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working\usoh\dms19929\"/>
    </mc:Choice>
  </mc:AlternateContent>
  <xr:revisionPtr revIDLastSave="0" documentId="13_ncr:1_{A674074E-010D-4E68-8173-C4071F06B6E4}" xr6:coauthVersionLast="47" xr6:coauthVersionMax="47" xr10:uidLastSave="{00000000-0000-0000-0000-000000000000}"/>
  <bookViews>
    <workbookView xWindow="28680" yWindow="-120" windowWidth="29040" windowHeight="15840" xr2:uid="{13B28F7F-AE1C-48EF-B1F8-5260B7DA555A}"/>
  </bookViews>
  <sheets>
    <sheet name="Sheet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1" l="1"/>
  <c r="F25" i="1" l="1"/>
  <c r="H75" i="1"/>
  <c r="E75" i="1"/>
  <c r="D75" i="1"/>
  <c r="F66" i="1"/>
  <c r="A11" i="1"/>
  <c r="F74" i="1"/>
  <c r="F72" i="1"/>
  <c r="F71" i="1"/>
  <c r="F70" i="1"/>
  <c r="F68" i="1"/>
  <c r="F67" i="1"/>
  <c r="F65" i="1"/>
  <c r="F64" i="1"/>
  <c r="F63" i="1"/>
  <c r="F62" i="1"/>
  <c r="F60" i="1"/>
  <c r="F58" i="1"/>
  <c r="F57" i="1"/>
  <c r="F56" i="1"/>
  <c r="F55" i="1"/>
  <c r="F52" i="1"/>
  <c r="F51" i="1"/>
  <c r="F54" i="1"/>
  <c r="F53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G30" i="1"/>
  <c r="F30" i="1"/>
  <c r="F29" i="1"/>
  <c r="F27" i="1"/>
  <c r="F26" i="1"/>
  <c r="F24" i="1"/>
  <c r="F23" i="1"/>
  <c r="F21" i="1"/>
  <c r="F20" i="1"/>
  <c r="C19" i="1"/>
  <c r="F19" i="1"/>
  <c r="F17" i="1"/>
  <c r="F16" i="1"/>
  <c r="F15" i="1"/>
  <c r="F14" i="1"/>
  <c r="F13" i="1"/>
  <c r="F12" i="1"/>
  <c r="F11" i="1"/>
  <c r="F10" i="1"/>
  <c r="F9" i="1"/>
  <c r="F8" i="1"/>
  <c r="F7" i="1"/>
  <c r="A6" i="1" l="1"/>
  <c r="A7" i="1" s="1"/>
  <c r="A8" i="1" s="1"/>
  <c r="A9" i="1" s="1"/>
  <c r="A10" i="1" s="1"/>
  <c r="A12" i="1" s="1"/>
  <c r="A13" i="1" l="1"/>
  <c r="A14" i="1" s="1"/>
  <c r="A15" i="1" s="1"/>
  <c r="A16" i="1" s="1"/>
  <c r="A17" i="1" s="1"/>
  <c r="A18" i="1" s="1"/>
  <c r="A19" i="1" s="1"/>
  <c r="H12" i="1"/>
  <c r="G75" i="1"/>
  <c r="G57" i="1"/>
  <c r="G56" i="1"/>
  <c r="G19" i="1"/>
  <c r="G18" i="1"/>
  <c r="G44" i="1"/>
  <c r="G43" i="1"/>
  <c r="G39" i="1"/>
  <c r="G38" i="1"/>
  <c r="G31" i="1"/>
  <c r="G29" i="1"/>
  <c r="G12" i="1"/>
  <c r="G11" i="1"/>
  <c r="G74" i="1"/>
  <c r="G73" i="1"/>
  <c r="G72" i="1"/>
  <c r="G71" i="1"/>
  <c r="G70" i="1"/>
  <c r="G69" i="1"/>
  <c r="G58" i="1"/>
  <c r="G55" i="1"/>
  <c r="G63" i="1"/>
  <c r="G64" i="1"/>
  <c r="G65" i="1"/>
  <c r="G66" i="1"/>
  <c r="G67" i="1"/>
  <c r="G68" i="1"/>
  <c r="G62" i="1"/>
  <c r="G50" i="1"/>
  <c r="G49" i="1"/>
  <c r="G48" i="1"/>
  <c r="G47" i="1"/>
  <c r="G46" i="1"/>
  <c r="G61" i="1"/>
  <c r="G51" i="1"/>
  <c r="G52" i="1"/>
  <c r="G53" i="1"/>
  <c r="G54" i="1"/>
  <c r="G59" i="1"/>
  <c r="G60" i="1"/>
  <c r="G45" i="1"/>
  <c r="G42" i="1"/>
  <c r="G41" i="1"/>
  <c r="G40" i="1"/>
  <c r="G37" i="1"/>
  <c r="G36" i="1"/>
  <c r="G35" i="1"/>
  <c r="G34" i="1"/>
  <c r="G33" i="1"/>
  <c r="G32" i="1"/>
  <c r="A20" i="1" l="1"/>
  <c r="A21" i="1" s="1"/>
  <c r="A22" i="1" s="1"/>
  <c r="A23" i="1" s="1"/>
  <c r="H19" i="1"/>
  <c r="E19" i="1"/>
  <c r="E12" i="1"/>
  <c r="D19" i="1"/>
  <c r="D12" i="1"/>
  <c r="G28" i="1"/>
  <c r="G25" i="1"/>
  <c r="G22" i="1"/>
  <c r="G21" i="1"/>
  <c r="G20" i="1"/>
  <c r="H20" i="1" s="1"/>
  <c r="G17" i="1"/>
  <c r="H18" i="1" s="1"/>
  <c r="G16" i="1"/>
  <c r="G15" i="1"/>
  <c r="G14" i="1"/>
  <c r="G13" i="1"/>
  <c r="H13" i="1" s="1"/>
  <c r="G10" i="1"/>
  <c r="H11" i="1" s="1"/>
  <c r="G9" i="1"/>
  <c r="G8" i="1"/>
  <c r="G7" i="1"/>
  <c r="G6" i="1"/>
  <c r="G5" i="1"/>
  <c r="E22" i="1"/>
  <c r="D23" i="1"/>
  <c r="D22" i="1"/>
  <c r="C20" i="1"/>
  <c r="D21" i="1"/>
  <c r="D18" i="1"/>
  <c r="D17" i="1"/>
  <c r="E13" i="1"/>
  <c r="D14" i="1"/>
  <c r="E11" i="1"/>
  <c r="D11" i="1"/>
  <c r="D10" i="1"/>
  <c r="D7" i="1"/>
  <c r="C5" i="1"/>
  <c r="A24" i="1" l="1"/>
  <c r="A25" i="1" s="1"/>
  <c r="E25" i="1" s="1"/>
  <c r="H23" i="1"/>
  <c r="J17" i="1"/>
  <c r="D13" i="1"/>
  <c r="J12" i="1"/>
  <c r="E16" i="1"/>
  <c r="E7" i="1"/>
  <c r="D8" i="1"/>
  <c r="J7" i="1" s="1"/>
  <c r="D9" i="1"/>
  <c r="J9" i="1" s="1"/>
  <c r="E10" i="1"/>
  <c r="E17" i="1"/>
  <c r="D20" i="1"/>
  <c r="J20" i="1" s="1"/>
  <c r="E18" i="1"/>
  <c r="E8" i="1"/>
  <c r="D15" i="1"/>
  <c r="E20" i="1"/>
  <c r="E21" i="1"/>
  <c r="E23" i="1"/>
  <c r="E9" i="1"/>
  <c r="E14" i="1"/>
  <c r="K12" i="1" s="1"/>
  <c r="D16" i="1"/>
  <c r="E15" i="1"/>
  <c r="G24" i="1"/>
  <c r="D6" i="1"/>
  <c r="J5" i="1" s="1"/>
  <c r="E6" i="1"/>
  <c r="K5" i="1" s="1"/>
  <c r="G23" i="1"/>
  <c r="H6" i="1"/>
  <c r="L5" i="1" s="1"/>
  <c r="G27" i="1"/>
  <c r="G26" i="1"/>
  <c r="H14" i="1"/>
  <c r="L12" i="1" s="1"/>
  <c r="H7" i="1"/>
  <c r="H21" i="1"/>
  <c r="H22" i="1"/>
  <c r="H17" i="1"/>
  <c r="L17" i="1" s="1"/>
  <c r="H16" i="1"/>
  <c r="H15" i="1"/>
  <c r="H10" i="1"/>
  <c r="H9" i="1"/>
  <c r="H8" i="1"/>
  <c r="J15" i="1" l="1"/>
  <c r="E24" i="1"/>
  <c r="D24" i="1"/>
  <c r="H25" i="1"/>
  <c r="A26" i="1"/>
  <c r="H26" i="1" s="1"/>
  <c r="D25" i="1"/>
  <c r="J23" i="1" s="1"/>
  <c r="L20" i="1"/>
  <c r="K15" i="1"/>
  <c r="L15" i="1"/>
  <c r="K17" i="1"/>
  <c r="K7" i="1"/>
  <c r="K9" i="1"/>
  <c r="L7" i="1"/>
  <c r="L9" i="1"/>
  <c r="K23" i="1"/>
  <c r="K20" i="1"/>
  <c r="H24" i="1"/>
  <c r="L23" i="1" l="1"/>
  <c r="A27" i="1"/>
  <c r="D26" i="1"/>
  <c r="E26" i="1"/>
  <c r="A28" i="1" l="1"/>
  <c r="H27" i="1"/>
  <c r="D27" i="1"/>
  <c r="E27" i="1"/>
  <c r="A29" i="1" l="1"/>
  <c r="E28" i="1"/>
  <c r="K26" i="1" s="1"/>
  <c r="D28" i="1"/>
  <c r="J26" i="1" s="1"/>
  <c r="H28" i="1"/>
  <c r="L26" i="1" s="1"/>
  <c r="A30" i="1" l="1"/>
  <c r="E29" i="1"/>
  <c r="D29" i="1"/>
  <c r="H29" i="1"/>
  <c r="A31" i="1" l="1"/>
  <c r="D30" i="1"/>
  <c r="H30" i="1"/>
  <c r="E30" i="1"/>
  <c r="A32" i="1" l="1"/>
  <c r="H31" i="1"/>
  <c r="L29" i="1" s="1"/>
  <c r="D31" i="1"/>
  <c r="J29" i="1" s="1"/>
  <c r="E31" i="1"/>
  <c r="K29" i="1" s="1"/>
  <c r="A33" i="1" l="1"/>
  <c r="D32" i="1"/>
  <c r="E32" i="1"/>
  <c r="H32" i="1"/>
  <c r="A34" i="1" l="1"/>
  <c r="D33" i="1"/>
  <c r="J32" i="1" s="1"/>
  <c r="E33" i="1"/>
  <c r="K32" i="1" s="1"/>
  <c r="H33" i="1"/>
  <c r="L32" i="1" s="1"/>
  <c r="A35" i="1" l="1"/>
  <c r="D34" i="1"/>
  <c r="E34" i="1"/>
  <c r="H34" i="1"/>
  <c r="A36" i="1" l="1"/>
  <c r="D35" i="1"/>
  <c r="J34" i="1" s="1"/>
  <c r="E35" i="1"/>
  <c r="K34" i="1" s="1"/>
  <c r="H35" i="1"/>
  <c r="L34" i="1" s="1"/>
  <c r="A37" i="1" l="1"/>
  <c r="H36" i="1"/>
  <c r="E36" i="1"/>
  <c r="D36" i="1"/>
  <c r="E37" i="1" l="1"/>
  <c r="K36" i="1" s="1"/>
  <c r="H37" i="1"/>
  <c r="L36" i="1" s="1"/>
  <c r="D37" i="1"/>
  <c r="J36" i="1" s="1"/>
  <c r="A38" i="1"/>
  <c r="H38" i="1" l="1"/>
  <c r="D38" i="1"/>
  <c r="E38" i="1"/>
  <c r="A39" i="1"/>
  <c r="H39" i="1" l="1"/>
  <c r="L38" i="1" s="1"/>
  <c r="D39" i="1"/>
  <c r="J38" i="1" s="1"/>
  <c r="A40" i="1"/>
  <c r="E39" i="1"/>
  <c r="K38" i="1" s="1"/>
  <c r="E40" i="1" l="1"/>
  <c r="D40" i="1"/>
  <c r="H40" i="1"/>
  <c r="A41" i="1"/>
  <c r="A42" i="1" l="1"/>
  <c r="D41" i="1"/>
  <c r="J40" i="1" s="1"/>
  <c r="E41" i="1"/>
  <c r="K40" i="1" s="1"/>
  <c r="H41" i="1"/>
  <c r="L40" i="1" s="1"/>
  <c r="D42" i="1" l="1"/>
  <c r="A43" i="1"/>
  <c r="E42" i="1"/>
  <c r="H42" i="1"/>
  <c r="E43" i="1" l="1"/>
  <c r="K42" i="1" s="1"/>
  <c r="A44" i="1"/>
  <c r="D43" i="1"/>
  <c r="J42" i="1" s="1"/>
  <c r="H43" i="1"/>
  <c r="L42" i="1" s="1"/>
  <c r="H44" i="1" l="1"/>
  <c r="A45" i="1"/>
  <c r="E44" i="1"/>
  <c r="D44" i="1"/>
  <c r="A46" i="1" l="1"/>
  <c r="E45" i="1"/>
  <c r="K44" i="1" s="1"/>
  <c r="H45" i="1"/>
  <c r="L44" i="1" s="1"/>
  <c r="D45" i="1"/>
  <c r="J44" i="1" s="1"/>
  <c r="E46" i="1" l="1"/>
  <c r="D46" i="1"/>
  <c r="A47" i="1"/>
  <c r="H46" i="1"/>
  <c r="D47" i="1" l="1"/>
  <c r="J46" i="1" s="1"/>
  <c r="H47" i="1"/>
  <c r="L46" i="1" s="1"/>
  <c r="E47" i="1"/>
  <c r="K46" i="1" s="1"/>
  <c r="A48" i="1"/>
  <c r="H48" i="1" l="1"/>
  <c r="D48" i="1"/>
  <c r="A49" i="1"/>
  <c r="E48" i="1"/>
  <c r="E49" i="1" l="1"/>
  <c r="K48" i="1" s="1"/>
  <c r="A50" i="1"/>
  <c r="H49" i="1"/>
  <c r="L48" i="1" s="1"/>
  <c r="D49" i="1"/>
  <c r="J48" i="1" s="1"/>
  <c r="E50" i="1" l="1"/>
  <c r="D50" i="1"/>
  <c r="H50" i="1"/>
  <c r="A51" i="1"/>
  <c r="E51" i="1" l="1"/>
  <c r="K50" i="1" s="1"/>
  <c r="D51" i="1"/>
  <c r="J50" i="1" s="1"/>
  <c r="H51" i="1"/>
  <c r="L50" i="1" s="1"/>
  <c r="A52" i="1"/>
  <c r="H52" i="1" l="1"/>
  <c r="D52" i="1"/>
  <c r="A53" i="1"/>
  <c r="E52" i="1"/>
  <c r="E53" i="1" l="1"/>
  <c r="D53" i="1"/>
  <c r="A54" i="1"/>
  <c r="H53" i="1"/>
  <c r="E54" i="1" l="1"/>
  <c r="K52" i="1" s="1"/>
  <c r="D54" i="1"/>
  <c r="J52" i="1" s="1"/>
  <c r="H54" i="1"/>
  <c r="L52" i="1" s="1"/>
  <c r="A55" i="1"/>
  <c r="A56" i="1" l="1"/>
  <c r="D55" i="1"/>
  <c r="H55" i="1"/>
  <c r="E55" i="1"/>
  <c r="E56" i="1" l="1"/>
  <c r="A57" i="1"/>
  <c r="D56" i="1"/>
  <c r="H56" i="1"/>
  <c r="H57" i="1" l="1"/>
  <c r="A58" i="1"/>
  <c r="E57" i="1"/>
  <c r="K55" i="1" s="1"/>
  <c r="D57" i="1"/>
  <c r="J55" i="1" s="1"/>
  <c r="L55" i="1"/>
  <c r="A59" i="1" l="1"/>
  <c r="H58" i="1"/>
  <c r="D58" i="1"/>
  <c r="E58" i="1"/>
  <c r="H59" i="1" l="1"/>
  <c r="L58" i="1" s="1"/>
  <c r="A60" i="1"/>
  <c r="E59" i="1"/>
  <c r="K58" i="1" s="1"/>
  <c r="D59" i="1"/>
  <c r="J58" i="1" s="1"/>
  <c r="E60" i="1" l="1"/>
  <c r="H60" i="1"/>
  <c r="A61" i="1"/>
  <c r="D60" i="1"/>
  <c r="E61" i="1" l="1"/>
  <c r="K60" i="1" s="1"/>
  <c r="A62" i="1"/>
  <c r="D61" i="1"/>
  <c r="J60" i="1" s="1"/>
  <c r="H61" i="1"/>
  <c r="L60" i="1" s="1"/>
  <c r="D62" i="1" l="1"/>
  <c r="A63" i="1"/>
  <c r="H62" i="1"/>
  <c r="E62" i="1"/>
  <c r="D63" i="1" l="1"/>
  <c r="H63" i="1"/>
  <c r="A64" i="1"/>
  <c r="E63" i="1"/>
  <c r="D64" i="1" l="1"/>
  <c r="J62" i="1" s="1"/>
  <c r="H64" i="1"/>
  <c r="L62" i="1" s="1"/>
  <c r="E64" i="1"/>
  <c r="K62" i="1" s="1"/>
  <c r="A65" i="1"/>
  <c r="A66" i="1" l="1"/>
  <c r="E65" i="1"/>
  <c r="D65" i="1"/>
  <c r="H65" i="1"/>
  <c r="E66" i="1" l="1"/>
  <c r="K65" i="1" s="1"/>
  <c r="H66" i="1"/>
  <c r="L65" i="1" s="1"/>
  <c r="D66" i="1"/>
  <c r="J65" i="1" s="1"/>
  <c r="A67" i="1"/>
  <c r="E67" i="1" l="1"/>
  <c r="D67" i="1"/>
  <c r="H67" i="1"/>
  <c r="A68" i="1"/>
  <c r="D68" i="1" l="1"/>
  <c r="A69" i="1"/>
  <c r="H68" i="1"/>
  <c r="E68" i="1"/>
  <c r="A70" i="1" l="1"/>
  <c r="D69" i="1"/>
  <c r="J67" i="1" s="1"/>
  <c r="H69" i="1"/>
  <c r="L67" i="1" s="1"/>
  <c r="E69" i="1"/>
  <c r="K67" i="1" s="1"/>
  <c r="E70" i="1" l="1"/>
  <c r="D70" i="1"/>
  <c r="A71" i="1"/>
  <c r="H70" i="1"/>
  <c r="E71" i="1" l="1"/>
  <c r="A72" i="1"/>
  <c r="H71" i="1"/>
  <c r="D71" i="1"/>
  <c r="E72" i="1" l="1"/>
  <c r="K70" i="1" s="1"/>
  <c r="A73" i="1"/>
  <c r="H72" i="1"/>
  <c r="L70" i="1" s="1"/>
  <c r="D72" i="1"/>
  <c r="J70" i="1" s="1"/>
  <c r="E73" i="1" l="1"/>
  <c r="H73" i="1"/>
  <c r="D73" i="1"/>
  <c r="A74" i="1"/>
  <c r="H74" i="1" l="1"/>
  <c r="E74" i="1"/>
  <c r="A75" i="1"/>
  <c r="D74" i="1"/>
  <c r="L73" i="1" l="1"/>
  <c r="H77" i="1"/>
  <c r="J73" i="1"/>
  <c r="D77" i="1"/>
  <c r="K73" i="1"/>
  <c r="E77" i="1"/>
</calcChain>
</file>

<file path=xl/sharedStrings.xml><?xml version="1.0" encoding="utf-8"?>
<sst xmlns="http://schemas.openxmlformats.org/spreadsheetml/2006/main" count="24" uniqueCount="17">
  <si>
    <t>STATION</t>
  </si>
  <si>
    <t>CUT</t>
  </si>
  <si>
    <t>FILL</t>
  </si>
  <si>
    <t>END AREA</t>
  </si>
  <si>
    <t>VOLUMES</t>
  </si>
  <si>
    <t>EARTHWORK</t>
  </si>
  <si>
    <t>RIGHT</t>
  </si>
  <si>
    <t>AREA</t>
  </si>
  <si>
    <t>SQ FT</t>
  </si>
  <si>
    <t>CU YD</t>
  </si>
  <si>
    <t>FT</t>
  </si>
  <si>
    <t>SQ YD</t>
  </si>
  <si>
    <t>TOTAL</t>
  </si>
  <si>
    <t>TOTALS</t>
  </si>
  <si>
    <t>SHEET TOTALS</t>
  </si>
  <si>
    <t>SEED</t>
  </si>
  <si>
    <t>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</si>
</sst>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+0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ill="1"/>
    <xf numFmtId="1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A9A4-9F80-4CB3-A64A-AC642FED5FD9}">
  <dimension ref="A1:L80"/>
  <sheetViews>
    <sheetView tabSelected="1" topLeftCell="A55" zoomScale="115" zoomScaleNormal="115" workbookViewId="0">
      <selection activeCell="D81" sqref="D81"/>
    </sheetView>
  </sheetViews>
  <sheetFormatPr defaultRowHeight="15" x14ac:dyDescent="0.25"/>
  <cols>
    <col min="1" max="8" width="12.7109375" style="1" customWidth="1"/>
    <col min="9" max="9" width="0" hidden="1" customWidth="1"/>
    <col min="10" max="12" width="9.140625" style="2"/>
  </cols>
  <sheetData>
    <row r="1" spans="1:12" x14ac:dyDescent="0.25">
      <c r="A1" s="21" t="s">
        <v>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3"/>
      <c r="B2" s="21" t="s">
        <v>3</v>
      </c>
      <c r="C2" s="21"/>
      <c r="D2" s="22" t="s">
        <v>4</v>
      </c>
      <c r="E2" s="22"/>
      <c r="F2" s="21"/>
      <c r="G2" s="21"/>
      <c r="H2" s="17"/>
      <c r="I2" s="18"/>
      <c r="J2" s="21" t="s">
        <v>14</v>
      </c>
      <c r="K2" s="21"/>
      <c r="L2" s="21"/>
    </row>
    <row r="3" spans="1:12" x14ac:dyDescent="0.25">
      <c r="A3" s="3"/>
      <c r="B3" s="3" t="s">
        <v>1</v>
      </c>
      <c r="C3" s="3" t="s">
        <v>2</v>
      </c>
      <c r="D3" s="17" t="s">
        <v>1</v>
      </c>
      <c r="E3" s="17" t="s">
        <v>2</v>
      </c>
      <c r="F3" s="3" t="s">
        <v>6</v>
      </c>
      <c r="G3" s="3" t="s">
        <v>12</v>
      </c>
      <c r="H3" s="17" t="s">
        <v>7</v>
      </c>
      <c r="I3" s="3" t="s">
        <v>16</v>
      </c>
      <c r="J3" s="3" t="s">
        <v>1</v>
      </c>
      <c r="K3" s="3" t="s">
        <v>2</v>
      </c>
      <c r="L3" s="3" t="s">
        <v>15</v>
      </c>
    </row>
    <row r="4" spans="1:12" x14ac:dyDescent="0.25">
      <c r="A4" s="3" t="s">
        <v>0</v>
      </c>
      <c r="B4" s="3" t="s">
        <v>8</v>
      </c>
      <c r="C4" s="3" t="s">
        <v>8</v>
      </c>
      <c r="D4" s="17" t="s">
        <v>9</v>
      </c>
      <c r="E4" s="17" t="s">
        <v>9</v>
      </c>
      <c r="F4" s="3" t="s">
        <v>10</v>
      </c>
      <c r="G4" s="3" t="s">
        <v>10</v>
      </c>
      <c r="H4" s="17" t="s">
        <v>11</v>
      </c>
      <c r="I4" s="18"/>
      <c r="J4" s="3"/>
      <c r="K4" s="3"/>
      <c r="L4" s="3"/>
    </row>
    <row r="5" spans="1:12" x14ac:dyDescent="0.25">
      <c r="A5" s="4">
        <v>84175</v>
      </c>
      <c r="B5" s="5">
        <v>0</v>
      </c>
      <c r="C5" s="5">
        <f>0.2+0.2</f>
        <v>0</v>
      </c>
      <c r="D5" s="10"/>
      <c r="E5" s="10"/>
      <c r="F5" s="5">
        <v>0</v>
      </c>
      <c r="G5" s="5">
        <f t="shared" ref="G5:G30" si="0">SUM(F5:F5)</f>
        <v>0</v>
      </c>
      <c r="H5" s="10"/>
      <c r="I5" s="25">
        <v>16</v>
      </c>
      <c r="J5" s="23">
        <f>SUM(D5:D6)</f>
        <v>3</v>
      </c>
      <c r="K5" s="23">
        <f>SUM(E5:E6)</f>
        <v>0</v>
      </c>
      <c r="L5" s="23">
        <f>SUM(H5:H6)</f>
        <v>3</v>
      </c>
    </row>
    <row r="6" spans="1:12" x14ac:dyDescent="0.25">
      <c r="A6" s="6">
        <f>A5+25</f>
        <v>84200</v>
      </c>
      <c r="B6" s="7">
        <v>6</v>
      </c>
      <c r="C6" s="7">
        <v>0</v>
      </c>
      <c r="D6" s="11">
        <f t="shared" ref="D6:D37" si="1">(B5+B6)/2*(A6-A5)/27</f>
        <v>3</v>
      </c>
      <c r="E6" s="11">
        <f t="shared" ref="E6:E37" si="2">(C6+C5)/2*(A6-A5)/27</f>
        <v>0</v>
      </c>
      <c r="F6" s="7">
        <v>2</v>
      </c>
      <c r="G6" s="7">
        <f t="shared" si="0"/>
        <v>2</v>
      </c>
      <c r="H6" s="11">
        <f t="shared" ref="H6:H11" si="3">(G6+G5)/2*(A6-A5)/9</f>
        <v>3</v>
      </c>
      <c r="I6" s="24"/>
      <c r="J6" s="24"/>
      <c r="K6" s="24"/>
      <c r="L6" s="24"/>
    </row>
    <row r="7" spans="1:12" x14ac:dyDescent="0.25">
      <c r="A7" s="8">
        <f t="shared" ref="A7:A70" si="4">A6+25</f>
        <v>84225</v>
      </c>
      <c r="B7" s="9">
        <v>6</v>
      </c>
      <c r="C7" s="9">
        <v>6</v>
      </c>
      <c r="D7" s="12">
        <f t="shared" si="1"/>
        <v>6</v>
      </c>
      <c r="E7" s="12">
        <f t="shared" si="2"/>
        <v>3</v>
      </c>
      <c r="F7" s="9">
        <f>4.56+2</f>
        <v>7</v>
      </c>
      <c r="G7" s="9">
        <f t="shared" si="0"/>
        <v>7</v>
      </c>
      <c r="H7" s="12">
        <f t="shared" si="3"/>
        <v>13</v>
      </c>
      <c r="I7" s="25">
        <v>17</v>
      </c>
      <c r="J7" s="23">
        <f>SUM(D7:D8)</f>
        <v>12</v>
      </c>
      <c r="K7" s="23">
        <f>SUM(E7:E8)</f>
        <v>15</v>
      </c>
      <c r="L7" s="23">
        <f>SUM(H7:H8)</f>
        <v>38</v>
      </c>
    </row>
    <row r="8" spans="1:12" x14ac:dyDescent="0.25">
      <c r="A8" s="6">
        <f t="shared" si="4"/>
        <v>84250</v>
      </c>
      <c r="B8" s="7">
        <v>8</v>
      </c>
      <c r="C8" s="7">
        <v>19</v>
      </c>
      <c r="D8" s="11">
        <f t="shared" si="1"/>
        <v>6</v>
      </c>
      <c r="E8" s="11">
        <f t="shared" si="2"/>
        <v>12</v>
      </c>
      <c r="F8" s="7">
        <f>2.2+7.2+2</f>
        <v>11</v>
      </c>
      <c r="G8" s="7">
        <f t="shared" si="0"/>
        <v>11</v>
      </c>
      <c r="H8" s="11">
        <f t="shared" si="3"/>
        <v>25</v>
      </c>
      <c r="I8" s="24"/>
      <c r="J8" s="24"/>
      <c r="K8" s="24"/>
      <c r="L8" s="24"/>
    </row>
    <row r="9" spans="1:12" x14ac:dyDescent="0.25">
      <c r="A9" s="8">
        <f t="shared" si="4"/>
        <v>84275</v>
      </c>
      <c r="B9" s="9">
        <v>7</v>
      </c>
      <c r="C9" s="9">
        <v>19</v>
      </c>
      <c r="D9" s="12">
        <f t="shared" si="1"/>
        <v>7</v>
      </c>
      <c r="E9" s="12">
        <f t="shared" si="2"/>
        <v>18</v>
      </c>
      <c r="F9" s="9">
        <f>4.5+8.48+2</f>
        <v>15</v>
      </c>
      <c r="G9" s="9">
        <f t="shared" si="0"/>
        <v>15</v>
      </c>
      <c r="H9" s="12">
        <f t="shared" si="3"/>
        <v>36</v>
      </c>
      <c r="I9" s="26">
        <v>18</v>
      </c>
      <c r="J9" s="27">
        <f>SUM(D9:D11)</f>
        <v>27</v>
      </c>
      <c r="K9" s="27">
        <f>SUM(E9:E11)</f>
        <v>65</v>
      </c>
      <c r="L9" s="27">
        <f>SUM(H9:H11)</f>
        <v>129</v>
      </c>
    </row>
    <row r="10" spans="1:12" x14ac:dyDescent="0.25">
      <c r="A10" s="4">
        <f t="shared" si="4"/>
        <v>84300</v>
      </c>
      <c r="B10" s="5">
        <v>11</v>
      </c>
      <c r="C10" s="5">
        <v>28</v>
      </c>
      <c r="D10" s="10">
        <f t="shared" si="1"/>
        <v>8</v>
      </c>
      <c r="E10" s="10">
        <f t="shared" si="2"/>
        <v>22</v>
      </c>
      <c r="F10" s="5">
        <f>4.5+11.13+2</f>
        <v>18</v>
      </c>
      <c r="G10" s="5">
        <f t="shared" si="0"/>
        <v>18</v>
      </c>
      <c r="H10" s="10">
        <f t="shared" si="3"/>
        <v>46</v>
      </c>
      <c r="I10" s="25"/>
      <c r="J10" s="25"/>
      <c r="K10" s="25"/>
      <c r="L10" s="25"/>
    </row>
    <row r="11" spans="1:12" x14ac:dyDescent="0.25">
      <c r="A11" s="6">
        <f t="shared" si="4"/>
        <v>84325</v>
      </c>
      <c r="B11" s="7">
        <v>15</v>
      </c>
      <c r="C11" s="7">
        <v>25</v>
      </c>
      <c r="D11" s="11">
        <f t="shared" si="1"/>
        <v>12</v>
      </c>
      <c r="E11" s="11">
        <f t="shared" si="2"/>
        <v>25</v>
      </c>
      <c r="F11" s="7">
        <f>4.5+9.5+2</f>
        <v>16</v>
      </c>
      <c r="G11" s="7">
        <f t="shared" si="0"/>
        <v>16</v>
      </c>
      <c r="H11" s="11">
        <f t="shared" si="3"/>
        <v>47</v>
      </c>
      <c r="I11" s="24"/>
      <c r="J11" s="24"/>
      <c r="K11" s="24"/>
      <c r="L11" s="24"/>
    </row>
    <row r="12" spans="1:12" x14ac:dyDescent="0.25">
      <c r="A12" s="8">
        <f t="shared" si="4"/>
        <v>84350</v>
      </c>
      <c r="B12" s="9">
        <v>13</v>
      </c>
      <c r="C12" s="9">
        <v>17</v>
      </c>
      <c r="D12" s="12">
        <f t="shared" si="1"/>
        <v>13</v>
      </c>
      <c r="E12" s="12">
        <f t="shared" si="2"/>
        <v>19</v>
      </c>
      <c r="F12" s="9">
        <f>4.7+9.5+2</f>
        <v>16</v>
      </c>
      <c r="G12" s="9">
        <f t="shared" si="0"/>
        <v>16</v>
      </c>
      <c r="H12" s="10">
        <f t="shared" ref="H12:H18" si="5">(G12+G11)/2*(A12-A11)/9</f>
        <v>44</v>
      </c>
      <c r="I12" s="26">
        <v>19</v>
      </c>
      <c r="J12" s="27">
        <f>SUM(D12:D14)</f>
        <v>37</v>
      </c>
      <c r="K12" s="27">
        <f>SUM(E12:E14)</f>
        <v>41</v>
      </c>
      <c r="L12" s="27">
        <f>SUM(H12:H14)</f>
        <v>110</v>
      </c>
    </row>
    <row r="13" spans="1:12" x14ac:dyDescent="0.25">
      <c r="A13" s="4">
        <f t="shared" si="4"/>
        <v>84375</v>
      </c>
      <c r="B13" s="5">
        <v>13</v>
      </c>
      <c r="C13" s="5">
        <v>12</v>
      </c>
      <c r="D13" s="10">
        <f t="shared" si="1"/>
        <v>12</v>
      </c>
      <c r="E13" s="10">
        <f t="shared" si="2"/>
        <v>13</v>
      </c>
      <c r="F13" s="5">
        <f>4.5+4.4+2</f>
        <v>11</v>
      </c>
      <c r="G13" s="5">
        <f t="shared" si="0"/>
        <v>11</v>
      </c>
      <c r="H13" s="10">
        <f t="shared" si="5"/>
        <v>38</v>
      </c>
      <c r="I13" s="25"/>
      <c r="J13" s="25"/>
      <c r="K13" s="25"/>
      <c r="L13" s="25"/>
    </row>
    <row r="14" spans="1:12" x14ac:dyDescent="0.25">
      <c r="A14" s="6">
        <f t="shared" si="4"/>
        <v>84400</v>
      </c>
      <c r="B14" s="7">
        <v>12</v>
      </c>
      <c r="C14" s="7">
        <v>7</v>
      </c>
      <c r="D14" s="11">
        <f t="shared" si="1"/>
        <v>12</v>
      </c>
      <c r="E14" s="11">
        <f t="shared" si="2"/>
        <v>9</v>
      </c>
      <c r="F14" s="7">
        <f>4.5+2.8+2</f>
        <v>9</v>
      </c>
      <c r="G14" s="7">
        <f t="shared" si="0"/>
        <v>9</v>
      </c>
      <c r="H14" s="11">
        <f t="shared" si="5"/>
        <v>28</v>
      </c>
      <c r="I14" s="24"/>
      <c r="J14" s="24"/>
      <c r="K14" s="24"/>
      <c r="L14" s="24"/>
    </row>
    <row r="15" spans="1:12" x14ac:dyDescent="0.25">
      <c r="A15" s="4">
        <f t="shared" si="4"/>
        <v>84425</v>
      </c>
      <c r="B15" s="5">
        <v>12</v>
      </c>
      <c r="C15" s="5">
        <v>6</v>
      </c>
      <c r="D15" s="10">
        <f t="shared" si="1"/>
        <v>11</v>
      </c>
      <c r="E15" s="10">
        <f t="shared" si="2"/>
        <v>6</v>
      </c>
      <c r="F15" s="5">
        <f>4.5+2+3</f>
        <v>10</v>
      </c>
      <c r="G15" s="5">
        <f t="shared" si="0"/>
        <v>10</v>
      </c>
      <c r="H15" s="10">
        <f t="shared" si="5"/>
        <v>26</v>
      </c>
      <c r="I15" s="25">
        <v>20</v>
      </c>
      <c r="J15" s="23">
        <f>SUM(D15:D16)</f>
        <v>23</v>
      </c>
      <c r="K15" s="23">
        <f>SUM(E15:E16)</f>
        <v>13</v>
      </c>
      <c r="L15" s="23">
        <f>SUM(H15:H16)</f>
        <v>55</v>
      </c>
    </row>
    <row r="16" spans="1:12" x14ac:dyDescent="0.25">
      <c r="A16" s="6">
        <f t="shared" si="4"/>
        <v>84450</v>
      </c>
      <c r="B16" s="7">
        <v>13</v>
      </c>
      <c r="C16" s="7">
        <v>10</v>
      </c>
      <c r="D16" s="11">
        <f t="shared" si="1"/>
        <v>12</v>
      </c>
      <c r="E16" s="11">
        <f t="shared" si="2"/>
        <v>7</v>
      </c>
      <c r="F16" s="7">
        <f>4.5+4.9+2</f>
        <v>11</v>
      </c>
      <c r="G16" s="7">
        <f t="shared" si="0"/>
        <v>11</v>
      </c>
      <c r="H16" s="11">
        <f t="shared" si="5"/>
        <v>29</v>
      </c>
      <c r="I16" s="24"/>
      <c r="J16" s="24"/>
      <c r="K16" s="24"/>
      <c r="L16" s="24"/>
    </row>
    <row r="17" spans="1:12" x14ac:dyDescent="0.25">
      <c r="A17" s="8">
        <f t="shared" si="4"/>
        <v>84475</v>
      </c>
      <c r="B17" s="9">
        <v>25</v>
      </c>
      <c r="C17" s="9">
        <v>11</v>
      </c>
      <c r="D17" s="12">
        <f t="shared" si="1"/>
        <v>18</v>
      </c>
      <c r="E17" s="12">
        <f t="shared" si="2"/>
        <v>10</v>
      </c>
      <c r="F17" s="9">
        <f>4.5+6+2</f>
        <v>13</v>
      </c>
      <c r="G17" s="9">
        <f t="shared" si="0"/>
        <v>13</v>
      </c>
      <c r="H17" s="12">
        <f t="shared" si="5"/>
        <v>33</v>
      </c>
      <c r="I17" s="26">
        <v>21</v>
      </c>
      <c r="J17" s="27">
        <f>SUM(D17:D19)</f>
        <v>68</v>
      </c>
      <c r="K17" s="27">
        <f>SUM(E17:E19)</f>
        <v>19</v>
      </c>
      <c r="L17" s="27">
        <f>SUM(H17:H19)</f>
        <v>68</v>
      </c>
    </row>
    <row r="18" spans="1:12" x14ac:dyDescent="0.25">
      <c r="A18" s="4">
        <f t="shared" si="4"/>
        <v>84500</v>
      </c>
      <c r="B18" s="5">
        <v>34</v>
      </c>
      <c r="C18" s="5">
        <v>0</v>
      </c>
      <c r="D18" s="10">
        <f t="shared" si="1"/>
        <v>27</v>
      </c>
      <c r="E18" s="10">
        <f t="shared" si="2"/>
        <v>5</v>
      </c>
      <c r="F18" s="5">
        <v>0</v>
      </c>
      <c r="G18" s="5">
        <f t="shared" si="0"/>
        <v>0</v>
      </c>
      <c r="H18" s="10">
        <f t="shared" si="5"/>
        <v>18</v>
      </c>
      <c r="I18" s="25"/>
      <c r="J18" s="25"/>
      <c r="K18" s="25"/>
      <c r="L18" s="25"/>
    </row>
    <row r="19" spans="1:12" x14ac:dyDescent="0.25">
      <c r="A19" s="6">
        <f t="shared" si="4"/>
        <v>84525</v>
      </c>
      <c r="B19" s="7">
        <v>15</v>
      </c>
      <c r="C19" s="7">
        <f>3.8+3.8</f>
        <v>8</v>
      </c>
      <c r="D19" s="11">
        <f t="shared" si="1"/>
        <v>23</v>
      </c>
      <c r="E19" s="11">
        <f t="shared" si="2"/>
        <v>4</v>
      </c>
      <c r="F19" s="7">
        <f>4.5+5.5+2</f>
        <v>12</v>
      </c>
      <c r="G19" s="7">
        <f t="shared" si="0"/>
        <v>12</v>
      </c>
      <c r="H19" s="11">
        <f t="shared" ref="H19:H27" si="6">(G19+G18)/2*(A19-A18)/9</f>
        <v>17</v>
      </c>
      <c r="I19" s="24"/>
      <c r="J19" s="24"/>
      <c r="K19" s="24"/>
      <c r="L19" s="24"/>
    </row>
    <row r="20" spans="1:12" x14ac:dyDescent="0.25">
      <c r="A20" s="8">
        <f t="shared" si="4"/>
        <v>84550</v>
      </c>
      <c r="B20" s="9">
        <v>24</v>
      </c>
      <c r="C20" s="9">
        <f>0.1+0.2+0.2+0.9</f>
        <v>1</v>
      </c>
      <c r="D20" s="12">
        <f t="shared" si="1"/>
        <v>18</v>
      </c>
      <c r="E20" s="12">
        <f t="shared" si="2"/>
        <v>4</v>
      </c>
      <c r="F20" s="9">
        <f>1+5.5+1</f>
        <v>8</v>
      </c>
      <c r="G20" s="9">
        <f t="shared" si="0"/>
        <v>8</v>
      </c>
      <c r="H20" s="12">
        <f t="shared" si="6"/>
        <v>28</v>
      </c>
      <c r="I20" s="26">
        <v>22</v>
      </c>
      <c r="J20" s="27">
        <f>SUM(D20:D22)</f>
        <v>58</v>
      </c>
      <c r="K20" s="27">
        <f>SUM(E20:E22)</f>
        <v>10</v>
      </c>
      <c r="L20" s="27">
        <f t="shared" ref="L20" si="7">SUM(H20:H22)</f>
        <v>73</v>
      </c>
    </row>
    <row r="21" spans="1:12" x14ac:dyDescent="0.25">
      <c r="A21" s="4">
        <f t="shared" si="4"/>
        <v>84575</v>
      </c>
      <c r="B21" s="5">
        <v>17</v>
      </c>
      <c r="C21" s="5">
        <v>6</v>
      </c>
      <c r="D21" s="10">
        <f t="shared" si="1"/>
        <v>19</v>
      </c>
      <c r="E21" s="10">
        <f t="shared" si="2"/>
        <v>3</v>
      </c>
      <c r="F21" s="5">
        <f>4.5+5.2+2</f>
        <v>12</v>
      </c>
      <c r="G21" s="5">
        <f t="shared" si="0"/>
        <v>12</v>
      </c>
      <c r="H21" s="10">
        <f t="shared" si="6"/>
        <v>28</v>
      </c>
      <c r="I21" s="25"/>
      <c r="J21" s="25"/>
      <c r="K21" s="25"/>
      <c r="L21" s="25"/>
    </row>
    <row r="22" spans="1:12" x14ac:dyDescent="0.25">
      <c r="A22" s="6">
        <f t="shared" si="4"/>
        <v>84600</v>
      </c>
      <c r="B22" s="7">
        <v>29</v>
      </c>
      <c r="C22" s="7">
        <v>0</v>
      </c>
      <c r="D22" s="11">
        <f t="shared" si="1"/>
        <v>21</v>
      </c>
      <c r="E22" s="11">
        <f t="shared" si="2"/>
        <v>3</v>
      </c>
      <c r="F22" s="7">
        <v>0</v>
      </c>
      <c r="G22" s="7">
        <f t="shared" si="0"/>
        <v>0</v>
      </c>
      <c r="H22" s="11">
        <f t="shared" si="6"/>
        <v>17</v>
      </c>
      <c r="I22" s="24"/>
      <c r="J22" s="24"/>
      <c r="K22" s="24"/>
      <c r="L22" s="24"/>
    </row>
    <row r="23" spans="1:12" x14ac:dyDescent="0.25">
      <c r="A23" s="8">
        <f t="shared" si="4"/>
        <v>84625</v>
      </c>
      <c r="B23" s="9">
        <v>11</v>
      </c>
      <c r="C23" s="9">
        <v>12</v>
      </c>
      <c r="D23" s="12">
        <f t="shared" si="1"/>
        <v>19</v>
      </c>
      <c r="E23" s="12">
        <f t="shared" si="2"/>
        <v>6</v>
      </c>
      <c r="F23" s="9">
        <f>4.5+4.5+2</f>
        <v>11</v>
      </c>
      <c r="G23" s="9">
        <f t="shared" si="0"/>
        <v>11</v>
      </c>
      <c r="H23" s="10">
        <f t="shared" si="6"/>
        <v>15</v>
      </c>
      <c r="I23" s="26">
        <v>23</v>
      </c>
      <c r="J23" s="27">
        <f>SUM(D23:D25)</f>
        <v>34</v>
      </c>
      <c r="K23" s="27">
        <f>SUM(E23:E25)</f>
        <v>19</v>
      </c>
      <c r="L23" s="27">
        <f t="shared" ref="L23" si="8">SUM(H23:H25)</f>
        <v>84</v>
      </c>
    </row>
    <row r="24" spans="1:12" x14ac:dyDescent="0.25">
      <c r="A24" s="4">
        <f t="shared" si="4"/>
        <v>84650</v>
      </c>
      <c r="B24" s="5">
        <v>9</v>
      </c>
      <c r="C24" s="5">
        <v>4</v>
      </c>
      <c r="D24" s="10">
        <f t="shared" si="1"/>
        <v>9</v>
      </c>
      <c r="E24" s="10">
        <f t="shared" si="2"/>
        <v>7</v>
      </c>
      <c r="F24" s="5">
        <f>4.5+4+2</f>
        <v>11</v>
      </c>
      <c r="G24" s="5">
        <f t="shared" si="0"/>
        <v>11</v>
      </c>
      <c r="H24" s="10">
        <f t="shared" si="6"/>
        <v>31</v>
      </c>
      <c r="I24" s="25"/>
      <c r="J24" s="25"/>
      <c r="K24" s="25"/>
      <c r="L24" s="25"/>
    </row>
    <row r="25" spans="1:12" s="19" customFormat="1" x14ac:dyDescent="0.25">
      <c r="A25" s="16">
        <f t="shared" si="4"/>
        <v>84675</v>
      </c>
      <c r="B25" s="20">
        <v>4</v>
      </c>
      <c r="C25" s="20">
        <v>10</v>
      </c>
      <c r="D25" s="11">
        <f t="shared" si="1"/>
        <v>6</v>
      </c>
      <c r="E25" s="11">
        <f t="shared" si="2"/>
        <v>6</v>
      </c>
      <c r="F25" s="7">
        <f>4.3+9.2+2</f>
        <v>16</v>
      </c>
      <c r="G25" s="7">
        <f t="shared" si="0"/>
        <v>16</v>
      </c>
      <c r="H25" s="11">
        <f t="shared" si="6"/>
        <v>38</v>
      </c>
      <c r="I25" s="24"/>
      <c r="J25" s="24"/>
      <c r="K25" s="24"/>
      <c r="L25" s="24"/>
    </row>
    <row r="26" spans="1:12" x14ac:dyDescent="0.25">
      <c r="A26" s="8">
        <f t="shared" si="4"/>
        <v>84700</v>
      </c>
      <c r="B26" s="9">
        <v>1</v>
      </c>
      <c r="C26" s="9">
        <v>14</v>
      </c>
      <c r="D26" s="12">
        <f t="shared" si="1"/>
        <v>2</v>
      </c>
      <c r="E26" s="12">
        <f t="shared" si="2"/>
        <v>11</v>
      </c>
      <c r="F26" s="9">
        <f>4.2+11.7+2</f>
        <v>18</v>
      </c>
      <c r="G26" s="9">
        <f t="shared" si="0"/>
        <v>18</v>
      </c>
      <c r="H26" s="12">
        <f t="shared" si="6"/>
        <v>47</v>
      </c>
      <c r="I26" s="26">
        <v>24</v>
      </c>
      <c r="J26" s="27">
        <f>SUM(D26:D28)</f>
        <v>17</v>
      </c>
      <c r="K26" s="27">
        <f>SUM(E26:E28)</f>
        <v>36</v>
      </c>
      <c r="L26" s="27">
        <f t="shared" ref="L26" si="9">SUM(H26:H28)</f>
        <v>130</v>
      </c>
    </row>
    <row r="27" spans="1:12" x14ac:dyDescent="0.25">
      <c r="A27" s="4">
        <f t="shared" si="4"/>
        <v>84725</v>
      </c>
      <c r="B27" s="5">
        <v>3</v>
      </c>
      <c r="C27" s="5">
        <v>13</v>
      </c>
      <c r="D27" s="10">
        <f t="shared" si="1"/>
        <v>2</v>
      </c>
      <c r="E27" s="10">
        <f t="shared" si="2"/>
        <v>13</v>
      </c>
      <c r="F27" s="5">
        <f>5.2+13.3+2</f>
        <v>21</v>
      </c>
      <c r="G27" s="5">
        <f t="shared" si="0"/>
        <v>21</v>
      </c>
      <c r="H27" s="10">
        <f t="shared" si="6"/>
        <v>54</v>
      </c>
      <c r="I27" s="25"/>
      <c r="J27" s="25"/>
      <c r="K27" s="25"/>
      <c r="L27" s="25"/>
    </row>
    <row r="28" spans="1:12" x14ac:dyDescent="0.25">
      <c r="A28" s="6">
        <f t="shared" si="4"/>
        <v>84750</v>
      </c>
      <c r="B28" s="7">
        <v>25</v>
      </c>
      <c r="C28" s="7">
        <v>12</v>
      </c>
      <c r="D28" s="11">
        <f t="shared" si="1"/>
        <v>13</v>
      </c>
      <c r="E28" s="11">
        <f t="shared" si="2"/>
        <v>12</v>
      </c>
      <c r="F28" s="7">
        <v>0</v>
      </c>
      <c r="G28" s="7">
        <f t="shared" si="0"/>
        <v>0</v>
      </c>
      <c r="H28" s="11">
        <f t="shared" ref="H28:H39" si="10">(G28+G27)/2*(A28-A27)/9</f>
        <v>29</v>
      </c>
      <c r="I28" s="24"/>
      <c r="J28" s="24"/>
      <c r="K28" s="24"/>
      <c r="L28" s="24"/>
    </row>
    <row r="29" spans="1:12" x14ac:dyDescent="0.25">
      <c r="A29" s="8">
        <f t="shared" si="4"/>
        <v>84775</v>
      </c>
      <c r="B29" s="9">
        <v>3</v>
      </c>
      <c r="C29" s="9">
        <v>18</v>
      </c>
      <c r="D29" s="12">
        <f t="shared" si="1"/>
        <v>13</v>
      </c>
      <c r="E29" s="12">
        <f t="shared" si="2"/>
        <v>14</v>
      </c>
      <c r="F29" s="9">
        <f>4.75+21.4+2</f>
        <v>28</v>
      </c>
      <c r="G29" s="9">
        <f t="shared" si="0"/>
        <v>28</v>
      </c>
      <c r="H29" s="12">
        <f t="shared" si="10"/>
        <v>39</v>
      </c>
      <c r="I29" s="26">
        <v>25</v>
      </c>
      <c r="J29" s="27">
        <f>SUM(D29:D31)</f>
        <v>29</v>
      </c>
      <c r="K29" s="27">
        <f>SUM(E29:E31)</f>
        <v>59</v>
      </c>
      <c r="L29" s="27">
        <f t="shared" ref="L29" si="11">SUM(H29:H31)</f>
        <v>160</v>
      </c>
    </row>
    <row r="30" spans="1:12" x14ac:dyDescent="0.25">
      <c r="A30" s="4">
        <f t="shared" si="4"/>
        <v>84800</v>
      </c>
      <c r="B30" s="5">
        <v>14</v>
      </c>
      <c r="C30" s="5">
        <v>34</v>
      </c>
      <c r="D30" s="10">
        <f t="shared" si="1"/>
        <v>8</v>
      </c>
      <c r="E30" s="10">
        <f t="shared" si="2"/>
        <v>24</v>
      </c>
      <c r="F30" s="5">
        <f>18+2</f>
        <v>20</v>
      </c>
      <c r="G30" s="15">
        <f t="shared" si="0"/>
        <v>20</v>
      </c>
      <c r="H30" s="10">
        <f t="shared" si="10"/>
        <v>67</v>
      </c>
      <c r="I30" s="25"/>
      <c r="J30" s="25"/>
      <c r="K30" s="25"/>
      <c r="L30" s="25"/>
    </row>
    <row r="31" spans="1:12" x14ac:dyDescent="0.25">
      <c r="A31" s="6">
        <f t="shared" si="4"/>
        <v>84825</v>
      </c>
      <c r="B31" s="7">
        <v>4</v>
      </c>
      <c r="C31" s="7">
        <v>11</v>
      </c>
      <c r="D31" s="11">
        <f t="shared" si="1"/>
        <v>8</v>
      </c>
      <c r="E31" s="11">
        <f t="shared" si="2"/>
        <v>21</v>
      </c>
      <c r="F31" s="7">
        <f>4.9+12+2</f>
        <v>19</v>
      </c>
      <c r="G31" s="7">
        <f t="shared" ref="G31:G75" si="12">SUM(F31:F31)</f>
        <v>19</v>
      </c>
      <c r="H31" s="11">
        <f t="shared" si="10"/>
        <v>54</v>
      </c>
      <c r="I31" s="24"/>
      <c r="J31" s="24"/>
      <c r="K31" s="24"/>
      <c r="L31" s="24"/>
    </row>
    <row r="32" spans="1:12" x14ac:dyDescent="0.25">
      <c r="A32" s="4">
        <f t="shared" si="4"/>
        <v>84850</v>
      </c>
      <c r="B32" s="5">
        <v>3</v>
      </c>
      <c r="C32" s="5">
        <v>44</v>
      </c>
      <c r="D32" s="10">
        <f t="shared" si="1"/>
        <v>3</v>
      </c>
      <c r="E32" s="10">
        <f t="shared" si="2"/>
        <v>25</v>
      </c>
      <c r="F32" s="5">
        <f>5.5+27.5+2</f>
        <v>35</v>
      </c>
      <c r="G32" s="5">
        <f t="shared" si="12"/>
        <v>35</v>
      </c>
      <c r="H32" s="10">
        <f t="shared" si="10"/>
        <v>75</v>
      </c>
      <c r="I32" s="25">
        <v>26</v>
      </c>
      <c r="J32" s="23">
        <f>SUM(D32:D33)</f>
        <v>22</v>
      </c>
      <c r="K32" s="23">
        <f>SUM(E32:E33)</f>
        <v>96</v>
      </c>
      <c r="L32" s="23">
        <f>SUM(H32:H33)</f>
        <v>172</v>
      </c>
    </row>
    <row r="33" spans="1:12" x14ac:dyDescent="0.25">
      <c r="A33" s="6">
        <f t="shared" si="4"/>
        <v>84875</v>
      </c>
      <c r="B33" s="7">
        <v>37</v>
      </c>
      <c r="C33" s="7">
        <v>110</v>
      </c>
      <c r="D33" s="11">
        <f t="shared" si="1"/>
        <v>19</v>
      </c>
      <c r="E33" s="11">
        <f t="shared" si="2"/>
        <v>71</v>
      </c>
      <c r="F33" s="7">
        <f>5.4+27.5+2</f>
        <v>35</v>
      </c>
      <c r="G33" s="7">
        <f t="shared" si="12"/>
        <v>35</v>
      </c>
      <c r="H33" s="11">
        <f t="shared" si="10"/>
        <v>97</v>
      </c>
      <c r="I33" s="24"/>
      <c r="J33" s="24"/>
      <c r="K33" s="24"/>
      <c r="L33" s="24"/>
    </row>
    <row r="34" spans="1:12" x14ac:dyDescent="0.25">
      <c r="A34" s="4">
        <f t="shared" si="4"/>
        <v>84900</v>
      </c>
      <c r="B34" s="5">
        <v>42</v>
      </c>
      <c r="C34" s="5">
        <v>130</v>
      </c>
      <c r="D34" s="10">
        <f t="shared" si="1"/>
        <v>37</v>
      </c>
      <c r="E34" s="10">
        <f t="shared" si="2"/>
        <v>111</v>
      </c>
      <c r="F34" s="5">
        <f>4+30+2</f>
        <v>36</v>
      </c>
      <c r="G34" s="5">
        <f t="shared" si="12"/>
        <v>36</v>
      </c>
      <c r="H34" s="10">
        <f t="shared" si="10"/>
        <v>99</v>
      </c>
      <c r="I34" s="25">
        <v>27</v>
      </c>
      <c r="J34" s="23">
        <f>SUM(D34:D35)</f>
        <v>82</v>
      </c>
      <c r="K34" s="23">
        <f>SUM(E34:E35)</f>
        <v>243</v>
      </c>
      <c r="L34" s="23">
        <f t="shared" ref="L34" si="13">SUM(H34:H35)</f>
        <v>207</v>
      </c>
    </row>
    <row r="35" spans="1:12" x14ac:dyDescent="0.25">
      <c r="A35" s="6">
        <f t="shared" si="4"/>
        <v>84925</v>
      </c>
      <c r="B35" s="7">
        <v>56</v>
      </c>
      <c r="C35" s="7">
        <v>156</v>
      </c>
      <c r="D35" s="11">
        <f t="shared" si="1"/>
        <v>45</v>
      </c>
      <c r="E35" s="11">
        <f t="shared" si="2"/>
        <v>132</v>
      </c>
      <c r="F35" s="7">
        <f>5.2+35+2</f>
        <v>42</v>
      </c>
      <c r="G35" s="7">
        <f t="shared" si="12"/>
        <v>42</v>
      </c>
      <c r="H35" s="11">
        <f t="shared" si="10"/>
        <v>108</v>
      </c>
      <c r="I35" s="24"/>
      <c r="J35" s="24"/>
      <c r="K35" s="24"/>
      <c r="L35" s="24"/>
    </row>
    <row r="36" spans="1:12" x14ac:dyDescent="0.25">
      <c r="A36" s="4">
        <f t="shared" si="4"/>
        <v>84950</v>
      </c>
      <c r="B36" s="5">
        <v>63</v>
      </c>
      <c r="C36" s="5">
        <v>119</v>
      </c>
      <c r="D36" s="10">
        <f t="shared" si="1"/>
        <v>55</v>
      </c>
      <c r="E36" s="10">
        <f t="shared" si="2"/>
        <v>127</v>
      </c>
      <c r="F36" s="5">
        <f>5+35.5+2</f>
        <v>43</v>
      </c>
      <c r="G36" s="5">
        <f t="shared" si="12"/>
        <v>43</v>
      </c>
      <c r="H36" s="10">
        <f t="shared" si="10"/>
        <v>118</v>
      </c>
      <c r="I36" s="25">
        <v>28</v>
      </c>
      <c r="J36" s="23">
        <f>SUM(D36:D37)</f>
        <v>116</v>
      </c>
      <c r="K36" s="23">
        <f>SUM(E36:E37)</f>
        <v>250</v>
      </c>
      <c r="L36" s="23">
        <f t="shared" ref="L36" si="14">SUM(H36:H37)</f>
        <v>240</v>
      </c>
    </row>
    <row r="37" spans="1:12" x14ac:dyDescent="0.25">
      <c r="A37" s="6">
        <f t="shared" si="4"/>
        <v>84975</v>
      </c>
      <c r="B37" s="7">
        <v>69</v>
      </c>
      <c r="C37" s="7">
        <v>147</v>
      </c>
      <c r="D37" s="11">
        <f t="shared" si="1"/>
        <v>61</v>
      </c>
      <c r="E37" s="11">
        <f t="shared" si="2"/>
        <v>123</v>
      </c>
      <c r="F37" s="7">
        <f>5+38+2</f>
        <v>45</v>
      </c>
      <c r="G37" s="7">
        <f t="shared" si="12"/>
        <v>45</v>
      </c>
      <c r="H37" s="11">
        <f t="shared" si="10"/>
        <v>122</v>
      </c>
      <c r="I37" s="24"/>
      <c r="J37" s="24"/>
      <c r="K37" s="24"/>
      <c r="L37" s="24"/>
    </row>
    <row r="38" spans="1:12" x14ac:dyDescent="0.25">
      <c r="A38" s="4">
        <f t="shared" si="4"/>
        <v>85000</v>
      </c>
      <c r="B38" s="5">
        <v>79</v>
      </c>
      <c r="C38" s="5">
        <v>199</v>
      </c>
      <c r="D38" s="10">
        <f t="shared" ref="D38:D69" si="15">(B37+B38)/2*(A38-A37)/27</f>
        <v>69</v>
      </c>
      <c r="E38" s="10">
        <f t="shared" ref="E38:E69" si="16">(C38+C37)/2*(A38-A37)/27</f>
        <v>160</v>
      </c>
      <c r="F38" s="5">
        <f>5+43+2</f>
        <v>50</v>
      </c>
      <c r="G38" s="5">
        <f t="shared" si="12"/>
        <v>50</v>
      </c>
      <c r="H38" s="10">
        <f t="shared" si="10"/>
        <v>132</v>
      </c>
      <c r="I38" s="25">
        <v>29</v>
      </c>
      <c r="J38" s="23">
        <f>SUM(D38:D39)</f>
        <v>148</v>
      </c>
      <c r="K38" s="23">
        <f>SUM(E38:E39)</f>
        <v>353</v>
      </c>
      <c r="L38" s="23">
        <f t="shared" ref="L38" si="17">SUM(H38:H39)</f>
        <v>275</v>
      </c>
    </row>
    <row r="39" spans="1:12" x14ac:dyDescent="0.25">
      <c r="A39" s="6">
        <f t="shared" si="4"/>
        <v>85025</v>
      </c>
      <c r="B39" s="7">
        <v>91</v>
      </c>
      <c r="C39" s="7">
        <v>218</v>
      </c>
      <c r="D39" s="11">
        <f t="shared" si="15"/>
        <v>79</v>
      </c>
      <c r="E39" s="11">
        <f t="shared" si="16"/>
        <v>193</v>
      </c>
      <c r="F39" s="7">
        <f>5+46+2</f>
        <v>53</v>
      </c>
      <c r="G39" s="7">
        <f t="shared" si="12"/>
        <v>53</v>
      </c>
      <c r="H39" s="10">
        <f t="shared" si="10"/>
        <v>143</v>
      </c>
      <c r="I39" s="24"/>
      <c r="J39" s="24"/>
      <c r="K39" s="24"/>
      <c r="L39" s="24"/>
    </row>
    <row r="40" spans="1:12" x14ac:dyDescent="0.25">
      <c r="A40" s="4">
        <f t="shared" si="4"/>
        <v>85050</v>
      </c>
      <c r="B40" s="5">
        <v>68</v>
      </c>
      <c r="C40" s="5">
        <v>202</v>
      </c>
      <c r="D40" s="10">
        <f t="shared" si="15"/>
        <v>74</v>
      </c>
      <c r="E40" s="10">
        <f t="shared" si="16"/>
        <v>194</v>
      </c>
      <c r="F40" s="5">
        <f>5.2+46.5+2</f>
        <v>54</v>
      </c>
      <c r="G40" s="5">
        <f t="shared" si="12"/>
        <v>54</v>
      </c>
      <c r="H40" s="10">
        <f>(G40+G39)/2*(A40-A39)/9</f>
        <v>149</v>
      </c>
      <c r="I40" s="25">
        <v>30</v>
      </c>
      <c r="J40" s="23">
        <f>SUM(D40:D41)</f>
        <v>136</v>
      </c>
      <c r="K40" s="23">
        <f>SUM(E40:E41)</f>
        <v>370</v>
      </c>
      <c r="L40" s="23">
        <f t="shared" ref="L40" si="18">SUM(H40:H41)</f>
        <v>298</v>
      </c>
    </row>
    <row r="41" spans="1:12" x14ac:dyDescent="0.25">
      <c r="A41" s="6">
        <f t="shared" si="4"/>
        <v>85075</v>
      </c>
      <c r="B41" s="7">
        <v>65</v>
      </c>
      <c r="C41" s="7">
        <v>179</v>
      </c>
      <c r="D41" s="11">
        <f t="shared" si="15"/>
        <v>62</v>
      </c>
      <c r="E41" s="11">
        <f t="shared" si="16"/>
        <v>176</v>
      </c>
      <c r="F41" s="7">
        <f>5.5+45.8+2</f>
        <v>53</v>
      </c>
      <c r="G41" s="7">
        <f t="shared" si="12"/>
        <v>53</v>
      </c>
      <c r="H41" s="11">
        <f>(G41+G40)/2*(A41-A40)/9</f>
        <v>149</v>
      </c>
      <c r="I41" s="24"/>
      <c r="J41" s="24"/>
      <c r="K41" s="24"/>
      <c r="L41" s="24"/>
    </row>
    <row r="42" spans="1:12" x14ac:dyDescent="0.25">
      <c r="A42" s="4">
        <f t="shared" si="4"/>
        <v>85100</v>
      </c>
      <c r="B42" s="5">
        <v>2</v>
      </c>
      <c r="C42" s="5">
        <v>90</v>
      </c>
      <c r="D42" s="10">
        <f t="shared" si="15"/>
        <v>31</v>
      </c>
      <c r="E42" s="10">
        <f t="shared" si="16"/>
        <v>125</v>
      </c>
      <c r="F42" s="5">
        <f>5.5+43+2</f>
        <v>51</v>
      </c>
      <c r="G42" s="5">
        <f t="shared" si="12"/>
        <v>51</v>
      </c>
      <c r="H42" s="10">
        <f>(G42+G41)/2*(A42-A41)/9</f>
        <v>144</v>
      </c>
      <c r="I42" s="25">
        <v>31</v>
      </c>
      <c r="J42" s="23">
        <f>SUM(D42:D43)</f>
        <v>33</v>
      </c>
      <c r="K42" s="23">
        <f>SUM(E42:E43)</f>
        <v>199</v>
      </c>
      <c r="L42" s="23">
        <f t="shared" ref="L42" si="19">SUM(H42:H43)</f>
        <v>277</v>
      </c>
    </row>
    <row r="43" spans="1:12" x14ac:dyDescent="0.25">
      <c r="A43" s="6">
        <f t="shared" si="4"/>
        <v>85125</v>
      </c>
      <c r="B43" s="7">
        <v>3</v>
      </c>
      <c r="C43" s="7">
        <v>69</v>
      </c>
      <c r="D43" s="11">
        <f t="shared" si="15"/>
        <v>2</v>
      </c>
      <c r="E43" s="11">
        <f t="shared" si="16"/>
        <v>74</v>
      </c>
      <c r="F43" s="7">
        <f>5.5+37+2</f>
        <v>45</v>
      </c>
      <c r="G43" s="7">
        <f t="shared" si="12"/>
        <v>45</v>
      </c>
      <c r="H43" s="11">
        <f>(G43+G42)/2*(A43-A42)/9</f>
        <v>133</v>
      </c>
      <c r="I43" s="24"/>
      <c r="J43" s="24"/>
      <c r="K43" s="24"/>
      <c r="L43" s="24"/>
    </row>
    <row r="44" spans="1:12" x14ac:dyDescent="0.25">
      <c r="A44" s="4">
        <f t="shared" si="4"/>
        <v>85150</v>
      </c>
      <c r="B44" s="5">
        <v>2</v>
      </c>
      <c r="C44" s="5">
        <v>65</v>
      </c>
      <c r="D44" s="10">
        <f t="shared" si="15"/>
        <v>2</v>
      </c>
      <c r="E44" s="10">
        <f t="shared" si="16"/>
        <v>62</v>
      </c>
      <c r="F44" s="5">
        <f>5.5+32.2+2</f>
        <v>40</v>
      </c>
      <c r="G44" s="5">
        <f t="shared" si="12"/>
        <v>40</v>
      </c>
      <c r="H44" s="10">
        <f>(G44+G43)/2*(A44-A43)/9</f>
        <v>118</v>
      </c>
      <c r="I44" s="25">
        <v>32</v>
      </c>
      <c r="J44" s="23">
        <f>SUM(D44:D45)</f>
        <v>4</v>
      </c>
      <c r="K44" s="23">
        <f>SUM(E44:E45)</f>
        <v>126</v>
      </c>
      <c r="L44" s="23">
        <f t="shared" ref="L44" si="20">SUM(H44:H45)</f>
        <v>233</v>
      </c>
    </row>
    <row r="45" spans="1:12" x14ac:dyDescent="0.25">
      <c r="A45" s="6">
        <f t="shared" si="4"/>
        <v>85175</v>
      </c>
      <c r="B45" s="7">
        <v>3</v>
      </c>
      <c r="C45" s="7">
        <v>73</v>
      </c>
      <c r="D45" s="11">
        <f t="shared" si="15"/>
        <v>2</v>
      </c>
      <c r="E45" s="11">
        <f t="shared" si="16"/>
        <v>64</v>
      </c>
      <c r="F45" s="7">
        <f>5.5+35+2</f>
        <v>43</v>
      </c>
      <c r="G45" s="7">
        <f t="shared" si="12"/>
        <v>43</v>
      </c>
      <c r="H45" s="11">
        <f t="shared" ref="H45:H57" si="21">(G45+G44)/2*(A45-A44)/9</f>
        <v>115</v>
      </c>
      <c r="I45" s="24"/>
      <c r="J45" s="24"/>
      <c r="K45" s="24"/>
      <c r="L45" s="24"/>
    </row>
    <row r="46" spans="1:12" x14ac:dyDescent="0.25">
      <c r="A46" s="4">
        <f t="shared" si="4"/>
        <v>85200</v>
      </c>
      <c r="B46" s="5">
        <v>2</v>
      </c>
      <c r="C46" s="5">
        <v>79</v>
      </c>
      <c r="D46" s="10">
        <f t="shared" si="15"/>
        <v>2</v>
      </c>
      <c r="E46" s="10">
        <f t="shared" si="16"/>
        <v>70</v>
      </c>
      <c r="F46" s="5">
        <f>5.8+31.4+2</f>
        <v>39</v>
      </c>
      <c r="G46" s="5">
        <f t="shared" si="12"/>
        <v>39</v>
      </c>
      <c r="H46" s="10">
        <f t="shared" si="21"/>
        <v>114</v>
      </c>
      <c r="I46" s="25">
        <v>33</v>
      </c>
      <c r="J46" s="23">
        <f>SUM(D46:D47)</f>
        <v>3</v>
      </c>
      <c r="K46" s="23">
        <f>SUM(E46:E47)</f>
        <v>136</v>
      </c>
      <c r="L46" s="23">
        <f t="shared" ref="L46" si="22">SUM(H46:H47)</f>
        <v>213</v>
      </c>
    </row>
    <row r="47" spans="1:12" x14ac:dyDescent="0.25">
      <c r="A47" s="6">
        <f t="shared" si="4"/>
        <v>85225</v>
      </c>
      <c r="B47" s="7">
        <v>1</v>
      </c>
      <c r="C47" s="7">
        <v>63</v>
      </c>
      <c r="D47" s="11">
        <f t="shared" si="15"/>
        <v>1</v>
      </c>
      <c r="E47" s="11">
        <f t="shared" si="16"/>
        <v>66</v>
      </c>
      <c r="F47" s="7">
        <f>6.1+24+2</f>
        <v>32</v>
      </c>
      <c r="G47" s="7">
        <f t="shared" si="12"/>
        <v>32</v>
      </c>
      <c r="H47" s="11">
        <f t="shared" si="21"/>
        <v>99</v>
      </c>
      <c r="I47" s="24"/>
      <c r="J47" s="24"/>
      <c r="K47" s="24"/>
      <c r="L47" s="24"/>
    </row>
    <row r="48" spans="1:12" x14ac:dyDescent="0.25">
      <c r="A48" s="4">
        <f t="shared" si="4"/>
        <v>85250</v>
      </c>
      <c r="B48" s="5">
        <v>2</v>
      </c>
      <c r="C48" s="5">
        <v>60</v>
      </c>
      <c r="D48" s="10">
        <f t="shared" si="15"/>
        <v>1</v>
      </c>
      <c r="E48" s="10">
        <f t="shared" si="16"/>
        <v>57</v>
      </c>
      <c r="F48" s="5">
        <f>6.7+25+2</f>
        <v>34</v>
      </c>
      <c r="G48" s="5">
        <f t="shared" si="12"/>
        <v>34</v>
      </c>
      <c r="H48" s="10">
        <f t="shared" si="21"/>
        <v>92</v>
      </c>
      <c r="I48" s="25">
        <v>34</v>
      </c>
      <c r="J48" s="23">
        <f>SUM(D48:D49)</f>
        <v>2</v>
      </c>
      <c r="K48" s="23">
        <f>SUM(E48:E49)</f>
        <v>112</v>
      </c>
      <c r="L48" s="23">
        <f>SUM(H48:H49)</f>
        <v>192</v>
      </c>
    </row>
    <row r="49" spans="1:12" x14ac:dyDescent="0.25">
      <c r="A49" s="6">
        <f t="shared" si="4"/>
        <v>85275</v>
      </c>
      <c r="B49" s="7">
        <v>1</v>
      </c>
      <c r="C49" s="7">
        <v>59</v>
      </c>
      <c r="D49" s="11">
        <f t="shared" si="15"/>
        <v>1</v>
      </c>
      <c r="E49" s="11">
        <f t="shared" si="16"/>
        <v>55</v>
      </c>
      <c r="F49" s="7">
        <f>7+29.3+2</f>
        <v>38</v>
      </c>
      <c r="G49" s="7">
        <f t="shared" si="12"/>
        <v>38</v>
      </c>
      <c r="H49" s="11">
        <f t="shared" si="21"/>
        <v>100</v>
      </c>
      <c r="I49" s="24"/>
      <c r="J49" s="24"/>
      <c r="K49" s="24"/>
      <c r="L49" s="24"/>
    </row>
    <row r="50" spans="1:12" x14ac:dyDescent="0.25">
      <c r="A50" s="4">
        <f t="shared" si="4"/>
        <v>85300</v>
      </c>
      <c r="B50" s="5">
        <v>5</v>
      </c>
      <c r="C50" s="5">
        <v>82</v>
      </c>
      <c r="D50" s="10">
        <f t="shared" si="15"/>
        <v>3</v>
      </c>
      <c r="E50" s="10">
        <f t="shared" si="16"/>
        <v>65</v>
      </c>
      <c r="F50" s="5">
        <f>7.2+29.6+2</f>
        <v>39</v>
      </c>
      <c r="G50" s="5">
        <f t="shared" si="12"/>
        <v>39</v>
      </c>
      <c r="H50" s="10">
        <f t="shared" si="21"/>
        <v>107</v>
      </c>
      <c r="I50" s="25">
        <v>35</v>
      </c>
      <c r="J50" s="23">
        <f>SUM(D50:D51)</f>
        <v>9</v>
      </c>
      <c r="K50" s="23">
        <f>SUM(E50:E51)</f>
        <v>129</v>
      </c>
      <c r="L50" s="23">
        <f t="shared" ref="L50" si="23">SUM(H50:H51)</f>
        <v>208</v>
      </c>
    </row>
    <row r="51" spans="1:12" x14ac:dyDescent="0.25">
      <c r="A51" s="6">
        <f t="shared" si="4"/>
        <v>85325</v>
      </c>
      <c r="B51" s="7">
        <v>9</v>
      </c>
      <c r="C51" s="7">
        <v>57</v>
      </c>
      <c r="D51" s="11">
        <f t="shared" si="15"/>
        <v>6</v>
      </c>
      <c r="E51" s="11">
        <f t="shared" si="16"/>
        <v>64</v>
      </c>
      <c r="F51" s="7">
        <f>7.8+22.2+1.6+2</f>
        <v>34</v>
      </c>
      <c r="G51" s="7">
        <f t="shared" si="12"/>
        <v>34</v>
      </c>
      <c r="H51" s="11">
        <f t="shared" si="21"/>
        <v>101</v>
      </c>
      <c r="I51" s="24"/>
      <c r="J51" s="24"/>
      <c r="K51" s="24"/>
      <c r="L51" s="24"/>
    </row>
    <row r="52" spans="1:12" x14ac:dyDescent="0.25">
      <c r="A52" s="8">
        <f t="shared" si="4"/>
        <v>85350</v>
      </c>
      <c r="B52" s="9">
        <v>7</v>
      </c>
      <c r="C52" s="9">
        <v>26</v>
      </c>
      <c r="D52" s="12">
        <f t="shared" si="15"/>
        <v>7</v>
      </c>
      <c r="E52" s="12">
        <f t="shared" si="16"/>
        <v>38</v>
      </c>
      <c r="F52" s="9">
        <f>7.6+14.6+2</f>
        <v>24</v>
      </c>
      <c r="G52" s="9">
        <f t="shared" si="12"/>
        <v>24</v>
      </c>
      <c r="H52" s="12">
        <f t="shared" si="21"/>
        <v>81</v>
      </c>
      <c r="I52" s="26">
        <v>36</v>
      </c>
      <c r="J52" s="27">
        <f>SUM(D52:D54)</f>
        <v>28</v>
      </c>
      <c r="K52" s="27">
        <f>SUM(E52:E54)</f>
        <v>66</v>
      </c>
      <c r="L52" s="27">
        <f t="shared" ref="L52" si="24">SUM(H52:H54)</f>
        <v>195</v>
      </c>
    </row>
    <row r="53" spans="1:12" x14ac:dyDescent="0.25">
      <c r="A53" s="4">
        <f t="shared" si="4"/>
        <v>85375</v>
      </c>
      <c r="B53" s="5">
        <v>12</v>
      </c>
      <c r="C53" s="5">
        <v>14</v>
      </c>
      <c r="D53" s="10">
        <f t="shared" si="15"/>
        <v>9</v>
      </c>
      <c r="E53" s="10">
        <f t="shared" si="16"/>
        <v>19</v>
      </c>
      <c r="F53" s="5">
        <f>8+9.8+2</f>
        <v>20</v>
      </c>
      <c r="G53" s="5">
        <f t="shared" si="12"/>
        <v>20</v>
      </c>
      <c r="H53" s="10">
        <f t="shared" si="21"/>
        <v>61</v>
      </c>
      <c r="I53" s="25"/>
      <c r="J53" s="25"/>
      <c r="K53" s="25"/>
      <c r="L53" s="25"/>
    </row>
    <row r="54" spans="1:12" x14ac:dyDescent="0.25">
      <c r="A54" s="6">
        <f t="shared" si="4"/>
        <v>85400</v>
      </c>
      <c r="B54" s="7">
        <v>13</v>
      </c>
      <c r="C54" s="7">
        <v>5</v>
      </c>
      <c r="D54" s="11">
        <f t="shared" si="15"/>
        <v>12</v>
      </c>
      <c r="E54" s="11">
        <f t="shared" si="16"/>
        <v>9</v>
      </c>
      <c r="F54" s="7">
        <f>8.1+7.7+2</f>
        <v>18</v>
      </c>
      <c r="G54" s="7">
        <f t="shared" si="12"/>
        <v>18</v>
      </c>
      <c r="H54" s="11">
        <f t="shared" si="21"/>
        <v>53</v>
      </c>
      <c r="I54" s="24"/>
      <c r="J54" s="24"/>
      <c r="K54" s="24"/>
      <c r="L54" s="24"/>
    </row>
    <row r="55" spans="1:12" x14ac:dyDescent="0.25">
      <c r="A55" s="8">
        <f t="shared" si="4"/>
        <v>85425</v>
      </c>
      <c r="B55" s="9">
        <v>12</v>
      </c>
      <c r="C55" s="9">
        <v>4</v>
      </c>
      <c r="D55" s="12">
        <f t="shared" si="15"/>
        <v>12</v>
      </c>
      <c r="E55" s="12">
        <f t="shared" si="16"/>
        <v>4</v>
      </c>
      <c r="F55" s="9">
        <f>7.5+7.6+6.2+2</f>
        <v>23</v>
      </c>
      <c r="G55" s="9">
        <f t="shared" si="12"/>
        <v>23</v>
      </c>
      <c r="H55" s="12">
        <f t="shared" si="21"/>
        <v>57</v>
      </c>
      <c r="I55" s="26">
        <v>37</v>
      </c>
      <c r="J55" s="27">
        <f>SUM(D55:D57)</f>
        <v>36</v>
      </c>
      <c r="K55" s="27">
        <f>SUM(E55:E57)</f>
        <v>10</v>
      </c>
      <c r="L55" s="27">
        <f t="shared" ref="L55" si="25">SUM(H55:H57)</f>
        <v>184</v>
      </c>
    </row>
    <row r="56" spans="1:12" x14ac:dyDescent="0.25">
      <c r="A56" s="4">
        <f t="shared" si="4"/>
        <v>85450</v>
      </c>
      <c r="B56" s="5">
        <v>13</v>
      </c>
      <c r="C56" s="5">
        <v>4</v>
      </c>
      <c r="D56" s="10">
        <f t="shared" si="15"/>
        <v>12</v>
      </c>
      <c r="E56" s="10">
        <f t="shared" si="16"/>
        <v>4</v>
      </c>
      <c r="F56" s="5">
        <f>6.6+6.3+7+2</f>
        <v>22</v>
      </c>
      <c r="G56" s="5">
        <f t="shared" si="12"/>
        <v>22</v>
      </c>
      <c r="H56" s="10">
        <f t="shared" si="21"/>
        <v>63</v>
      </c>
      <c r="I56" s="25"/>
      <c r="J56" s="25"/>
      <c r="K56" s="25"/>
      <c r="L56" s="25"/>
    </row>
    <row r="57" spans="1:12" x14ac:dyDescent="0.25">
      <c r="A57" s="6">
        <f t="shared" si="4"/>
        <v>85475</v>
      </c>
      <c r="B57" s="7">
        <v>13</v>
      </c>
      <c r="C57" s="7">
        <v>1</v>
      </c>
      <c r="D57" s="11">
        <f t="shared" si="15"/>
        <v>12</v>
      </c>
      <c r="E57" s="11">
        <f t="shared" si="16"/>
        <v>2</v>
      </c>
      <c r="F57" s="7">
        <f>6.9+14.7+2</f>
        <v>24</v>
      </c>
      <c r="G57" s="7">
        <f t="shared" si="12"/>
        <v>24</v>
      </c>
      <c r="H57" s="11">
        <f t="shared" si="21"/>
        <v>64</v>
      </c>
      <c r="I57" s="24"/>
      <c r="J57" s="24"/>
      <c r="K57" s="24"/>
      <c r="L57" s="24"/>
    </row>
    <row r="58" spans="1:12" x14ac:dyDescent="0.25">
      <c r="A58" s="8">
        <f t="shared" si="4"/>
        <v>85500</v>
      </c>
      <c r="B58" s="9">
        <v>20</v>
      </c>
      <c r="C58" s="9">
        <v>4</v>
      </c>
      <c r="D58" s="12">
        <f t="shared" si="15"/>
        <v>15</v>
      </c>
      <c r="E58" s="12">
        <f t="shared" si="16"/>
        <v>2</v>
      </c>
      <c r="F58" s="9">
        <f>6.7+16.8+2</f>
        <v>26</v>
      </c>
      <c r="G58" s="9">
        <f t="shared" si="12"/>
        <v>26</v>
      </c>
      <c r="H58" s="12">
        <f t="shared" ref="H58:H74" si="26">(G58+G57)/2*(A58-A57)/9</f>
        <v>69</v>
      </c>
      <c r="I58" s="26">
        <v>38</v>
      </c>
      <c r="J58" s="27">
        <f>SUM(D58:D59)</f>
        <v>52</v>
      </c>
      <c r="K58" s="27">
        <f>SUM(E58:E59)</f>
        <v>4</v>
      </c>
      <c r="L58" s="27">
        <f>SUM(H58:H59)</f>
        <v>105</v>
      </c>
    </row>
    <row r="59" spans="1:12" x14ac:dyDescent="0.25">
      <c r="A59" s="6">
        <f t="shared" si="4"/>
        <v>85525</v>
      </c>
      <c r="B59" s="7">
        <v>59</v>
      </c>
      <c r="C59" s="7">
        <v>0</v>
      </c>
      <c r="D59" s="11">
        <f t="shared" si="15"/>
        <v>37</v>
      </c>
      <c r="E59" s="11">
        <f t="shared" si="16"/>
        <v>2</v>
      </c>
      <c r="F59" s="7">
        <v>0</v>
      </c>
      <c r="G59" s="7">
        <f t="shared" si="12"/>
        <v>0</v>
      </c>
      <c r="H59" s="11">
        <f t="shared" si="26"/>
        <v>36</v>
      </c>
      <c r="I59" s="24"/>
      <c r="J59" s="24"/>
      <c r="K59" s="24"/>
      <c r="L59" s="24"/>
    </row>
    <row r="60" spans="1:12" x14ac:dyDescent="0.25">
      <c r="A60" s="4">
        <f t="shared" si="4"/>
        <v>85550</v>
      </c>
      <c r="B60" s="9">
        <v>49</v>
      </c>
      <c r="C60" s="9">
        <v>8</v>
      </c>
      <c r="D60" s="12">
        <f t="shared" si="15"/>
        <v>50</v>
      </c>
      <c r="E60" s="12">
        <f t="shared" si="16"/>
        <v>4</v>
      </c>
      <c r="F60" s="9">
        <f>6+29+2</f>
        <v>37</v>
      </c>
      <c r="G60" s="9">
        <f t="shared" si="12"/>
        <v>37</v>
      </c>
      <c r="H60" s="12">
        <f t="shared" si="26"/>
        <v>51</v>
      </c>
      <c r="I60" s="26">
        <v>39</v>
      </c>
      <c r="J60" s="27">
        <f>SUM(D60:D61)</f>
        <v>106</v>
      </c>
      <c r="K60" s="27">
        <f>SUM(E60:E61)</f>
        <v>9</v>
      </c>
      <c r="L60" s="27">
        <f t="shared" ref="L60" si="27">SUM(H60:H61)</f>
        <v>116</v>
      </c>
    </row>
    <row r="61" spans="1:12" x14ac:dyDescent="0.25">
      <c r="A61" s="6">
        <f t="shared" si="4"/>
        <v>85575</v>
      </c>
      <c r="B61" s="7">
        <v>73</v>
      </c>
      <c r="C61" s="7">
        <v>2</v>
      </c>
      <c r="D61" s="11">
        <f t="shared" si="15"/>
        <v>56</v>
      </c>
      <c r="E61" s="11">
        <f t="shared" si="16"/>
        <v>5</v>
      </c>
      <c r="F61" s="7">
        <v>10</v>
      </c>
      <c r="G61" s="7">
        <f t="shared" si="12"/>
        <v>10</v>
      </c>
      <c r="H61" s="11">
        <f t="shared" si="26"/>
        <v>65</v>
      </c>
      <c r="I61" s="24"/>
      <c r="J61" s="24"/>
      <c r="K61" s="24"/>
      <c r="L61" s="24"/>
    </row>
    <row r="62" spans="1:12" x14ac:dyDescent="0.25">
      <c r="A62" s="4">
        <f t="shared" si="4"/>
        <v>85600</v>
      </c>
      <c r="B62" s="5">
        <v>78</v>
      </c>
      <c r="C62" s="5">
        <v>2</v>
      </c>
      <c r="D62" s="10">
        <f t="shared" si="15"/>
        <v>70</v>
      </c>
      <c r="E62" s="10">
        <f t="shared" si="16"/>
        <v>2</v>
      </c>
      <c r="F62" s="5">
        <f>7+35.6+2</f>
        <v>45</v>
      </c>
      <c r="G62" s="5">
        <f t="shared" si="12"/>
        <v>45</v>
      </c>
      <c r="H62" s="10">
        <f t="shared" si="26"/>
        <v>76</v>
      </c>
      <c r="I62" s="26">
        <v>40</v>
      </c>
      <c r="J62" s="27">
        <f>SUM(D62:D64)</f>
        <v>204</v>
      </c>
      <c r="K62" s="27">
        <f>SUM(E62:E64)</f>
        <v>7</v>
      </c>
      <c r="L62" s="27">
        <f t="shared" ref="L62" si="28">SUM(H62:H64)</f>
        <v>310</v>
      </c>
    </row>
    <row r="63" spans="1:12" x14ac:dyDescent="0.25">
      <c r="A63" s="4">
        <f t="shared" si="4"/>
        <v>85625</v>
      </c>
      <c r="B63" s="5">
        <v>73</v>
      </c>
      <c r="C63" s="5">
        <v>5</v>
      </c>
      <c r="D63" s="10">
        <f t="shared" si="15"/>
        <v>70</v>
      </c>
      <c r="E63" s="10">
        <f t="shared" si="16"/>
        <v>3</v>
      </c>
      <c r="F63" s="5">
        <f>7.6+32.8+2</f>
        <v>42</v>
      </c>
      <c r="G63" s="5">
        <f t="shared" si="12"/>
        <v>42</v>
      </c>
      <c r="H63" s="10">
        <f t="shared" si="26"/>
        <v>121</v>
      </c>
      <c r="I63" s="25"/>
      <c r="J63" s="25"/>
      <c r="K63" s="25"/>
      <c r="L63" s="25"/>
    </row>
    <row r="64" spans="1:12" x14ac:dyDescent="0.25">
      <c r="A64" s="6">
        <f t="shared" si="4"/>
        <v>85650</v>
      </c>
      <c r="B64" s="7">
        <v>66</v>
      </c>
      <c r="C64" s="7">
        <v>0</v>
      </c>
      <c r="D64" s="11">
        <f t="shared" si="15"/>
        <v>64</v>
      </c>
      <c r="E64" s="11">
        <f t="shared" si="16"/>
        <v>2</v>
      </c>
      <c r="F64" s="7">
        <f>8+29+2</f>
        <v>39</v>
      </c>
      <c r="G64" s="7">
        <f t="shared" si="12"/>
        <v>39</v>
      </c>
      <c r="H64" s="11">
        <f t="shared" si="26"/>
        <v>113</v>
      </c>
      <c r="I64" s="24"/>
      <c r="J64" s="24"/>
      <c r="K64" s="24"/>
      <c r="L64" s="24"/>
    </row>
    <row r="65" spans="1:12" x14ac:dyDescent="0.25">
      <c r="A65" s="8">
        <f t="shared" si="4"/>
        <v>85675</v>
      </c>
      <c r="B65" s="9">
        <v>78</v>
      </c>
      <c r="C65" s="9">
        <v>0</v>
      </c>
      <c r="D65" s="12">
        <f t="shared" si="15"/>
        <v>67</v>
      </c>
      <c r="E65" s="12">
        <f t="shared" si="16"/>
        <v>0</v>
      </c>
      <c r="F65" s="9">
        <f>6+25+2</f>
        <v>33</v>
      </c>
      <c r="G65" s="9">
        <f t="shared" si="12"/>
        <v>33</v>
      </c>
      <c r="H65" s="12">
        <f t="shared" si="26"/>
        <v>100</v>
      </c>
      <c r="I65" s="26">
        <v>41</v>
      </c>
      <c r="J65" s="27">
        <f>SUM(D65:D66)</f>
        <v>117</v>
      </c>
      <c r="K65" s="27">
        <f>SUM(E65:E66)</f>
        <v>0</v>
      </c>
      <c r="L65" s="27">
        <f t="shared" ref="L65" si="29">SUM(H65:H66)</f>
        <v>185</v>
      </c>
    </row>
    <row r="66" spans="1:12" s="19" customFormat="1" x14ac:dyDescent="0.25">
      <c r="A66" s="6">
        <f t="shared" si="4"/>
        <v>85700</v>
      </c>
      <c r="B66" s="7">
        <v>30</v>
      </c>
      <c r="C66" s="7">
        <v>1</v>
      </c>
      <c r="D66" s="11">
        <f t="shared" si="15"/>
        <v>50</v>
      </c>
      <c r="E66" s="11">
        <f t="shared" si="16"/>
        <v>0</v>
      </c>
      <c r="F66" s="7">
        <f>3.6+22+2</f>
        <v>28</v>
      </c>
      <c r="G66" s="7">
        <f t="shared" si="12"/>
        <v>28</v>
      </c>
      <c r="H66" s="11">
        <f t="shared" si="26"/>
        <v>85</v>
      </c>
      <c r="I66" s="24"/>
      <c r="J66" s="24"/>
      <c r="K66" s="24"/>
      <c r="L66" s="24"/>
    </row>
    <row r="67" spans="1:12" x14ac:dyDescent="0.25">
      <c r="A67" s="8">
        <f t="shared" si="4"/>
        <v>85725</v>
      </c>
      <c r="B67" s="9">
        <v>23</v>
      </c>
      <c r="C67" s="9">
        <v>6</v>
      </c>
      <c r="D67" s="12">
        <f t="shared" si="15"/>
        <v>25</v>
      </c>
      <c r="E67" s="12">
        <f t="shared" si="16"/>
        <v>3</v>
      </c>
      <c r="F67" s="9">
        <f>4.5+3+2</f>
        <v>10</v>
      </c>
      <c r="G67" s="9">
        <f t="shared" si="12"/>
        <v>10</v>
      </c>
      <c r="H67" s="12">
        <f t="shared" si="26"/>
        <v>53</v>
      </c>
      <c r="I67" s="26">
        <v>42</v>
      </c>
      <c r="J67" s="27">
        <f>SUM(D67:D69)</f>
        <v>74</v>
      </c>
      <c r="K67" s="27">
        <f>SUM(E67:E69)</f>
        <v>12</v>
      </c>
      <c r="L67" s="27">
        <f t="shared" ref="L67" si="30">SUM(H67:H69)</f>
        <v>95</v>
      </c>
    </row>
    <row r="68" spans="1:12" x14ac:dyDescent="0.25">
      <c r="A68" s="4">
        <f t="shared" si="4"/>
        <v>85750</v>
      </c>
      <c r="B68" s="5">
        <v>25</v>
      </c>
      <c r="C68" s="5">
        <v>6</v>
      </c>
      <c r="D68" s="10">
        <f t="shared" si="15"/>
        <v>22</v>
      </c>
      <c r="E68" s="10">
        <f t="shared" si="16"/>
        <v>6</v>
      </c>
      <c r="F68" s="5">
        <f>4.5+3+2</f>
        <v>10</v>
      </c>
      <c r="G68" s="5">
        <f t="shared" si="12"/>
        <v>10</v>
      </c>
      <c r="H68" s="10">
        <f t="shared" si="26"/>
        <v>28</v>
      </c>
      <c r="I68" s="25"/>
      <c r="J68" s="25"/>
      <c r="K68" s="25"/>
      <c r="L68" s="25"/>
    </row>
    <row r="69" spans="1:12" x14ac:dyDescent="0.25">
      <c r="A69" s="6">
        <f t="shared" si="4"/>
        <v>85775</v>
      </c>
      <c r="B69" s="7">
        <v>33</v>
      </c>
      <c r="C69" s="7">
        <v>0</v>
      </c>
      <c r="D69" s="11">
        <f t="shared" si="15"/>
        <v>27</v>
      </c>
      <c r="E69" s="11">
        <f t="shared" si="16"/>
        <v>3</v>
      </c>
      <c r="F69" s="7">
        <v>0</v>
      </c>
      <c r="G69" s="7">
        <f t="shared" si="12"/>
        <v>0</v>
      </c>
      <c r="H69" s="11">
        <f t="shared" si="26"/>
        <v>14</v>
      </c>
      <c r="I69" s="24"/>
      <c r="J69" s="24"/>
      <c r="K69" s="24"/>
      <c r="L69" s="24"/>
    </row>
    <row r="70" spans="1:12" x14ac:dyDescent="0.25">
      <c r="A70" s="8">
        <f t="shared" si="4"/>
        <v>85800</v>
      </c>
      <c r="B70" s="9">
        <v>24</v>
      </c>
      <c r="C70" s="9">
        <v>8</v>
      </c>
      <c r="D70" s="12">
        <f t="shared" ref="D70:D74" si="31">(B69+B70)/2*(A70-A69)/27</f>
        <v>26</v>
      </c>
      <c r="E70" s="12">
        <f t="shared" ref="E70:E74" si="32">(C70+C69)/2*(A70-A69)/27</f>
        <v>4</v>
      </c>
      <c r="F70" s="9">
        <f>4+3+2</f>
        <v>9</v>
      </c>
      <c r="G70" s="9">
        <f t="shared" si="12"/>
        <v>9</v>
      </c>
      <c r="H70" s="12">
        <f t="shared" si="26"/>
        <v>13</v>
      </c>
      <c r="I70" s="26">
        <v>43</v>
      </c>
      <c r="J70" s="27">
        <f>SUM(D70:D72)</f>
        <v>72</v>
      </c>
      <c r="K70" s="27">
        <f>SUM(E70:E72)</f>
        <v>17</v>
      </c>
      <c r="L70" s="27">
        <f t="shared" ref="L70" si="33">SUM(H70:H72)</f>
        <v>63</v>
      </c>
    </row>
    <row r="71" spans="1:12" x14ac:dyDescent="0.25">
      <c r="A71" s="4">
        <f t="shared" ref="A71:A75" si="34">A70+25</f>
        <v>85825</v>
      </c>
      <c r="B71" s="5">
        <v>25</v>
      </c>
      <c r="C71" s="5">
        <v>7</v>
      </c>
      <c r="D71" s="10">
        <f t="shared" si="31"/>
        <v>23</v>
      </c>
      <c r="E71" s="10">
        <f t="shared" si="32"/>
        <v>7</v>
      </c>
      <c r="F71" s="5">
        <f>4+3+2</f>
        <v>9</v>
      </c>
      <c r="G71" s="5">
        <f t="shared" si="12"/>
        <v>9</v>
      </c>
      <c r="H71" s="10">
        <f t="shared" si="26"/>
        <v>25</v>
      </c>
      <c r="I71" s="25"/>
      <c r="J71" s="25"/>
      <c r="K71" s="25"/>
      <c r="L71" s="25"/>
    </row>
    <row r="72" spans="1:12" x14ac:dyDescent="0.25">
      <c r="A72" s="16">
        <f t="shared" si="34"/>
        <v>85850</v>
      </c>
      <c r="B72" s="7">
        <v>25</v>
      </c>
      <c r="C72" s="7">
        <v>7</v>
      </c>
      <c r="D72" s="11">
        <f t="shared" si="31"/>
        <v>23</v>
      </c>
      <c r="E72" s="11">
        <f t="shared" si="32"/>
        <v>6</v>
      </c>
      <c r="F72" s="7">
        <f>4+3+2</f>
        <v>9</v>
      </c>
      <c r="G72" s="7">
        <f t="shared" si="12"/>
        <v>9</v>
      </c>
      <c r="H72" s="11">
        <f t="shared" si="26"/>
        <v>25</v>
      </c>
      <c r="I72" s="24"/>
      <c r="J72" s="24"/>
      <c r="K72" s="24"/>
      <c r="L72" s="24"/>
    </row>
    <row r="73" spans="1:12" x14ac:dyDescent="0.25">
      <c r="A73" s="8">
        <f t="shared" si="34"/>
        <v>85875</v>
      </c>
      <c r="B73" s="9">
        <v>21</v>
      </c>
      <c r="C73" s="9">
        <v>0</v>
      </c>
      <c r="D73" s="12">
        <f t="shared" si="31"/>
        <v>21</v>
      </c>
      <c r="E73" s="12">
        <f t="shared" si="32"/>
        <v>3</v>
      </c>
      <c r="F73" s="9">
        <v>0</v>
      </c>
      <c r="G73" s="9">
        <f t="shared" si="12"/>
        <v>0</v>
      </c>
      <c r="H73" s="12">
        <f t="shared" si="26"/>
        <v>13</v>
      </c>
      <c r="I73" s="26">
        <v>44</v>
      </c>
      <c r="J73" s="27">
        <f>SUM(D73:D75)</f>
        <v>43</v>
      </c>
      <c r="K73" s="27">
        <f>SUM(E73:E75)</f>
        <v>10</v>
      </c>
      <c r="L73" s="27">
        <f t="shared" ref="L73" si="35">SUM(H73:H75)</f>
        <v>40</v>
      </c>
    </row>
    <row r="74" spans="1:12" x14ac:dyDescent="0.25">
      <c r="A74" s="4">
        <f t="shared" si="34"/>
        <v>85900</v>
      </c>
      <c r="B74" s="5">
        <v>13</v>
      </c>
      <c r="C74" s="5">
        <v>8</v>
      </c>
      <c r="D74" s="10">
        <f t="shared" si="31"/>
        <v>16</v>
      </c>
      <c r="E74" s="10">
        <f t="shared" si="32"/>
        <v>4</v>
      </c>
      <c r="F74" s="5">
        <f>4+3.5+2</f>
        <v>10</v>
      </c>
      <c r="G74" s="5">
        <f t="shared" si="12"/>
        <v>10</v>
      </c>
      <c r="H74" s="10">
        <f t="shared" si="26"/>
        <v>14</v>
      </c>
      <c r="I74" s="25"/>
      <c r="J74" s="25"/>
      <c r="K74" s="25"/>
      <c r="L74" s="25"/>
    </row>
    <row r="75" spans="1:12" x14ac:dyDescent="0.25">
      <c r="A75" s="6">
        <f t="shared" si="34"/>
        <v>85925</v>
      </c>
      <c r="B75" s="7">
        <v>0</v>
      </c>
      <c r="C75" s="7">
        <v>0</v>
      </c>
      <c r="D75" s="11">
        <f>(B74+B75)/2*(23)/27</f>
        <v>6</v>
      </c>
      <c r="E75" s="11">
        <f>(C75+C74)/2*(23)/27</f>
        <v>3</v>
      </c>
      <c r="F75" s="7">
        <v>0</v>
      </c>
      <c r="G75" s="7">
        <f t="shared" si="12"/>
        <v>0</v>
      </c>
      <c r="H75" s="11">
        <f>(G75+G74)/2*(23)/9</f>
        <v>13</v>
      </c>
      <c r="I75" s="24"/>
      <c r="J75" s="24"/>
      <c r="K75" s="24"/>
      <c r="L75" s="24"/>
    </row>
    <row r="76" spans="1:12" x14ac:dyDescent="0.25">
      <c r="A76" s="4"/>
      <c r="B76" s="5"/>
      <c r="C76" s="5"/>
      <c r="D76" s="10"/>
      <c r="E76" s="10"/>
      <c r="F76" s="5"/>
      <c r="G76" s="5"/>
      <c r="H76" s="10"/>
      <c r="J76" s="14"/>
      <c r="K76" s="14"/>
      <c r="L76" s="14"/>
    </row>
    <row r="77" spans="1:12" x14ac:dyDescent="0.25">
      <c r="A77" s="3" t="s">
        <v>13</v>
      </c>
      <c r="B77" s="3"/>
      <c r="C77" s="3"/>
      <c r="D77" s="13">
        <f>SUM(D5:D75)</f>
        <v>1595</v>
      </c>
      <c r="E77" s="13">
        <f>SUM(E5:E75)</f>
        <v>2426</v>
      </c>
      <c r="F77" s="3"/>
      <c r="G77" s="3"/>
      <c r="H77" s="13">
        <f>SUM(H5:H75)</f>
        <v>4458</v>
      </c>
      <c r="L77" s="28"/>
    </row>
    <row r="80" spans="1:12" x14ac:dyDescent="0.25">
      <c r="D80" s="1">
        <f>(D77+E77)*0.003</f>
        <v>12.063000000000001</v>
      </c>
    </row>
  </sheetData>
  <mergeCells count="121">
    <mergeCell ref="I70:I72"/>
    <mergeCell ref="J70:J72"/>
    <mergeCell ref="K70:K72"/>
    <mergeCell ref="L70:L72"/>
    <mergeCell ref="I73:I75"/>
    <mergeCell ref="J73:J75"/>
    <mergeCell ref="K73:K75"/>
    <mergeCell ref="L73:L75"/>
    <mergeCell ref="I65:I66"/>
    <mergeCell ref="J65:J66"/>
    <mergeCell ref="K65:K66"/>
    <mergeCell ref="L65:L66"/>
    <mergeCell ref="I67:I69"/>
    <mergeCell ref="J67:J69"/>
    <mergeCell ref="K67:K69"/>
    <mergeCell ref="L67:L69"/>
    <mergeCell ref="I60:I61"/>
    <mergeCell ref="J60:J61"/>
    <mergeCell ref="K60:K61"/>
    <mergeCell ref="L60:L61"/>
    <mergeCell ref="I62:I64"/>
    <mergeCell ref="J62:J64"/>
    <mergeCell ref="K62:K64"/>
    <mergeCell ref="L62:L64"/>
    <mergeCell ref="I55:I57"/>
    <mergeCell ref="J55:J57"/>
    <mergeCell ref="K55:K57"/>
    <mergeCell ref="L55:L57"/>
    <mergeCell ref="I58:I59"/>
    <mergeCell ref="J58:J59"/>
    <mergeCell ref="K58:K59"/>
    <mergeCell ref="L58:L59"/>
    <mergeCell ref="I50:I51"/>
    <mergeCell ref="J50:J51"/>
    <mergeCell ref="K50:K51"/>
    <mergeCell ref="L50:L51"/>
    <mergeCell ref="I52:I54"/>
    <mergeCell ref="J52:J54"/>
    <mergeCell ref="K52:K54"/>
    <mergeCell ref="L52:L54"/>
    <mergeCell ref="I46:I47"/>
    <mergeCell ref="J46:J47"/>
    <mergeCell ref="K46:K47"/>
    <mergeCell ref="L46:L47"/>
    <mergeCell ref="I48:I49"/>
    <mergeCell ref="J48:J49"/>
    <mergeCell ref="K48:K49"/>
    <mergeCell ref="L48:L49"/>
    <mergeCell ref="J40:J41"/>
    <mergeCell ref="K40:K41"/>
    <mergeCell ref="L40:L41"/>
    <mergeCell ref="I42:I43"/>
    <mergeCell ref="J42:J43"/>
    <mergeCell ref="K42:K43"/>
    <mergeCell ref="L42:L43"/>
    <mergeCell ref="J36:J37"/>
    <mergeCell ref="K36:K37"/>
    <mergeCell ref="L36:L37"/>
    <mergeCell ref="I38:I39"/>
    <mergeCell ref="J38:J39"/>
    <mergeCell ref="K38:K39"/>
    <mergeCell ref="L38:L39"/>
    <mergeCell ref="J17:J19"/>
    <mergeCell ref="K17:K19"/>
    <mergeCell ref="L17:L19"/>
    <mergeCell ref="I20:I22"/>
    <mergeCell ref="J20:J22"/>
    <mergeCell ref="K20:K22"/>
    <mergeCell ref="L20:L22"/>
    <mergeCell ref="I23:I25"/>
    <mergeCell ref="J23:J25"/>
    <mergeCell ref="K23:K25"/>
    <mergeCell ref="L23:L25"/>
    <mergeCell ref="K15:K16"/>
    <mergeCell ref="L15:L16"/>
    <mergeCell ref="I26:I28"/>
    <mergeCell ref="J44:J45"/>
    <mergeCell ref="K44:K45"/>
    <mergeCell ref="L44:L45"/>
    <mergeCell ref="I34:I35"/>
    <mergeCell ref="I36:I37"/>
    <mergeCell ref="I40:I41"/>
    <mergeCell ref="I44:I45"/>
    <mergeCell ref="I29:I31"/>
    <mergeCell ref="J29:J31"/>
    <mergeCell ref="K29:K31"/>
    <mergeCell ref="L29:L31"/>
    <mergeCell ref="I32:I33"/>
    <mergeCell ref="J32:J33"/>
    <mergeCell ref="K32:K33"/>
    <mergeCell ref="L32:L33"/>
    <mergeCell ref="J34:J35"/>
    <mergeCell ref="K34:K35"/>
    <mergeCell ref="J26:J28"/>
    <mergeCell ref="K26:K28"/>
    <mergeCell ref="L26:L28"/>
    <mergeCell ref="I17:I19"/>
    <mergeCell ref="A1:L1"/>
    <mergeCell ref="B2:C2"/>
    <mergeCell ref="D2:E2"/>
    <mergeCell ref="F2:G2"/>
    <mergeCell ref="L34:L35"/>
    <mergeCell ref="I5:I6"/>
    <mergeCell ref="J5:J6"/>
    <mergeCell ref="K5:K6"/>
    <mergeCell ref="L5:L6"/>
    <mergeCell ref="I7:I8"/>
    <mergeCell ref="J7:J8"/>
    <mergeCell ref="K7:K8"/>
    <mergeCell ref="L7:L8"/>
    <mergeCell ref="J2:L2"/>
    <mergeCell ref="I9:I11"/>
    <mergeCell ref="J9:J11"/>
    <mergeCell ref="K9:K11"/>
    <mergeCell ref="L9:L11"/>
    <mergeCell ref="I12:I14"/>
    <mergeCell ref="J12:J14"/>
    <mergeCell ref="K12:K14"/>
    <mergeCell ref="L12:L14"/>
    <mergeCell ref="I15:I16"/>
    <mergeCell ref="J15:J16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Ramler, Jason</dc:creator>
  <cp:lastModifiedBy>Corral, Kristen</cp:lastModifiedBy>
  <dcterms:created xsi:type="dcterms:W3CDTF">2021-05-24T19:33:00Z</dcterms:created>
  <dcterms:modified xsi:type="dcterms:W3CDTF">2023-04-07T18:24:28Z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