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V:\1736\active\173620147\engineering\114496\400-Engineering\Traffic\EngData\"/>
    </mc:Choice>
  </mc:AlternateContent>
  <xr:revisionPtr revIDLastSave="0" documentId="13_ncr:1_{0FE38559-8EA2-4C29-94F0-BD2567632B54}" xr6:coauthVersionLast="47" xr6:coauthVersionMax="47" xr10:uidLastSave="{00000000-0000-0000-0000-000000000000}"/>
  <bookViews>
    <workbookView xWindow="28680" yWindow="-270" windowWidth="29040" windowHeight="15720" xr2:uid="{ED7B6B0F-3E23-48AB-A39C-393BA8224B09}"/>
  </bookViews>
  <sheets>
    <sheet name="Sheet1" sheetId="1" r:id="rId1"/>
    <sheet name="Sheet2" sheetId="2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7" i="1" l="1"/>
  <c r="L39" i="1"/>
  <c r="H39" i="1"/>
  <c r="L42" i="1" a="1"/>
  <c r="L42" i="1" s="1"/>
  <c r="L44" i="1" s="1"/>
  <c r="L37" i="1"/>
  <c r="P42" i="1" l="1"/>
  <c r="P44" i="1" s="1"/>
  <c r="O42" i="1" l="1"/>
  <c r="N42" i="1"/>
  <c r="N44" i="1" s="1"/>
  <c r="M42" i="1"/>
  <c r="K42" i="1" a="1"/>
  <c r="K42" i="1" s="1"/>
  <c r="J42" i="1"/>
  <c r="J44" i="1" s="1"/>
  <c r="I42" i="1"/>
  <c r="I44" i="1" s="1"/>
  <c r="H31" i="1"/>
  <c r="H29" i="1"/>
  <c r="M44" i="1" l="1"/>
  <c r="O44" i="1"/>
  <c r="H34" i="1"/>
  <c r="H40" i="1"/>
  <c r="H25" i="1"/>
  <c r="H23" i="1"/>
  <c r="H36" i="1"/>
  <c r="H42" i="1" l="1"/>
  <c r="H44" i="1" s="1"/>
  <c r="K4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<sst xmlns="http://schemas.openxmlformats.org/spreadsheetml/2006/main" count="156" uniqueCount="89">
  <si>
    <t>SIGNING SUBSUMMARY</t>
  </si>
  <si>
    <t>LOCATION</t>
  </si>
  <si>
    <t>STATION</t>
  </si>
  <si>
    <t>SIDE</t>
  </si>
  <si>
    <t>CODE</t>
  </si>
  <si>
    <t>SIZE (INCHES)</t>
  </si>
  <si>
    <t>SIGN, FLAT SHEET</t>
  </si>
  <si>
    <t>SF</t>
  </si>
  <si>
    <t>LT</t>
  </si>
  <si>
    <t>SUBTOTAL</t>
  </si>
  <si>
    <t>TOTALS CARRIED TO GENERAL SUMMARY</t>
  </si>
  <si>
    <t>S-3</t>
  </si>
  <si>
    <t>FT</t>
  </si>
  <si>
    <t>30x30</t>
  </si>
  <si>
    <t>SHEET
NO.</t>
  </si>
  <si>
    <t xml:space="preserve">REF
NO. </t>
  </si>
  <si>
    <t>S-4</t>
  </si>
  <si>
    <t>RT</t>
  </si>
  <si>
    <t>COLUMBIA CONNECTOR SECTION A</t>
  </si>
  <si>
    <t>OM4-3-18</t>
  </si>
  <si>
    <t>18x18</t>
  </si>
  <si>
    <t>S-5</t>
  </si>
  <si>
    <t>S-6</t>
  </si>
  <si>
    <t>S-7</t>
  </si>
  <si>
    <t>3.5'(underground)+7' clearance+height of the sign</t>
  </si>
  <si>
    <t>R1-1-18</t>
  </si>
  <si>
    <t>W11-15-30</t>
  </si>
  <si>
    <t>W16-7PL-24</t>
  </si>
  <si>
    <t>24x12</t>
  </si>
  <si>
    <t>13+25.00</t>
  </si>
  <si>
    <t>W1-5R-18</t>
  </si>
  <si>
    <t>12+50.12</t>
  </si>
  <si>
    <t>12+66.83</t>
  </si>
  <si>
    <t>S-8</t>
  </si>
  <si>
    <t>18+50.00</t>
  </si>
  <si>
    <t>EACH</t>
  </si>
  <si>
    <t>REMOVAL OF GROUND MOUNTED SIGN AND DISPOSAL</t>
  </si>
  <si>
    <t>REMOVAL OF GROUND MOUNTED POST SUPPORT AND DISPOSAL</t>
  </si>
  <si>
    <t>S-9</t>
  </si>
  <si>
    <t>S-10</t>
  </si>
  <si>
    <t>S-11</t>
  </si>
  <si>
    <t>S-12</t>
  </si>
  <si>
    <t>S-13</t>
  </si>
  <si>
    <t>COLUMBIA CONNECTOR SECTION B</t>
  </si>
  <si>
    <t>40+90.83</t>
  </si>
  <si>
    <t>D11-1-24</t>
  </si>
  <si>
    <t>40+67.30</t>
  </si>
  <si>
    <t>R4-11-30</t>
  </si>
  <si>
    <t>40+67.35</t>
  </si>
  <si>
    <t>R10-3e-9</t>
  </si>
  <si>
    <t>44+35.69</t>
  </si>
  <si>
    <t>R1-1-30</t>
  </si>
  <si>
    <t>49+72.81</t>
  </si>
  <si>
    <t>Mounted on signal pole</t>
  </si>
  <si>
    <t>COLUMBIA CONNECTOR SECTION C</t>
  </si>
  <si>
    <t>72+72.48</t>
  </si>
  <si>
    <t>72+76.39</t>
  </si>
  <si>
    <t>88+87.53</t>
  </si>
  <si>
    <t>88+87.39</t>
  </si>
  <si>
    <t>GROUND MOUNTED SUPPORT,
NO. 3 POST</t>
  </si>
  <si>
    <t>24x18</t>
  </si>
  <si>
    <t>9x15</t>
  </si>
  <si>
    <t>18+05.86</t>
  </si>
  <si>
    <t>REMOVAL OF POLE MOUNTED SIGN AND DISPOSAL</t>
  </si>
  <si>
    <t>R-3</t>
  </si>
  <si>
    <t>R-4</t>
  </si>
  <si>
    <t>49+73.86</t>
  </si>
  <si>
    <t xml:space="preserve">COLUMBIA CONNECTOR SECTION B </t>
  </si>
  <si>
    <t>R10-3</t>
  </si>
  <si>
    <t>12x9</t>
  </si>
  <si>
    <t>W1-5L-18</t>
  </si>
  <si>
    <t>71+71.77</t>
  </si>
  <si>
    <t>S-14</t>
  </si>
  <si>
    <t>13+10.52</t>
  </si>
  <si>
    <t>21x15</t>
  </si>
  <si>
    <t>SIGN POST REFLECTOR</t>
  </si>
  <si>
    <t>SIGN SUPPORT ASSEMBLY, POLE MOUNTED</t>
  </si>
  <si>
    <t>REMOVAL OF GROUND MOUNTED SIGN AND REERECTION</t>
  </si>
  <si>
    <t>13+09.96</t>
  </si>
  <si>
    <t>S-15</t>
  </si>
  <si>
    <t>S-16</t>
  </si>
  <si>
    <t>R-1</t>
  </si>
  <si>
    <t>R-2</t>
  </si>
  <si>
    <t>M6-6-21</t>
  </si>
  <si>
    <t>R-5</t>
  </si>
  <si>
    <t>LT/RT</t>
  </si>
  <si>
    <t>10+35.00</t>
  </si>
  <si>
    <t>S-17</t>
  </si>
  <si>
    <t>SIGN, FLAT SHEET, AS PER PLAN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</si>
</sst>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sz val="14"/>
      <name val="Verdana"/>
      <family val="2"/>
    </font>
    <font>
      <i/>
      <sz val="10"/>
      <name val="Arial"/>
      <family val="2"/>
    </font>
    <font>
      <sz val="8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2" fillId="0" borderId="13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164" fontId="2" fillId="0" borderId="10" xfId="0" applyNumberFormat="1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164" fontId="2" fillId="0" borderId="17" xfId="0" applyNumberFormat="1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164" fontId="2" fillId="0" borderId="0" xfId="0" applyNumberFormat="1" applyFont="1" applyAlignment="1">
      <alignment vertical="center"/>
    </xf>
    <xf numFmtId="1" fontId="2" fillId="0" borderId="17" xfId="0" applyNumberFormat="1" applyFont="1" applyBorder="1" applyAlignment="1">
      <alignment horizontal="center" vertical="center"/>
    </xf>
    <xf numFmtId="164" fontId="2" fillId="0" borderId="23" xfId="0" applyNumberFormat="1" applyFont="1" applyBorder="1" applyAlignment="1">
      <alignment horizontal="center" vertical="center"/>
    </xf>
    <xf numFmtId="164" fontId="2" fillId="0" borderId="8" xfId="0" applyNumberFormat="1" applyFont="1" applyBorder="1" applyAlignment="1">
      <alignment horizontal="center" vertical="center"/>
    </xf>
    <xf numFmtId="164" fontId="2" fillId="0" borderId="25" xfId="0" applyNumberFormat="1" applyFont="1" applyBorder="1" applyAlignment="1">
      <alignment horizontal="center" vertical="center"/>
    </xf>
    <xf numFmtId="164" fontId="2" fillId="0" borderId="24" xfId="0" applyNumberFormat="1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164" fontId="2" fillId="0" borderId="5" xfId="0" applyNumberFormat="1" applyFont="1" applyBorder="1" applyAlignment="1">
      <alignment horizontal="center" vertical="center"/>
    </xf>
    <xf numFmtId="164" fontId="2" fillId="0" borderId="4" xfId="0" applyNumberFormat="1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1" fontId="2" fillId="0" borderId="5" xfId="0" applyNumberFormat="1" applyFont="1" applyBorder="1" applyAlignment="1">
      <alignment horizontal="center" vertical="center"/>
    </xf>
    <xf numFmtId="1" fontId="2" fillId="0" borderId="4" xfId="0" applyNumberFormat="1" applyFont="1" applyBorder="1" applyAlignment="1">
      <alignment horizontal="center" vertical="center"/>
    </xf>
    <xf numFmtId="1" fontId="2" fillId="0" borderId="18" xfId="0" applyNumberFormat="1" applyFont="1" applyBorder="1" applyAlignment="1">
      <alignment horizontal="center" vertical="center"/>
    </xf>
    <xf numFmtId="1" fontId="2" fillId="0" borderId="10" xfId="0" applyNumberFormat="1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textRotation="90" wrapText="1"/>
    </xf>
    <xf numFmtId="0" fontId="2" fillId="0" borderId="10" xfId="0" applyFont="1" applyBorder="1" applyAlignment="1">
      <alignment horizontal="center" vertical="center" textRotation="90" wrapText="1"/>
    </xf>
    <xf numFmtId="0" fontId="2" fillId="0" borderId="5" xfId="0" applyFont="1" applyBorder="1" applyAlignment="1">
      <alignment horizontal="center" vertical="center" textRotation="90" wrapText="1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/>
    </xf>
    <xf numFmtId="164" fontId="2" fillId="0" borderId="18" xfId="0" applyNumberFormat="1" applyFont="1" applyBorder="1" applyAlignment="1">
      <alignment horizontal="center" vertical="center"/>
    </xf>
    <xf numFmtId="164" fontId="2" fillId="0" borderId="10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BFD5C2-1DF0-49C2-B84E-9A59D2F65401}">
  <dimension ref="A1:R47"/>
  <sheetViews>
    <sheetView tabSelected="1" topLeftCell="A11" zoomScale="85" zoomScaleNormal="85" workbookViewId="0">
      <selection activeCell="S23" sqref="S23"/>
    </sheetView>
  </sheetViews>
  <sheetFormatPr defaultRowHeight="15" x14ac:dyDescent="0.25"/>
  <cols>
    <col min="1" max="1" width="10.28515625" customWidth="1"/>
    <col min="2" max="2" width="7.85546875" customWidth="1"/>
    <col min="3" max="3" width="35" bestFit="1" customWidth="1"/>
    <col min="4" max="4" width="13.42578125" customWidth="1"/>
    <col min="5" max="5" width="8.42578125" customWidth="1"/>
    <col min="6" max="7" width="17.5703125" customWidth="1"/>
    <col min="13" max="14" width="8.85546875" customWidth="1"/>
    <col min="15" max="16" width="8.7109375" customWidth="1"/>
    <col min="17" max="17" width="23.7109375" bestFit="1" customWidth="1"/>
  </cols>
  <sheetData>
    <row r="1" spans="1:16" ht="18.75" thickBot="1" x14ac:dyDescent="0.3">
      <c r="A1" s="47" t="s">
        <v>0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</row>
    <row r="2" spans="1:16" ht="15.75" customHeight="1" thickBot="1" x14ac:dyDescent="0.3">
      <c r="A2" s="58" t="s">
        <v>14</v>
      </c>
      <c r="B2" s="42" t="s">
        <v>15</v>
      </c>
      <c r="C2" s="56" t="s">
        <v>1</v>
      </c>
      <c r="D2" s="56" t="s">
        <v>2</v>
      </c>
      <c r="E2" s="42" t="s">
        <v>3</v>
      </c>
      <c r="F2" s="42" t="s">
        <v>4</v>
      </c>
      <c r="G2" s="42" t="s">
        <v>5</v>
      </c>
      <c r="H2" s="53">
        <v>630</v>
      </c>
      <c r="I2" s="54"/>
      <c r="J2" s="54"/>
      <c r="K2" s="54"/>
      <c r="L2" s="54"/>
      <c r="M2" s="54"/>
      <c r="N2" s="54"/>
      <c r="O2" s="54"/>
      <c r="P2" s="55"/>
    </row>
    <row r="3" spans="1:16" ht="15.75" customHeight="1" x14ac:dyDescent="0.25">
      <c r="A3" s="59"/>
      <c r="B3" s="56"/>
      <c r="C3" s="56"/>
      <c r="D3" s="56"/>
      <c r="E3" s="42"/>
      <c r="F3" s="42"/>
      <c r="G3" s="42"/>
      <c r="H3" s="44" t="s">
        <v>59</v>
      </c>
      <c r="I3" s="44" t="s">
        <v>75</v>
      </c>
      <c r="J3" s="44" t="s">
        <v>76</v>
      </c>
      <c r="K3" s="46" t="s">
        <v>6</v>
      </c>
      <c r="L3" s="46" t="s">
        <v>88</v>
      </c>
      <c r="M3" s="46" t="s">
        <v>36</v>
      </c>
      <c r="N3" s="46" t="s">
        <v>77</v>
      </c>
      <c r="O3" s="46" t="s">
        <v>37</v>
      </c>
      <c r="P3" s="46" t="s">
        <v>63</v>
      </c>
    </row>
    <row r="4" spans="1:16" ht="15.75" customHeight="1" x14ac:dyDescent="0.25">
      <c r="A4" s="59"/>
      <c r="B4" s="56"/>
      <c r="C4" s="56"/>
      <c r="D4" s="56"/>
      <c r="E4" s="42"/>
      <c r="F4" s="42"/>
      <c r="G4" s="42"/>
      <c r="H4" s="44"/>
      <c r="I4" s="44"/>
      <c r="J4" s="44"/>
      <c r="K4" s="44"/>
      <c r="L4" s="44"/>
      <c r="M4" s="44"/>
      <c r="N4" s="44"/>
      <c r="O4" s="44"/>
      <c r="P4" s="44"/>
    </row>
    <row r="5" spans="1:16" ht="15.75" customHeight="1" x14ac:dyDescent="0.25">
      <c r="A5" s="59"/>
      <c r="B5" s="56"/>
      <c r="C5" s="56"/>
      <c r="D5" s="56"/>
      <c r="E5" s="42"/>
      <c r="F5" s="42"/>
      <c r="G5" s="42"/>
      <c r="H5" s="44"/>
      <c r="I5" s="44"/>
      <c r="J5" s="44"/>
      <c r="K5" s="44"/>
      <c r="L5" s="44"/>
      <c r="M5" s="44"/>
      <c r="N5" s="44"/>
      <c r="O5" s="44"/>
      <c r="P5" s="44"/>
    </row>
    <row r="6" spans="1:16" ht="15.75" customHeight="1" x14ac:dyDescent="0.25">
      <c r="A6" s="59"/>
      <c r="B6" s="56"/>
      <c r="C6" s="56"/>
      <c r="D6" s="56"/>
      <c r="E6" s="42"/>
      <c r="F6" s="42"/>
      <c r="G6" s="42"/>
      <c r="H6" s="44"/>
      <c r="I6" s="44"/>
      <c r="J6" s="44"/>
      <c r="K6" s="44"/>
      <c r="L6" s="44"/>
      <c r="M6" s="44"/>
      <c r="N6" s="44"/>
      <c r="O6" s="44"/>
      <c r="P6" s="44"/>
    </row>
    <row r="7" spans="1:16" ht="15.75" customHeight="1" x14ac:dyDescent="0.25">
      <c r="A7" s="59"/>
      <c r="B7" s="56"/>
      <c r="C7" s="56"/>
      <c r="D7" s="56"/>
      <c r="E7" s="42"/>
      <c r="F7" s="42"/>
      <c r="G7" s="42"/>
      <c r="H7" s="44"/>
      <c r="I7" s="44"/>
      <c r="J7" s="44"/>
      <c r="K7" s="44"/>
      <c r="L7" s="44"/>
      <c r="M7" s="44"/>
      <c r="N7" s="44"/>
      <c r="O7" s="44"/>
      <c r="P7" s="44"/>
    </row>
    <row r="8" spans="1:16" ht="15.75" customHeight="1" x14ac:dyDescent="0.25">
      <c r="A8" s="59"/>
      <c r="B8" s="56"/>
      <c r="C8" s="56"/>
      <c r="D8" s="56"/>
      <c r="E8" s="42"/>
      <c r="F8" s="42"/>
      <c r="G8" s="42"/>
      <c r="H8" s="44"/>
      <c r="I8" s="44"/>
      <c r="J8" s="44"/>
      <c r="K8" s="44"/>
      <c r="L8" s="44"/>
      <c r="M8" s="44"/>
      <c r="N8" s="44"/>
      <c r="O8" s="44"/>
      <c r="P8" s="44"/>
    </row>
    <row r="9" spans="1:16" ht="15.75" customHeight="1" x14ac:dyDescent="0.25">
      <c r="A9" s="59"/>
      <c r="B9" s="56"/>
      <c r="C9" s="56"/>
      <c r="D9" s="56"/>
      <c r="E9" s="42"/>
      <c r="F9" s="42"/>
      <c r="G9" s="42"/>
      <c r="H9" s="44"/>
      <c r="I9" s="44"/>
      <c r="J9" s="44"/>
      <c r="K9" s="44"/>
      <c r="L9" s="44"/>
      <c r="M9" s="44"/>
      <c r="N9" s="44"/>
      <c r="O9" s="44"/>
      <c r="P9" s="44"/>
    </row>
    <row r="10" spans="1:16" ht="15.75" customHeight="1" x14ac:dyDescent="0.25">
      <c r="A10" s="59"/>
      <c r="B10" s="56"/>
      <c r="C10" s="56"/>
      <c r="D10" s="56"/>
      <c r="E10" s="42"/>
      <c r="F10" s="42"/>
      <c r="G10" s="42"/>
      <c r="H10" s="44"/>
      <c r="I10" s="44"/>
      <c r="J10" s="44"/>
      <c r="K10" s="44"/>
      <c r="L10" s="44"/>
      <c r="M10" s="44"/>
      <c r="N10" s="44"/>
      <c r="O10" s="44"/>
      <c r="P10" s="44"/>
    </row>
    <row r="11" spans="1:16" ht="15.75" customHeight="1" x14ac:dyDescent="0.25">
      <c r="A11" s="59"/>
      <c r="B11" s="56"/>
      <c r="C11" s="56"/>
      <c r="D11" s="56"/>
      <c r="E11" s="42"/>
      <c r="F11" s="42"/>
      <c r="G11" s="42"/>
      <c r="H11" s="44"/>
      <c r="I11" s="44"/>
      <c r="J11" s="44"/>
      <c r="K11" s="44"/>
      <c r="L11" s="44"/>
      <c r="M11" s="44"/>
      <c r="N11" s="44"/>
      <c r="O11" s="44"/>
      <c r="P11" s="44"/>
    </row>
    <row r="12" spans="1:16" ht="15.75" customHeight="1" x14ac:dyDescent="0.25">
      <c r="A12" s="59"/>
      <c r="B12" s="56"/>
      <c r="C12" s="56"/>
      <c r="D12" s="56"/>
      <c r="E12" s="42"/>
      <c r="F12" s="42"/>
      <c r="G12" s="42"/>
      <c r="H12" s="44"/>
      <c r="I12" s="44"/>
      <c r="J12" s="44"/>
      <c r="K12" s="44"/>
      <c r="L12" s="44"/>
      <c r="M12" s="44"/>
      <c r="N12" s="44"/>
      <c r="O12" s="44"/>
      <c r="P12" s="44"/>
    </row>
    <row r="13" spans="1:16" ht="15" customHeight="1" x14ac:dyDescent="0.25">
      <c r="A13" s="59"/>
      <c r="B13" s="56"/>
      <c r="C13" s="56"/>
      <c r="D13" s="56"/>
      <c r="E13" s="42"/>
      <c r="F13" s="42"/>
      <c r="G13" s="42"/>
      <c r="H13" s="45"/>
      <c r="I13" s="45"/>
      <c r="J13" s="45"/>
      <c r="K13" s="45"/>
      <c r="L13" s="45"/>
      <c r="M13" s="45"/>
      <c r="N13" s="45"/>
      <c r="O13" s="45"/>
      <c r="P13" s="45"/>
    </row>
    <row r="14" spans="1:16" ht="18.75" customHeight="1" thickBot="1" x14ac:dyDescent="0.3">
      <c r="A14" s="31"/>
      <c r="B14" s="57"/>
      <c r="C14" s="57"/>
      <c r="D14" s="57"/>
      <c r="E14" s="43"/>
      <c r="F14" s="43"/>
      <c r="G14" s="43"/>
      <c r="H14" s="1" t="s">
        <v>12</v>
      </c>
      <c r="I14" s="1" t="s">
        <v>35</v>
      </c>
      <c r="J14" s="1" t="s">
        <v>35</v>
      </c>
      <c r="K14" s="2" t="s">
        <v>7</v>
      </c>
      <c r="L14" s="2" t="s">
        <v>7</v>
      </c>
      <c r="M14" s="2" t="s">
        <v>35</v>
      </c>
      <c r="N14" s="2" t="s">
        <v>35</v>
      </c>
      <c r="O14" s="4" t="s">
        <v>35</v>
      </c>
      <c r="P14" s="4" t="s">
        <v>35</v>
      </c>
    </row>
    <row r="15" spans="1:16" ht="18.75" customHeight="1" x14ac:dyDescent="0.25">
      <c r="A15" s="8"/>
      <c r="B15" s="8"/>
      <c r="C15" s="8"/>
      <c r="D15" s="8"/>
      <c r="E15" s="10"/>
      <c r="F15" s="8"/>
      <c r="G15" s="8"/>
      <c r="H15" s="11"/>
      <c r="I15" s="11"/>
      <c r="J15" s="11"/>
      <c r="K15" s="11"/>
      <c r="L15" s="24"/>
      <c r="M15" s="12"/>
      <c r="N15" s="12"/>
      <c r="O15" s="13"/>
      <c r="P15" s="13"/>
    </row>
    <row r="16" spans="1:16" ht="18.75" customHeight="1" x14ac:dyDescent="0.25">
      <c r="A16" s="8">
        <v>82</v>
      </c>
      <c r="B16" s="8" t="s">
        <v>81</v>
      </c>
      <c r="C16" s="8" t="s">
        <v>67</v>
      </c>
      <c r="D16" s="8" t="s">
        <v>66</v>
      </c>
      <c r="E16" s="10" t="s">
        <v>8</v>
      </c>
      <c r="F16" s="8" t="s">
        <v>68</v>
      </c>
      <c r="G16" s="8" t="s">
        <v>69</v>
      </c>
      <c r="H16" s="11"/>
      <c r="I16" s="11"/>
      <c r="J16" s="11"/>
      <c r="K16" s="11"/>
      <c r="L16" s="25"/>
      <c r="M16" s="21"/>
      <c r="N16" s="21"/>
      <c r="O16" s="14"/>
      <c r="P16" s="14">
        <v>1</v>
      </c>
    </row>
    <row r="17" spans="1:17" ht="18.75" customHeight="1" x14ac:dyDescent="0.25">
      <c r="A17" s="8">
        <v>83</v>
      </c>
      <c r="B17" s="8" t="s">
        <v>82</v>
      </c>
      <c r="C17" s="8" t="s">
        <v>54</v>
      </c>
      <c r="D17" s="8" t="s">
        <v>56</v>
      </c>
      <c r="E17" s="15" t="s">
        <v>17</v>
      </c>
      <c r="F17" s="3" t="s">
        <v>51</v>
      </c>
      <c r="G17" s="3" t="s">
        <v>13</v>
      </c>
      <c r="H17" s="16"/>
      <c r="I17" s="16"/>
      <c r="J17" s="16"/>
      <c r="K17" s="16"/>
      <c r="L17" s="26"/>
      <c r="M17" s="17">
        <v>1</v>
      </c>
      <c r="N17" s="17"/>
      <c r="O17" s="14">
        <v>1</v>
      </c>
      <c r="P17" s="14"/>
    </row>
    <row r="18" spans="1:17" ht="18.75" customHeight="1" x14ac:dyDescent="0.25">
      <c r="A18" s="3">
        <v>84</v>
      </c>
      <c r="B18" s="8" t="s">
        <v>64</v>
      </c>
      <c r="C18" s="3" t="s">
        <v>54</v>
      </c>
      <c r="D18" s="3" t="s">
        <v>57</v>
      </c>
      <c r="E18" s="15" t="s">
        <v>8</v>
      </c>
      <c r="F18" s="8" t="s">
        <v>19</v>
      </c>
      <c r="G18" s="8" t="s">
        <v>20</v>
      </c>
      <c r="H18" s="16"/>
      <c r="I18" s="16"/>
      <c r="J18" s="16"/>
      <c r="K18" s="16"/>
      <c r="L18" s="16"/>
      <c r="M18" s="14">
        <v>1</v>
      </c>
      <c r="N18" s="14"/>
      <c r="O18" s="14">
        <v>1</v>
      </c>
      <c r="P18" s="14"/>
    </row>
    <row r="19" spans="1:17" ht="18.75" customHeight="1" x14ac:dyDescent="0.25">
      <c r="A19" s="8">
        <v>84</v>
      </c>
      <c r="B19" s="8" t="s">
        <v>65</v>
      </c>
      <c r="C19" s="3" t="s">
        <v>54</v>
      </c>
      <c r="D19" s="3" t="s">
        <v>58</v>
      </c>
      <c r="E19" s="10" t="s">
        <v>17</v>
      </c>
      <c r="F19" s="8" t="s">
        <v>19</v>
      </c>
      <c r="G19" s="8" t="s">
        <v>20</v>
      </c>
      <c r="H19" s="11"/>
      <c r="I19" s="11"/>
      <c r="J19" s="11"/>
      <c r="K19" s="11"/>
      <c r="L19" s="24"/>
      <c r="M19" s="12">
        <v>1</v>
      </c>
      <c r="N19" s="12"/>
      <c r="O19" s="20">
        <v>1</v>
      </c>
      <c r="P19" s="20"/>
    </row>
    <row r="20" spans="1:17" ht="18.75" customHeight="1" x14ac:dyDescent="0.25">
      <c r="A20" s="8">
        <v>80</v>
      </c>
      <c r="B20" s="8" t="s">
        <v>84</v>
      </c>
      <c r="C20" s="3" t="s">
        <v>18</v>
      </c>
      <c r="D20" s="8" t="s">
        <v>86</v>
      </c>
      <c r="E20" s="10" t="s">
        <v>85</v>
      </c>
      <c r="F20" s="8"/>
      <c r="G20" s="8"/>
      <c r="H20" s="11"/>
      <c r="I20" s="11"/>
      <c r="J20" s="11"/>
      <c r="K20" s="11"/>
      <c r="L20" s="24"/>
      <c r="M20" s="12">
        <v>1</v>
      </c>
      <c r="N20" s="12"/>
      <c r="O20" s="20">
        <v>1</v>
      </c>
      <c r="P20" s="20"/>
    </row>
    <row r="21" spans="1:17" ht="18.75" customHeight="1" x14ac:dyDescent="0.25">
      <c r="A21" s="5"/>
      <c r="B21" s="5"/>
      <c r="C21" s="5"/>
      <c r="D21" s="5"/>
      <c r="E21" s="6"/>
      <c r="F21" s="7"/>
      <c r="G21" s="7"/>
      <c r="H21" s="8"/>
      <c r="I21" s="8"/>
      <c r="J21" s="8"/>
      <c r="K21" s="8"/>
      <c r="L21" s="9"/>
      <c r="M21" s="9"/>
      <c r="N21" s="9"/>
      <c r="O21" s="8"/>
      <c r="P21" s="8"/>
    </row>
    <row r="22" spans="1:17" x14ac:dyDescent="0.25">
      <c r="A22" s="3">
        <v>80</v>
      </c>
      <c r="B22" s="8" t="s">
        <v>11</v>
      </c>
      <c r="C22" s="3" t="s">
        <v>18</v>
      </c>
      <c r="D22" s="3" t="s">
        <v>31</v>
      </c>
      <c r="E22" s="15" t="s">
        <v>17</v>
      </c>
      <c r="F22" s="3" t="s">
        <v>25</v>
      </c>
      <c r="G22" s="3" t="s">
        <v>20</v>
      </c>
      <c r="H22" s="16">
        <v>12</v>
      </c>
      <c r="I22" s="11"/>
      <c r="J22" s="11"/>
      <c r="K22" s="11">
        <v>2.2999999999999998</v>
      </c>
      <c r="L22" s="24"/>
      <c r="M22" s="18"/>
      <c r="N22" s="18"/>
      <c r="O22" s="14"/>
      <c r="P22" s="14"/>
    </row>
    <row r="23" spans="1:17" x14ac:dyDescent="0.25">
      <c r="A23" s="49">
        <v>80</v>
      </c>
      <c r="B23" s="49" t="s">
        <v>16</v>
      </c>
      <c r="C23" s="49" t="s">
        <v>18</v>
      </c>
      <c r="D23" s="49" t="s">
        <v>32</v>
      </c>
      <c r="E23" s="51" t="s">
        <v>8</v>
      </c>
      <c r="F23" s="3" t="s">
        <v>26</v>
      </c>
      <c r="G23" s="3" t="s">
        <v>13</v>
      </c>
      <c r="H23" s="60">
        <f>10.5+(30+12)/12</f>
        <v>14</v>
      </c>
      <c r="I23" s="11"/>
      <c r="J23" s="11"/>
      <c r="K23" s="11">
        <v>6.3</v>
      </c>
      <c r="L23" s="24"/>
      <c r="M23" s="18"/>
      <c r="N23" s="18"/>
      <c r="O23" s="14"/>
      <c r="P23" s="14"/>
    </row>
    <row r="24" spans="1:17" x14ac:dyDescent="0.25">
      <c r="A24" s="50"/>
      <c r="B24" s="50"/>
      <c r="C24" s="50"/>
      <c r="D24" s="50"/>
      <c r="E24" s="52"/>
      <c r="F24" s="3" t="s">
        <v>27</v>
      </c>
      <c r="G24" s="3" t="s">
        <v>28</v>
      </c>
      <c r="H24" s="61"/>
      <c r="I24" s="11"/>
      <c r="J24" s="11"/>
      <c r="K24" s="16">
        <v>2</v>
      </c>
      <c r="L24" s="27"/>
      <c r="M24" s="18"/>
      <c r="N24" s="18"/>
      <c r="O24" s="14"/>
      <c r="P24" s="14"/>
    </row>
    <row r="25" spans="1:17" x14ac:dyDescent="0.25">
      <c r="A25" s="49">
        <v>80</v>
      </c>
      <c r="B25" s="49" t="s">
        <v>21</v>
      </c>
      <c r="C25" s="49" t="s">
        <v>18</v>
      </c>
      <c r="D25" s="49" t="s">
        <v>73</v>
      </c>
      <c r="E25" s="51" t="s">
        <v>17</v>
      </c>
      <c r="F25" s="3" t="s">
        <v>26</v>
      </c>
      <c r="G25" s="3" t="s">
        <v>13</v>
      </c>
      <c r="H25" s="60">
        <f>14</f>
        <v>14</v>
      </c>
      <c r="I25" s="11"/>
      <c r="J25" s="11"/>
      <c r="K25" s="11">
        <v>6.3</v>
      </c>
      <c r="L25" s="24"/>
      <c r="M25" s="18"/>
      <c r="N25" s="18"/>
      <c r="O25" s="14"/>
      <c r="P25" s="14"/>
    </row>
    <row r="26" spans="1:17" x14ac:dyDescent="0.25">
      <c r="A26" s="50"/>
      <c r="B26" s="50"/>
      <c r="C26" s="50"/>
      <c r="D26" s="50"/>
      <c r="E26" s="52"/>
      <c r="F26" s="3" t="s">
        <v>27</v>
      </c>
      <c r="G26" s="3" t="s">
        <v>28</v>
      </c>
      <c r="H26" s="61"/>
      <c r="I26" s="11"/>
      <c r="J26" s="11"/>
      <c r="K26" s="16">
        <v>2</v>
      </c>
      <c r="L26" s="27"/>
      <c r="M26" s="18"/>
      <c r="N26" s="18"/>
      <c r="O26" s="14"/>
      <c r="P26" s="14"/>
    </row>
    <row r="27" spans="1:17" x14ac:dyDescent="0.25">
      <c r="A27" s="3">
        <v>80</v>
      </c>
      <c r="B27" s="8" t="s">
        <v>22</v>
      </c>
      <c r="C27" s="3" t="s">
        <v>18</v>
      </c>
      <c r="D27" s="3" t="s">
        <v>78</v>
      </c>
      <c r="E27" s="15" t="s">
        <v>8</v>
      </c>
      <c r="F27" s="3" t="s">
        <v>25</v>
      </c>
      <c r="G27" s="3" t="s">
        <v>20</v>
      </c>
      <c r="H27" s="16">
        <v>12</v>
      </c>
      <c r="I27" s="11"/>
      <c r="J27" s="11"/>
      <c r="K27" s="11">
        <v>2.2999999999999998</v>
      </c>
      <c r="L27" s="24"/>
      <c r="M27" s="18"/>
      <c r="N27" s="18"/>
      <c r="O27" s="14"/>
      <c r="P27" s="14"/>
    </row>
    <row r="28" spans="1:17" x14ac:dyDescent="0.25">
      <c r="A28" s="3">
        <v>80</v>
      </c>
      <c r="B28" s="8" t="s">
        <v>23</v>
      </c>
      <c r="C28" s="3" t="s">
        <v>18</v>
      </c>
      <c r="D28" s="3" t="s">
        <v>29</v>
      </c>
      <c r="E28" s="15" t="s">
        <v>17</v>
      </c>
      <c r="F28" s="3" t="s">
        <v>30</v>
      </c>
      <c r="G28" s="3" t="s">
        <v>20</v>
      </c>
      <c r="H28" s="16">
        <v>12</v>
      </c>
      <c r="I28" s="11"/>
      <c r="J28" s="11"/>
      <c r="K28" s="11">
        <v>2.2999999999999998</v>
      </c>
      <c r="L28" s="24"/>
      <c r="M28" s="18"/>
      <c r="N28" s="18"/>
      <c r="O28" s="14"/>
      <c r="P28" s="14"/>
    </row>
    <row r="29" spans="1:17" x14ac:dyDescent="0.25">
      <c r="A29" s="8">
        <v>80</v>
      </c>
      <c r="B29" s="8" t="s">
        <v>33</v>
      </c>
      <c r="C29" s="8" t="s">
        <v>18</v>
      </c>
      <c r="D29" s="8" t="s">
        <v>62</v>
      </c>
      <c r="E29" s="10" t="s">
        <v>8</v>
      </c>
      <c r="F29" s="8" t="s">
        <v>47</v>
      </c>
      <c r="G29" s="8" t="s">
        <v>13</v>
      </c>
      <c r="H29" s="11">
        <f>10.5+30/12</f>
        <v>13</v>
      </c>
      <c r="I29" s="11"/>
      <c r="J29" s="11"/>
      <c r="K29" s="11"/>
      <c r="L29" s="24"/>
      <c r="M29" s="12"/>
      <c r="N29" s="12">
        <v>1</v>
      </c>
      <c r="O29" s="20">
        <v>1</v>
      </c>
      <c r="P29" s="20"/>
    </row>
    <row r="30" spans="1:17" x14ac:dyDescent="0.25">
      <c r="A30" s="3">
        <v>80</v>
      </c>
      <c r="B30" s="8" t="s">
        <v>38</v>
      </c>
      <c r="C30" s="3" t="s">
        <v>18</v>
      </c>
      <c r="D30" s="3" t="s">
        <v>34</v>
      </c>
      <c r="E30" s="15" t="s">
        <v>8</v>
      </c>
      <c r="F30" s="3" t="s">
        <v>70</v>
      </c>
      <c r="G30" s="3" t="s">
        <v>20</v>
      </c>
      <c r="H30" s="16">
        <v>12</v>
      </c>
      <c r="I30" s="11"/>
      <c r="J30" s="11"/>
      <c r="K30" s="11">
        <v>2.2999999999999998</v>
      </c>
      <c r="L30" s="24"/>
      <c r="M30" s="18"/>
      <c r="N30" s="18"/>
      <c r="O30" s="14"/>
      <c r="P30" s="14"/>
    </row>
    <row r="31" spans="1:17" x14ac:dyDescent="0.25">
      <c r="A31" s="8">
        <v>81</v>
      </c>
      <c r="B31" s="8" t="s">
        <v>39</v>
      </c>
      <c r="C31" s="8" t="s">
        <v>43</v>
      </c>
      <c r="D31" s="8" t="s">
        <v>46</v>
      </c>
      <c r="E31" s="10" t="s">
        <v>8</v>
      </c>
      <c r="F31" s="8" t="s">
        <v>47</v>
      </c>
      <c r="G31" s="8" t="s">
        <v>13</v>
      </c>
      <c r="H31" s="11">
        <f>10.5+30/12</f>
        <v>13</v>
      </c>
      <c r="I31" s="11"/>
      <c r="J31" s="11"/>
      <c r="K31" s="11"/>
      <c r="L31" s="24"/>
      <c r="M31" s="12"/>
      <c r="N31" s="12">
        <v>1</v>
      </c>
      <c r="O31" s="14">
        <v>1</v>
      </c>
      <c r="P31" s="14"/>
    </row>
    <row r="32" spans="1:17" x14ac:dyDescent="0.25">
      <c r="A32" s="49">
        <v>81</v>
      </c>
      <c r="B32" s="49" t="s">
        <v>40</v>
      </c>
      <c r="C32" s="3" t="s">
        <v>43</v>
      </c>
      <c r="D32" s="49" t="s">
        <v>44</v>
      </c>
      <c r="E32" s="51" t="s">
        <v>8</v>
      </c>
      <c r="F32" s="3" t="s">
        <v>45</v>
      </c>
      <c r="G32" s="3" t="s">
        <v>60</v>
      </c>
      <c r="H32" s="60"/>
      <c r="I32" s="11"/>
      <c r="J32" s="40">
        <v>2</v>
      </c>
      <c r="K32" s="16">
        <v>3</v>
      </c>
      <c r="L32" s="27"/>
      <c r="M32" s="18"/>
      <c r="N32" s="18"/>
      <c r="O32" s="14"/>
      <c r="P32" s="14"/>
      <c r="Q32" s="62" t="s">
        <v>53</v>
      </c>
    </row>
    <row r="33" spans="1:18" x14ac:dyDescent="0.25">
      <c r="A33" s="50"/>
      <c r="B33" s="50"/>
      <c r="C33" s="3" t="s">
        <v>43</v>
      </c>
      <c r="D33" s="50"/>
      <c r="E33" s="52"/>
      <c r="F33" s="3" t="s">
        <v>83</v>
      </c>
      <c r="G33" s="3" t="s">
        <v>74</v>
      </c>
      <c r="H33" s="61"/>
      <c r="I33" s="11"/>
      <c r="J33" s="41"/>
      <c r="K33" s="16">
        <v>2.2000000000000002</v>
      </c>
      <c r="L33" s="27"/>
      <c r="M33" s="18"/>
      <c r="N33" s="18"/>
      <c r="O33" s="14"/>
      <c r="P33" s="14"/>
      <c r="Q33" s="62"/>
    </row>
    <row r="34" spans="1:18" x14ac:dyDescent="0.25">
      <c r="A34" s="49">
        <v>81</v>
      </c>
      <c r="B34" s="49" t="s">
        <v>41</v>
      </c>
      <c r="C34" s="49" t="s">
        <v>43</v>
      </c>
      <c r="D34" s="49" t="s">
        <v>48</v>
      </c>
      <c r="E34" s="51" t="s">
        <v>17</v>
      </c>
      <c r="F34" s="3" t="s">
        <v>45</v>
      </c>
      <c r="G34" s="3" t="s">
        <v>60</v>
      </c>
      <c r="H34" s="60">
        <f>10.5+(18+9)/12</f>
        <v>12.75</v>
      </c>
      <c r="I34" s="23"/>
      <c r="J34" s="16"/>
      <c r="K34" s="16">
        <v>3</v>
      </c>
      <c r="L34" s="27"/>
      <c r="M34" s="18"/>
      <c r="N34" s="18"/>
      <c r="O34" s="14"/>
      <c r="P34" s="14"/>
    </row>
    <row r="35" spans="1:18" x14ac:dyDescent="0.25">
      <c r="A35" s="50"/>
      <c r="B35" s="50"/>
      <c r="C35" s="50"/>
      <c r="D35" s="50"/>
      <c r="E35" s="52"/>
      <c r="F35" s="3" t="s">
        <v>83</v>
      </c>
      <c r="G35" s="3" t="s">
        <v>74</v>
      </c>
      <c r="H35" s="61"/>
      <c r="I35" s="23"/>
      <c r="J35" s="16"/>
      <c r="K35" s="16">
        <v>2.2000000000000002</v>
      </c>
      <c r="L35" s="27"/>
      <c r="M35" s="18"/>
      <c r="N35" s="18"/>
      <c r="O35" s="14"/>
      <c r="P35" s="14"/>
    </row>
    <row r="36" spans="1:18" x14ac:dyDescent="0.25">
      <c r="A36" s="3">
        <v>81</v>
      </c>
      <c r="B36" s="8" t="s">
        <v>42</v>
      </c>
      <c r="C36" s="3" t="s">
        <v>43</v>
      </c>
      <c r="D36" s="3" t="s">
        <v>50</v>
      </c>
      <c r="E36" s="15" t="s">
        <v>17</v>
      </c>
      <c r="F36" s="3" t="s">
        <v>51</v>
      </c>
      <c r="G36" s="3" t="s">
        <v>13</v>
      </c>
      <c r="H36" s="16">
        <f>10.5+30/12</f>
        <v>13</v>
      </c>
      <c r="I36" s="23">
        <v>1</v>
      </c>
      <c r="J36" s="16"/>
      <c r="K36" s="16">
        <v>6.3</v>
      </c>
      <c r="L36" s="27"/>
      <c r="M36" s="18"/>
      <c r="N36" s="18"/>
      <c r="O36" s="14"/>
      <c r="P36" s="14"/>
    </row>
    <row r="37" spans="1:18" x14ac:dyDescent="0.25">
      <c r="A37" s="3">
        <v>82</v>
      </c>
      <c r="B37" s="8" t="s">
        <v>87</v>
      </c>
      <c r="C37" s="3" t="s">
        <v>43</v>
      </c>
      <c r="D37" s="3"/>
      <c r="E37" s="15" t="s">
        <v>17</v>
      </c>
      <c r="F37" s="3"/>
      <c r="G37" s="3" t="s">
        <v>20</v>
      </c>
      <c r="H37" s="16">
        <f>10.5+24.32/12</f>
        <v>12.526666666666667</v>
      </c>
      <c r="I37" s="23"/>
      <c r="J37" s="16"/>
      <c r="K37" s="16"/>
      <c r="L37" s="26">
        <f>(18*18)/144</f>
        <v>2.25</v>
      </c>
      <c r="M37" s="17"/>
      <c r="N37" s="17"/>
      <c r="O37" s="14"/>
      <c r="P37" s="14"/>
    </row>
    <row r="38" spans="1:18" x14ac:dyDescent="0.25">
      <c r="A38" s="3">
        <v>82</v>
      </c>
      <c r="B38" s="8" t="s">
        <v>72</v>
      </c>
      <c r="C38" s="3" t="s">
        <v>43</v>
      </c>
      <c r="D38" s="3" t="s">
        <v>52</v>
      </c>
      <c r="E38" s="15" t="s">
        <v>8</v>
      </c>
      <c r="F38" s="3" t="s">
        <v>49</v>
      </c>
      <c r="G38" s="3" t="s">
        <v>61</v>
      </c>
      <c r="H38" s="16"/>
      <c r="I38" s="23"/>
      <c r="J38" s="23">
        <v>1</v>
      </c>
      <c r="K38" s="16">
        <v>0.9</v>
      </c>
      <c r="L38" s="26"/>
      <c r="M38" s="17"/>
      <c r="N38" s="17"/>
      <c r="O38" s="14"/>
      <c r="P38" s="14"/>
      <c r="Q38" t="s">
        <v>53</v>
      </c>
    </row>
    <row r="39" spans="1:18" x14ac:dyDescent="0.25">
      <c r="A39" s="3">
        <v>83</v>
      </c>
      <c r="B39" s="8" t="s">
        <v>79</v>
      </c>
      <c r="C39" s="3" t="s">
        <v>54</v>
      </c>
      <c r="D39" s="3" t="s">
        <v>71</v>
      </c>
      <c r="E39" s="15" t="s">
        <v>17</v>
      </c>
      <c r="F39" s="3" t="s">
        <v>51</v>
      </c>
      <c r="G39" s="3" t="s">
        <v>13</v>
      </c>
      <c r="H39" s="16">
        <f>10.5+18/12</f>
        <v>12</v>
      </c>
      <c r="I39" s="23"/>
      <c r="J39" s="16"/>
      <c r="K39" s="16"/>
      <c r="L39" s="26">
        <f>(18*12)/144</f>
        <v>1.5</v>
      </c>
      <c r="M39" s="17"/>
      <c r="N39" s="17"/>
      <c r="O39" s="19"/>
      <c r="P39" s="19"/>
    </row>
    <row r="40" spans="1:18" x14ac:dyDescent="0.25">
      <c r="A40" s="3">
        <v>83</v>
      </c>
      <c r="B40" s="8" t="s">
        <v>80</v>
      </c>
      <c r="C40" s="3" t="s">
        <v>54</v>
      </c>
      <c r="D40" s="3" t="s">
        <v>55</v>
      </c>
      <c r="E40" s="15" t="s">
        <v>17</v>
      </c>
      <c r="F40" s="3" t="s">
        <v>51</v>
      </c>
      <c r="G40" s="3" t="s">
        <v>13</v>
      </c>
      <c r="H40" s="16">
        <f>10.5+30/12</f>
        <v>13</v>
      </c>
      <c r="I40" s="23">
        <v>1</v>
      </c>
      <c r="J40" s="16"/>
      <c r="K40" s="16">
        <v>6.3</v>
      </c>
      <c r="L40" s="27"/>
      <c r="M40" s="18"/>
      <c r="N40" s="18"/>
      <c r="O40" s="14"/>
      <c r="P40" s="14"/>
    </row>
    <row r="41" spans="1:18" ht="15.75" thickBot="1" x14ac:dyDescent="0.3">
      <c r="A41" s="3"/>
      <c r="B41" s="8"/>
      <c r="C41" s="3"/>
      <c r="D41" s="3"/>
      <c r="E41" s="15"/>
      <c r="F41" s="3"/>
      <c r="G41" s="3"/>
      <c r="H41" s="16"/>
      <c r="I41" s="23"/>
      <c r="J41" s="16"/>
      <c r="K41" s="16"/>
      <c r="L41" s="27"/>
      <c r="M41" s="64"/>
      <c r="N41" s="64"/>
      <c r="O41" s="65"/>
      <c r="P41" s="65"/>
    </row>
    <row r="42" spans="1:18" x14ac:dyDescent="0.25">
      <c r="A42" s="28" t="s">
        <v>9</v>
      </c>
      <c r="B42" s="29"/>
      <c r="C42" s="29"/>
      <c r="D42" s="29"/>
      <c r="E42" s="29"/>
      <c r="F42" s="29"/>
      <c r="G42" s="30"/>
      <c r="H42" s="34">
        <f>ROUNDUP(SUM(H15:H40),1)</f>
        <v>165.29999999999998</v>
      </c>
      <c r="I42" s="38">
        <f>ROUNDUP(SUM(I15:I40),1)</f>
        <v>2</v>
      </c>
      <c r="J42" s="38">
        <f>ROUNDUP(SUM(J15:J40),1)</f>
        <v>3</v>
      </c>
      <c r="K42" s="34" cm="1">
        <f t="array" ref="K42">SUM(ROUND(K15:K40,1))</f>
        <v>49.699999999999996</v>
      </c>
      <c r="L42" s="34" cm="1">
        <f t="array" ref="L42">SUM(ROUND(L15:L40,1))</f>
        <v>3.8</v>
      </c>
      <c r="M42" s="36">
        <f>SUM(M15:M40)</f>
        <v>4</v>
      </c>
      <c r="N42" s="36">
        <f>SUM(N15:N40)</f>
        <v>2</v>
      </c>
      <c r="O42" s="36">
        <f>SUM(O15:O40)</f>
        <v>6</v>
      </c>
      <c r="P42" s="36">
        <f>SUM(P15:P40)</f>
        <v>1</v>
      </c>
      <c r="R42" s="22"/>
    </row>
    <row r="43" spans="1:18" ht="15.75" thickBot="1" x14ac:dyDescent="0.3">
      <c r="A43" s="31"/>
      <c r="B43" s="32"/>
      <c r="C43" s="32"/>
      <c r="D43" s="32"/>
      <c r="E43" s="32"/>
      <c r="F43" s="32"/>
      <c r="G43" s="33"/>
      <c r="H43" s="35"/>
      <c r="I43" s="39"/>
      <c r="J43" s="39"/>
      <c r="K43" s="35"/>
      <c r="L43" s="35"/>
      <c r="M43" s="37"/>
      <c r="N43" s="37"/>
      <c r="O43" s="37"/>
      <c r="P43" s="37"/>
      <c r="R43" s="22"/>
    </row>
    <row r="44" spans="1:18" x14ac:dyDescent="0.25">
      <c r="A44" s="28" t="s">
        <v>10</v>
      </c>
      <c r="B44" s="29"/>
      <c r="C44" s="29"/>
      <c r="D44" s="29"/>
      <c r="E44" s="29"/>
      <c r="F44" s="29"/>
      <c r="G44" s="30"/>
      <c r="H44" s="34">
        <f>(H42)</f>
        <v>165.29999999999998</v>
      </c>
      <c r="I44" s="38">
        <f t="shared" ref="I44:J44" si="0">(I42)</f>
        <v>2</v>
      </c>
      <c r="J44" s="38">
        <f t="shared" si="0"/>
        <v>3</v>
      </c>
      <c r="K44" s="34">
        <f t="shared" ref="K44:P44" si="1">K42</f>
        <v>49.699999999999996</v>
      </c>
      <c r="L44" s="34">
        <f t="shared" ref="L44" si="2">L42</f>
        <v>3.8</v>
      </c>
      <c r="M44" s="36">
        <f t="shared" si="1"/>
        <v>4</v>
      </c>
      <c r="N44" s="36">
        <f t="shared" si="1"/>
        <v>2</v>
      </c>
      <c r="O44" s="36">
        <f t="shared" si="1"/>
        <v>6</v>
      </c>
      <c r="P44" s="63">
        <f t="shared" si="1"/>
        <v>1</v>
      </c>
      <c r="R44" s="22"/>
    </row>
    <row r="45" spans="1:18" ht="15.75" thickBot="1" x14ac:dyDescent="0.3">
      <c r="A45" s="31"/>
      <c r="B45" s="32"/>
      <c r="C45" s="32"/>
      <c r="D45" s="32"/>
      <c r="E45" s="32"/>
      <c r="F45" s="32"/>
      <c r="G45" s="33"/>
      <c r="H45" s="35"/>
      <c r="I45" s="39"/>
      <c r="J45" s="39"/>
      <c r="K45" s="35"/>
      <c r="L45" s="35"/>
      <c r="M45" s="37"/>
      <c r="N45" s="37"/>
      <c r="O45" s="37"/>
      <c r="P45" s="37"/>
      <c r="R45" s="22"/>
    </row>
    <row r="47" spans="1:18" x14ac:dyDescent="0.25">
      <c r="H47" t="s">
        <v>24</v>
      </c>
    </row>
  </sheetData>
  <mergeCells count="63">
    <mergeCell ref="Q32:Q33"/>
    <mergeCell ref="P3:P13"/>
    <mergeCell ref="P44:P45"/>
    <mergeCell ref="L3:L13"/>
    <mergeCell ref="L42:L43"/>
    <mergeCell ref="L44:L45"/>
    <mergeCell ref="P42:P43"/>
    <mergeCell ref="B34:B35"/>
    <mergeCell ref="C34:C35"/>
    <mergeCell ref="D34:D35"/>
    <mergeCell ref="E34:E35"/>
    <mergeCell ref="H23:H24"/>
    <mergeCell ref="H25:H26"/>
    <mergeCell ref="H32:H33"/>
    <mergeCell ref="H34:H35"/>
    <mergeCell ref="D32:D33"/>
    <mergeCell ref="E32:E33"/>
    <mergeCell ref="D25:D26"/>
    <mergeCell ref="E25:E26"/>
    <mergeCell ref="A23:A24"/>
    <mergeCell ref="B23:B24"/>
    <mergeCell ref="E23:E24"/>
    <mergeCell ref="D23:D24"/>
    <mergeCell ref="H2:P2"/>
    <mergeCell ref="C23:C24"/>
    <mergeCell ref="M3:M13"/>
    <mergeCell ref="O3:O13"/>
    <mergeCell ref="D2:D14"/>
    <mergeCell ref="A2:A14"/>
    <mergeCell ref="B2:B14"/>
    <mergeCell ref="C2:C14"/>
    <mergeCell ref="A1:P1"/>
    <mergeCell ref="I42:I43"/>
    <mergeCell ref="J42:J43"/>
    <mergeCell ref="N42:N43"/>
    <mergeCell ref="A32:A33"/>
    <mergeCell ref="B32:B33"/>
    <mergeCell ref="A34:A35"/>
    <mergeCell ref="I3:I13"/>
    <mergeCell ref="J3:J13"/>
    <mergeCell ref="N3:N13"/>
    <mergeCell ref="E2:E14"/>
    <mergeCell ref="A42:G43"/>
    <mergeCell ref="H42:H43"/>
    <mergeCell ref="A25:A26"/>
    <mergeCell ref="B25:B26"/>
    <mergeCell ref="C25:C26"/>
    <mergeCell ref="J32:J33"/>
    <mergeCell ref="O42:O43"/>
    <mergeCell ref="F2:F14"/>
    <mergeCell ref="G2:G14"/>
    <mergeCell ref="H3:H13"/>
    <mergeCell ref="K3:K13"/>
    <mergeCell ref="A44:G45"/>
    <mergeCell ref="H44:H45"/>
    <mergeCell ref="K44:K45"/>
    <mergeCell ref="K42:K43"/>
    <mergeCell ref="O44:O45"/>
    <mergeCell ref="I44:I45"/>
    <mergeCell ref="J44:J45"/>
    <mergeCell ref="N44:N45"/>
    <mergeCell ref="M42:M43"/>
    <mergeCell ref="M44:M45"/>
  </mergeCells>
  <phoneticPr fontId="3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6A17E7-9156-4C43-962D-A1CDF823A4D1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CECDCA-C3C5-4EFD-9D8B-0E74E829CC7D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Mondlak, Matthew</dc:creator>
  <cp:lastModifiedBy>Gaerke, Collin</cp:lastModifiedBy>
  <dcterms:created xsi:type="dcterms:W3CDTF">2023-06-12T17:54:07Z</dcterms:created>
  <dcterms:modified xsi:type="dcterms:W3CDTF">2026-01-30T16:35:36Z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older_Number">
    <vt:lpwstr/>
  </property>
  <property fmtid="{D5CDD505-2E9C-101B-9397-08002B2CF9AE}" pid="3" name="Folder_Code">
    <vt:lpwstr/>
  </property>
  <property fmtid="{D5CDD505-2E9C-101B-9397-08002B2CF9AE}" pid="4" name="Folder_Name">
    <vt:lpwstr/>
  </property>
  <property fmtid="{D5CDD505-2E9C-101B-9397-08002B2CF9AE}" pid="5" name="Folder_Description">
    <vt:lpwstr/>
  </property>
  <property fmtid="{D5CDD505-2E9C-101B-9397-08002B2CF9AE}" pid="6" name="/Folder_Name/">
    <vt:lpwstr/>
  </property>
  <property fmtid="{D5CDD505-2E9C-101B-9397-08002B2CF9AE}" pid="7" name="/Folder_Description/">
    <vt:lpwstr/>
  </property>
  <property fmtid="{D5CDD505-2E9C-101B-9397-08002B2CF9AE}" pid="8" name="Folder_Version">
    <vt:lpwstr/>
  </property>
  <property fmtid="{D5CDD505-2E9C-101B-9397-08002B2CF9AE}" pid="9" name="Folder_VersionSeq">
    <vt:lpwstr/>
  </property>
  <property fmtid="{D5CDD505-2E9C-101B-9397-08002B2CF9AE}" pid="10" name="Folder_Manager">
    <vt:lpwstr/>
  </property>
  <property fmtid="{D5CDD505-2E9C-101B-9397-08002B2CF9AE}" pid="11" name="Folder_ManagerDesc">
    <vt:lpwstr/>
  </property>
  <property fmtid="{D5CDD505-2E9C-101B-9397-08002B2CF9AE}" pid="12" name="Folder_Storage">
    <vt:lpwstr/>
  </property>
  <property fmtid="{D5CDD505-2E9C-101B-9397-08002B2CF9AE}" pid="13" name="Folder_StorageDesc">
    <vt:lpwstr/>
  </property>
  <property fmtid="{D5CDD505-2E9C-101B-9397-08002B2CF9AE}" pid="14" name="Folder_Creator">
    <vt:lpwstr/>
  </property>
  <property fmtid="{D5CDD505-2E9C-101B-9397-08002B2CF9AE}" pid="15" name="Folder_CreatorDesc">
    <vt:lpwstr/>
  </property>
  <property fmtid="{D5CDD505-2E9C-101B-9397-08002B2CF9AE}" pid="16" name="Folder_CreateDate">
    <vt:lpwstr/>
  </property>
  <property fmtid="{D5CDD505-2E9C-101B-9397-08002B2CF9AE}" pid="17" name="Folder_Updater">
    <vt:lpwstr/>
  </property>
  <property fmtid="{D5CDD505-2E9C-101B-9397-08002B2CF9AE}" pid="18" name="Folder_UpdaterDesc">
    <vt:lpwstr/>
  </property>
  <property fmtid="{D5CDD505-2E9C-101B-9397-08002B2CF9AE}" pid="19" name="Folder_UpdateDate">
    <vt:lpwstr/>
  </property>
  <property fmtid="{D5CDD505-2E9C-101B-9397-08002B2CF9AE}" pid="20" name="Document_Number">
    <vt:lpwstr/>
  </property>
  <property fmtid="{D5CDD505-2E9C-101B-9397-08002B2CF9AE}" pid="21" name="Document_Name">
    <vt:lpwstr/>
  </property>
  <property fmtid="{D5CDD505-2E9C-101B-9397-08002B2CF9AE}" pid="22" name="Document_FileName">
    <vt:lpwstr/>
  </property>
  <property fmtid="{D5CDD505-2E9C-101B-9397-08002B2CF9AE}" pid="23" name="Document_Version">
    <vt:lpwstr/>
  </property>
  <property fmtid="{D5CDD505-2E9C-101B-9397-08002B2CF9AE}" pid="24" name="Document_VersionSeq">
    <vt:lpwstr/>
  </property>
  <property fmtid="{D5CDD505-2E9C-101B-9397-08002B2CF9AE}" pid="25" name="Document_Creator">
    <vt:lpwstr/>
  </property>
  <property fmtid="{D5CDD505-2E9C-101B-9397-08002B2CF9AE}" pid="26" name="Document_CreatorDesc">
    <vt:lpwstr/>
  </property>
  <property fmtid="{D5CDD505-2E9C-101B-9397-08002B2CF9AE}" pid="27" name="Document_CreateDate">
    <vt:lpwstr/>
  </property>
  <property fmtid="{D5CDD505-2E9C-101B-9397-08002B2CF9AE}" pid="28" name="Document_Updater">
    <vt:lpwstr/>
  </property>
  <property fmtid="{D5CDD505-2E9C-101B-9397-08002B2CF9AE}" pid="29" name="Document_UpdaterDesc">
    <vt:lpwstr/>
  </property>
  <property fmtid="{D5CDD505-2E9C-101B-9397-08002B2CF9AE}" pid="30" name="Document_UpdateDate">
    <vt:lpwstr/>
  </property>
  <property fmtid="{D5CDD505-2E9C-101B-9397-08002B2CF9AE}" pid="31" name="Document_Size">
    <vt:lpwstr/>
  </property>
  <property fmtid="{D5CDD505-2E9C-101B-9397-08002B2CF9AE}" pid="32" name="Document_Storage">
    <vt:lpwstr/>
  </property>
  <property fmtid="{D5CDD505-2E9C-101B-9397-08002B2CF9AE}" pid="33" name="Document_StorageDesc">
    <vt:lpwstr/>
  </property>
  <property fmtid="{D5CDD505-2E9C-101B-9397-08002B2CF9AE}" pid="34" name="Document_Department">
    <vt:lpwstr/>
  </property>
  <property fmtid="{D5CDD505-2E9C-101B-9397-08002B2CF9AE}" pid="35" name="Document_DepartmentDesc">
    <vt:lpwstr/>
  </property>
</Properties>
</file>