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Transportation\Projects\ODOT\ConnectConfig\Workspaces\OHDOTCEv02\Worksets\115790\400-Engineering\Roadway\EngData\"/>
    </mc:Choice>
  </mc:AlternateContent>
  <xr:revisionPtr revIDLastSave="0" documentId="13_ncr:1_{6CD7E8FA-FE80-47D5-B7D6-870A925815CE}" xr6:coauthVersionLast="47" xr6:coauthVersionMax="47" xr10:uidLastSave="{00000000-0000-0000-0000-000000000000}"/>
  <bookViews>
    <workbookView xWindow="1500" yWindow="1500" windowWidth="17280" windowHeight="8880" firstSheet="1" activeTab="1" xr2:uid="{00000000-000D-0000-FFFF-FFFF00000000}"/>
  </bookViews>
  <sheets>
    <sheet name="Sheet1" sheetId="1" r:id="rId1"/>
    <sheet name="FINAL TRACING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4" l="1"/>
  <c r="C13" i="4" s="1"/>
  <c r="E13" i="4" s="1"/>
  <c r="G13" i="4" s="1"/>
  <c r="C8" i="4"/>
  <c r="G8" i="4" s="1"/>
  <c r="C9" i="4"/>
  <c r="G9" i="4" s="1"/>
  <c r="C10" i="1"/>
  <c r="G10" i="1" s="1"/>
  <c r="E4" i="1"/>
  <c r="C10" i="4" l="1"/>
  <c r="G10" i="4" s="1"/>
  <c r="C7" i="4"/>
  <c r="G7" i="4" s="1"/>
  <c r="C11" i="4"/>
  <c r="E11" i="4" s="1"/>
  <c r="G11" i="4" s="1"/>
  <c r="G4" i="4"/>
  <c r="C12" i="4" s="1"/>
  <c r="G12" i="4" s="1"/>
  <c r="G4" i="1"/>
  <c r="C7" i="1"/>
  <c r="C9" i="1" l="1"/>
  <c r="C11" i="1" l="1"/>
  <c r="E11" i="1" s="1"/>
  <c r="G11" i="1" s="1"/>
  <c r="C12" i="1" l="1"/>
  <c r="G12" i="1" s="1"/>
  <c r="C13" i="1"/>
  <c r="E13" i="1" s="1"/>
  <c r="G13" i="1" s="1"/>
  <c r="C8" i="1" l="1"/>
  <c r="G8" i="1" s="1"/>
  <c r="G7" i="1"/>
  <c r="G9" i="1"/>
</calcChain>
</file>

<file path=xl/sharedStrings.xml><?xml version="1.0" encoding="utf-8"?>
<sst xmlns="http://schemas.openxmlformats.org/spreadsheetml/2006/main" count="62" uniqueCount="19">
  <si>
    <t>sq ft</t>
  </si>
  <si>
    <t>area inside EOP</t>
  </si>
  <si>
    <t>seed and mulch area</t>
  </si>
  <si>
    <t>acres</t>
  </si>
  <si>
    <t>area in construction limits</t>
  </si>
  <si>
    <t>sq yd</t>
  </si>
  <si>
    <t xml:space="preserve">acres </t>
  </si>
  <si>
    <t>topsoil</t>
  </si>
  <si>
    <t>cu yd</t>
  </si>
  <si>
    <t>repair seed</t>
  </si>
  <si>
    <t>fertilizer</t>
  </si>
  <si>
    <t>pounds</t>
  </si>
  <si>
    <t>tons</t>
  </si>
  <si>
    <t>lime</t>
  </si>
  <si>
    <t>water</t>
  </si>
  <si>
    <t>gals</t>
  </si>
  <si>
    <t>m gals</t>
  </si>
  <si>
    <t>seed &amp; M</t>
  </si>
  <si>
    <t>interseeding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</si>
</sst>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" fontId="0" fillId="0" borderId="0" xfId="0" applyNumberFormat="1"/>
    <xf numFmtId="0" fontId="0" fillId="2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3"/>
  <sheetViews>
    <sheetView workbookViewId="0">
      <selection activeCell="F5" sqref="F5"/>
    </sheetView>
  </sheetViews>
  <sheetFormatPr defaultRowHeight="14.4" x14ac:dyDescent="0.3"/>
  <cols>
    <col min="2" max="2" width="12.33203125" bestFit="1" customWidth="1"/>
    <col min="3" max="3" width="24.33203125" bestFit="1" customWidth="1"/>
    <col min="4" max="4" width="14.88671875" bestFit="1" customWidth="1"/>
    <col min="5" max="5" width="19.44140625" bestFit="1" customWidth="1"/>
    <col min="7" max="7" width="10.5546875" bestFit="1" customWidth="1"/>
  </cols>
  <sheetData>
    <row r="2" spans="2:8" x14ac:dyDescent="0.3">
      <c r="C2" s="1" t="s">
        <v>4</v>
      </c>
      <c r="D2" s="1" t="s">
        <v>1</v>
      </c>
      <c r="E2" s="7" t="s">
        <v>2</v>
      </c>
      <c r="F2" s="7"/>
      <c r="G2" s="7"/>
    </row>
    <row r="3" spans="2:8" x14ac:dyDescent="0.3">
      <c r="C3" s="1" t="s">
        <v>0</v>
      </c>
      <c r="D3" s="1" t="s">
        <v>0</v>
      </c>
      <c r="E3" s="1" t="s">
        <v>0</v>
      </c>
      <c r="F3" s="1" t="s">
        <v>5</v>
      </c>
      <c r="G3" s="1" t="s">
        <v>6</v>
      </c>
    </row>
    <row r="4" spans="2:8" x14ac:dyDescent="0.3">
      <c r="C4" s="1"/>
      <c r="D4" s="1"/>
      <c r="E4" s="1">
        <f>F4*9</f>
        <v>48150</v>
      </c>
      <c r="F4" s="2">
        <v>5350</v>
      </c>
      <c r="G4" s="2">
        <f>E4/43560</f>
        <v>1.1053719008264462</v>
      </c>
    </row>
    <row r="7" spans="2:8" x14ac:dyDescent="0.3">
      <c r="B7" t="s">
        <v>7</v>
      </c>
      <c r="C7">
        <f>(F4/1000)*111</f>
        <v>593.84999999999991</v>
      </c>
      <c r="D7" t="s">
        <v>8</v>
      </c>
      <c r="G7" s="4">
        <f>ROUNDUP(C7,0)</f>
        <v>594</v>
      </c>
      <c r="H7" s="3" t="s">
        <v>8</v>
      </c>
    </row>
    <row r="8" spans="2:8" x14ac:dyDescent="0.3">
      <c r="B8" t="s">
        <v>17</v>
      </c>
      <c r="C8">
        <f>F4</f>
        <v>5350</v>
      </c>
      <c r="D8" t="s">
        <v>5</v>
      </c>
      <c r="G8" s="4">
        <f t="shared" ref="G8:G9" si="0">ROUNDUP(C8,0)</f>
        <v>5350</v>
      </c>
      <c r="H8" s="3" t="s">
        <v>5</v>
      </c>
    </row>
    <row r="9" spans="2:8" x14ac:dyDescent="0.3">
      <c r="B9" t="s">
        <v>9</v>
      </c>
      <c r="C9">
        <f>F4*0.05</f>
        <v>267.5</v>
      </c>
      <c r="D9" t="s">
        <v>5</v>
      </c>
      <c r="G9" s="4">
        <f t="shared" si="0"/>
        <v>268</v>
      </c>
      <c r="H9" s="3" t="s">
        <v>5</v>
      </c>
    </row>
    <row r="10" spans="2:8" x14ac:dyDescent="0.3">
      <c r="B10" t="s">
        <v>18</v>
      </c>
      <c r="C10">
        <f>F4*0.05</f>
        <v>267.5</v>
      </c>
      <c r="D10" t="s">
        <v>5</v>
      </c>
      <c r="G10" s="4">
        <f t="shared" ref="G10" si="1">ROUNDUP(C10,0)</f>
        <v>268</v>
      </c>
      <c r="H10" s="3" t="s">
        <v>5</v>
      </c>
    </row>
    <row r="11" spans="2:8" x14ac:dyDescent="0.3">
      <c r="B11" t="s">
        <v>10</v>
      </c>
      <c r="C11">
        <f>(E4/1000)*30</f>
        <v>1444.5</v>
      </c>
      <c r="D11" t="s">
        <v>11</v>
      </c>
      <c r="E11">
        <f>C11/2000</f>
        <v>0.72224999999999995</v>
      </c>
      <c r="F11" t="s">
        <v>12</v>
      </c>
      <c r="G11" s="5">
        <f>ROUNDUP(E11,2)</f>
        <v>0.73</v>
      </c>
      <c r="H11" s="3" t="s">
        <v>12</v>
      </c>
    </row>
    <row r="12" spans="2:8" x14ac:dyDescent="0.3">
      <c r="B12" t="s">
        <v>13</v>
      </c>
      <c r="C12">
        <f>G4</f>
        <v>1.1053719008264462</v>
      </c>
      <c r="D12" t="s">
        <v>3</v>
      </c>
      <c r="G12" s="5">
        <f>ROUNDUP(C12,2)</f>
        <v>1.1100000000000001</v>
      </c>
      <c r="H12" s="3" t="s">
        <v>3</v>
      </c>
    </row>
    <row r="13" spans="2:8" x14ac:dyDescent="0.3">
      <c r="B13" t="s">
        <v>14</v>
      </c>
      <c r="C13">
        <f>(E4/1000)*2*300</f>
        <v>28890</v>
      </c>
      <c r="D13" t="s">
        <v>15</v>
      </c>
      <c r="E13">
        <f>C13/1000</f>
        <v>28.89</v>
      </c>
      <c r="F13" t="s">
        <v>16</v>
      </c>
      <c r="G13" s="4">
        <f>ROUNDUP(E13,0)</f>
        <v>29</v>
      </c>
      <c r="H13" s="3" t="s">
        <v>16</v>
      </c>
    </row>
  </sheetData>
  <mergeCells count="1">
    <mergeCell ref="E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147D-0E6E-4370-8E88-F84123307153}">
  <dimension ref="B2:H13"/>
  <sheetViews>
    <sheetView tabSelected="1" workbookViewId="0">
      <selection activeCell="F6" sqref="F6"/>
    </sheetView>
  </sheetViews>
  <sheetFormatPr defaultRowHeight="14.4" x14ac:dyDescent="0.3"/>
  <cols>
    <col min="2" max="2" width="12.33203125" bestFit="1" customWidth="1"/>
    <col min="3" max="3" width="24.33203125" bestFit="1" customWidth="1"/>
    <col min="4" max="4" width="14.88671875" bestFit="1" customWidth="1"/>
    <col min="5" max="5" width="19.44140625" bestFit="1" customWidth="1"/>
    <col min="6" max="6" width="11" bestFit="1" customWidth="1"/>
    <col min="7" max="7" width="10.5546875" bestFit="1" customWidth="1"/>
  </cols>
  <sheetData>
    <row r="2" spans="2:8" x14ac:dyDescent="0.3">
      <c r="C2" s="1" t="s">
        <v>4</v>
      </c>
      <c r="D2" s="1" t="s">
        <v>1</v>
      </c>
      <c r="E2" s="7" t="s">
        <v>2</v>
      </c>
      <c r="F2" s="7"/>
      <c r="G2" s="7"/>
    </row>
    <row r="3" spans="2:8" x14ac:dyDescent="0.3">
      <c r="C3" s="1" t="s">
        <v>0</v>
      </c>
      <c r="D3" s="1" t="s">
        <v>0</v>
      </c>
      <c r="E3" s="1" t="s">
        <v>0</v>
      </c>
      <c r="F3" s="1" t="s">
        <v>5</v>
      </c>
      <c r="G3" s="1" t="s">
        <v>6</v>
      </c>
    </row>
    <row r="4" spans="2:8" x14ac:dyDescent="0.3">
      <c r="C4" s="1"/>
      <c r="D4" s="1"/>
      <c r="E4" s="1">
        <f>F4*9</f>
        <v>81540</v>
      </c>
      <c r="F4" s="2">
        <v>9060</v>
      </c>
      <c r="G4" s="2">
        <f>E4/43560</f>
        <v>1.8719008264462811</v>
      </c>
    </row>
    <row r="7" spans="2:8" x14ac:dyDescent="0.3">
      <c r="B7" t="s">
        <v>7</v>
      </c>
      <c r="C7" s="6">
        <f>(F4/1000)*111</f>
        <v>1005.6600000000001</v>
      </c>
      <c r="D7" t="s">
        <v>8</v>
      </c>
      <c r="G7" s="4">
        <f>ROUNDUP(C7,0)</f>
        <v>1006</v>
      </c>
      <c r="H7" s="3" t="s">
        <v>8</v>
      </c>
    </row>
    <row r="8" spans="2:8" x14ac:dyDescent="0.3">
      <c r="B8" t="s">
        <v>17</v>
      </c>
      <c r="C8" s="6">
        <f>F4</f>
        <v>9060</v>
      </c>
      <c r="D8" t="s">
        <v>5</v>
      </c>
      <c r="G8" s="4">
        <f t="shared" ref="G8:G10" si="0">ROUNDUP(C8,0)</f>
        <v>9060</v>
      </c>
      <c r="H8" s="3" t="s">
        <v>5</v>
      </c>
    </row>
    <row r="9" spans="2:8" x14ac:dyDescent="0.3">
      <c r="B9" t="s">
        <v>9</v>
      </c>
      <c r="C9" s="6">
        <f>F4*0.05</f>
        <v>453</v>
      </c>
      <c r="D9" t="s">
        <v>5</v>
      </c>
      <c r="G9" s="4">
        <f t="shared" si="0"/>
        <v>453</v>
      </c>
      <c r="H9" s="3" t="s">
        <v>5</v>
      </c>
    </row>
    <row r="10" spans="2:8" x14ac:dyDescent="0.3">
      <c r="B10" t="s">
        <v>18</v>
      </c>
      <c r="C10" s="6">
        <f>F4*0.05</f>
        <v>453</v>
      </c>
      <c r="D10" t="s">
        <v>5</v>
      </c>
      <c r="G10" s="4">
        <f t="shared" si="0"/>
        <v>453</v>
      </c>
      <c r="H10" s="3" t="s">
        <v>5</v>
      </c>
    </row>
    <row r="11" spans="2:8" x14ac:dyDescent="0.3">
      <c r="B11" t="s">
        <v>10</v>
      </c>
      <c r="C11" s="6">
        <f>(E4/1000)*30</f>
        <v>2446.2000000000003</v>
      </c>
      <c r="D11" t="s">
        <v>11</v>
      </c>
      <c r="E11">
        <f>C11/2000</f>
        <v>1.2231000000000001</v>
      </c>
      <c r="F11" t="s">
        <v>12</v>
      </c>
      <c r="G11" s="5">
        <f>ROUNDUP(E11,2)</f>
        <v>1.23</v>
      </c>
      <c r="H11" s="3" t="s">
        <v>12</v>
      </c>
    </row>
    <row r="12" spans="2:8" x14ac:dyDescent="0.3">
      <c r="B12" t="s">
        <v>13</v>
      </c>
      <c r="C12" s="6">
        <f>G4</f>
        <v>1.8719008264462811</v>
      </c>
      <c r="D12" t="s">
        <v>3</v>
      </c>
      <c r="G12" s="5">
        <f>ROUNDUP(C12,2)</f>
        <v>1.8800000000000001</v>
      </c>
      <c r="H12" s="3" t="s">
        <v>3</v>
      </c>
    </row>
    <row r="13" spans="2:8" x14ac:dyDescent="0.3">
      <c r="B13" t="s">
        <v>14</v>
      </c>
      <c r="C13" s="6">
        <f>(E4/1000)*2*300</f>
        <v>48924.000000000007</v>
      </c>
      <c r="D13" t="s">
        <v>15</v>
      </c>
      <c r="E13">
        <f>C13/1000</f>
        <v>48.924000000000007</v>
      </c>
      <c r="F13" t="s">
        <v>16</v>
      </c>
      <c r="G13" s="4">
        <f>ROUNDUP(E13,0)</f>
        <v>49</v>
      </c>
      <c r="H13" s="3" t="s">
        <v>16</v>
      </c>
    </row>
  </sheetData>
  <mergeCells count="1">
    <mergeCell ref="E2:G2"/>
  </mergeCells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FINAL TRACINGS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Eppley</dc:creator>
  <cp:lastModifiedBy>Peter Van Blargan</cp:lastModifiedBy>
  <cp:lastPrinted>2023-04-21T15:42:32Z</cp:lastPrinted>
  <dcterms:created xsi:type="dcterms:W3CDTF">2014-05-08T15:00:59Z</dcterms:created>
  <dcterms:modified xsi:type="dcterms:W3CDTF">2026-03-29T19:11:06Z</dcterms:modified>
</cp:coreProperties>
</file>