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zickafo\appdata\local\bentley\projectwise\workingdir\ohiodot-pw.bentley.com_ohiodot-pw-02\joshua.zickafoose@dot.ohio.gov\d1413144\"/>
    </mc:Choice>
  </mc:AlternateContent>
  <xr:revisionPtr revIDLastSave="0" documentId="13_ncr:1_{082F5E02-55B2-471C-A379-ABFF49E9733A}" xr6:coauthVersionLast="47" xr6:coauthVersionMax="47" xr10:uidLastSave="{00000000-0000-0000-0000-000000000000}"/>
  <bookViews>
    <workbookView xWindow="-120" yWindow="-120" windowWidth="29040" windowHeight="15720" xr2:uid="{78865672-4DDD-4060-96C1-BF83CDC04C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1" i="1"/>
  <c r="F35" i="1"/>
  <c r="F21" i="1"/>
  <c r="B25" i="1"/>
  <c r="B33" i="1"/>
  <c r="B35" i="1"/>
  <c r="B31" i="1"/>
  <c r="B23" i="1"/>
  <c r="B21" i="1"/>
  <c r="B49" i="1"/>
  <c r="B15" i="1"/>
  <c r="F38" i="1" l="1"/>
  <c r="B48" i="1"/>
  <c r="B12" i="1"/>
  <c r="B38" i="1"/>
  <c r="B47" i="1" l="1"/>
  <c r="B28" i="1"/>
  <c r="B51" i="1" s="1"/>
  <c r="B45" i="1"/>
  <c r="B10" i="1"/>
</calcChain>
</file>

<file path=xl/sharedStrings.xml><?xml version="1.0" encoding="utf-8"?>
<sst xmlns="http://schemas.openxmlformats.org/spreadsheetml/2006/main" count="80" uniqueCount="38">
  <si>
    <t>ITEM 513E10201 - STRUCTURAL STEEL MEMBERS, LEVEL UF, AS PER PLAN</t>
  </si>
  <si>
    <t>ITEM 514E20001 - FIELD PAINTING OF DAMAGED STRUCTURAL STEEL, AS PER PLAN (THREE COAT)</t>
  </si>
  <si>
    <t>Beam Depth</t>
  </si>
  <si>
    <t>Beam Width</t>
  </si>
  <si>
    <t>ft</t>
  </si>
  <si>
    <t>Beam Length</t>
  </si>
  <si>
    <t>SF</t>
  </si>
  <si>
    <t>L3x3x5/16" Cross Frames</t>
  </si>
  <si>
    <t>Diagonal 1D</t>
  </si>
  <si>
    <t>Diagonal 2D</t>
  </si>
  <si>
    <t>Strut 3S</t>
  </si>
  <si>
    <t>Length</t>
  </si>
  <si>
    <t>Unit Weight</t>
  </si>
  <si>
    <t>lb/ft</t>
  </si>
  <si>
    <t>Total Length</t>
  </si>
  <si>
    <t>each</t>
  </si>
  <si>
    <t>lb</t>
  </si>
  <si>
    <t>Total Weight</t>
  </si>
  <si>
    <t>Cross Frame Area</t>
  </si>
  <si>
    <t>Beam Area</t>
  </si>
  <si>
    <t>Perimeter</t>
  </si>
  <si>
    <t>Total Area</t>
  </si>
  <si>
    <t>Faces</t>
  </si>
  <si>
    <t>Beam Width - Web</t>
  </si>
  <si>
    <t>Bridge No. JAC-93-1548</t>
  </si>
  <si>
    <t>W33X200 Beam</t>
  </si>
  <si>
    <t>W33X220 Beam</t>
  </si>
  <si>
    <t>Bay #1 total replaced</t>
  </si>
  <si>
    <t>Moment Plates</t>
  </si>
  <si>
    <t>Field Splice Plates</t>
  </si>
  <si>
    <t># Outside Plates</t>
  </si>
  <si>
    <t># Inside Plates</t>
  </si>
  <si>
    <t>Outside Plate Extra Area</t>
  </si>
  <si>
    <t>Inside Plate Extra Area</t>
  </si>
  <si>
    <t>Web Plate Extra Area</t>
  </si>
  <si>
    <t># Web Plates</t>
  </si>
  <si>
    <t>Splice Extra Area</t>
  </si>
  <si>
    <t>Bottom Plate Extra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</si>
</sst>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right" indent="1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right" indent="1"/>
    </xf>
    <xf numFmtId="164" fontId="1" fillId="0" borderId="0" xfId="0" applyNumberFormat="1" applyFont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F53FA-284E-4DD1-8BB2-ACA1B33A24BC}">
  <dimension ref="A1:K51"/>
  <sheetViews>
    <sheetView tabSelected="1" workbookViewId="0">
      <selection activeCell="J39" sqref="J39"/>
    </sheetView>
  </sheetViews>
  <sheetFormatPr defaultRowHeight="15" x14ac:dyDescent="0.25"/>
  <cols>
    <col min="1" max="1" width="20.85546875" customWidth="1"/>
    <col min="5" max="5" width="22.7109375" customWidth="1"/>
    <col min="11" max="11" width="9.140625" style="16"/>
  </cols>
  <sheetData>
    <row r="1" spans="1:3" ht="24" x14ac:dyDescent="0.4">
      <c r="A1" s="3" t="s">
        <v>24</v>
      </c>
    </row>
    <row r="3" spans="1:3" x14ac:dyDescent="0.25">
      <c r="A3" s="2" t="s">
        <v>0</v>
      </c>
    </row>
    <row r="5" spans="1:3" x14ac:dyDescent="0.25">
      <c r="A5" s="15" t="s">
        <v>7</v>
      </c>
      <c r="B5" s="15"/>
      <c r="C5" s="15"/>
    </row>
    <row r="6" spans="1:3" x14ac:dyDescent="0.25">
      <c r="A6" s="4"/>
      <c r="B6" s="8" t="s">
        <v>11</v>
      </c>
    </row>
    <row r="7" spans="1:3" x14ac:dyDescent="0.25">
      <c r="A7" s="5" t="s">
        <v>8</v>
      </c>
      <c r="B7" s="6">
        <v>10.18</v>
      </c>
      <c r="C7" t="s">
        <v>4</v>
      </c>
    </row>
    <row r="8" spans="1:3" x14ac:dyDescent="0.25">
      <c r="A8" s="5" t="s">
        <v>9</v>
      </c>
      <c r="B8" s="6">
        <v>10.220000000000001</v>
      </c>
      <c r="C8" t="s">
        <v>4</v>
      </c>
    </row>
    <row r="9" spans="1:3" x14ac:dyDescent="0.25">
      <c r="A9" s="5" t="s">
        <v>10</v>
      </c>
      <c r="B9" s="6">
        <v>9.94</v>
      </c>
      <c r="C9" t="s">
        <v>4</v>
      </c>
    </row>
    <row r="10" spans="1:3" x14ac:dyDescent="0.25">
      <c r="A10" s="5" t="s">
        <v>14</v>
      </c>
      <c r="B10" s="6">
        <f>SUM(B7:B9)</f>
        <v>30.339999999999996</v>
      </c>
      <c r="C10" t="s">
        <v>4</v>
      </c>
    </row>
    <row r="11" spans="1:3" x14ac:dyDescent="0.25">
      <c r="A11" s="5"/>
      <c r="B11" s="6"/>
    </row>
    <row r="12" spans="1:3" x14ac:dyDescent="0.25">
      <c r="A12" s="5" t="s">
        <v>27</v>
      </c>
      <c r="B12" s="6">
        <f>3*4+1</f>
        <v>13</v>
      </c>
      <c r="C12" t="s">
        <v>15</v>
      </c>
    </row>
    <row r="13" spans="1:3" x14ac:dyDescent="0.25">
      <c r="A13" s="5" t="s">
        <v>12</v>
      </c>
      <c r="B13" s="6">
        <v>6.1</v>
      </c>
      <c r="C13" t="s">
        <v>13</v>
      </c>
    </row>
    <row r="14" spans="1:3" x14ac:dyDescent="0.25">
      <c r="A14" s="5"/>
    </row>
    <row r="15" spans="1:3" x14ac:dyDescent="0.25">
      <c r="A15" s="9" t="s">
        <v>17</v>
      </c>
      <c r="B15" s="10">
        <f>ROUNDUP((B10*B13*4)+(B9*B13),0)</f>
        <v>801</v>
      </c>
      <c r="C15" s="11" t="s">
        <v>16</v>
      </c>
    </row>
    <row r="18" spans="1:7" x14ac:dyDescent="0.25">
      <c r="A18" s="2" t="s">
        <v>1</v>
      </c>
    </row>
    <row r="19" spans="1:7" x14ac:dyDescent="0.25">
      <c r="A19" s="2"/>
    </row>
    <row r="20" spans="1:7" x14ac:dyDescent="0.25">
      <c r="A20" s="15" t="s">
        <v>25</v>
      </c>
      <c r="B20" s="15"/>
      <c r="C20" s="15"/>
      <c r="E20" s="15" t="s">
        <v>28</v>
      </c>
      <c r="F20" s="15"/>
      <c r="G20" s="15"/>
    </row>
    <row r="21" spans="1:7" x14ac:dyDescent="0.25">
      <c r="A21" s="5" t="s">
        <v>2</v>
      </c>
      <c r="B21" s="7">
        <f>33/12</f>
        <v>2.75</v>
      </c>
      <c r="C21" t="s">
        <v>4</v>
      </c>
      <c r="E21" s="17" t="s">
        <v>37</v>
      </c>
      <c r="F21" s="13">
        <f>(((11/16)/12)*(17/12))+(((11/16)/12)*8)</f>
        <v>0.53949652777777779</v>
      </c>
      <c r="G21" s="1" t="s">
        <v>6</v>
      </c>
    </row>
    <row r="22" spans="1:7" x14ac:dyDescent="0.25">
      <c r="A22" s="5" t="s">
        <v>22</v>
      </c>
      <c r="B22" s="7">
        <v>2</v>
      </c>
    </row>
    <row r="23" spans="1:7" x14ac:dyDescent="0.25">
      <c r="A23" s="5" t="s">
        <v>3</v>
      </c>
      <c r="B23" s="7">
        <f>15.75/12</f>
        <v>1.3125</v>
      </c>
      <c r="C23" t="s">
        <v>4</v>
      </c>
    </row>
    <row r="24" spans="1:7" x14ac:dyDescent="0.25">
      <c r="A24" s="5" t="s">
        <v>22</v>
      </c>
      <c r="B24" s="7">
        <v>1</v>
      </c>
    </row>
    <row r="25" spans="1:7" x14ac:dyDescent="0.25">
      <c r="A25" s="5" t="s">
        <v>23</v>
      </c>
      <c r="B25" s="7">
        <f>(B23-(0.715/12))</f>
        <v>1.2529166666666667</v>
      </c>
      <c r="C25" t="s">
        <v>4</v>
      </c>
    </row>
    <row r="26" spans="1:7" x14ac:dyDescent="0.25">
      <c r="A26" s="5" t="s">
        <v>22</v>
      </c>
      <c r="B26" s="7">
        <v>2</v>
      </c>
    </row>
    <row r="27" spans="1:7" x14ac:dyDescent="0.25">
      <c r="A27" s="5" t="s">
        <v>5</v>
      </c>
      <c r="B27" s="7">
        <v>15.375</v>
      </c>
      <c r="C27" t="s">
        <v>4</v>
      </c>
    </row>
    <row r="28" spans="1:7" x14ac:dyDescent="0.25">
      <c r="A28" s="12" t="s">
        <v>19</v>
      </c>
      <c r="B28" s="13">
        <f>((B21*B22)+(B23*B24)+(B25*B26))*(B27)</f>
        <v>143.269375</v>
      </c>
      <c r="C28" s="1" t="s">
        <v>6</v>
      </c>
    </row>
    <row r="30" spans="1:7" x14ac:dyDescent="0.25">
      <c r="A30" s="15" t="s">
        <v>26</v>
      </c>
      <c r="B30" s="15"/>
      <c r="C30" s="15"/>
      <c r="E30" s="15" t="s">
        <v>29</v>
      </c>
      <c r="F30" s="15"/>
      <c r="G30" s="15"/>
    </row>
    <row r="31" spans="1:7" x14ac:dyDescent="0.25">
      <c r="A31" s="5" t="s">
        <v>2</v>
      </c>
      <c r="B31" s="7">
        <f>33.25/12</f>
        <v>2.7708333333333335</v>
      </c>
      <c r="C31" t="s">
        <v>4</v>
      </c>
      <c r="E31" s="4" t="s">
        <v>32</v>
      </c>
      <c r="F31" s="7">
        <f>(((9/16)/12)*(15/12)*2)+(((9/16)/12)*(4+8.5/12))</f>
        <v>0.337890625</v>
      </c>
      <c r="G31" t="s">
        <v>6</v>
      </c>
    </row>
    <row r="32" spans="1:7" x14ac:dyDescent="0.25">
      <c r="A32" s="5" t="s">
        <v>22</v>
      </c>
      <c r="B32" s="7">
        <v>2</v>
      </c>
      <c r="E32" s="4" t="s">
        <v>30</v>
      </c>
      <c r="F32" s="6">
        <v>1</v>
      </c>
    </row>
    <row r="33" spans="1:7" x14ac:dyDescent="0.25">
      <c r="A33" s="5" t="s">
        <v>3</v>
      </c>
      <c r="B33" s="7">
        <f>15.81/12</f>
        <v>1.3175000000000001</v>
      </c>
      <c r="C33" t="s">
        <v>4</v>
      </c>
      <c r="E33" s="4" t="s">
        <v>33</v>
      </c>
      <c r="F33" s="7">
        <f>(((11/16)/12)*(6/12))+(((11/16)/12)*(4+8.5/12))</f>
        <v>0.29839409722222215</v>
      </c>
      <c r="G33" t="s">
        <v>6</v>
      </c>
    </row>
    <row r="34" spans="1:7" x14ac:dyDescent="0.25">
      <c r="A34" s="5" t="s">
        <v>22</v>
      </c>
      <c r="B34" s="7">
        <v>1</v>
      </c>
      <c r="E34" s="4" t="s">
        <v>31</v>
      </c>
      <c r="F34" s="6">
        <v>2</v>
      </c>
    </row>
    <row r="35" spans="1:7" x14ac:dyDescent="0.25">
      <c r="A35" s="5" t="s">
        <v>23</v>
      </c>
      <c r="B35" s="7">
        <f>(B33-(0.775/12))</f>
        <v>1.2529166666666667</v>
      </c>
      <c r="C35" t="s">
        <v>4</v>
      </c>
      <c r="E35" s="4" t="s">
        <v>34</v>
      </c>
      <c r="F35" s="7">
        <f>(((7/16)/12)*2.333)*2</f>
        <v>0.17011458333333335</v>
      </c>
      <c r="G35" t="s">
        <v>6</v>
      </c>
    </row>
    <row r="36" spans="1:7" x14ac:dyDescent="0.25">
      <c r="A36" s="5" t="s">
        <v>22</v>
      </c>
      <c r="B36" s="7">
        <v>2</v>
      </c>
      <c r="E36" s="4" t="s">
        <v>35</v>
      </c>
      <c r="F36" s="6">
        <v>2</v>
      </c>
    </row>
    <row r="37" spans="1:7" x14ac:dyDescent="0.25">
      <c r="A37" s="5" t="s">
        <v>5</v>
      </c>
      <c r="B37" s="7">
        <v>35.291699999999999</v>
      </c>
      <c r="C37" t="s">
        <v>4</v>
      </c>
    </row>
    <row r="38" spans="1:7" x14ac:dyDescent="0.25">
      <c r="A38" s="12" t="s">
        <v>19</v>
      </c>
      <c r="B38" s="13">
        <f>((B31*B32)+(B33*B34)+(B35*B36))*(B37)</f>
        <v>330.50677050000002</v>
      </c>
      <c r="C38" s="1" t="s">
        <v>6</v>
      </c>
      <c r="E38" s="17" t="s">
        <v>36</v>
      </c>
      <c r="F38" s="13">
        <f>(F31*F32)+(F33*F34)+(F35*F36)</f>
        <v>1.274907986111111</v>
      </c>
      <c r="G38" s="1" t="s">
        <v>6</v>
      </c>
    </row>
    <row r="40" spans="1:7" x14ac:dyDescent="0.25">
      <c r="A40" s="15" t="s">
        <v>7</v>
      </c>
      <c r="B40" s="15"/>
      <c r="C40" s="15"/>
    </row>
    <row r="41" spans="1:7" x14ac:dyDescent="0.25">
      <c r="A41" s="4"/>
      <c r="B41" s="8" t="s">
        <v>11</v>
      </c>
    </row>
    <row r="42" spans="1:7" x14ac:dyDescent="0.25">
      <c r="A42" s="5" t="s">
        <v>8</v>
      </c>
      <c r="B42" s="6">
        <v>10.18</v>
      </c>
      <c r="C42" t="s">
        <v>4</v>
      </c>
    </row>
    <row r="43" spans="1:7" x14ac:dyDescent="0.25">
      <c r="A43" s="5" t="s">
        <v>9</v>
      </c>
      <c r="B43" s="6">
        <v>10.220000000000001</v>
      </c>
      <c r="C43" t="s">
        <v>4</v>
      </c>
    </row>
    <row r="44" spans="1:7" x14ac:dyDescent="0.25">
      <c r="A44" s="5" t="s">
        <v>10</v>
      </c>
      <c r="B44" s="6">
        <v>9.94</v>
      </c>
      <c r="C44" t="s">
        <v>4</v>
      </c>
    </row>
    <row r="45" spans="1:7" x14ac:dyDescent="0.25">
      <c r="A45" s="5" t="s">
        <v>14</v>
      </c>
      <c r="B45" s="6">
        <f>SUM(B42:B44)</f>
        <v>30.339999999999996</v>
      </c>
      <c r="C45" t="s">
        <v>4</v>
      </c>
    </row>
    <row r="46" spans="1:7" x14ac:dyDescent="0.25">
      <c r="A46" s="5"/>
      <c r="B46" s="6"/>
    </row>
    <row r="47" spans="1:7" x14ac:dyDescent="0.25">
      <c r="A47" s="5" t="s">
        <v>20</v>
      </c>
      <c r="B47" s="7">
        <f>(3+3+3+3+(10/16))/12</f>
        <v>1.0520833333333333</v>
      </c>
      <c r="C47" t="s">
        <v>4</v>
      </c>
    </row>
    <row r="48" spans="1:7" x14ac:dyDescent="0.25">
      <c r="A48" s="5" t="s">
        <v>27</v>
      </c>
      <c r="B48" s="6">
        <f>3*4+1</f>
        <v>13</v>
      </c>
      <c r="C48" t="s">
        <v>15</v>
      </c>
    </row>
    <row r="49" spans="1:3" x14ac:dyDescent="0.25">
      <c r="A49" s="12" t="s">
        <v>18</v>
      </c>
      <c r="B49" s="13">
        <f>(B45*B47*4)+(B44*B47)</f>
        <v>138.13854166666664</v>
      </c>
      <c r="C49" s="1" t="s">
        <v>6</v>
      </c>
    </row>
    <row r="51" spans="1:3" x14ac:dyDescent="0.25">
      <c r="A51" s="9" t="s">
        <v>21</v>
      </c>
      <c r="B51" s="14">
        <f>ROUNDUP(B28+B38+B49+F21+F38,0)</f>
        <v>614</v>
      </c>
      <c r="C51" s="11" t="s">
        <v>6</v>
      </c>
    </row>
  </sheetData>
  <mergeCells count="6">
    <mergeCell ref="A40:C40"/>
    <mergeCell ref="A20:C20"/>
    <mergeCell ref="A5:C5"/>
    <mergeCell ref="A30:C30"/>
    <mergeCell ref="E30:G30"/>
    <mergeCell ref="E20:G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Zickafoose, Joshua</dc:creator>
  <cp:lastModifiedBy>Zickafoose, Joshua</cp:lastModifiedBy>
  <dcterms:created xsi:type="dcterms:W3CDTF">2025-03-17T12:33:52Z</dcterms:created>
  <dcterms:modified xsi:type="dcterms:W3CDTF">2025-08-18T19:36:12Z</dcterms:modified>
</cp:coreProperties>
</file>