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tetyana_buniak_arcadis-us_com/Documents/Desktop/Luc-23/"/>
    </mc:Choice>
  </mc:AlternateContent>
  <xr:revisionPtr revIDLastSave="43" documentId="8_{2D545D24-FD96-46C9-968A-C51616B510EB}" xr6:coauthVersionLast="47" xr6:coauthVersionMax="47" xr10:uidLastSave="{4D337BDD-F3DF-4339-870B-D8FBA67C205F}"/>
  <bookViews>
    <workbookView xWindow="-108" yWindow="-108" windowWidth="23256" windowHeight="14016" xr2:uid="{7CD6F166-C4C5-4C5A-8309-B7745B7530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N6" i="1"/>
  <c r="N7" i="1"/>
  <c r="N8" i="1"/>
  <c r="O5" i="1"/>
  <c r="N5" i="1"/>
  <c r="E8" i="1" l="1"/>
  <c r="J8" i="1" s="1"/>
  <c r="E7" i="1"/>
  <c r="K7" i="1" s="1"/>
  <c r="E6" i="1"/>
  <c r="K6" i="1" s="1"/>
  <c r="E5" i="1"/>
  <c r="J5" i="1" s="1"/>
  <c r="L8" i="1" l="1"/>
  <c r="K8" i="1"/>
  <c r="M7" i="1"/>
  <c r="J7" i="1"/>
  <c r="M6" i="1"/>
  <c r="J6" i="1"/>
  <c r="L5" i="1"/>
  <c r="K5" i="1"/>
  <c r="M8" i="1" l="1"/>
  <c r="L7" i="1"/>
  <c r="L6" i="1"/>
  <c r="M5" i="1"/>
</calcChain>
</file>

<file path=xl/sharedStrings.xml><?xml version="1.0" encoding="utf-8"?>
<sst xmlns="http://schemas.openxmlformats.org/spreadsheetml/2006/main" count="18" uniqueCount="17">
  <si>
    <t>Ramp</t>
  </si>
  <si>
    <t>Design Speed</t>
  </si>
  <si>
    <r>
      <t>e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(67% of e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</si>
  <si>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r>
      <t>e</t>
    </r>
    <r>
      <rPr>
        <vertAlign val="subscript"/>
        <sz val="11"/>
        <color theme="1"/>
        <rFont val="Calibri"/>
        <family val="2"/>
        <scheme val="minor"/>
      </rPr>
      <t>d</t>
    </r>
  </si>
  <si>
    <t>W</t>
  </si>
  <si>
    <r>
      <t>L</t>
    </r>
    <r>
      <rPr>
        <vertAlign val="subscript"/>
        <sz val="11"/>
        <color theme="1"/>
        <rFont val="Calibri"/>
        <family val="2"/>
        <scheme val="minor"/>
      </rPr>
      <t>1</t>
    </r>
  </si>
  <si>
    <r>
      <t>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</si>
  <si>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G</t>
  </si>
  <si>
    <t>NB_ENT</t>
  </si>
  <si>
    <t>PC STA</t>
  </si>
  <si>
    <t>PT STA</t>
  </si>
  <si>
    <t>Start Runoff</t>
  </si>
  <si>
    <t>End Runoff</t>
  </si>
  <si>
    <t>at  PC/PT</t>
  </si>
  <si>
    <t>Fs</t>
  </si>
  <si>
    <t>SB_EXT_1</t>
  </si>
  <si>
    <t>SB_EXT_2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</si>
</sst>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\+#0.00"/>
  </numFmts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560070</xdr:colOff>
      <xdr:row>25</xdr:row>
      <xdr:rowOff>152400</xdr:rowOff>
    </xdr:from>
    <xdr:to>
      <xdr:col>6</xdr:col>
      <xdr:colOff>135467</xdr:colOff>
      <xdr:row>25</xdr:row>
      <xdr:rowOff>160866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E2B7E53-BFEC-1CBE-0932-0466F6D1072B}"/>
            </a:ext>
          </a:extLst>
        </xdr:cNvPr>
        <xdr:cNvCxnSpPr/>
      </xdr:nvCxnSpPr>
      <xdr:spPr>
        <a:xfrm>
          <a:off x="2642870" y="4631267"/>
          <a:ext cx="1878330" cy="84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138007</xdr:colOff>
      <xdr:row>25</xdr:row>
      <xdr:rowOff>159597</xdr:rowOff>
    </xdr:from>
    <xdr:to>
      <xdr:col>7</xdr:col>
      <xdr:colOff>573405</xdr:colOff>
      <xdr:row>25</xdr:row>
      <xdr:rowOff>184362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23482B8-3346-4217-8F88-9F8E5F932037}"/>
            </a:ext>
          </a:extLst>
        </xdr:cNvPr>
        <xdr:cNvCxnSpPr/>
      </xdr:nvCxnSpPr>
      <xdr:spPr>
        <a:xfrm>
          <a:off x="4523740" y="4638464"/>
          <a:ext cx="1282065" cy="247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360043</xdr:colOff>
      <xdr:row>25</xdr:row>
      <xdr:rowOff>18202</xdr:rowOff>
    </xdr:from>
    <xdr:to>
      <xdr:col>5</xdr:col>
      <xdr:colOff>659130</xdr:colOff>
      <xdr:row>26</xdr:row>
      <xdr:rowOff>86781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4661537-60DE-1274-C525-30E961DDBD13}"/>
            </a:ext>
          </a:extLst>
        </xdr:cNvPr>
        <xdr:cNvSpPr txBox="1"/>
      </xdr:nvSpPr>
      <xdr:spPr>
        <a:xfrm>
          <a:off x="3899110" y="4497069"/>
          <a:ext cx="299087" cy="254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</a:t>
          </a:r>
          <a:r>
            <a:rPr lang="en-US" sz="1100" baseline="-25000"/>
            <a:t>1</a:t>
          </a:r>
          <a:endParaRPr lang="en-US" sz="1100"/>
        </a:p>
      </xdr:txBody>
    </xdr:sp>
    <xdr:clientData/>
  </xdr:twoCellAnchor>
  <xdr:twoCellAnchor>
    <xdr:from>
      <xdr:col>6</xdr:col>
      <xdr:colOff>692150</xdr:colOff>
      <xdr:row>25</xdr:row>
      <xdr:rowOff>43392</xdr:rowOff>
    </xdr:from>
    <xdr:to>
      <xdr:col>7</xdr:col>
      <xdr:colOff>140760</xdr:colOff>
      <xdr:row>26</xdr:row>
      <xdr:rowOff>110066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7FADDDA-91CD-4C28-A6B2-4E85718E39DA}"/>
            </a:ext>
          </a:extLst>
        </xdr:cNvPr>
        <xdr:cNvSpPr txBox="1"/>
      </xdr:nvSpPr>
      <xdr:spPr>
        <a:xfrm>
          <a:off x="5077883" y="4522259"/>
          <a:ext cx="295277" cy="25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</a:t>
          </a:r>
          <a:r>
            <a:rPr lang="en-US" sz="1100" baseline="-25000"/>
            <a:t>2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723D-F3CA-4547-BE2E-1C1A51451C1A}">
  <dimension ref="B3:O8"/>
  <sheetViews>
    <sheetView tabSelected="1" zoomScale="90" zoomScaleNormal="90" workbookViewId="0">
      <selection activeCell="H17" sqref="H17"/>
    </sheetView>
  </sheetViews>
  <sheetFormatPr defaultRowHeight="14.4" x14ac:dyDescent="0.3"/>
  <cols>
    <col min="2" max="2" width="9.6640625" customWidth="1"/>
    <col min="3" max="3" width="12.5546875" customWidth="1"/>
    <col min="5" max="8" width="12.33203125" customWidth="1"/>
    <col min="12" max="12" width="13" customWidth="1"/>
    <col min="13" max="13" width="13.5546875" customWidth="1"/>
    <col min="14" max="14" width="13.21875" customWidth="1"/>
    <col min="15" max="15" width="11.21875" customWidth="1"/>
  </cols>
  <sheetData>
    <row r="3" spans="2:15" x14ac:dyDescent="0.3">
      <c r="E3" s="1" t="s">
        <v>13</v>
      </c>
      <c r="F3" s="1"/>
      <c r="G3" s="1"/>
    </row>
    <row r="4" spans="2:15" ht="15.6" x14ac:dyDescent="0.35">
      <c r="B4" s="2" t="s">
        <v>0</v>
      </c>
      <c r="C4" s="2" t="s">
        <v>1</v>
      </c>
      <c r="D4" s="2" t="s">
        <v>3</v>
      </c>
      <c r="E4" s="2" t="s">
        <v>2</v>
      </c>
      <c r="F4" s="2" t="s">
        <v>9</v>
      </c>
      <c r="G4" s="2" t="s">
        <v>10</v>
      </c>
      <c r="H4" s="2" t="s">
        <v>7</v>
      </c>
      <c r="I4" s="2" t="s">
        <v>4</v>
      </c>
      <c r="J4" s="2" t="s">
        <v>5</v>
      </c>
      <c r="K4" s="2" t="s">
        <v>6</v>
      </c>
      <c r="L4" s="2" t="s">
        <v>11</v>
      </c>
      <c r="M4" s="2" t="s">
        <v>14</v>
      </c>
      <c r="N4" s="2" t="s">
        <v>14</v>
      </c>
      <c r="O4" s="2" t="s">
        <v>12</v>
      </c>
    </row>
    <row r="5" spans="2:15" x14ac:dyDescent="0.3">
      <c r="B5" s="3" t="s">
        <v>8</v>
      </c>
      <c r="C5" s="4">
        <v>30</v>
      </c>
      <c r="D5" s="4">
        <v>0.06</v>
      </c>
      <c r="E5" s="5">
        <f>D5*(0.67)</f>
        <v>4.02E-2</v>
      </c>
      <c r="F5" s="6">
        <v>2161.83</v>
      </c>
      <c r="G5" s="6">
        <v>2805.39</v>
      </c>
      <c r="H5" s="4">
        <v>152</v>
      </c>
      <c r="I5" s="4">
        <v>16</v>
      </c>
      <c r="J5" s="7">
        <f>I5*(E5-0.016)*H5</f>
        <v>58.854399999999998</v>
      </c>
      <c r="K5" s="7">
        <f>I5*(D5-E5)*H5</f>
        <v>48.153599999999997</v>
      </c>
      <c r="L5" s="8">
        <f>$F5-J5</f>
        <v>2102.9755999999998</v>
      </c>
      <c r="M5" s="8">
        <f>$F5+K5</f>
        <v>2209.9836</v>
      </c>
      <c r="N5" s="8">
        <f>$G5-K5</f>
        <v>2757.2363999999998</v>
      </c>
      <c r="O5" s="8">
        <f>$G5+J5</f>
        <v>2864.2444</v>
      </c>
    </row>
    <row r="6" spans="2:15" x14ac:dyDescent="0.3">
      <c r="B6" s="3"/>
      <c r="C6" s="4">
        <v>60</v>
      </c>
      <c r="D6" s="4">
        <v>0.06</v>
      </c>
      <c r="E6" s="5">
        <f>D6*(0.67)</f>
        <v>4.02E-2</v>
      </c>
      <c r="F6" s="6">
        <v>2789.05</v>
      </c>
      <c r="G6" s="6">
        <v>3454.13</v>
      </c>
      <c r="H6" s="4">
        <v>222</v>
      </c>
      <c r="I6" s="4">
        <v>16</v>
      </c>
      <c r="J6" s="7">
        <f>I6*(E6-0.016)*H6</f>
        <v>85.958399999999997</v>
      </c>
      <c r="K6" s="7">
        <f>I6*(D6-E6)*H6</f>
        <v>70.329599999999999</v>
      </c>
      <c r="L6" s="8">
        <f>$F6-J6</f>
        <v>2703.0916000000002</v>
      </c>
      <c r="M6" s="8">
        <f>$F6+K6</f>
        <v>2859.3796000000002</v>
      </c>
      <c r="N6" s="8">
        <f t="shared" ref="N6:N8" si="0">$G6-K6</f>
        <v>3383.8004000000001</v>
      </c>
      <c r="O6" s="8">
        <f t="shared" ref="O6:O8" si="1">$G6+J6</f>
        <v>3540.0884000000001</v>
      </c>
    </row>
    <row r="7" spans="2:15" x14ac:dyDescent="0.3">
      <c r="B7" s="3" t="s">
        <v>15</v>
      </c>
      <c r="C7" s="4">
        <v>30</v>
      </c>
      <c r="D7" s="4">
        <v>0.06</v>
      </c>
      <c r="E7" s="5">
        <f>D7*(0.67)</f>
        <v>4.02E-2</v>
      </c>
      <c r="F7" s="6">
        <v>1247.54</v>
      </c>
      <c r="G7" s="6">
        <v>1589.83</v>
      </c>
      <c r="H7" s="4">
        <v>152</v>
      </c>
      <c r="I7" s="4">
        <v>24</v>
      </c>
      <c r="J7" s="7">
        <f>I7*(E7-0.016)*H7</f>
        <v>88.281599999999997</v>
      </c>
      <c r="K7" s="7">
        <f>I7*(D7-E7)*H7</f>
        <v>72.230399999999989</v>
      </c>
      <c r="L7" s="8">
        <f>$F7-J7</f>
        <v>1159.2583999999999</v>
      </c>
      <c r="M7" s="8">
        <f>$F7+K7</f>
        <v>1319.7703999999999</v>
      </c>
      <c r="N7" s="8">
        <f t="shared" si="0"/>
        <v>1517.5996</v>
      </c>
      <c r="O7" s="8">
        <f t="shared" si="1"/>
        <v>1678.1116</v>
      </c>
    </row>
    <row r="8" spans="2:15" x14ac:dyDescent="0.3">
      <c r="B8" s="3" t="s">
        <v>16</v>
      </c>
      <c r="C8" s="4">
        <v>45</v>
      </c>
      <c r="D8" s="4">
        <v>0.06</v>
      </c>
      <c r="E8" s="5">
        <f>D8*(0.67)</f>
        <v>4.02E-2</v>
      </c>
      <c r="F8" s="6">
        <v>1958.95</v>
      </c>
      <c r="G8" s="6">
        <v>2713.03</v>
      </c>
      <c r="H8" s="4">
        <v>185</v>
      </c>
      <c r="I8" s="4">
        <v>16</v>
      </c>
      <c r="J8" s="7">
        <f>I8*(E8-0.016)*H8</f>
        <v>71.632000000000005</v>
      </c>
      <c r="K8" s="7">
        <f>I8*(D8-E8)*H8</f>
        <v>58.607999999999997</v>
      </c>
      <c r="L8" s="8">
        <f>$F8-J8</f>
        <v>1887.318</v>
      </c>
      <c r="M8" s="8">
        <f>$F8+K8</f>
        <v>2017.558</v>
      </c>
      <c r="N8" s="8">
        <f t="shared" si="0"/>
        <v>2654.422</v>
      </c>
      <c r="O8" s="8">
        <f t="shared" si="1"/>
        <v>2784.6620000000003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Buniak, Tetyana</dc:creator>
  <cp:lastModifiedBy>Buniak, Tetyana</cp:lastModifiedBy>
  <dcterms:created xsi:type="dcterms:W3CDTF">2022-07-19T16:12:20Z</dcterms:created>
  <dcterms:modified xsi:type="dcterms:W3CDTF">2022-09-13T18:23:29Z</dcterms:modified>
</cp:coreProperties>
</file>