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truction.dot.state.oh.us/DBKahlig/external/external/ccg6BSOQ/CCG6B SOQ Review/SOQ Submittals/"/>
    </mc:Choice>
  </mc:AlternateContent>
  <xr:revisionPtr revIDLastSave="0" documentId="8_{190B39C5-8FF7-41A1-A5F8-7E1F9B182C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3" r:id="rId1"/>
    <sheet name="Scoring" sheetId="1" r:id="rId2"/>
  </sheets>
  <definedNames>
    <definedName name="_xlnm.Print_Area" localSheetId="1">Scoring!$A$1:$AK$30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AH12" i="1" l="1"/>
  <c r="AI12" i="1"/>
  <c r="AJ12" i="1"/>
  <c r="AK12" i="1"/>
  <c r="AL12" i="1"/>
  <c r="AM12" i="1"/>
  <c r="AH13" i="1"/>
  <c r="AI13" i="1"/>
  <c r="AJ13" i="1"/>
  <c r="AK13" i="1"/>
  <c r="AL13" i="1"/>
  <c r="AM13" i="1"/>
  <c r="AH14" i="1"/>
  <c r="AI14" i="1"/>
  <c r="AJ14" i="1"/>
  <c r="AK14" i="1"/>
  <c r="AL14" i="1"/>
  <c r="AM14" i="1"/>
  <c r="AH15" i="1"/>
  <c r="AI15" i="1"/>
  <c r="AJ15" i="1"/>
  <c r="AK15" i="1"/>
  <c r="AL15" i="1"/>
  <c r="AM15" i="1"/>
  <c r="AL23" i="1"/>
  <c r="AL11" i="1"/>
  <c r="AL16" i="1"/>
  <c r="AL4" i="1"/>
  <c r="AL24" i="1" l="1"/>
  <c r="AL17" i="1"/>
  <c r="AL5" i="1"/>
  <c r="AI11" i="1"/>
  <c r="AJ11" i="1"/>
  <c r="AK11" i="1"/>
  <c r="AM11" i="1"/>
  <c r="AH11" i="1"/>
  <c r="AI23" i="1" l="1"/>
  <c r="AJ23" i="1"/>
  <c r="AK23" i="1"/>
  <c r="AM23" i="1"/>
  <c r="AM16" i="1"/>
  <c r="AM4" i="1"/>
  <c r="AM24" i="1" l="1"/>
  <c r="AM17" i="1"/>
  <c r="AM5" i="1"/>
  <c r="AH9" i="1"/>
  <c r="AH21" i="1" s="1"/>
  <c r="AB9" i="1"/>
  <c r="AB21" i="1"/>
  <c r="AK24" i="1" l="1"/>
  <c r="AH23" i="1"/>
  <c r="AK16" i="1"/>
  <c r="AJ16" i="1"/>
  <c r="AI16" i="1"/>
  <c r="AH16" i="1"/>
  <c r="AH4" i="1"/>
  <c r="AI4" i="1"/>
  <c r="AJ4" i="1"/>
  <c r="AK4" i="1"/>
  <c r="AI17" i="1" l="1"/>
  <c r="AH17" i="1"/>
  <c r="AJ17" i="1"/>
  <c r="AH24" i="1"/>
  <c r="AJ24" i="1"/>
  <c r="AI24" i="1"/>
  <c r="AK17" i="1"/>
  <c r="AI5" i="1"/>
  <c r="AH5" i="1"/>
  <c r="AJ5" i="1"/>
  <c r="AK5" i="1"/>
  <c r="AO24" i="1" l="1"/>
  <c r="AO17" i="1"/>
  <c r="AO5" i="1"/>
  <c r="AH27" i="1"/>
  <c r="AJ27" i="1"/>
  <c r="AI27" i="1"/>
  <c r="AK27" i="1"/>
  <c r="AI25" i="1" l="1"/>
  <c r="E5" i="3" s="1"/>
  <c r="AM25" i="1"/>
  <c r="E9" i="3" s="1"/>
  <c r="AK25" i="1"/>
  <c r="E7" i="3" s="1"/>
  <c r="AJ25" i="1"/>
  <c r="E6" i="3" s="1"/>
  <c r="AL25" i="1"/>
  <c r="E8" i="3" s="1"/>
  <c r="AL18" i="1"/>
  <c r="D8" i="3" s="1"/>
  <c r="AM18" i="1"/>
  <c r="D9" i="3" s="1"/>
  <c r="AI18" i="1"/>
  <c r="D5" i="3" s="1"/>
  <c r="AJ18" i="1"/>
  <c r="D6" i="3" s="1"/>
  <c r="AK18" i="1"/>
  <c r="D7" i="3" s="1"/>
  <c r="AH18" i="1"/>
  <c r="D4" i="3" s="1"/>
  <c r="AI7" i="1"/>
  <c r="C5" i="3" s="1"/>
  <c r="AL7" i="1"/>
  <c r="C8" i="3" s="1"/>
  <c r="AM7" i="1"/>
  <c r="C9" i="3" s="1"/>
  <c r="AJ7" i="1"/>
  <c r="C6" i="3" s="1"/>
  <c r="AK7" i="1"/>
  <c r="AH7" i="1"/>
  <c r="C4" i="3" s="1"/>
  <c r="AH25" i="1"/>
  <c r="E4" i="3" s="1"/>
  <c r="AL30" i="1" l="1"/>
  <c r="C7" i="3"/>
  <c r="F7" i="3" s="1"/>
  <c r="AK30" i="1"/>
  <c r="F9" i="3"/>
  <c r="F8" i="3"/>
  <c r="AM30" i="1"/>
  <c r="F5" i="3"/>
  <c r="F4" i="3"/>
  <c r="F6" i="3"/>
  <c r="AJ30" i="1"/>
  <c r="AH30" i="1"/>
  <c r="AI30" i="1"/>
</calcChain>
</file>

<file path=xl/sharedStrings.xml><?xml version="1.0" encoding="utf-8"?>
<sst xmlns="http://schemas.openxmlformats.org/spreadsheetml/2006/main" count="122" uniqueCount="39">
  <si>
    <t>Kokosing</t>
  </si>
  <si>
    <t>Walsh</t>
  </si>
  <si>
    <t>Section</t>
  </si>
  <si>
    <t>Section No.</t>
  </si>
  <si>
    <t>DB Project Manager</t>
  </si>
  <si>
    <t>Score Weight (out of 35)</t>
  </si>
  <si>
    <t>Raw Overall SOQ Scores(out of 100):</t>
  </si>
  <si>
    <t>Max</t>
  </si>
  <si>
    <t>Offeror</t>
  </si>
  <si>
    <t>Project Understanding and Approach
(Max. 35 Points)</t>
  </si>
  <si>
    <t>Total
(Max. 100 Points)</t>
  </si>
  <si>
    <t>Proposal Point Breakdown</t>
  </si>
  <si>
    <t>Section Rankings (out of 10)</t>
  </si>
  <si>
    <t>Organizational Chart</t>
  </si>
  <si>
    <t>Offeror Capabilities (Max. 35 Points)</t>
  </si>
  <si>
    <t>Design Build Project Team                         (Max. 30 Points)</t>
  </si>
  <si>
    <t>Part D Total (out of 35)</t>
  </si>
  <si>
    <t>Beaver</t>
  </si>
  <si>
    <t>Brayman</t>
  </si>
  <si>
    <t>Great Lakes</t>
  </si>
  <si>
    <t>Ruhlin-Trumbull</t>
  </si>
  <si>
    <t>Part B - Project Understanding and Approach (30 points max)</t>
  </si>
  <si>
    <t>Design PM</t>
  </si>
  <si>
    <t>Lead Structural Designer</t>
  </si>
  <si>
    <t>Construction Manager</t>
  </si>
  <si>
    <t>Evaluate Firms</t>
  </si>
  <si>
    <t>3A</t>
  </si>
  <si>
    <t>3B</t>
  </si>
  <si>
    <t>3C</t>
  </si>
  <si>
    <t>3D</t>
  </si>
  <si>
    <t>Part D - Design Build Team Capabilities and Experience (35 points max)</t>
  </si>
  <si>
    <t>Part B Total (out of 30)</t>
  </si>
  <si>
    <t>Part C Total (out of 35)</t>
  </si>
  <si>
    <t>Part C - Design Build Project Team (35 points max)</t>
  </si>
  <si>
    <t>Score Weight (out of 30)</t>
  </si>
  <si>
    <t>Strengths</t>
  </si>
  <si>
    <t>Weaknesses</t>
  </si>
  <si>
    <t>Overall Part B</t>
  </si>
  <si>
    <t>Capabilities &amp;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</si>
</sst>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6" xfId="0" applyBorder="1" applyAlignment="1">
      <alignment horizontal="center"/>
    </xf>
    <xf numFmtId="0" fontId="0" fillId="0" borderId="18" xfId="0" applyBorder="1"/>
    <xf numFmtId="0" fontId="1" fillId="0" borderId="2" xfId="0" applyFont="1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164" fontId="1" fillId="0" borderId="31" xfId="0" applyNumberFormat="1" applyFont="1" applyBorder="1"/>
    <xf numFmtId="164" fontId="1" fillId="0" borderId="16" xfId="0" applyNumberFormat="1" applyFont="1" applyBorder="1"/>
    <xf numFmtId="164" fontId="1" fillId="0" borderId="32" xfId="0" applyNumberFormat="1" applyFont="1" applyBorder="1"/>
    <xf numFmtId="164" fontId="0" fillId="0" borderId="8" xfId="0" applyNumberForma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" fontId="1" fillId="2" borderId="21" xfId="0" applyNumberFormat="1" applyFont="1" applyFill="1" applyBorder="1"/>
    <xf numFmtId="1" fontId="1" fillId="2" borderId="22" xfId="0" applyNumberFormat="1" applyFont="1" applyFill="1" applyBorder="1"/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0" fontId="0" fillId="0" borderId="3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13" xfId="0" applyFill="1" applyBorder="1"/>
    <xf numFmtId="0" fontId="0" fillId="7" borderId="4" xfId="0" applyFill="1" applyBorder="1"/>
    <xf numFmtId="0" fontId="0" fillId="7" borderId="2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27" xfId="0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7" xfId="0" applyFill="1" applyBorder="1" applyAlignment="1">
      <alignment horizontal="center"/>
    </xf>
  </cellXfs>
  <cellStyles count="1">
    <cellStyle name="Normal" xfId="0" builtinId="0"/>
  </cellStyles>
  <dxfs count="5"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workbookViewId="0">
      <selection activeCell="F8" sqref="F8"/>
    </sheetView>
  </sheetViews>
  <sheetFormatPr defaultRowHeight="15" x14ac:dyDescent="0.25"/>
  <cols>
    <col min="2" max="2" width="27.7109375" customWidth="1"/>
    <col min="3" max="3" width="25.85546875" customWidth="1"/>
    <col min="4" max="4" width="20" customWidth="1"/>
    <col min="5" max="5" width="16" customWidth="1"/>
    <col min="6" max="6" width="25" customWidth="1"/>
  </cols>
  <sheetData>
    <row r="2" spans="2:6" ht="15.75" thickBot="1" x14ac:dyDescent="0.3"/>
    <row r="3" spans="2:6" ht="90.75" customHeight="1" thickBot="1" x14ac:dyDescent="0.3">
      <c r="B3" s="43" t="s">
        <v>8</v>
      </c>
      <c r="C3" s="44" t="s">
        <v>9</v>
      </c>
      <c r="D3" s="44" t="s">
        <v>15</v>
      </c>
      <c r="E3" s="44" t="s">
        <v>14</v>
      </c>
      <c r="F3" s="45" t="s">
        <v>10</v>
      </c>
    </row>
    <row r="4" spans="2:6" ht="15.75" customHeight="1" x14ac:dyDescent="0.25">
      <c r="B4" s="36" t="s">
        <v>17</v>
      </c>
      <c r="C4" s="37">
        <f>Scoring!AH7</f>
        <v>19</v>
      </c>
      <c r="D4" s="37">
        <f>Scoring!AH18</f>
        <v>31</v>
      </c>
      <c r="E4" s="37">
        <f>Scoring!AH25</f>
        <v>24</v>
      </c>
      <c r="F4" s="38">
        <f>SUM(C4:E4)</f>
        <v>74</v>
      </c>
    </row>
    <row r="5" spans="2:6" ht="15.75" customHeight="1" x14ac:dyDescent="0.25">
      <c r="B5" s="31" t="s">
        <v>18</v>
      </c>
      <c r="C5" s="30">
        <f>Scoring!AI7</f>
        <v>27</v>
      </c>
      <c r="D5" s="30">
        <f>Scoring!AI18</f>
        <v>34</v>
      </c>
      <c r="E5" s="30">
        <f>Scoring!AI25</f>
        <v>31</v>
      </c>
      <c r="F5" s="32">
        <f t="shared" ref="F5:F8" si="0">SUM(C5:E5)</f>
        <v>92</v>
      </c>
    </row>
    <row r="6" spans="2:6" ht="15.75" customHeight="1" x14ac:dyDescent="0.25">
      <c r="B6" s="31" t="s">
        <v>19</v>
      </c>
      <c r="C6" s="30">
        <f>Scoring!AJ7</f>
        <v>19</v>
      </c>
      <c r="D6" s="30">
        <f>Scoring!AJ18</f>
        <v>33</v>
      </c>
      <c r="E6" s="30">
        <f>Scoring!AJ25</f>
        <v>24</v>
      </c>
      <c r="F6" s="32">
        <f t="shared" si="0"/>
        <v>76</v>
      </c>
    </row>
    <row r="7" spans="2:6" ht="15.75" customHeight="1" x14ac:dyDescent="0.25">
      <c r="B7" s="31" t="s">
        <v>0</v>
      </c>
      <c r="C7" s="30">
        <f>Scoring!AK7</f>
        <v>28</v>
      </c>
      <c r="D7" s="30">
        <f>Scoring!AK18</f>
        <v>34</v>
      </c>
      <c r="E7" s="30">
        <f>Scoring!AK25</f>
        <v>31</v>
      </c>
      <c r="F7" s="32">
        <f t="shared" si="0"/>
        <v>93</v>
      </c>
    </row>
    <row r="8" spans="2:6" ht="15.75" customHeight="1" x14ac:dyDescent="0.25">
      <c r="B8" s="31" t="s">
        <v>20</v>
      </c>
      <c r="C8" s="30">
        <f>Scoring!AL7</f>
        <v>30</v>
      </c>
      <c r="D8" s="30">
        <f>Scoring!AL18</f>
        <v>35</v>
      </c>
      <c r="E8" s="30">
        <f>Scoring!AL25</f>
        <v>33</v>
      </c>
      <c r="F8" s="32">
        <f t="shared" si="0"/>
        <v>98</v>
      </c>
    </row>
    <row r="9" spans="2:6" ht="15.75" thickBot="1" x14ac:dyDescent="0.3">
      <c r="B9" s="33" t="s">
        <v>1</v>
      </c>
      <c r="C9" s="34">
        <f>Scoring!AM7</f>
        <v>21</v>
      </c>
      <c r="D9" s="34">
        <f>Scoring!AM18</f>
        <v>34</v>
      </c>
      <c r="E9" s="34">
        <f>Scoring!AM25</f>
        <v>35</v>
      </c>
      <c r="F9" s="35">
        <f t="shared" ref="F9" si="1">SUM(C9:E9)</f>
        <v>90</v>
      </c>
    </row>
  </sheetData>
  <conditionalFormatting sqref="F4:F9">
    <cfRule type="top10" dxfId="4" priority="1" percent="1" rank="50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30"/>
  <sheetViews>
    <sheetView tabSelected="1" zoomScale="70" zoomScaleNormal="70" workbookViewId="0">
      <selection activeCell="C53" sqref="C53"/>
    </sheetView>
  </sheetViews>
  <sheetFormatPr defaultRowHeight="15" x14ac:dyDescent="0.25"/>
  <cols>
    <col min="1" max="1" width="11.140625" bestFit="1" customWidth="1"/>
    <col min="2" max="2" width="39.7109375" customWidth="1"/>
    <col min="3" max="3" width="8.42578125" customWidth="1"/>
    <col min="4" max="27" width="4.7109375" hidden="1" customWidth="1"/>
    <col min="28" max="39" width="18.7109375" customWidth="1"/>
  </cols>
  <sheetData>
    <row r="1" spans="1:41" ht="15.75" thickBot="1" x14ac:dyDescent="0.3"/>
    <row r="2" spans="1:41" ht="15.75" thickBot="1" x14ac:dyDescent="0.3">
      <c r="A2" s="88" t="s">
        <v>21</v>
      </c>
      <c r="B2" s="89"/>
      <c r="C2" s="89"/>
      <c r="D2" s="94" t="s">
        <v>35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97" t="s">
        <v>36</v>
      </c>
      <c r="Q2" s="98"/>
      <c r="R2" s="98"/>
      <c r="S2" s="98"/>
      <c r="T2" s="98"/>
      <c r="U2" s="98"/>
      <c r="V2" s="98"/>
      <c r="W2" s="98"/>
      <c r="X2" s="98"/>
      <c r="Y2" s="98"/>
      <c r="Z2" s="98"/>
      <c r="AA2" s="99"/>
      <c r="AB2" s="90" t="s">
        <v>12</v>
      </c>
      <c r="AC2" s="90"/>
      <c r="AD2" s="90"/>
      <c r="AE2" s="90"/>
      <c r="AF2" s="90"/>
      <c r="AG2" s="90"/>
      <c r="AH2" s="93" t="s">
        <v>11</v>
      </c>
      <c r="AI2" s="90"/>
      <c r="AJ2" s="90"/>
      <c r="AK2" s="90"/>
      <c r="AL2" s="90"/>
      <c r="AM2" s="90"/>
    </row>
    <row r="3" spans="1:41" ht="15.75" thickBot="1" x14ac:dyDescent="0.3">
      <c r="A3" s="19" t="s">
        <v>3</v>
      </c>
      <c r="B3" s="20" t="s">
        <v>2</v>
      </c>
      <c r="C3" s="58" t="s">
        <v>34</v>
      </c>
      <c r="D3" s="100" t="s">
        <v>17</v>
      </c>
      <c r="E3" s="101"/>
      <c r="F3" s="101" t="s">
        <v>18</v>
      </c>
      <c r="G3" s="101"/>
      <c r="H3" s="101" t="s">
        <v>19</v>
      </c>
      <c r="I3" s="101"/>
      <c r="J3" s="101" t="s">
        <v>0</v>
      </c>
      <c r="K3" s="101"/>
      <c r="L3" s="101" t="s">
        <v>20</v>
      </c>
      <c r="M3" s="101"/>
      <c r="N3" s="101" t="s">
        <v>1</v>
      </c>
      <c r="O3" s="102"/>
      <c r="P3" s="105" t="s">
        <v>17</v>
      </c>
      <c r="Q3" s="106"/>
      <c r="R3" s="106" t="s">
        <v>18</v>
      </c>
      <c r="S3" s="106"/>
      <c r="T3" s="106" t="s">
        <v>19</v>
      </c>
      <c r="U3" s="106"/>
      <c r="V3" s="106" t="s">
        <v>0</v>
      </c>
      <c r="W3" s="106"/>
      <c r="X3" s="106" t="s">
        <v>20</v>
      </c>
      <c r="Y3" s="106"/>
      <c r="Z3" s="106" t="s">
        <v>1</v>
      </c>
      <c r="AA3" s="107"/>
      <c r="AB3" s="59" t="s">
        <v>17</v>
      </c>
      <c r="AC3" s="20" t="s">
        <v>18</v>
      </c>
      <c r="AD3" s="20" t="s">
        <v>19</v>
      </c>
      <c r="AE3" s="20" t="s">
        <v>0</v>
      </c>
      <c r="AF3" s="20" t="s">
        <v>20</v>
      </c>
      <c r="AG3" s="21" t="s">
        <v>1</v>
      </c>
      <c r="AH3" s="19" t="s">
        <v>17</v>
      </c>
      <c r="AI3" s="20" t="s">
        <v>18</v>
      </c>
      <c r="AJ3" s="20" t="s">
        <v>19</v>
      </c>
      <c r="AK3" s="20" t="s">
        <v>0</v>
      </c>
      <c r="AL3" s="20" t="s">
        <v>20</v>
      </c>
      <c r="AM3" s="21" t="s">
        <v>1</v>
      </c>
    </row>
    <row r="4" spans="1:41" x14ac:dyDescent="0.25">
      <c r="A4" s="2">
        <v>1</v>
      </c>
      <c r="B4" s="1" t="s">
        <v>37</v>
      </c>
      <c r="C4" s="55">
        <v>30</v>
      </c>
      <c r="D4" s="65"/>
      <c r="E4" s="60">
        <v>2</v>
      </c>
      <c r="F4" s="68"/>
      <c r="G4" s="60">
        <v>4</v>
      </c>
      <c r="H4" s="68"/>
      <c r="I4" s="60">
        <v>1</v>
      </c>
      <c r="J4" s="68"/>
      <c r="K4" s="60">
        <v>5</v>
      </c>
      <c r="L4" s="68"/>
      <c r="M4" s="60">
        <v>4</v>
      </c>
      <c r="N4" s="68"/>
      <c r="O4" s="61">
        <v>3</v>
      </c>
      <c r="P4" s="71">
        <v>1</v>
      </c>
      <c r="Q4" s="72">
        <v>1</v>
      </c>
      <c r="R4" s="71">
        <v>0</v>
      </c>
      <c r="S4" s="72"/>
      <c r="T4" s="71">
        <v>1</v>
      </c>
      <c r="U4" s="72"/>
      <c r="V4" s="71">
        <v>1</v>
      </c>
      <c r="W4" s="72"/>
      <c r="X4" s="71">
        <v>0</v>
      </c>
      <c r="Y4" s="72"/>
      <c r="Z4" s="71">
        <v>1</v>
      </c>
      <c r="AA4" s="72"/>
      <c r="AB4" s="56">
        <v>6</v>
      </c>
      <c r="AC4" s="1">
        <v>8.5</v>
      </c>
      <c r="AD4" s="1">
        <v>6</v>
      </c>
      <c r="AE4" s="1">
        <v>9</v>
      </c>
      <c r="AF4" s="1">
        <v>9.5</v>
      </c>
      <c r="AG4" s="39">
        <v>6.5</v>
      </c>
      <c r="AH4" s="46">
        <f t="shared" ref="AH4:AL4" si="0">AB4/10*$C4</f>
        <v>18</v>
      </c>
      <c r="AI4" s="11">
        <f t="shared" si="0"/>
        <v>25.5</v>
      </c>
      <c r="AJ4" s="11">
        <f t="shared" si="0"/>
        <v>18</v>
      </c>
      <c r="AK4" s="11">
        <f t="shared" si="0"/>
        <v>27</v>
      </c>
      <c r="AL4" s="11">
        <f t="shared" si="0"/>
        <v>28.5</v>
      </c>
      <c r="AM4" s="47">
        <f t="shared" ref="AM4" si="1">AG4/10*$C4</f>
        <v>19.5</v>
      </c>
    </row>
    <row r="5" spans="1:41" ht="15.75" thickBot="1" x14ac:dyDescent="0.3">
      <c r="AB5" s="91" t="s">
        <v>31</v>
      </c>
      <c r="AC5" s="92"/>
      <c r="AD5" s="92"/>
      <c r="AE5" s="92"/>
      <c r="AF5" s="92"/>
      <c r="AG5" s="92"/>
      <c r="AH5" s="22">
        <f t="shared" ref="AH5:AM5" si="2">SUM(AH4:AH4)</f>
        <v>18</v>
      </c>
      <c r="AI5" s="23">
        <f t="shared" si="2"/>
        <v>25.5</v>
      </c>
      <c r="AJ5" s="23">
        <f t="shared" si="2"/>
        <v>18</v>
      </c>
      <c r="AK5" s="23">
        <f t="shared" si="2"/>
        <v>27</v>
      </c>
      <c r="AL5" s="23">
        <f t="shared" si="2"/>
        <v>28.5</v>
      </c>
      <c r="AM5" s="24">
        <f t="shared" si="2"/>
        <v>19.5</v>
      </c>
      <c r="AN5" s="9" t="s">
        <v>7</v>
      </c>
      <c r="AO5" s="13">
        <f>MAX(AH5:AM5)</f>
        <v>28.5</v>
      </c>
    </row>
    <row r="6" spans="1:41" ht="15.75" thickBot="1" x14ac:dyDescent="0.3">
      <c r="AB6" s="5"/>
      <c r="AC6" s="5"/>
      <c r="AD6" s="5"/>
      <c r="AE6" s="5"/>
      <c r="AF6" s="5"/>
      <c r="AG6" s="5"/>
      <c r="AH6" s="13"/>
      <c r="AI6" s="13"/>
      <c r="AJ6" s="13"/>
      <c r="AK6" s="13"/>
      <c r="AL6" s="13"/>
      <c r="AM6" s="13"/>
      <c r="AN6" s="9"/>
      <c r="AO6" s="13"/>
    </row>
    <row r="7" spans="1:41" x14ac:dyDescent="0.25">
      <c r="D7" s="94" t="s">
        <v>35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P7" s="97" t="s">
        <v>36</v>
      </c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  <c r="AH7" s="12">
        <f>ROUND(((AH5/$AO$5)*30),0)</f>
        <v>19</v>
      </c>
      <c r="AI7" s="12">
        <f t="shared" ref="AI7:AM7" si="3">ROUND(((AI5/$AO$5)*30),0)</f>
        <v>27</v>
      </c>
      <c r="AJ7" s="12">
        <f t="shared" si="3"/>
        <v>19</v>
      </c>
      <c r="AK7" s="12">
        <f t="shared" si="3"/>
        <v>28</v>
      </c>
      <c r="AL7" s="12">
        <f t="shared" si="3"/>
        <v>30</v>
      </c>
      <c r="AM7" s="12">
        <f t="shared" si="3"/>
        <v>21</v>
      </c>
      <c r="AO7" s="10"/>
    </row>
    <row r="8" spans="1:41" ht="15.75" thickBot="1" x14ac:dyDescent="0.3">
      <c r="D8" s="100" t="s">
        <v>17</v>
      </c>
      <c r="E8" s="101"/>
      <c r="F8" s="101" t="s">
        <v>18</v>
      </c>
      <c r="G8" s="101"/>
      <c r="H8" s="101" t="s">
        <v>19</v>
      </c>
      <c r="I8" s="101"/>
      <c r="J8" s="101" t="s">
        <v>0</v>
      </c>
      <c r="K8" s="101"/>
      <c r="L8" s="101" t="s">
        <v>20</v>
      </c>
      <c r="M8" s="101"/>
      <c r="N8" s="101" t="s">
        <v>1</v>
      </c>
      <c r="O8" s="102"/>
      <c r="P8" s="103" t="s">
        <v>17</v>
      </c>
      <c r="Q8" s="104"/>
      <c r="R8" s="104" t="s">
        <v>18</v>
      </c>
      <c r="S8" s="104"/>
      <c r="T8" s="104" t="s">
        <v>19</v>
      </c>
      <c r="U8" s="104"/>
      <c r="V8" s="104" t="s">
        <v>0</v>
      </c>
      <c r="W8" s="104"/>
      <c r="X8" s="104" t="s">
        <v>20</v>
      </c>
      <c r="Y8" s="104"/>
      <c r="Z8" s="104" t="s">
        <v>1</v>
      </c>
      <c r="AA8" s="108"/>
      <c r="AO8" s="10"/>
    </row>
    <row r="9" spans="1:41" ht="15.75" thickBot="1" x14ac:dyDescent="0.3">
      <c r="A9" s="88" t="s">
        <v>33</v>
      </c>
      <c r="B9" s="89"/>
      <c r="C9" s="89"/>
      <c r="D9" s="65"/>
      <c r="E9" s="60"/>
      <c r="F9" s="68"/>
      <c r="G9" s="60"/>
      <c r="H9" s="68"/>
      <c r="I9" s="60"/>
      <c r="J9" s="68"/>
      <c r="K9" s="60"/>
      <c r="L9" s="68"/>
      <c r="M9" s="60"/>
      <c r="N9" s="68"/>
      <c r="O9" s="61"/>
      <c r="P9" s="75"/>
      <c r="Q9" s="76"/>
      <c r="R9" s="75"/>
      <c r="S9" s="76"/>
      <c r="T9" s="75"/>
      <c r="U9" s="76"/>
      <c r="V9" s="75"/>
      <c r="W9" s="76"/>
      <c r="X9" s="75"/>
      <c r="Y9" s="76"/>
      <c r="Z9" s="75"/>
      <c r="AA9" s="76"/>
      <c r="AB9" s="90" t="str">
        <f>AB2</f>
        <v>Section Rankings (out of 10)</v>
      </c>
      <c r="AC9" s="90"/>
      <c r="AD9" s="90"/>
      <c r="AE9" s="90"/>
      <c r="AF9" s="90"/>
      <c r="AG9" s="90"/>
      <c r="AH9" s="93" t="str">
        <f>AH2</f>
        <v>Proposal Point Breakdown</v>
      </c>
      <c r="AI9" s="90"/>
      <c r="AJ9" s="90"/>
      <c r="AK9" s="90"/>
      <c r="AL9" s="90"/>
      <c r="AM9" s="90"/>
      <c r="AO9" s="10"/>
    </row>
    <row r="10" spans="1:41" ht="15.75" thickBot="1" x14ac:dyDescent="0.3">
      <c r="A10" s="26" t="s">
        <v>3</v>
      </c>
      <c r="B10" s="27" t="s">
        <v>2</v>
      </c>
      <c r="C10" s="63" t="s">
        <v>5</v>
      </c>
      <c r="D10" s="66"/>
      <c r="E10" s="51"/>
      <c r="F10" s="67"/>
      <c r="G10" s="51"/>
      <c r="H10" s="67"/>
      <c r="I10" s="51"/>
      <c r="J10" s="67"/>
      <c r="K10" s="51"/>
      <c r="L10" s="67"/>
      <c r="M10" s="51"/>
      <c r="N10" s="67"/>
      <c r="O10" s="69"/>
      <c r="P10" s="52"/>
      <c r="Q10" s="73"/>
      <c r="R10" s="52"/>
      <c r="S10" s="73"/>
      <c r="T10" s="52"/>
      <c r="U10" s="73"/>
      <c r="V10" s="52"/>
      <c r="W10" s="73"/>
      <c r="X10" s="52"/>
      <c r="Y10" s="73"/>
      <c r="Z10" s="52"/>
      <c r="AA10" s="73"/>
      <c r="AB10" s="59" t="s">
        <v>17</v>
      </c>
      <c r="AC10" s="20" t="s">
        <v>18</v>
      </c>
      <c r="AD10" s="20" t="s">
        <v>19</v>
      </c>
      <c r="AE10" s="20" t="s">
        <v>0</v>
      </c>
      <c r="AF10" s="20" t="s">
        <v>20</v>
      </c>
      <c r="AG10" s="21" t="s">
        <v>1</v>
      </c>
      <c r="AH10" s="19" t="s">
        <v>17</v>
      </c>
      <c r="AI10" s="20" t="s">
        <v>18</v>
      </c>
      <c r="AJ10" s="20" t="s">
        <v>19</v>
      </c>
      <c r="AK10" s="20" t="s">
        <v>0</v>
      </c>
      <c r="AL10" s="20" t="s">
        <v>20</v>
      </c>
      <c r="AM10" s="21" t="s">
        <v>1</v>
      </c>
      <c r="AO10" s="10"/>
    </row>
    <row r="11" spans="1:41" x14ac:dyDescent="0.25">
      <c r="A11" s="19">
        <v>1</v>
      </c>
      <c r="B11" s="28" t="s">
        <v>13</v>
      </c>
      <c r="C11" s="84">
        <v>2</v>
      </c>
      <c r="D11" s="79"/>
      <c r="E11" s="51"/>
      <c r="F11" s="67"/>
      <c r="G11" s="51"/>
      <c r="H11" s="67"/>
      <c r="I11" s="51"/>
      <c r="J11" s="67"/>
      <c r="K11" s="51"/>
      <c r="L11" s="67"/>
      <c r="M11" s="51"/>
      <c r="N11" s="67"/>
      <c r="O11" s="69"/>
      <c r="P11" s="52"/>
      <c r="Q11" s="73"/>
      <c r="R11" s="52"/>
      <c r="S11" s="73"/>
      <c r="T11" s="52"/>
      <c r="U11" s="73"/>
      <c r="V11" s="52"/>
      <c r="W11" s="73"/>
      <c r="X11" s="52"/>
      <c r="Y11" s="73"/>
      <c r="Z11" s="52"/>
      <c r="AA11" s="73"/>
      <c r="AB11" s="56">
        <v>6</v>
      </c>
      <c r="AC11" s="1">
        <v>6.5</v>
      </c>
      <c r="AD11" s="1">
        <v>8.5</v>
      </c>
      <c r="AE11" s="1">
        <v>7</v>
      </c>
      <c r="AF11" s="1">
        <v>7</v>
      </c>
      <c r="AG11" s="39">
        <v>9</v>
      </c>
      <c r="AH11" s="46">
        <f>AB11/10*$C11</f>
        <v>1.2</v>
      </c>
      <c r="AI11" s="11">
        <f>AC11/10*$C11</f>
        <v>1.3</v>
      </c>
      <c r="AJ11" s="11">
        <f>AD11/10*$C11</f>
        <v>1.7</v>
      </c>
      <c r="AK11" s="11">
        <f>AE11/10*$C11</f>
        <v>1.4</v>
      </c>
      <c r="AL11" s="11">
        <f>AF11/10*$C11</f>
        <v>1.4</v>
      </c>
      <c r="AM11" s="47">
        <f t="shared" ref="AM11:AM16" si="4">AG11/10*$C11</f>
        <v>1.8</v>
      </c>
      <c r="AO11" s="10"/>
    </row>
    <row r="12" spans="1:41" x14ac:dyDescent="0.25">
      <c r="A12" s="2">
        <v>2</v>
      </c>
      <c r="B12" s="81" t="s">
        <v>25</v>
      </c>
      <c r="C12" s="85">
        <v>3</v>
      </c>
      <c r="D12" s="79"/>
      <c r="E12" s="51"/>
      <c r="F12" s="67"/>
      <c r="G12" s="51"/>
      <c r="H12" s="67"/>
      <c r="I12" s="51"/>
      <c r="J12" s="67"/>
      <c r="K12" s="51"/>
      <c r="L12" s="67"/>
      <c r="M12" s="51"/>
      <c r="N12" s="67"/>
      <c r="O12" s="69"/>
      <c r="P12" s="52"/>
      <c r="Q12" s="73"/>
      <c r="R12" s="52"/>
      <c r="S12" s="73"/>
      <c r="T12" s="52"/>
      <c r="U12" s="73"/>
      <c r="V12" s="52"/>
      <c r="W12" s="73"/>
      <c r="X12" s="52"/>
      <c r="Y12" s="73"/>
      <c r="Z12" s="52"/>
      <c r="AA12" s="73"/>
      <c r="AB12" s="56">
        <v>8.5</v>
      </c>
      <c r="AC12" s="1">
        <v>9</v>
      </c>
      <c r="AD12" s="1">
        <v>8</v>
      </c>
      <c r="AE12" s="1">
        <v>9</v>
      </c>
      <c r="AF12" s="1">
        <v>9</v>
      </c>
      <c r="AG12" s="39">
        <v>9</v>
      </c>
      <c r="AH12" s="46">
        <f t="shared" ref="AH12:AH15" si="5">AB12/10*$C12</f>
        <v>2.5499999999999998</v>
      </c>
      <c r="AI12" s="11">
        <f t="shared" ref="AI12:AI15" si="6">AC12/10*$C12</f>
        <v>2.7</v>
      </c>
      <c r="AJ12" s="11">
        <f t="shared" ref="AJ12:AJ15" si="7">AD12/10*$C12</f>
        <v>2.4000000000000004</v>
      </c>
      <c r="AK12" s="11">
        <f t="shared" ref="AK12:AK15" si="8">AE12/10*$C12</f>
        <v>2.7</v>
      </c>
      <c r="AL12" s="11">
        <f t="shared" ref="AL12:AL15" si="9">AF12/10*$C12</f>
        <v>2.7</v>
      </c>
      <c r="AM12" s="47">
        <f t="shared" ref="AM12:AM15" si="10">AG12/10*$C12</f>
        <v>2.7</v>
      </c>
      <c r="AO12" s="10"/>
    </row>
    <row r="13" spans="1:41" x14ac:dyDescent="0.25">
      <c r="A13" s="2" t="s">
        <v>26</v>
      </c>
      <c r="B13" s="81" t="s">
        <v>4</v>
      </c>
      <c r="C13" s="85">
        <v>8</v>
      </c>
      <c r="D13" s="79"/>
      <c r="E13" s="51">
        <v>1</v>
      </c>
      <c r="F13" s="67"/>
      <c r="G13" s="51">
        <v>1</v>
      </c>
      <c r="H13" s="67"/>
      <c r="I13" s="51"/>
      <c r="J13" s="67"/>
      <c r="K13" s="51">
        <v>1</v>
      </c>
      <c r="L13" s="67">
        <v>1</v>
      </c>
      <c r="M13" s="51"/>
      <c r="N13" s="67"/>
      <c r="O13" s="69">
        <v>1</v>
      </c>
      <c r="P13" s="52">
        <v>1</v>
      </c>
      <c r="Q13" s="73"/>
      <c r="R13" s="52">
        <v>1</v>
      </c>
      <c r="S13" s="73"/>
      <c r="T13" s="52">
        <v>1</v>
      </c>
      <c r="U13" s="73"/>
      <c r="V13" s="52"/>
      <c r="W13" s="73"/>
      <c r="X13" s="52"/>
      <c r="Y13" s="73"/>
      <c r="Z13" s="52">
        <v>1</v>
      </c>
      <c r="AA13" s="73"/>
      <c r="AB13" s="56">
        <v>8</v>
      </c>
      <c r="AC13" s="1">
        <v>8</v>
      </c>
      <c r="AD13" s="1">
        <v>6.5</v>
      </c>
      <c r="AE13" s="1">
        <v>8.5</v>
      </c>
      <c r="AF13" s="1">
        <v>9.5</v>
      </c>
      <c r="AG13" s="39">
        <v>7.5</v>
      </c>
      <c r="AH13" s="46">
        <f t="shared" si="5"/>
        <v>6.4</v>
      </c>
      <c r="AI13" s="11">
        <f t="shared" si="6"/>
        <v>6.4</v>
      </c>
      <c r="AJ13" s="11">
        <f t="shared" si="7"/>
        <v>5.2</v>
      </c>
      <c r="AK13" s="11">
        <f t="shared" si="8"/>
        <v>6.8</v>
      </c>
      <c r="AL13" s="11">
        <f t="shared" si="9"/>
        <v>7.6</v>
      </c>
      <c r="AM13" s="47">
        <f t="shared" si="10"/>
        <v>6</v>
      </c>
      <c r="AO13" s="10"/>
    </row>
    <row r="14" spans="1:41" x14ac:dyDescent="0.25">
      <c r="A14" s="50" t="s">
        <v>27</v>
      </c>
      <c r="B14" s="82" t="s">
        <v>22</v>
      </c>
      <c r="C14" s="85">
        <v>7</v>
      </c>
      <c r="D14" s="79"/>
      <c r="E14" s="51"/>
      <c r="F14" s="67"/>
      <c r="G14" s="51"/>
      <c r="H14" s="67"/>
      <c r="I14" s="51"/>
      <c r="J14" s="67"/>
      <c r="K14" s="51"/>
      <c r="L14" s="67"/>
      <c r="M14" s="51"/>
      <c r="N14" s="67"/>
      <c r="O14" s="69"/>
      <c r="P14" s="52"/>
      <c r="Q14" s="73"/>
      <c r="R14" s="52"/>
      <c r="S14" s="73"/>
      <c r="T14" s="52"/>
      <c r="U14" s="73"/>
      <c r="V14" s="52"/>
      <c r="W14" s="73"/>
      <c r="X14" s="52"/>
      <c r="Y14" s="73"/>
      <c r="Z14" s="52"/>
      <c r="AA14" s="73"/>
      <c r="AB14" s="56">
        <v>8</v>
      </c>
      <c r="AC14" s="1">
        <v>8.5</v>
      </c>
      <c r="AD14" s="1">
        <v>9.5</v>
      </c>
      <c r="AE14" s="1">
        <v>8</v>
      </c>
      <c r="AF14" s="1">
        <v>7</v>
      </c>
      <c r="AG14" s="39">
        <v>8</v>
      </c>
      <c r="AH14" s="46">
        <f t="shared" si="5"/>
        <v>5.6000000000000005</v>
      </c>
      <c r="AI14" s="11">
        <f t="shared" si="6"/>
        <v>5.95</v>
      </c>
      <c r="AJ14" s="11">
        <f t="shared" si="7"/>
        <v>6.6499999999999995</v>
      </c>
      <c r="AK14" s="11">
        <f t="shared" si="8"/>
        <v>5.6000000000000005</v>
      </c>
      <c r="AL14" s="11">
        <f t="shared" si="9"/>
        <v>4.8999999999999995</v>
      </c>
      <c r="AM14" s="47">
        <f t="shared" si="10"/>
        <v>5.6000000000000005</v>
      </c>
      <c r="AO14" s="10"/>
    </row>
    <row r="15" spans="1:41" x14ac:dyDescent="0.25">
      <c r="A15" s="50" t="s">
        <v>28</v>
      </c>
      <c r="B15" s="82" t="s">
        <v>23</v>
      </c>
      <c r="C15" s="85">
        <v>8</v>
      </c>
      <c r="D15" s="79"/>
      <c r="E15" s="51"/>
      <c r="F15" s="67"/>
      <c r="G15" s="51"/>
      <c r="H15" s="67"/>
      <c r="I15" s="51"/>
      <c r="J15" s="67"/>
      <c r="K15" s="51">
        <v>1</v>
      </c>
      <c r="L15" s="67"/>
      <c r="M15" s="51"/>
      <c r="N15" s="67"/>
      <c r="O15" s="69">
        <v>1</v>
      </c>
      <c r="P15" s="52">
        <v>1</v>
      </c>
      <c r="Q15" s="73"/>
      <c r="R15" s="52"/>
      <c r="S15" s="73"/>
      <c r="T15" s="52"/>
      <c r="U15" s="73"/>
      <c r="V15" s="52">
        <v>1</v>
      </c>
      <c r="W15" s="73"/>
      <c r="X15" s="52"/>
      <c r="Y15" s="73"/>
      <c r="Z15" s="52"/>
      <c r="AA15" s="73"/>
      <c r="AB15" s="56">
        <v>6.5</v>
      </c>
      <c r="AC15" s="1">
        <v>8</v>
      </c>
      <c r="AD15" s="1">
        <v>7</v>
      </c>
      <c r="AE15" s="1">
        <v>8</v>
      </c>
      <c r="AF15" s="1">
        <v>8</v>
      </c>
      <c r="AG15" s="39">
        <v>8.5</v>
      </c>
      <c r="AH15" s="46">
        <f t="shared" si="5"/>
        <v>5.2</v>
      </c>
      <c r="AI15" s="11">
        <f t="shared" si="6"/>
        <v>6.4</v>
      </c>
      <c r="AJ15" s="11">
        <f t="shared" si="7"/>
        <v>5.6</v>
      </c>
      <c r="AK15" s="11">
        <f t="shared" si="8"/>
        <v>6.4</v>
      </c>
      <c r="AL15" s="11">
        <f t="shared" si="9"/>
        <v>6.4</v>
      </c>
      <c r="AM15" s="47">
        <f t="shared" si="10"/>
        <v>6.8</v>
      </c>
      <c r="AO15" s="10"/>
    </row>
    <row r="16" spans="1:41" ht="15.75" thickBot="1" x14ac:dyDescent="0.3">
      <c r="A16" s="3" t="s">
        <v>29</v>
      </c>
      <c r="B16" s="83" t="s">
        <v>24</v>
      </c>
      <c r="C16" s="86">
        <v>7</v>
      </c>
      <c r="D16" s="80"/>
      <c r="E16" s="54"/>
      <c r="F16" s="70"/>
      <c r="G16" s="54"/>
      <c r="H16" s="70"/>
      <c r="I16" s="54"/>
      <c r="J16" s="70"/>
      <c r="K16" s="54"/>
      <c r="L16" s="70"/>
      <c r="M16" s="54"/>
      <c r="N16" s="70"/>
      <c r="O16" s="62"/>
      <c r="P16" s="53"/>
      <c r="Q16" s="74"/>
      <c r="R16" s="53"/>
      <c r="S16" s="74"/>
      <c r="T16" s="53"/>
      <c r="U16" s="74"/>
      <c r="V16" s="53"/>
      <c r="W16" s="74"/>
      <c r="X16" s="53"/>
      <c r="Y16" s="74"/>
      <c r="Z16" s="53"/>
      <c r="AA16" s="74"/>
      <c r="AB16" s="57">
        <v>7</v>
      </c>
      <c r="AC16" s="29">
        <v>7.5</v>
      </c>
      <c r="AD16" s="29">
        <v>8</v>
      </c>
      <c r="AE16" s="29">
        <v>8</v>
      </c>
      <c r="AF16" s="29">
        <v>8.5</v>
      </c>
      <c r="AG16" s="40">
        <v>8</v>
      </c>
      <c r="AH16" s="48">
        <f>AB16/10*$C16</f>
        <v>4.8999999999999995</v>
      </c>
      <c r="AI16" s="25">
        <f>AC16/10*$C16</f>
        <v>5.25</v>
      </c>
      <c r="AJ16" s="25">
        <f>AD16/10*$C16</f>
        <v>5.6000000000000005</v>
      </c>
      <c r="AK16" s="25">
        <f>AE16/10*$C16</f>
        <v>5.6000000000000005</v>
      </c>
      <c r="AL16" s="25">
        <f>AF16/10*$C16</f>
        <v>5.95</v>
      </c>
      <c r="AM16" s="49">
        <f t="shared" si="4"/>
        <v>5.6000000000000005</v>
      </c>
      <c r="AO16" s="10"/>
    </row>
    <row r="17" spans="1:41" ht="15.75" thickBot="1" x14ac:dyDescent="0.3">
      <c r="C17">
        <f>SUM(C11:C16)</f>
        <v>35</v>
      </c>
      <c r="D17" s="4"/>
      <c r="E17" s="4"/>
      <c r="F17" s="4"/>
      <c r="G17" s="4"/>
      <c r="H17" s="4"/>
      <c r="J17" s="4"/>
      <c r="K17" s="4"/>
      <c r="L17" s="4"/>
      <c r="M17" s="4"/>
      <c r="N17" s="4"/>
      <c r="P17" s="4"/>
      <c r="Q17" s="4"/>
      <c r="R17" s="4"/>
      <c r="S17" s="4"/>
      <c r="T17" s="4"/>
      <c r="V17" s="4"/>
      <c r="W17" s="4"/>
      <c r="X17" s="4"/>
      <c r="Y17" s="4"/>
      <c r="Z17" s="4"/>
      <c r="AB17" s="92" t="s">
        <v>32</v>
      </c>
      <c r="AC17" s="92"/>
      <c r="AD17" s="92"/>
      <c r="AE17" s="92"/>
      <c r="AF17" s="92"/>
      <c r="AG17" s="92"/>
      <c r="AH17" s="22">
        <f t="shared" ref="AH17:AM17" si="11">SUM(AH11:AH16)</f>
        <v>25.849999999999998</v>
      </c>
      <c r="AI17" s="23">
        <f t="shared" si="11"/>
        <v>28</v>
      </c>
      <c r="AJ17" s="23">
        <f t="shared" si="11"/>
        <v>27.15</v>
      </c>
      <c r="AK17" s="23">
        <f t="shared" si="11"/>
        <v>28.5</v>
      </c>
      <c r="AL17" s="23">
        <f t="shared" si="11"/>
        <v>28.95</v>
      </c>
      <c r="AM17" s="24">
        <f t="shared" si="11"/>
        <v>28.500000000000004</v>
      </c>
      <c r="AN17" s="9" t="s">
        <v>7</v>
      </c>
      <c r="AO17" s="13">
        <f>MAX(AH17:AM17)</f>
        <v>28.95</v>
      </c>
    </row>
    <row r="18" spans="1:41" ht="15.75" thickBot="1" x14ac:dyDescent="0.3">
      <c r="AH18" s="12">
        <f>ROUND(((AH17/$AO$17)*35),0)</f>
        <v>31</v>
      </c>
      <c r="AI18" s="12">
        <f t="shared" ref="AI18:AM18" si="12">ROUND(((AI17/$AO$17)*35),0)</f>
        <v>34</v>
      </c>
      <c r="AJ18" s="12">
        <f t="shared" si="12"/>
        <v>33</v>
      </c>
      <c r="AK18" s="12">
        <f t="shared" si="12"/>
        <v>34</v>
      </c>
      <c r="AL18" s="12">
        <f t="shared" si="12"/>
        <v>35</v>
      </c>
      <c r="AM18" s="12">
        <f t="shared" si="12"/>
        <v>34</v>
      </c>
      <c r="AO18" s="10"/>
    </row>
    <row r="19" spans="1:41" x14ac:dyDescent="0.25">
      <c r="D19" s="94" t="s">
        <v>35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  <c r="P19" s="97" t="s">
        <v>36</v>
      </c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/>
      <c r="AO19" s="10"/>
    </row>
    <row r="20" spans="1:41" ht="15.75" thickBot="1" x14ac:dyDescent="0.3">
      <c r="D20" s="100" t="s">
        <v>17</v>
      </c>
      <c r="E20" s="101"/>
      <c r="F20" s="101" t="s">
        <v>18</v>
      </c>
      <c r="G20" s="101"/>
      <c r="H20" s="101" t="s">
        <v>19</v>
      </c>
      <c r="I20" s="101"/>
      <c r="J20" s="101" t="s">
        <v>0</v>
      </c>
      <c r="K20" s="101"/>
      <c r="L20" s="101" t="s">
        <v>20</v>
      </c>
      <c r="M20" s="101"/>
      <c r="N20" s="101" t="s">
        <v>1</v>
      </c>
      <c r="O20" s="102"/>
      <c r="P20" s="103" t="s">
        <v>17</v>
      </c>
      <c r="Q20" s="104"/>
      <c r="R20" s="104" t="s">
        <v>18</v>
      </c>
      <c r="S20" s="104"/>
      <c r="T20" s="104" t="s">
        <v>19</v>
      </c>
      <c r="U20" s="104"/>
      <c r="V20" s="104" t="s">
        <v>0</v>
      </c>
      <c r="W20" s="104"/>
      <c r="X20" s="104" t="s">
        <v>20</v>
      </c>
      <c r="Y20" s="104"/>
      <c r="Z20" s="104" t="s">
        <v>1</v>
      </c>
      <c r="AA20" s="108"/>
      <c r="AO20" s="10"/>
    </row>
    <row r="21" spans="1:41" ht="15.75" thickBot="1" x14ac:dyDescent="0.3">
      <c r="A21" s="88" t="s">
        <v>30</v>
      </c>
      <c r="B21" s="89"/>
      <c r="C21" s="89"/>
      <c r="D21" s="65"/>
      <c r="E21" s="60"/>
      <c r="F21" s="68"/>
      <c r="G21" s="60"/>
      <c r="H21" s="68"/>
      <c r="I21" s="60"/>
      <c r="J21" s="68"/>
      <c r="K21" s="60"/>
      <c r="L21" s="68"/>
      <c r="M21" s="60"/>
      <c r="N21" s="68"/>
      <c r="O21" s="61"/>
      <c r="P21" s="71"/>
      <c r="Q21" s="72"/>
      <c r="R21" s="71"/>
      <c r="S21" s="72"/>
      <c r="T21" s="71"/>
      <c r="U21" s="72"/>
      <c r="V21" s="71"/>
      <c r="W21" s="72"/>
      <c r="X21" s="71"/>
      <c r="Y21" s="72"/>
      <c r="Z21" s="71"/>
      <c r="AA21" s="77"/>
      <c r="AB21" s="90" t="str">
        <f>AB2</f>
        <v>Section Rankings (out of 10)</v>
      </c>
      <c r="AC21" s="90"/>
      <c r="AD21" s="90"/>
      <c r="AE21" s="90"/>
      <c r="AF21" s="90"/>
      <c r="AG21" s="90"/>
      <c r="AH21" s="93" t="str">
        <f>AH9</f>
        <v>Proposal Point Breakdown</v>
      </c>
      <c r="AI21" s="90"/>
      <c r="AJ21" s="90"/>
      <c r="AK21" s="90"/>
      <c r="AL21" s="90"/>
      <c r="AM21" s="90"/>
      <c r="AO21" s="10"/>
    </row>
    <row r="22" spans="1:41" x14ac:dyDescent="0.25">
      <c r="A22" s="15" t="s">
        <v>3</v>
      </c>
      <c r="B22" s="16" t="s">
        <v>2</v>
      </c>
      <c r="C22" s="64" t="s">
        <v>5</v>
      </c>
      <c r="D22" s="66"/>
      <c r="E22" s="51">
        <v>4</v>
      </c>
      <c r="F22" s="67"/>
      <c r="G22" s="87">
        <v>7</v>
      </c>
      <c r="H22" s="67">
        <v>1</v>
      </c>
      <c r="I22" s="51">
        <v>1</v>
      </c>
      <c r="J22" s="67">
        <v>1</v>
      </c>
      <c r="K22" s="51">
        <v>5</v>
      </c>
      <c r="L22" s="67"/>
      <c r="M22" s="51">
        <v>8</v>
      </c>
      <c r="N22" s="67">
        <v>1</v>
      </c>
      <c r="O22" s="69">
        <v>7</v>
      </c>
      <c r="P22" s="52"/>
      <c r="Q22" s="73"/>
      <c r="R22" s="52"/>
      <c r="S22" s="73"/>
      <c r="T22" s="52"/>
      <c r="U22" s="73"/>
      <c r="V22" s="52"/>
      <c r="W22" s="73"/>
      <c r="X22" s="52">
        <v>1</v>
      </c>
      <c r="Y22" s="73"/>
      <c r="Z22" s="52">
        <v>1</v>
      </c>
      <c r="AA22" s="78"/>
      <c r="AB22" s="59" t="s">
        <v>17</v>
      </c>
      <c r="AC22" s="20" t="s">
        <v>18</v>
      </c>
      <c r="AD22" s="20" t="s">
        <v>19</v>
      </c>
      <c r="AE22" s="20" t="s">
        <v>0</v>
      </c>
      <c r="AF22" s="20" t="s">
        <v>20</v>
      </c>
      <c r="AG22" s="21" t="s">
        <v>1</v>
      </c>
      <c r="AH22" s="19" t="s">
        <v>17</v>
      </c>
      <c r="AI22" s="20" t="s">
        <v>18</v>
      </c>
      <c r="AJ22" s="20" t="s">
        <v>19</v>
      </c>
      <c r="AK22" s="20" t="s">
        <v>0</v>
      </c>
      <c r="AL22" s="20" t="s">
        <v>20</v>
      </c>
      <c r="AM22" s="21" t="s">
        <v>1</v>
      </c>
      <c r="AO22" s="10"/>
    </row>
    <row r="23" spans="1:41" x14ac:dyDescent="0.25">
      <c r="A23" s="2"/>
      <c r="B23" s="4" t="s">
        <v>38</v>
      </c>
      <c r="C23" s="55">
        <v>35</v>
      </c>
      <c r="D23" s="66"/>
      <c r="E23" s="51"/>
      <c r="F23" s="67"/>
      <c r="G23" s="51"/>
      <c r="H23" s="67"/>
      <c r="I23" s="51"/>
      <c r="J23" s="67"/>
      <c r="K23" s="51"/>
      <c r="L23" s="67"/>
      <c r="M23" s="51"/>
      <c r="N23" s="67"/>
      <c r="O23" s="69"/>
      <c r="P23" s="52"/>
      <c r="Q23" s="73"/>
      <c r="R23" s="52"/>
      <c r="S23" s="73"/>
      <c r="T23" s="52"/>
      <c r="U23" s="73"/>
      <c r="V23" s="52"/>
      <c r="W23" s="73"/>
      <c r="X23" s="52"/>
      <c r="Y23" s="73"/>
      <c r="Z23" s="52"/>
      <c r="AA23" s="78"/>
      <c r="AB23" s="56">
        <v>6.5</v>
      </c>
      <c r="AC23" s="1">
        <v>8.5</v>
      </c>
      <c r="AD23" s="1">
        <v>6.5</v>
      </c>
      <c r="AE23" s="1">
        <v>8.5</v>
      </c>
      <c r="AF23" s="1">
        <v>9</v>
      </c>
      <c r="AG23" s="39">
        <v>9.5</v>
      </c>
      <c r="AH23" s="46">
        <f t="shared" ref="AH23:AL23" si="13">AB23/10*$C23</f>
        <v>22.75</v>
      </c>
      <c r="AI23" s="11">
        <f t="shared" si="13"/>
        <v>29.75</v>
      </c>
      <c r="AJ23" s="11">
        <f t="shared" si="13"/>
        <v>22.75</v>
      </c>
      <c r="AK23" s="11">
        <f t="shared" si="13"/>
        <v>29.75</v>
      </c>
      <c r="AL23" s="11">
        <f t="shared" si="13"/>
        <v>31.5</v>
      </c>
      <c r="AM23" s="47">
        <f t="shared" ref="AM23" si="14">AG23/10*$C23</f>
        <v>33.25</v>
      </c>
      <c r="AO23" s="10"/>
    </row>
    <row r="24" spans="1:41" ht="15.75" thickBot="1" x14ac:dyDescent="0.3">
      <c r="D24" s="6"/>
      <c r="E24" s="6"/>
      <c r="F24" s="6"/>
      <c r="G24" s="6"/>
      <c r="H24" s="6"/>
      <c r="I24" s="7"/>
      <c r="J24" s="6"/>
      <c r="K24" s="6"/>
      <c r="L24" s="6"/>
      <c r="M24" s="6"/>
      <c r="N24" s="6"/>
      <c r="O24" s="7"/>
      <c r="P24" s="6"/>
      <c r="Q24" s="6"/>
      <c r="R24" s="6"/>
      <c r="S24" s="6"/>
      <c r="T24" s="6"/>
      <c r="U24" s="7"/>
      <c r="V24" s="6"/>
      <c r="W24" s="6"/>
      <c r="X24" s="6"/>
      <c r="Y24" s="6"/>
      <c r="Z24" s="6"/>
      <c r="AA24" s="7"/>
      <c r="AB24" s="91" t="s">
        <v>16</v>
      </c>
      <c r="AC24" s="92"/>
      <c r="AD24" s="92"/>
      <c r="AE24" s="92"/>
      <c r="AF24" s="92"/>
      <c r="AG24" s="92"/>
      <c r="AH24" s="22">
        <f t="shared" ref="AH24:AM24" si="15">SUM(AH23:AH23)</f>
        <v>22.75</v>
      </c>
      <c r="AI24" s="23">
        <f t="shared" si="15"/>
        <v>29.75</v>
      </c>
      <c r="AJ24" s="23">
        <f t="shared" si="15"/>
        <v>22.75</v>
      </c>
      <c r="AK24" s="23">
        <f t="shared" si="15"/>
        <v>29.75</v>
      </c>
      <c r="AL24" s="23">
        <f t="shared" si="15"/>
        <v>31.5</v>
      </c>
      <c r="AM24" s="24">
        <f t="shared" si="15"/>
        <v>33.25</v>
      </c>
      <c r="AN24" s="9" t="s">
        <v>7</v>
      </c>
      <c r="AO24" s="13">
        <f>MAX(AH24:AM24)</f>
        <v>33.25</v>
      </c>
    </row>
    <row r="25" spans="1:41" x14ac:dyDescent="0.25">
      <c r="AG25" s="5"/>
      <c r="AH25" s="12">
        <f t="shared" ref="AH25" si="16">ROUND(((AH24/$AO$24)*35),0)</f>
        <v>24</v>
      </c>
      <c r="AI25" s="12">
        <f t="shared" ref="AI25" si="17">ROUND(((AI24/$AO$24)*35),0)</f>
        <v>31</v>
      </c>
      <c r="AJ25" s="12">
        <f t="shared" ref="AJ25" si="18">ROUND(((AJ24/$AO$24)*35),0)</f>
        <v>24</v>
      </c>
      <c r="AK25" s="12">
        <f t="shared" ref="AK25" si="19">ROUND(((AK24/$AO$24)*35),0)</f>
        <v>31</v>
      </c>
      <c r="AL25" s="12">
        <f t="shared" ref="AL25" si="20">ROUND(((AL24/$AO$24)*35),0)</f>
        <v>33</v>
      </c>
      <c r="AM25" s="12">
        <f t="shared" ref="AM25" si="21">ROUND(((AM24/$AO$24)*35),0)</f>
        <v>35</v>
      </c>
    </row>
    <row r="26" spans="1:41" x14ac:dyDescent="0.25">
      <c r="B26" s="4"/>
    </row>
    <row r="27" spans="1:41" ht="15.75" hidden="1" thickBot="1" x14ac:dyDescent="0.3">
      <c r="AE27" s="5" t="s">
        <v>6</v>
      </c>
      <c r="AF27" s="5"/>
      <c r="AG27" s="5"/>
      <c r="AH27" s="8">
        <f>AH24+AH17+AH5</f>
        <v>66.599999999999994</v>
      </c>
      <c r="AI27" s="8">
        <f>AI24+AI17+AI5</f>
        <v>83.25</v>
      </c>
      <c r="AJ27" s="8">
        <f>AJ24+AJ17+AJ5</f>
        <v>67.900000000000006</v>
      </c>
      <c r="AK27" s="8">
        <f>AK24+AK17+AK5</f>
        <v>85.25</v>
      </c>
      <c r="AL27" s="14"/>
      <c r="AM27" s="14"/>
    </row>
    <row r="28" spans="1:41" ht="15.75" thickBot="1" x14ac:dyDescent="0.3"/>
    <row r="29" spans="1:41" ht="15.75" thickBot="1" x14ac:dyDescent="0.3">
      <c r="AH29" s="17"/>
      <c r="AI29" s="18"/>
      <c r="AJ29" s="18"/>
      <c r="AK29" s="18"/>
      <c r="AL29" s="18"/>
      <c r="AM29" s="18"/>
    </row>
    <row r="30" spans="1:41" ht="15.75" thickBot="1" x14ac:dyDescent="0.3">
      <c r="AH30" s="41">
        <f t="shared" ref="AH30:AM30" si="22">SUM(AH7+AH18+AH25)</f>
        <v>74</v>
      </c>
      <c r="AI30" s="42">
        <f t="shared" si="22"/>
        <v>92</v>
      </c>
      <c r="AJ30" s="42">
        <f t="shared" si="22"/>
        <v>76</v>
      </c>
      <c r="AK30" s="42">
        <f t="shared" si="22"/>
        <v>93</v>
      </c>
      <c r="AL30" s="42">
        <f t="shared" si="22"/>
        <v>98</v>
      </c>
      <c r="AM30" s="42">
        <f t="shared" si="22"/>
        <v>90</v>
      </c>
    </row>
  </sheetData>
  <mergeCells count="54">
    <mergeCell ref="V20:W20"/>
    <mergeCell ref="X20:Y20"/>
    <mergeCell ref="Z20:AA20"/>
    <mergeCell ref="P7:AA7"/>
    <mergeCell ref="P8:Q8"/>
    <mergeCell ref="R8:S8"/>
    <mergeCell ref="T8:U8"/>
    <mergeCell ref="V8:W8"/>
    <mergeCell ref="X8:Y8"/>
    <mergeCell ref="Z8:AA8"/>
    <mergeCell ref="D7:O7"/>
    <mergeCell ref="D8:E8"/>
    <mergeCell ref="F8:G8"/>
    <mergeCell ref="H8:I8"/>
    <mergeCell ref="J8:K8"/>
    <mergeCell ref="L8:M8"/>
    <mergeCell ref="N8:O8"/>
    <mergeCell ref="T3:U3"/>
    <mergeCell ref="V3:W3"/>
    <mergeCell ref="X3:Y3"/>
    <mergeCell ref="Z3:AA3"/>
    <mergeCell ref="P2:AA2"/>
    <mergeCell ref="AH9:AM9"/>
    <mergeCell ref="AH2:AM2"/>
    <mergeCell ref="A2:C2"/>
    <mergeCell ref="A9:C9"/>
    <mergeCell ref="AB2:AG2"/>
    <mergeCell ref="AB9:AG9"/>
    <mergeCell ref="AB5:AG5"/>
    <mergeCell ref="D2:O2"/>
    <mergeCell ref="D3:E3"/>
    <mergeCell ref="F3:G3"/>
    <mergeCell ref="H3:I3"/>
    <mergeCell ref="J3:K3"/>
    <mergeCell ref="L3:M3"/>
    <mergeCell ref="N3:O3"/>
    <mergeCell ref="P3:Q3"/>
    <mergeCell ref="R3:S3"/>
    <mergeCell ref="A21:C21"/>
    <mergeCell ref="AB21:AG21"/>
    <mergeCell ref="AB24:AG24"/>
    <mergeCell ref="AB17:AG17"/>
    <mergeCell ref="AH21:AM21"/>
    <mergeCell ref="D19:O19"/>
    <mergeCell ref="P19:AA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</mergeCells>
  <conditionalFormatting sqref="AB23:AG23 AB4:AG4 AB11:AG16">
    <cfRule type="colorScale" priority="10">
      <colorScale>
        <cfvo type="num" val="5"/>
        <cfvo type="num" val="7.5"/>
        <cfvo type="num" val="10"/>
        <color rgb="FFF8696B"/>
        <color rgb="FFFCFCFF"/>
        <color rgb="FF63BE7B"/>
      </colorScale>
    </cfRule>
  </conditionalFormatting>
  <conditionalFormatting sqref="AH5:AM6">
    <cfRule type="top10" dxfId="3" priority="25" rank="1"/>
  </conditionalFormatting>
  <conditionalFormatting sqref="AH17:AM17">
    <cfRule type="top10" dxfId="2" priority="26" rank="1"/>
  </conditionalFormatting>
  <conditionalFormatting sqref="AH24:AM24">
    <cfRule type="top10" dxfId="1" priority="27" rank="1"/>
  </conditionalFormatting>
  <conditionalFormatting sqref="AH30:AM30">
    <cfRule type="top10" dxfId="0" priority="28" rank="3"/>
  </conditionalFormatting>
  <pageMargins left="0.7" right="0.7" top="0.75" bottom="0.75" header="0.3" footer="0.3"/>
  <pageSetup scale="79" orientation="landscape" r:id="rId1"/>
  <headerFooter>
    <oddHeader>&amp;LProj (13)3026 SOQ Scoring Tabulation Sheet</oddHeader>
    <oddFooter>&amp;L12/17/13</oddFooter>
  </headerFooter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99AD092AD534F93A1FD4D48D3DAE1" ma:contentTypeVersion="1" ma:contentTypeDescription="Create a new document." ma:contentTypeScope="" ma:versionID="a4a618eb5645f9973a14a9119b01b579">
  <xsd:schema xmlns:xsd="http://www.w3.org/2001/XMLSchema" xmlns:xs="http://www.w3.org/2001/XMLSchema" xmlns:p="http://schemas.microsoft.com/office/2006/metadata/properties" xmlns:ns2="73d3ecce-e315-4695-971a-158d6176243a" targetNamespace="http://schemas.microsoft.com/office/2006/metadata/properties" ma:root="true" ma:fieldsID="f1a3c6470e0be7598ec72005be4cecb3" ns2:_="">
    <xsd:import namespace="73d3ecce-e315-4695-971a-158d6176243a"/>
    <xsd:element name="properties">
      <xsd:complexType>
        <xsd:sequence>
          <xsd:element name="documentManagement">
            <xsd:complexType>
              <xsd:all>
                <xsd:element ref="ns2:Offer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3ecce-e315-4695-971a-158d6176243a" elementFormDefault="qualified">
    <xsd:import namespace="http://schemas.microsoft.com/office/2006/documentManagement/types"/>
    <xsd:import namespace="http://schemas.microsoft.com/office/infopath/2007/PartnerControls"/>
    <xsd:element name="Offeror" ma:index="8" nillable="true" ma:displayName="Offeror" ma:default="Beaver Excavating" ma:format="Dropdown" ma:internalName="Offeror">
      <xsd:simpleType>
        <xsd:restriction base="dms:Choice">
          <xsd:enumeration value="Beaver Excavating"/>
          <xsd:enumeration value="Brayman"/>
          <xsd:enumeration value="Great Lakes"/>
          <xsd:enumeration value="Kokosing"/>
          <xsd:enumeration value="Ruhlin-Trumbull"/>
          <xsd:enumeration value="Walsh"/>
          <xsd:enumeration value="Gener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feror xmlns="73d3ecce-e315-4695-971a-158d6176243a">General</Offeror>
  </documentManagement>
</p:properties>
</file>

<file path=customXml/itemProps1.xml><?xml version="1.0" encoding="utf-8"?>
<ds:datastoreItem xmlns:ds="http://schemas.openxmlformats.org/officeDocument/2006/customXml" ds:itemID="{762EA816-C60B-44CD-A59F-E837047D7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3ecce-e315-4695-971a-158d61762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50E9F7-7D16-41E7-8322-7705B9EF8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6F6AB-8356-49C1-8BA1-23CD5771883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3d3ecce-e315-4695-971a-158d617624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Scoring</vt:lpstr>
      <vt:lpstr>Scoring!Print_Area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Reynaldo A. Stargell</dc:creator>
  <cp:lastModifiedBy>Kahlig, Eric</cp:lastModifiedBy>
  <cp:lastPrinted>2013-12-17T19:10:20Z</cp:lastPrinted>
  <dcterms:created xsi:type="dcterms:W3CDTF">2013-12-09T15:36:48Z</dcterms:created>
  <dcterms:modified xsi:type="dcterms:W3CDTF">2024-10-25T14:14:00Z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0x01010088699AD092AD534F93A1FD4D48D3DAE1</vt:lpwstr>
  </property>
</Properties>
</file>