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nunna\appdata\local\bentley\projectwise\workingdir\ohiodot-pw.bentley.com_ohiodot-pw-02\rnunna@ljbinc.com\d1412870\"/>
    </mc:Choice>
  </mc:AlternateContent>
  <xr:revisionPtr revIDLastSave="0" documentId="13_ncr:1_{CA643FE5-1C0D-4BB5-866F-F7D5B76B653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AVEMENT SUBSUMMARY" sheetId="1" r:id="rId1"/>
    <sheet name="PAVEMENT SUBSUMMARY-CONCRETE" sheetId="3" r:id="rId2"/>
    <sheet name="Calculations" sheetId="2" r:id="rId3"/>
  </sheets>
  <externalReferences>
    <externalReference r:id="rId4"/>
  </externalReferences>
  <definedNames>
    <definedName name="_xlnm._FilterDatabase" localSheetId="0" hidden="1">'PAVEMENT SUBSUMMARY'!$H$28:$Z$43</definedName>
    <definedName name="_xlnm._FilterDatabase" localSheetId="1" hidden="1">'PAVEMENT SUBSUMMARY-CONCRETE'!$H$28:$Z$43</definedName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1" i="2" l="1"/>
  <c r="AD10" i="2"/>
  <c r="AD9" i="2"/>
  <c r="R16" i="2"/>
  <c r="F17" i="2"/>
  <c r="F16" i="2"/>
  <c r="W11" i="2"/>
  <c r="V11" i="2"/>
  <c r="U11" i="2"/>
  <c r="S11" i="2"/>
  <c r="R11" i="2"/>
  <c r="Q11" i="2"/>
  <c r="P11" i="2"/>
  <c r="O11" i="2"/>
  <c r="N11" i="2"/>
  <c r="M11" i="2"/>
  <c r="L11" i="2"/>
  <c r="J11" i="2"/>
  <c r="E11" i="2"/>
  <c r="V10" i="2"/>
  <c r="U10" i="2"/>
  <c r="T10" i="2"/>
  <c r="S10" i="2"/>
  <c r="R10" i="2"/>
  <c r="Q10" i="2"/>
  <c r="O10" i="2"/>
  <c r="N10" i="2"/>
  <c r="M10" i="2"/>
  <c r="M9" i="2"/>
  <c r="J10" i="2"/>
  <c r="E10" i="2"/>
  <c r="W9" i="2"/>
  <c r="J9" i="2"/>
  <c r="X9" i="2"/>
  <c r="V9" i="2"/>
  <c r="U9" i="2"/>
  <c r="T9" i="2"/>
  <c r="S9" i="2"/>
  <c r="R9" i="2"/>
  <c r="Q9" i="2"/>
  <c r="E9" i="2"/>
  <c r="P9" i="2"/>
  <c r="O9" i="2"/>
  <c r="N9" i="2"/>
  <c r="L9" i="2"/>
  <c r="K50" i="1"/>
  <c r="K49" i="1"/>
  <c r="AA50" i="1"/>
  <c r="AA49" i="1"/>
  <c r="AC31" i="1"/>
  <c r="AC29" i="1"/>
  <c r="AD33" i="1"/>
  <c r="AD29" i="1"/>
  <c r="AA39" i="1"/>
  <c r="AA36" i="1"/>
  <c r="AH19" i="2"/>
  <c r="AG18" i="2"/>
  <c r="AF18" i="2"/>
  <c r="L2" i="2"/>
  <c r="I33" i="1" s="1"/>
  <c r="T29" i="1"/>
  <c r="L29" i="3"/>
  <c r="L27" i="3"/>
  <c r="L15" i="3"/>
  <c r="L14" i="3"/>
  <c r="J27" i="3"/>
  <c r="J49" i="3" s="1"/>
  <c r="J50" i="3" s="1"/>
  <c r="J15" i="3"/>
  <c r="J14" i="3"/>
  <c r="P29" i="1"/>
  <c r="L31" i="3"/>
  <c r="L33" i="3"/>
  <c r="AD179" i="3"/>
  <c r="AC179" i="3"/>
  <c r="AB179" i="3"/>
  <c r="Z179" i="3"/>
  <c r="Y179" i="3"/>
  <c r="X179" i="3"/>
  <c r="W179" i="3"/>
  <c r="V179" i="3"/>
  <c r="U179" i="3"/>
  <c r="T179" i="3"/>
  <c r="S179" i="3"/>
  <c r="R179" i="3"/>
  <c r="Q179" i="3"/>
  <c r="P179" i="3"/>
  <c r="O179" i="3"/>
  <c r="N179" i="3"/>
  <c r="L179" i="3"/>
  <c r="J179" i="3"/>
  <c r="I179" i="3"/>
  <c r="AD178" i="3"/>
  <c r="AC178" i="3"/>
  <c r="AB178" i="3"/>
  <c r="Z178" i="3"/>
  <c r="Y178" i="3"/>
  <c r="X178" i="3"/>
  <c r="W178" i="3"/>
  <c r="V178" i="3"/>
  <c r="U178" i="3"/>
  <c r="T178" i="3"/>
  <c r="S178" i="3"/>
  <c r="R178" i="3"/>
  <c r="Q178" i="3"/>
  <c r="P178" i="3"/>
  <c r="O178" i="3"/>
  <c r="N178" i="3"/>
  <c r="L178" i="3"/>
  <c r="J178" i="3"/>
  <c r="I178" i="3"/>
  <c r="AD156" i="3"/>
  <c r="AC156" i="3"/>
  <c r="AB156" i="3"/>
  <c r="Z156" i="3"/>
  <c r="Y156" i="3"/>
  <c r="X156" i="3"/>
  <c r="W156" i="3"/>
  <c r="V156" i="3"/>
  <c r="U156" i="3"/>
  <c r="T156" i="3"/>
  <c r="S156" i="3"/>
  <c r="R156" i="3"/>
  <c r="Q156" i="3"/>
  <c r="P156" i="3"/>
  <c r="O156" i="3"/>
  <c r="N156" i="3"/>
  <c r="L156" i="3"/>
  <c r="J156" i="3"/>
  <c r="I156" i="3"/>
  <c r="AD144" i="3"/>
  <c r="AC144" i="3"/>
  <c r="AB144" i="3"/>
  <c r="Z144" i="3"/>
  <c r="Y144" i="3"/>
  <c r="X144" i="3"/>
  <c r="W144" i="3"/>
  <c r="V144" i="3"/>
  <c r="U144" i="3"/>
  <c r="T144" i="3"/>
  <c r="S144" i="3"/>
  <c r="R144" i="3"/>
  <c r="Q144" i="3"/>
  <c r="P144" i="3"/>
  <c r="O144" i="3"/>
  <c r="N144" i="3"/>
  <c r="L144" i="3"/>
  <c r="J144" i="3"/>
  <c r="I144" i="3"/>
  <c r="AD143" i="3"/>
  <c r="AC143" i="3"/>
  <c r="AB143" i="3"/>
  <c r="Z143" i="3"/>
  <c r="Y143" i="3"/>
  <c r="X143" i="3"/>
  <c r="W143" i="3"/>
  <c r="V143" i="3"/>
  <c r="U143" i="3"/>
  <c r="T143" i="3"/>
  <c r="S143" i="3"/>
  <c r="R143" i="3"/>
  <c r="Q143" i="3"/>
  <c r="P143" i="3"/>
  <c r="O143" i="3"/>
  <c r="N143" i="3"/>
  <c r="L143" i="3"/>
  <c r="J143" i="3"/>
  <c r="I143" i="3"/>
  <c r="D138" i="3"/>
  <c r="AD136" i="3"/>
  <c r="AC136" i="3"/>
  <c r="AB136" i="3"/>
  <c r="Z136" i="3"/>
  <c r="Y136" i="3"/>
  <c r="X136" i="3"/>
  <c r="W136" i="3"/>
  <c r="V136" i="3"/>
  <c r="U136" i="3"/>
  <c r="T136" i="3"/>
  <c r="S136" i="3"/>
  <c r="R136" i="3"/>
  <c r="Q136" i="3"/>
  <c r="P136" i="3"/>
  <c r="O136" i="3"/>
  <c r="N136" i="3"/>
  <c r="L136" i="3"/>
  <c r="J136" i="3"/>
  <c r="I136" i="3"/>
  <c r="AD135" i="3"/>
  <c r="AC135" i="3"/>
  <c r="AB135" i="3"/>
  <c r="Z135" i="3"/>
  <c r="Y135" i="3"/>
  <c r="X135" i="3"/>
  <c r="W135" i="3"/>
  <c r="V135" i="3"/>
  <c r="U135" i="3"/>
  <c r="T135" i="3"/>
  <c r="S135" i="3"/>
  <c r="R135" i="3"/>
  <c r="Q135" i="3"/>
  <c r="P135" i="3"/>
  <c r="O135" i="3"/>
  <c r="N135" i="3"/>
  <c r="L135" i="3"/>
  <c r="J135" i="3"/>
  <c r="I135" i="3"/>
  <c r="AD113" i="3"/>
  <c r="AC113" i="3"/>
  <c r="AB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L113" i="3"/>
  <c r="J113" i="3"/>
  <c r="I113" i="3"/>
  <c r="AD101" i="3"/>
  <c r="AC101" i="3"/>
  <c r="AB101" i="3"/>
  <c r="Z101" i="3"/>
  <c r="Y101" i="3"/>
  <c r="X101" i="3"/>
  <c r="W101" i="3"/>
  <c r="V101" i="3"/>
  <c r="U101" i="3"/>
  <c r="T101" i="3"/>
  <c r="S101" i="3"/>
  <c r="R101" i="3"/>
  <c r="Q101" i="3"/>
  <c r="P101" i="3"/>
  <c r="O101" i="3"/>
  <c r="N101" i="3"/>
  <c r="L101" i="3"/>
  <c r="J101" i="3"/>
  <c r="I101" i="3"/>
  <c r="AD100" i="3"/>
  <c r="AC100" i="3"/>
  <c r="AB100" i="3"/>
  <c r="Z100" i="3"/>
  <c r="Y100" i="3"/>
  <c r="X100" i="3"/>
  <c r="W100" i="3"/>
  <c r="V100" i="3"/>
  <c r="U100" i="3"/>
  <c r="T100" i="3"/>
  <c r="S100" i="3"/>
  <c r="R100" i="3"/>
  <c r="Q100" i="3"/>
  <c r="P100" i="3"/>
  <c r="O100" i="3"/>
  <c r="N100" i="3"/>
  <c r="L100" i="3"/>
  <c r="J100" i="3"/>
  <c r="I100" i="3"/>
  <c r="D95" i="3"/>
  <c r="AD93" i="3"/>
  <c r="AC93" i="3"/>
  <c r="AB93" i="3"/>
  <c r="Z93" i="3"/>
  <c r="Y93" i="3"/>
  <c r="X93" i="3"/>
  <c r="W93" i="3"/>
  <c r="V93" i="3"/>
  <c r="U93" i="3"/>
  <c r="T93" i="3"/>
  <c r="S93" i="3"/>
  <c r="R93" i="3"/>
  <c r="Q93" i="3"/>
  <c r="P93" i="3"/>
  <c r="O93" i="3"/>
  <c r="N93" i="3"/>
  <c r="L93" i="3"/>
  <c r="J93" i="3"/>
  <c r="I93" i="3"/>
  <c r="AD92" i="3"/>
  <c r="AC92" i="3"/>
  <c r="AB92" i="3"/>
  <c r="Z92" i="3"/>
  <c r="Y92" i="3"/>
  <c r="X92" i="3"/>
  <c r="W92" i="3"/>
  <c r="V92" i="3"/>
  <c r="U92" i="3"/>
  <c r="T92" i="3"/>
  <c r="S92" i="3"/>
  <c r="R92" i="3"/>
  <c r="Q92" i="3"/>
  <c r="P92" i="3"/>
  <c r="O92" i="3"/>
  <c r="N92" i="3"/>
  <c r="L92" i="3"/>
  <c r="J92" i="3"/>
  <c r="I92" i="3"/>
  <c r="AD70" i="3"/>
  <c r="AC70" i="3"/>
  <c r="AB70" i="3"/>
  <c r="Z70" i="3"/>
  <c r="Y70" i="3"/>
  <c r="X70" i="3"/>
  <c r="W70" i="3"/>
  <c r="V70" i="3"/>
  <c r="U70" i="3"/>
  <c r="T70" i="3"/>
  <c r="S70" i="3"/>
  <c r="R70" i="3"/>
  <c r="Q70" i="3"/>
  <c r="P70" i="3"/>
  <c r="O70" i="3"/>
  <c r="N70" i="3"/>
  <c r="L70" i="3"/>
  <c r="J70" i="3"/>
  <c r="I70" i="3"/>
  <c r="AD58" i="3"/>
  <c r="AC58" i="3"/>
  <c r="AB58" i="3"/>
  <c r="Z58" i="3"/>
  <c r="Y58" i="3"/>
  <c r="X58" i="3"/>
  <c r="W58" i="3"/>
  <c r="V58" i="3"/>
  <c r="U58" i="3"/>
  <c r="T58" i="3"/>
  <c r="S58" i="3"/>
  <c r="R58" i="3"/>
  <c r="Q58" i="3"/>
  <c r="P58" i="3"/>
  <c r="O58" i="3"/>
  <c r="N58" i="3"/>
  <c r="L58" i="3"/>
  <c r="J58" i="3"/>
  <c r="I58" i="3"/>
  <c r="AD57" i="3"/>
  <c r="AC57" i="3"/>
  <c r="AB57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L57" i="3"/>
  <c r="J57" i="3"/>
  <c r="I57" i="3"/>
  <c r="D52" i="3"/>
  <c r="AD50" i="3"/>
  <c r="W50" i="3"/>
  <c r="U50" i="3"/>
  <c r="S50" i="3"/>
  <c r="AD49" i="3"/>
  <c r="W49" i="3"/>
  <c r="U49" i="3"/>
  <c r="S49" i="3"/>
  <c r="R49" i="3"/>
  <c r="R50" i="3" s="1"/>
  <c r="AD27" i="3"/>
  <c r="AC27" i="3"/>
  <c r="AC49" i="3" s="1"/>
  <c r="AC50" i="3" s="1"/>
  <c r="AB27" i="3"/>
  <c r="AB49" i="3" s="1"/>
  <c r="AB50" i="3" s="1"/>
  <c r="AA27" i="3"/>
  <c r="Z27" i="3"/>
  <c r="Z49" i="3" s="1"/>
  <c r="Z50" i="3" s="1"/>
  <c r="Y27" i="3"/>
  <c r="Y49" i="3" s="1"/>
  <c r="Y50" i="3" s="1"/>
  <c r="X27" i="3"/>
  <c r="X49" i="3" s="1"/>
  <c r="X50" i="3" s="1"/>
  <c r="W27" i="3"/>
  <c r="V27" i="3"/>
  <c r="V49" i="3" s="1"/>
  <c r="V50" i="3" s="1"/>
  <c r="U27" i="3"/>
  <c r="T27" i="3"/>
  <c r="T49" i="3" s="1"/>
  <c r="T50" i="3" s="1"/>
  <c r="S27" i="3"/>
  <c r="Q27" i="3"/>
  <c r="Q49" i="3" s="1"/>
  <c r="Q50" i="3" s="1"/>
  <c r="P27" i="3"/>
  <c r="P49" i="3" s="1"/>
  <c r="P50" i="3" s="1"/>
  <c r="O27" i="3"/>
  <c r="O49" i="3" s="1"/>
  <c r="O50" i="3" s="1"/>
  <c r="N49" i="3"/>
  <c r="N50" i="3" s="1"/>
  <c r="K27" i="3"/>
  <c r="I27" i="3"/>
  <c r="I49" i="3" s="1"/>
  <c r="I50" i="3" s="1"/>
  <c r="AD15" i="3"/>
  <c r="AC15" i="3"/>
  <c r="AB15" i="3"/>
  <c r="AA15" i="3"/>
  <c r="Z15" i="3"/>
  <c r="Y15" i="3"/>
  <c r="X15" i="3"/>
  <c r="W15" i="3"/>
  <c r="V15" i="3"/>
  <c r="U15" i="3"/>
  <c r="T15" i="3"/>
  <c r="S15" i="3"/>
  <c r="Q15" i="3"/>
  <c r="P15" i="3"/>
  <c r="O15" i="3"/>
  <c r="K15" i="3"/>
  <c r="I15" i="3"/>
  <c r="AD14" i="3"/>
  <c r="AC14" i="3"/>
  <c r="AB14" i="3"/>
  <c r="AA14" i="3"/>
  <c r="Z14" i="3"/>
  <c r="Y14" i="3"/>
  <c r="X14" i="3"/>
  <c r="W14" i="3"/>
  <c r="V14" i="3"/>
  <c r="U14" i="3"/>
  <c r="T14" i="3"/>
  <c r="S14" i="3"/>
  <c r="Q14" i="3"/>
  <c r="P14" i="3"/>
  <c r="O14" i="3"/>
  <c r="K14" i="3"/>
  <c r="I14" i="3"/>
  <c r="D9" i="3"/>
  <c r="Q41" i="1"/>
  <c r="H17" i="2"/>
  <c r="Z17" i="2" s="1"/>
  <c r="K39" i="1" s="1"/>
  <c r="H16" i="2"/>
  <c r="Z16" i="2" s="1"/>
  <c r="K36" i="1" s="1"/>
  <c r="R17" i="2"/>
  <c r="T39" i="1" s="1"/>
  <c r="T36" i="1"/>
  <c r="D17" i="2"/>
  <c r="AA17" i="2" s="1"/>
  <c r="D16" i="2"/>
  <c r="AA16" i="2" s="1"/>
  <c r="AA27" i="1"/>
  <c r="AA15" i="1"/>
  <c r="AA14" i="1"/>
  <c r="K27" i="1"/>
  <c r="K14" i="1"/>
  <c r="K15" i="1"/>
  <c r="Y33" i="1"/>
  <c r="I14" i="2"/>
  <c r="G14" i="2"/>
  <c r="F14" i="2"/>
  <c r="X33" i="1"/>
  <c r="T11" i="2"/>
  <c r="T33" i="1"/>
  <c r="P33" i="1"/>
  <c r="O33" i="1"/>
  <c r="N33" i="1"/>
  <c r="L33" i="1"/>
  <c r="X11" i="2"/>
  <c r="AC33" i="1" s="1"/>
  <c r="X10" i="2"/>
  <c r="R33" i="1"/>
  <c r="D14" i="2"/>
  <c r="X31" i="1"/>
  <c r="X29" i="1"/>
  <c r="T31" i="1"/>
  <c r="P10" i="2"/>
  <c r="O31" i="1"/>
  <c r="N29" i="1"/>
  <c r="N31" i="1"/>
  <c r="L31" i="1"/>
  <c r="Y29" i="1"/>
  <c r="R29" i="1"/>
  <c r="R179" i="1"/>
  <c r="R178" i="1"/>
  <c r="R156" i="1"/>
  <c r="R144" i="1"/>
  <c r="R143" i="1"/>
  <c r="R136" i="1"/>
  <c r="R135" i="1"/>
  <c r="R113" i="1"/>
  <c r="R101" i="1"/>
  <c r="R100" i="1"/>
  <c r="R93" i="1"/>
  <c r="R92" i="1"/>
  <c r="R70" i="1"/>
  <c r="R58" i="1"/>
  <c r="R57" i="1"/>
  <c r="N179" i="1"/>
  <c r="N178" i="1"/>
  <c r="N156" i="1"/>
  <c r="N144" i="1"/>
  <c r="N143" i="1"/>
  <c r="N136" i="1"/>
  <c r="N135" i="1"/>
  <c r="N113" i="1"/>
  <c r="N101" i="1"/>
  <c r="N100" i="1"/>
  <c r="N93" i="1"/>
  <c r="N92" i="1"/>
  <c r="N70" i="1"/>
  <c r="N58" i="1"/>
  <c r="N57" i="1"/>
  <c r="N27" i="1"/>
  <c r="N15" i="1"/>
  <c r="N14" i="1"/>
  <c r="L179" i="1"/>
  <c r="L178" i="1"/>
  <c r="L156" i="1"/>
  <c r="L144" i="1"/>
  <c r="L143" i="1"/>
  <c r="L136" i="1"/>
  <c r="L135" i="1"/>
  <c r="L113" i="1"/>
  <c r="L101" i="1"/>
  <c r="L100" i="1"/>
  <c r="L93" i="1"/>
  <c r="L92" i="1"/>
  <c r="L70" i="1"/>
  <c r="L58" i="1"/>
  <c r="L57" i="1"/>
  <c r="L27" i="1"/>
  <c r="L15" i="1"/>
  <c r="L14" i="1"/>
  <c r="J179" i="1"/>
  <c r="J178" i="1"/>
  <c r="J156" i="1"/>
  <c r="J144" i="1"/>
  <c r="J143" i="1"/>
  <c r="J136" i="1"/>
  <c r="J135" i="1"/>
  <c r="J113" i="1"/>
  <c r="J101" i="1"/>
  <c r="J100" i="1"/>
  <c r="J93" i="1"/>
  <c r="J92" i="1"/>
  <c r="J70" i="1"/>
  <c r="J58" i="1"/>
  <c r="J57" i="1"/>
  <c r="J27" i="1"/>
  <c r="J49" i="1" s="1"/>
  <c r="J50" i="1" s="1"/>
  <c r="J15" i="1"/>
  <c r="J14" i="1"/>
  <c r="AD144" i="1"/>
  <c r="AC144" i="1"/>
  <c r="AB144" i="1"/>
  <c r="Z144" i="1"/>
  <c r="Y144" i="1"/>
  <c r="X144" i="1"/>
  <c r="W144" i="1"/>
  <c r="V144" i="1"/>
  <c r="U144" i="1"/>
  <c r="T144" i="1"/>
  <c r="S144" i="1"/>
  <c r="Q144" i="1"/>
  <c r="P144" i="1"/>
  <c r="O144" i="1"/>
  <c r="I144" i="1"/>
  <c r="AD101" i="1"/>
  <c r="AC101" i="1"/>
  <c r="AB101" i="1"/>
  <c r="Z101" i="1"/>
  <c r="Y101" i="1"/>
  <c r="X101" i="1"/>
  <c r="W101" i="1"/>
  <c r="V101" i="1"/>
  <c r="U101" i="1"/>
  <c r="T101" i="1"/>
  <c r="S101" i="1"/>
  <c r="Q101" i="1"/>
  <c r="P101" i="1"/>
  <c r="O101" i="1"/>
  <c r="I101" i="1"/>
  <c r="AD58" i="1"/>
  <c r="AC58" i="1"/>
  <c r="AB58" i="1"/>
  <c r="Z58" i="1"/>
  <c r="Y58" i="1"/>
  <c r="X58" i="1"/>
  <c r="W58" i="1"/>
  <c r="V58" i="1"/>
  <c r="U58" i="1"/>
  <c r="T58" i="1"/>
  <c r="S58" i="1"/>
  <c r="Q58" i="1"/>
  <c r="P58" i="1"/>
  <c r="O58" i="1"/>
  <c r="I58" i="1"/>
  <c r="AD15" i="1"/>
  <c r="AC15" i="1"/>
  <c r="AB15" i="1"/>
  <c r="Z15" i="1"/>
  <c r="Y15" i="1"/>
  <c r="X15" i="1"/>
  <c r="W15" i="1"/>
  <c r="V15" i="1"/>
  <c r="U15" i="1"/>
  <c r="T15" i="1"/>
  <c r="S15" i="1"/>
  <c r="Q15" i="1"/>
  <c r="P15" i="1"/>
  <c r="O15" i="1"/>
  <c r="I15" i="1"/>
  <c r="AC179" i="1"/>
  <c r="AB179" i="1"/>
  <c r="Z179" i="1"/>
  <c r="Y179" i="1"/>
  <c r="X179" i="1"/>
  <c r="W179" i="1"/>
  <c r="V179" i="1"/>
  <c r="U179" i="1"/>
  <c r="T179" i="1"/>
  <c r="S179" i="1"/>
  <c r="Q179" i="1"/>
  <c r="P179" i="1"/>
  <c r="O179" i="1"/>
  <c r="I179" i="1"/>
  <c r="AC178" i="1"/>
  <c r="AB178" i="1"/>
  <c r="Z178" i="1"/>
  <c r="Y178" i="1"/>
  <c r="X178" i="1"/>
  <c r="W178" i="1"/>
  <c r="V178" i="1"/>
  <c r="U178" i="1"/>
  <c r="T178" i="1"/>
  <c r="S178" i="1"/>
  <c r="Q178" i="1"/>
  <c r="P178" i="1"/>
  <c r="O178" i="1"/>
  <c r="I178" i="1"/>
  <c r="AD136" i="1"/>
  <c r="AC136" i="1"/>
  <c r="AB136" i="1"/>
  <c r="Z136" i="1"/>
  <c r="Y136" i="1"/>
  <c r="X136" i="1"/>
  <c r="W136" i="1"/>
  <c r="V136" i="1"/>
  <c r="U136" i="1"/>
  <c r="T136" i="1"/>
  <c r="S136" i="1"/>
  <c r="Q136" i="1"/>
  <c r="P136" i="1"/>
  <c r="O136" i="1"/>
  <c r="I136" i="1"/>
  <c r="AD135" i="1"/>
  <c r="AC135" i="1"/>
  <c r="AB135" i="1"/>
  <c r="Z135" i="1"/>
  <c r="Y135" i="1"/>
  <c r="X135" i="1"/>
  <c r="W135" i="1"/>
  <c r="V135" i="1"/>
  <c r="U135" i="1"/>
  <c r="T135" i="1"/>
  <c r="S135" i="1"/>
  <c r="Q135" i="1"/>
  <c r="P135" i="1"/>
  <c r="O135" i="1"/>
  <c r="I135" i="1"/>
  <c r="AD93" i="1"/>
  <c r="AC93" i="1"/>
  <c r="AB93" i="1"/>
  <c r="Z93" i="1"/>
  <c r="Y93" i="1"/>
  <c r="X93" i="1"/>
  <c r="W93" i="1"/>
  <c r="V93" i="1"/>
  <c r="U93" i="1"/>
  <c r="T93" i="1"/>
  <c r="S93" i="1"/>
  <c r="Q93" i="1"/>
  <c r="P93" i="1"/>
  <c r="O93" i="1"/>
  <c r="I93" i="1"/>
  <c r="AD92" i="1"/>
  <c r="AC92" i="1"/>
  <c r="AB92" i="1"/>
  <c r="Z92" i="1"/>
  <c r="Y92" i="1"/>
  <c r="X92" i="1"/>
  <c r="W92" i="1"/>
  <c r="V92" i="1"/>
  <c r="U92" i="1"/>
  <c r="T92" i="1"/>
  <c r="S92" i="1"/>
  <c r="Q92" i="1"/>
  <c r="P92" i="1"/>
  <c r="O92" i="1"/>
  <c r="I92" i="1"/>
  <c r="W50" i="1"/>
  <c r="U50" i="1"/>
  <c r="W49" i="1"/>
  <c r="U49" i="1"/>
  <c r="L49" i="3" l="1"/>
  <c r="L50" i="3" s="1"/>
  <c r="I29" i="1"/>
  <c r="T14" i="2"/>
  <c r="V31" i="1"/>
  <c r="V33" i="1"/>
  <c r="J14" i="2"/>
  <c r="R14" i="2"/>
  <c r="M14" i="2"/>
  <c r="O14" i="2"/>
  <c r="W14" i="2"/>
  <c r="N14" i="2"/>
  <c r="L14" i="2"/>
  <c r="V14" i="2"/>
  <c r="E14" i="2"/>
  <c r="P14" i="2"/>
  <c r="L29" i="1"/>
  <c r="L49" i="1" s="1"/>
  <c r="L50" i="1" s="1"/>
  <c r="O29" i="1"/>
  <c r="S14" i="2"/>
  <c r="Y31" i="1"/>
  <c r="U14" i="2"/>
  <c r="P31" i="1"/>
  <c r="V29" i="1"/>
  <c r="X14" i="2"/>
  <c r="N49" i="1"/>
  <c r="N50" i="1" s="1"/>
  <c r="D138" i="1"/>
  <c r="D95" i="1"/>
  <c r="D52" i="1"/>
  <c r="R31" i="1" l="1"/>
  <c r="R49" i="1" s="1"/>
  <c r="R50" i="1" s="1"/>
  <c r="Q14" i="2"/>
  <c r="D9" i="1"/>
  <c r="P156" i="1"/>
  <c r="Q156" i="1"/>
  <c r="S156" i="1"/>
  <c r="T156" i="1"/>
  <c r="U156" i="1"/>
  <c r="V156" i="1"/>
  <c r="W156" i="1"/>
  <c r="X156" i="1"/>
  <c r="Y156" i="1"/>
  <c r="Z156" i="1"/>
  <c r="AB156" i="1"/>
  <c r="AC156" i="1"/>
  <c r="AD156" i="1"/>
  <c r="AD178" i="1" s="1"/>
  <c r="AD179" i="1" s="1"/>
  <c r="O156" i="1"/>
  <c r="I156" i="1"/>
  <c r="P113" i="1"/>
  <c r="Q113" i="1"/>
  <c r="S113" i="1"/>
  <c r="T113" i="1"/>
  <c r="U113" i="1"/>
  <c r="V113" i="1"/>
  <c r="W113" i="1"/>
  <c r="X113" i="1"/>
  <c r="Y113" i="1"/>
  <c r="Z113" i="1"/>
  <c r="AB113" i="1"/>
  <c r="AC113" i="1"/>
  <c r="AD113" i="1"/>
  <c r="O113" i="1"/>
  <c r="I113" i="1"/>
  <c r="P70" i="1"/>
  <c r="Q70" i="1"/>
  <c r="S70" i="1"/>
  <c r="T70" i="1"/>
  <c r="U70" i="1"/>
  <c r="V70" i="1"/>
  <c r="W70" i="1"/>
  <c r="X70" i="1"/>
  <c r="Y70" i="1"/>
  <c r="Z70" i="1"/>
  <c r="AB70" i="1"/>
  <c r="AC70" i="1"/>
  <c r="AD70" i="1"/>
  <c r="O70" i="1"/>
  <c r="I70" i="1"/>
  <c r="P27" i="1"/>
  <c r="P49" i="1" s="1"/>
  <c r="P50" i="1" s="1"/>
  <c r="Q27" i="1"/>
  <c r="Q49" i="1" s="1"/>
  <c r="Q50" i="1" s="1"/>
  <c r="S27" i="1"/>
  <c r="S49" i="1" s="1"/>
  <c r="S50" i="1" s="1"/>
  <c r="T27" i="1"/>
  <c r="T49" i="1" s="1"/>
  <c r="T50" i="1" s="1"/>
  <c r="U27" i="1"/>
  <c r="V27" i="1"/>
  <c r="V49" i="1" s="1"/>
  <c r="V50" i="1" s="1"/>
  <c r="W27" i="1"/>
  <c r="X27" i="1"/>
  <c r="X49" i="1" s="1"/>
  <c r="X50" i="1" s="1"/>
  <c r="Y27" i="1"/>
  <c r="Y49" i="1" s="1"/>
  <c r="Y50" i="1" s="1"/>
  <c r="Z27" i="1"/>
  <c r="Z49" i="1" s="1"/>
  <c r="Z50" i="1" s="1"/>
  <c r="AB27" i="1"/>
  <c r="AB49" i="1" s="1"/>
  <c r="AB50" i="1" s="1"/>
  <c r="AC27" i="1"/>
  <c r="AC49" i="1" s="1"/>
  <c r="AC50" i="1" s="1"/>
  <c r="AD27" i="1"/>
  <c r="AD49" i="1" s="1"/>
  <c r="AD50" i="1" s="1"/>
  <c r="O27" i="1"/>
  <c r="O49" i="1" s="1"/>
  <c r="O50" i="1" s="1"/>
  <c r="I27" i="1"/>
  <c r="I49" i="1" s="1"/>
  <c r="I50" i="1" s="1"/>
  <c r="AD143" i="1" l="1"/>
  <c r="AC143" i="1"/>
  <c r="AB143" i="1"/>
  <c r="Z143" i="1"/>
  <c r="Y143" i="1"/>
  <c r="X143" i="1"/>
  <c r="W143" i="1"/>
  <c r="V143" i="1"/>
  <c r="U143" i="1"/>
  <c r="T143" i="1"/>
  <c r="S143" i="1"/>
  <c r="Q143" i="1"/>
  <c r="P143" i="1"/>
  <c r="O143" i="1"/>
  <c r="I143" i="1"/>
  <c r="AD100" i="1"/>
  <c r="AC100" i="1"/>
  <c r="AB100" i="1"/>
  <c r="Z100" i="1"/>
  <c r="Y100" i="1"/>
  <c r="X100" i="1"/>
  <c r="W100" i="1"/>
  <c r="V100" i="1"/>
  <c r="U100" i="1"/>
  <c r="T100" i="1"/>
  <c r="S100" i="1"/>
  <c r="Q100" i="1"/>
  <c r="P100" i="1"/>
  <c r="O100" i="1"/>
  <c r="I100" i="1"/>
  <c r="AD57" i="1"/>
  <c r="AC57" i="1"/>
  <c r="AB57" i="1"/>
  <c r="Z57" i="1"/>
  <c r="Y57" i="1"/>
  <c r="X57" i="1"/>
  <c r="W57" i="1"/>
  <c r="V57" i="1"/>
  <c r="U57" i="1"/>
  <c r="T57" i="1"/>
  <c r="S57" i="1"/>
  <c r="Q57" i="1"/>
  <c r="P57" i="1"/>
  <c r="O57" i="1"/>
  <c r="I57" i="1"/>
  <c r="AD14" i="1"/>
  <c r="AC14" i="1"/>
  <c r="AB14" i="1"/>
  <c r="Z14" i="1"/>
  <c r="Y14" i="1"/>
  <c r="X14" i="1"/>
  <c r="W14" i="1"/>
  <c r="V14" i="1"/>
  <c r="U14" i="1"/>
  <c r="T14" i="1"/>
  <c r="S14" i="1"/>
  <c r="Q14" i="1"/>
  <c r="P14" i="1"/>
  <c r="O14" i="1"/>
  <c r="I14" i="1"/>
</calcChain>
</file>

<file path=xl/sharedStrings.xml><?xml version="1.0" encoding="utf-8"?>
<sst xmlns="http://schemas.openxmlformats.org/spreadsheetml/2006/main" count="251" uniqueCount="116">
  <si>
    <t>SIDE</t>
  </si>
  <si>
    <t>TO</t>
  </si>
  <si>
    <t>CADD GENERATED AREA</t>
  </si>
  <si>
    <t xml:space="preserve">SUBTOTALS  </t>
  </si>
  <si>
    <t xml:space="preserve">TOTALS CARRIED TO GENERAL SUMMARY  </t>
  </si>
  <si>
    <t>TYPICAL SECTION LEGEND NUMBER</t>
  </si>
  <si>
    <t>RATE / THICKNESS / ETC</t>
  </si>
  <si>
    <t>SQ YD</t>
  </si>
  <si>
    <t>INSTRUCTIONS:</t>
  </si>
  <si>
    <t>SPREADSHEET</t>
  </si>
  <si>
    <t>SLM RANGE</t>
  </si>
  <si>
    <t>ITEM_CODE</t>
  </si>
  <si>
    <t>ADDITIONAL_DESCRIPTION</t>
  </si>
  <si>
    <t>Page #</t>
  </si>
  <si>
    <t>Split #</t>
  </si>
  <si>
    <t>Total</t>
  </si>
  <si>
    <t>SAVE THIS FILE TO THE PROPER FOLDER FOR YOUR PROJECT AS THE SAME NAME AS YOUR DGN (I.E. #####GS001.XLSX)</t>
  </si>
  <si>
    <t>DO NOT ENTER ANY DATA INTO THE ITEM NUMBER, ITEM DESCRIPTION &amp; ITEM UNITS</t>
  </si>
  <si>
    <t>ENTER ITEM CODE (FOR EXAMPLE: 201E11000) AND ADDITIONAL DESCRIPTION INTO THE BLUE CELLS</t>
  </si>
  <si>
    <t>ENTER ALL DATA REQUIRED</t>
  </si>
  <si>
    <t>DO NOT REMOVE THE PROTECTION FROM THIS SPREADSHEET, LEAVE THE PROTECTION ON SO THAT YOU DO NOT DELETE NEEDED FORMULAS OR RESIZE SHEET</t>
  </si>
  <si>
    <t>&lt;--- ENTER STARTING SHEET NUMBER</t>
  </si>
  <si>
    <t>STATION RANGE</t>
  </si>
  <si>
    <t>203e20000</t>
  </si>
  <si>
    <t>204e45000</t>
  </si>
  <si>
    <t>206E10500</t>
  </si>
  <si>
    <t>206E11000</t>
  </si>
  <si>
    <t>206E15010</t>
  </si>
  <si>
    <t>304E20000</t>
  </si>
  <si>
    <t>301E56010</t>
  </si>
  <si>
    <t>407E10000</t>
  </si>
  <si>
    <t>442E10000</t>
  </si>
  <si>
    <t>442E10100</t>
  </si>
  <si>
    <t>ASPHALT CONCRETE BASE,PG64-22, (449)</t>
  </si>
  <si>
    <t>CY</t>
  </si>
  <si>
    <t>OFFICE  CALCULATIONS</t>
  </si>
  <si>
    <t>SF</t>
  </si>
  <si>
    <t>Area for 304</t>
  </si>
  <si>
    <t>Area for 301</t>
  </si>
  <si>
    <t>Item 203</t>
  </si>
  <si>
    <t>Area for 203</t>
  </si>
  <si>
    <t>Area for 206</t>
  </si>
  <si>
    <t>use this for 206</t>
  </si>
  <si>
    <t>Length  for curb</t>
  </si>
  <si>
    <t>D = 22"</t>
  </si>
  <si>
    <t>100+24.31</t>
  </si>
  <si>
    <t>104+10.00</t>
  </si>
  <si>
    <t>LT/RT</t>
  </si>
  <si>
    <t>Item 204</t>
  </si>
  <si>
    <t>1 hr - 3000 sy</t>
  </si>
  <si>
    <t>Item 206</t>
  </si>
  <si>
    <t>Embank</t>
  </si>
  <si>
    <t>Proof Rolling</t>
  </si>
  <si>
    <t>Cement</t>
  </si>
  <si>
    <t>Curing</t>
  </si>
  <si>
    <t>CS, 12"</t>
  </si>
  <si>
    <t>115 lbs/cf</t>
  </si>
  <si>
    <t>1 lb - 0.0005 tons</t>
  </si>
  <si>
    <t>Spread Rate - 5%</t>
  </si>
  <si>
    <t>Item 301</t>
  </si>
  <si>
    <t>Asp Base</t>
  </si>
  <si>
    <t>Item 304</t>
  </si>
  <si>
    <t>D =12"</t>
  </si>
  <si>
    <t>D = 6"</t>
  </si>
  <si>
    <t>Agg Base</t>
  </si>
  <si>
    <t>Item 407</t>
  </si>
  <si>
    <t>Inter</t>
  </si>
  <si>
    <t>Base</t>
  </si>
  <si>
    <t>0.05 G/SY</t>
  </si>
  <si>
    <t>0.075 G/SY</t>
  </si>
  <si>
    <t>Item 442</t>
  </si>
  <si>
    <t>Surface</t>
  </si>
  <si>
    <t>1.5"</t>
  </si>
  <si>
    <t>2.5"</t>
  </si>
  <si>
    <t>Item 452</t>
  </si>
  <si>
    <t>Item 607</t>
  </si>
  <si>
    <t>Curb</t>
  </si>
  <si>
    <t>4"</t>
  </si>
  <si>
    <t>Area (F/F Curb or EOP)</t>
  </si>
  <si>
    <t>108+10.88</t>
  </si>
  <si>
    <t>110+30.61</t>
  </si>
  <si>
    <t>609E70000</t>
  </si>
  <si>
    <t>609e28000</t>
  </si>
  <si>
    <t>204E10000</t>
  </si>
  <si>
    <t>255E20000</t>
  </si>
  <si>
    <t>452E12010</t>
  </si>
  <si>
    <t>SC</t>
  </si>
  <si>
    <t>8" Non- R</t>
  </si>
  <si>
    <t>DP</t>
  </si>
  <si>
    <t>VP</t>
  </si>
  <si>
    <t>Area for 204</t>
  </si>
  <si>
    <t>8"</t>
  </si>
  <si>
    <t>LT</t>
  </si>
  <si>
    <t>SC-1, 100+24.05</t>
  </si>
  <si>
    <t>SC-1, 100+24.62</t>
  </si>
  <si>
    <t>SHEET NO.</t>
  </si>
  <si>
    <t>SC-2, 101+84.00</t>
  </si>
  <si>
    <t>RT</t>
  </si>
  <si>
    <t>SC-3, 102+07.00</t>
  </si>
  <si>
    <t>Conc Median</t>
  </si>
  <si>
    <t>10"</t>
  </si>
  <si>
    <t>6"</t>
  </si>
  <si>
    <t>SY</t>
  </si>
  <si>
    <t>452E14020</t>
  </si>
  <si>
    <t>19, 20</t>
  </si>
  <si>
    <t>2-12" PIPE INSTALLATION</t>
  </si>
  <si>
    <t>12"</t>
  </si>
  <si>
    <t>ITEM 301</t>
  </si>
  <si>
    <t>ITEM 609</t>
  </si>
  <si>
    <t>A</t>
  </si>
  <si>
    <t>19, 46</t>
  </si>
  <si>
    <t>20, 48</t>
  </si>
  <si>
    <t>DP-1, 110+03.04</t>
  </si>
  <si>
    <t>VP-1, 109+55.04</t>
  </si>
  <si>
    <t>VP-1, 109+75.04</t>
  </si>
  <si>
    <t>DP-1, 109+83.04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</si>
</sst>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\)"/>
    <numFmt numFmtId="166" formatCode="000\+00.00"/>
    <numFmt numFmtId="167" formatCode="0.0"/>
  </numFmts>
  <fonts count="10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u/>
      <sz val="10"/>
      <color indexed="10"/>
      <name val="Arial"/>
      <family val="2"/>
    </font>
    <font>
      <i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17">
    <xf numFmtId="0" fontId="0" fillId="0" borderId="0" xfId="0"/>
    <xf numFmtId="0" fontId="4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165" fontId="3" fillId="3" borderId="0" xfId="0" applyNumberFormat="1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vertical="center" shrinkToFit="1"/>
      <protection locked="0"/>
    </xf>
    <xf numFmtId="0" fontId="6" fillId="2" borderId="0" xfId="0" applyFont="1" applyFill="1" applyAlignment="1" applyProtection="1">
      <alignment horizontal="center" vertical="center" shrinkToFit="1"/>
      <protection locked="0"/>
    </xf>
    <xf numFmtId="2" fontId="6" fillId="2" borderId="0" xfId="0" applyNumberFormat="1" applyFont="1" applyFill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 applyProtection="1">
      <alignment horizontal="center" vertical="center"/>
      <protection locked="0"/>
    </xf>
    <xf numFmtId="2" fontId="6" fillId="0" borderId="4" xfId="0" applyNumberFormat="1" applyFont="1" applyBorder="1" applyAlignment="1" applyProtection="1">
      <alignment horizontal="center" vertical="center"/>
      <protection locked="0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2" fontId="6" fillId="0" borderId="5" xfId="0" applyNumberFormat="1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2" fontId="6" fillId="0" borderId="6" xfId="0" applyNumberFormat="1" applyFont="1" applyBorder="1" applyAlignment="1" applyProtection="1">
      <alignment horizontal="center" vertical="center"/>
      <protection locked="0"/>
    </xf>
    <xf numFmtId="2" fontId="6" fillId="0" borderId="7" xfId="0" applyNumberFormat="1" applyFont="1" applyBorder="1" applyAlignment="1" applyProtection="1">
      <alignment horizontal="center" vertical="center"/>
      <protection locked="0"/>
    </xf>
    <xf numFmtId="2" fontId="6" fillId="0" borderId="8" xfId="0" applyNumberFormat="1" applyFont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 vertical="center"/>
    </xf>
    <xf numFmtId="0" fontId="8" fillId="3" borderId="0" xfId="1" applyFont="1" applyFill="1" applyAlignment="1" applyProtection="1">
      <alignment vertical="center"/>
    </xf>
    <xf numFmtId="0" fontId="6" fillId="3" borderId="0" xfId="0" applyFont="1" applyFill="1" applyAlignment="1">
      <alignment vertical="center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5" fillId="0" borderId="21" xfId="0" applyFont="1" applyBorder="1" applyAlignment="1">
      <alignment vertical="center"/>
    </xf>
    <xf numFmtId="0" fontId="6" fillId="5" borderId="25" xfId="0" applyFont="1" applyFill="1" applyBorder="1" applyAlignment="1" applyProtection="1">
      <alignment vertical="center"/>
      <protection locked="0"/>
    </xf>
    <xf numFmtId="0" fontId="6" fillId="5" borderId="23" xfId="0" applyFont="1" applyFill="1" applyBorder="1" applyAlignment="1" applyProtection="1">
      <alignment vertical="center"/>
      <protection locked="0"/>
    </xf>
    <xf numFmtId="0" fontId="6" fillId="5" borderId="24" xfId="0" applyFont="1" applyFill="1" applyBorder="1" applyAlignment="1" applyProtection="1">
      <alignment vertical="center"/>
      <protection locked="0"/>
    </xf>
    <xf numFmtId="0" fontId="6" fillId="5" borderId="21" xfId="0" applyFont="1" applyFill="1" applyBorder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/>
      <protection locked="0"/>
    </xf>
    <xf numFmtId="0" fontId="5" fillId="2" borderId="0" xfId="0" applyFont="1" applyFill="1"/>
    <xf numFmtId="164" fontId="6" fillId="0" borderId="6" xfId="0" applyNumberFormat="1" applyFont="1" applyBorder="1" applyAlignment="1">
      <alignment horizontal="center" vertical="center" textRotation="90" wrapText="1"/>
    </xf>
    <xf numFmtId="164" fontId="6" fillId="0" borderId="10" xfId="0" applyNumberFormat="1" applyFont="1" applyBorder="1" applyAlignment="1">
      <alignment horizontal="center" vertical="center" textRotation="90" wrapText="1"/>
    </xf>
    <xf numFmtId="164" fontId="6" fillId="0" borderId="4" xfId="0" applyNumberFormat="1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6" fillId="0" borderId="0" xfId="0" applyFont="1" applyAlignment="1">
      <alignment horizontal="left"/>
    </xf>
    <xf numFmtId="167" fontId="0" fillId="0" borderId="0" xfId="0" applyNumberFormat="1"/>
    <xf numFmtId="164" fontId="9" fillId="0" borderId="1" xfId="0" applyNumberFormat="1" applyFont="1" applyBorder="1" applyAlignment="1">
      <alignment horizontal="center" vertical="center"/>
    </xf>
    <xf numFmtId="1" fontId="9" fillId="0" borderId="1" xfId="0" quotePrefix="1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 textRotation="90" wrapText="1"/>
    </xf>
    <xf numFmtId="164" fontId="9" fillId="0" borderId="10" xfId="0" applyNumberFormat="1" applyFont="1" applyBorder="1" applyAlignment="1">
      <alignment horizontal="center" vertical="center" textRotation="90" wrapText="1"/>
    </xf>
    <xf numFmtId="164" fontId="9" fillId="0" borderId="4" xfId="0" applyNumberFormat="1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2" fontId="9" fillId="0" borderId="4" xfId="0" applyNumberFormat="1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1" fontId="9" fillId="0" borderId="4" xfId="0" applyNumberFormat="1" applyFont="1" applyBorder="1" applyAlignment="1" applyProtection="1">
      <alignment horizontal="center" vertical="center"/>
      <protection locked="0"/>
    </xf>
    <xf numFmtId="167" fontId="9" fillId="0" borderId="4" xfId="0" applyNumberFormat="1" applyFont="1" applyBorder="1" applyAlignment="1" applyProtection="1">
      <alignment horizontal="center" vertical="center"/>
      <protection locked="0"/>
    </xf>
    <xf numFmtId="167" fontId="9" fillId="0" borderId="1" xfId="0" applyNumberFormat="1" applyFont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167" fontId="9" fillId="0" borderId="5" xfId="0" applyNumberFormat="1" applyFont="1" applyBorder="1" applyAlignment="1" applyProtection="1">
      <alignment horizontal="center" vertical="center"/>
      <protection locked="0"/>
    </xf>
    <xf numFmtId="2" fontId="9" fillId="0" borderId="6" xfId="0" applyNumberFormat="1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167" fontId="9" fillId="0" borderId="6" xfId="0" applyNumberFormat="1" applyFont="1" applyBorder="1" applyAlignment="1" applyProtection="1">
      <alignment horizontal="center" vertical="center"/>
      <protection locked="0"/>
    </xf>
    <xf numFmtId="167" fontId="9" fillId="0" borderId="7" xfId="0" applyNumberFormat="1" applyFont="1" applyBorder="1" applyAlignment="1" applyProtection="1">
      <alignment horizontal="center" vertical="center"/>
      <protection locked="0"/>
    </xf>
    <xf numFmtId="167" fontId="9" fillId="0" borderId="8" xfId="0" applyNumberFormat="1" applyFont="1" applyBorder="1" applyAlignment="1">
      <alignment horizontal="center" vertical="center"/>
    </xf>
    <xf numFmtId="1" fontId="9" fillId="0" borderId="9" xfId="0" applyNumberFormat="1" applyFont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horizontal="center"/>
    </xf>
    <xf numFmtId="166" fontId="0" fillId="7" borderId="0" xfId="0" applyNumberFormat="1" applyFill="1" applyAlignment="1">
      <alignment horizontal="center"/>
    </xf>
    <xf numFmtId="2" fontId="0" fillId="7" borderId="0" xfId="0" applyNumberFormat="1" applyFill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164" fontId="6" fillId="0" borderId="6" xfId="0" applyNumberFormat="1" applyFont="1" applyBorder="1" applyAlignment="1">
      <alignment horizontal="center" vertical="center" textRotation="90" wrapText="1"/>
    </xf>
    <xf numFmtId="164" fontId="6" fillId="0" borderId="10" xfId="0" applyNumberFormat="1" applyFont="1" applyBorder="1" applyAlignment="1">
      <alignment horizontal="center" vertical="center" textRotation="90" wrapText="1"/>
    </xf>
    <xf numFmtId="164" fontId="6" fillId="0" borderId="4" xfId="0" applyNumberFormat="1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vertical="center"/>
    </xf>
    <xf numFmtId="0" fontId="6" fillId="0" borderId="11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10" xfId="0" applyFont="1" applyBorder="1" applyAlignment="1">
      <alignment horizontal="center" vertical="center" textRotation="90" wrapText="1"/>
    </xf>
    <xf numFmtId="0" fontId="9" fillId="0" borderId="7" xfId="0" applyFont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20" xfId="0" applyFont="1" applyBorder="1" applyAlignment="1">
      <alignment vertical="center"/>
    </xf>
    <xf numFmtId="164" fontId="9" fillId="0" borderId="6" xfId="0" applyNumberFormat="1" applyFont="1" applyBorder="1" applyAlignment="1">
      <alignment horizontal="center" vertical="center" textRotation="90" wrapText="1"/>
    </xf>
    <xf numFmtId="164" fontId="9" fillId="0" borderId="10" xfId="0" applyNumberFormat="1" applyFont="1" applyBorder="1" applyAlignment="1">
      <alignment horizontal="center" vertical="center" textRotation="90" wrapText="1"/>
    </xf>
    <xf numFmtId="164" fontId="9" fillId="0" borderId="4" xfId="0" applyNumberFormat="1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vertical="center"/>
    </xf>
    <xf numFmtId="0" fontId="9" fillId="0" borderId="14" xfId="0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9" fillId="0" borderId="11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48</xdr:row>
      <xdr:rowOff>76200</xdr:rowOff>
    </xdr:from>
    <xdr:to>
      <xdr:col>30</xdr:col>
      <xdr:colOff>0</xdr:colOff>
      <xdr:row>48</xdr:row>
      <xdr:rowOff>76200</xdr:rowOff>
    </xdr:to>
    <xdr:sp macro="" textlink="">
      <xdr:nvSpPr>
        <xdr:cNvPr id="1100" name="Line 17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>
          <a:off x="17802225" y="9705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sp macro="" textlink="">
      <xdr:nvSpPr>
        <xdr:cNvPr id="1104" name="Line 41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>
          <a:off x="178022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1105" name="Line 42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50</xdr:row>
      <xdr:rowOff>0</xdr:rowOff>
    </xdr:from>
    <xdr:to>
      <xdr:col>43</xdr:col>
      <xdr:colOff>161925</xdr:colOff>
      <xdr:row>50</xdr:row>
      <xdr:rowOff>0</xdr:rowOff>
    </xdr:to>
    <xdr:sp macro="" textlink="">
      <xdr:nvSpPr>
        <xdr:cNvPr id="1106" name="Line 43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1107" name="Line 44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sp macro="" textlink="">
      <xdr:nvSpPr>
        <xdr:cNvPr id="1108" name="Line 45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>
          <a:off x="178022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1109" name="Line 46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50</xdr:row>
      <xdr:rowOff>0</xdr:rowOff>
    </xdr:from>
    <xdr:to>
      <xdr:col>43</xdr:col>
      <xdr:colOff>161925</xdr:colOff>
      <xdr:row>50</xdr:row>
      <xdr:rowOff>0</xdr:rowOff>
    </xdr:to>
    <xdr:sp macro="" textlink="">
      <xdr:nvSpPr>
        <xdr:cNvPr id="1110" name="Line 47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1111" name="Line 48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sp macro="" textlink="">
      <xdr:nvSpPr>
        <xdr:cNvPr id="1112" name="Line 49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>
          <a:off x="178022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1113" name="Line 5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50</xdr:row>
      <xdr:rowOff>0</xdr:rowOff>
    </xdr:from>
    <xdr:to>
      <xdr:col>43</xdr:col>
      <xdr:colOff>161925</xdr:colOff>
      <xdr:row>50</xdr:row>
      <xdr:rowOff>0</xdr:rowOff>
    </xdr:to>
    <xdr:sp macro="" textlink="">
      <xdr:nvSpPr>
        <xdr:cNvPr id="1114" name="Line 51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1115" name="Line 52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sp macro="" textlink="">
      <xdr:nvSpPr>
        <xdr:cNvPr id="1116" name="Line 54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>
          <a:off x="178022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1117" name="Line 55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50</xdr:row>
      <xdr:rowOff>0</xdr:rowOff>
    </xdr:from>
    <xdr:to>
      <xdr:col>43</xdr:col>
      <xdr:colOff>161925</xdr:colOff>
      <xdr:row>50</xdr:row>
      <xdr:rowOff>0</xdr:rowOff>
    </xdr:to>
    <xdr:sp macro="" textlink="">
      <xdr:nvSpPr>
        <xdr:cNvPr id="1118" name="Line 56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1119" name="Line 57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91</xdr:row>
      <xdr:rowOff>76200</xdr:rowOff>
    </xdr:from>
    <xdr:to>
      <xdr:col>30</xdr:col>
      <xdr:colOff>0</xdr:colOff>
      <xdr:row>91</xdr:row>
      <xdr:rowOff>76200</xdr:rowOff>
    </xdr:to>
    <xdr:sp macro="" textlink="">
      <xdr:nvSpPr>
        <xdr:cNvPr id="1120" name="Line 64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>
          <a:off x="17802225" y="16744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134</xdr:row>
      <xdr:rowOff>76200</xdr:rowOff>
    </xdr:from>
    <xdr:to>
      <xdr:col>30</xdr:col>
      <xdr:colOff>0</xdr:colOff>
      <xdr:row>134</xdr:row>
      <xdr:rowOff>76200</xdr:rowOff>
    </xdr:to>
    <xdr:sp macro="" textlink="">
      <xdr:nvSpPr>
        <xdr:cNvPr id="1124" name="Line 68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>
          <a:off x="17802225" y="23783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177</xdr:row>
      <xdr:rowOff>76200</xdr:rowOff>
    </xdr:from>
    <xdr:to>
      <xdr:col>30</xdr:col>
      <xdr:colOff>0</xdr:colOff>
      <xdr:row>177</xdr:row>
      <xdr:rowOff>76200</xdr:rowOff>
    </xdr:to>
    <xdr:sp macro="" textlink="">
      <xdr:nvSpPr>
        <xdr:cNvPr id="1128" name="Line 72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>
          <a:off x="17802225" y="30822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48</xdr:row>
      <xdr:rowOff>76200</xdr:rowOff>
    </xdr:from>
    <xdr:to>
      <xdr:col>30</xdr:col>
      <xdr:colOff>0</xdr:colOff>
      <xdr:row>48</xdr:row>
      <xdr:rowOff>76200</xdr:rowOff>
    </xdr:to>
    <xdr:sp macro="" textlink="">
      <xdr:nvSpPr>
        <xdr:cNvPr id="2" name="Line 17">
          <a:extLst>
            <a:ext uri="{FF2B5EF4-FFF2-40B4-BE49-F238E27FC236}">
              <a16:creationId xmlns:a16="http://schemas.microsoft.com/office/drawing/2014/main" id="{9E16BCD6-E7BC-4EE8-85E0-3297D7560E97}"/>
            </a:ext>
          </a:extLst>
        </xdr:cNvPr>
        <xdr:cNvSpPr>
          <a:spLocks noChangeShapeType="1"/>
        </xdr:cNvSpPr>
      </xdr:nvSpPr>
      <xdr:spPr bwMode="auto">
        <a:xfrm>
          <a:off x="19324320" y="78409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sp macro="" textlink="">
      <xdr:nvSpPr>
        <xdr:cNvPr id="3" name="Line 41">
          <a:extLst>
            <a:ext uri="{FF2B5EF4-FFF2-40B4-BE49-F238E27FC236}">
              <a16:creationId xmlns:a16="http://schemas.microsoft.com/office/drawing/2014/main" id="{97C96D06-D362-4BAB-9E1C-B29B4138C7E6}"/>
            </a:ext>
          </a:extLst>
        </xdr:cNvPr>
        <xdr:cNvSpPr>
          <a:spLocks noChangeShapeType="1"/>
        </xdr:cNvSpPr>
      </xdr:nvSpPr>
      <xdr:spPr bwMode="auto">
        <a:xfrm>
          <a:off x="19324320" y="8084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4" name="Line 42">
          <a:extLst>
            <a:ext uri="{FF2B5EF4-FFF2-40B4-BE49-F238E27FC236}">
              <a16:creationId xmlns:a16="http://schemas.microsoft.com/office/drawing/2014/main" id="{181E6A3F-7B5F-4225-89E5-4407EB64C766}"/>
            </a:ext>
          </a:extLst>
        </xdr:cNvPr>
        <xdr:cNvSpPr>
          <a:spLocks noChangeShapeType="1"/>
        </xdr:cNvSpPr>
      </xdr:nvSpPr>
      <xdr:spPr bwMode="auto">
        <a:xfrm rot="5400000">
          <a:off x="26447115" y="8084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50</xdr:row>
      <xdr:rowOff>0</xdr:rowOff>
    </xdr:from>
    <xdr:to>
      <xdr:col>43</xdr:col>
      <xdr:colOff>161925</xdr:colOff>
      <xdr:row>50</xdr:row>
      <xdr:rowOff>0</xdr:rowOff>
    </xdr:to>
    <xdr:sp macro="" textlink="">
      <xdr:nvSpPr>
        <xdr:cNvPr id="5" name="Line 43">
          <a:extLst>
            <a:ext uri="{FF2B5EF4-FFF2-40B4-BE49-F238E27FC236}">
              <a16:creationId xmlns:a16="http://schemas.microsoft.com/office/drawing/2014/main" id="{BA5446B4-5A79-48CF-AC61-25463579E150}"/>
            </a:ext>
          </a:extLst>
        </xdr:cNvPr>
        <xdr:cNvSpPr>
          <a:spLocks noChangeShapeType="1"/>
        </xdr:cNvSpPr>
      </xdr:nvSpPr>
      <xdr:spPr bwMode="auto">
        <a:xfrm rot="5400000">
          <a:off x="27167205" y="8084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6" name="Line 44">
          <a:extLst>
            <a:ext uri="{FF2B5EF4-FFF2-40B4-BE49-F238E27FC236}">
              <a16:creationId xmlns:a16="http://schemas.microsoft.com/office/drawing/2014/main" id="{FCFC4920-4CCF-44D8-BDB2-C94667012FCB}"/>
            </a:ext>
          </a:extLst>
        </xdr:cNvPr>
        <xdr:cNvSpPr>
          <a:spLocks noChangeShapeType="1"/>
        </xdr:cNvSpPr>
      </xdr:nvSpPr>
      <xdr:spPr bwMode="auto">
        <a:xfrm rot="5400000">
          <a:off x="26447115" y="8084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sp macro="" textlink="">
      <xdr:nvSpPr>
        <xdr:cNvPr id="7" name="Line 45">
          <a:extLst>
            <a:ext uri="{FF2B5EF4-FFF2-40B4-BE49-F238E27FC236}">
              <a16:creationId xmlns:a16="http://schemas.microsoft.com/office/drawing/2014/main" id="{63F58F79-6875-4850-8336-21F06D2F5D51}"/>
            </a:ext>
          </a:extLst>
        </xdr:cNvPr>
        <xdr:cNvSpPr>
          <a:spLocks noChangeShapeType="1"/>
        </xdr:cNvSpPr>
      </xdr:nvSpPr>
      <xdr:spPr bwMode="auto">
        <a:xfrm>
          <a:off x="19324320" y="8084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8" name="Line 46">
          <a:extLst>
            <a:ext uri="{FF2B5EF4-FFF2-40B4-BE49-F238E27FC236}">
              <a16:creationId xmlns:a16="http://schemas.microsoft.com/office/drawing/2014/main" id="{DD13D6BA-5AEF-4C52-9F4C-A27162C7294E}"/>
            </a:ext>
          </a:extLst>
        </xdr:cNvPr>
        <xdr:cNvSpPr>
          <a:spLocks noChangeShapeType="1"/>
        </xdr:cNvSpPr>
      </xdr:nvSpPr>
      <xdr:spPr bwMode="auto">
        <a:xfrm rot="5400000">
          <a:off x="26447115" y="8084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50</xdr:row>
      <xdr:rowOff>0</xdr:rowOff>
    </xdr:from>
    <xdr:to>
      <xdr:col>43</xdr:col>
      <xdr:colOff>161925</xdr:colOff>
      <xdr:row>50</xdr:row>
      <xdr:rowOff>0</xdr:rowOff>
    </xdr:to>
    <xdr:sp macro="" textlink="">
      <xdr:nvSpPr>
        <xdr:cNvPr id="9" name="Line 47">
          <a:extLst>
            <a:ext uri="{FF2B5EF4-FFF2-40B4-BE49-F238E27FC236}">
              <a16:creationId xmlns:a16="http://schemas.microsoft.com/office/drawing/2014/main" id="{5AE23967-18D5-4C44-9E93-5E8B57DE876B}"/>
            </a:ext>
          </a:extLst>
        </xdr:cNvPr>
        <xdr:cNvSpPr>
          <a:spLocks noChangeShapeType="1"/>
        </xdr:cNvSpPr>
      </xdr:nvSpPr>
      <xdr:spPr bwMode="auto">
        <a:xfrm rot="5400000">
          <a:off x="27167205" y="8084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10" name="Line 48">
          <a:extLst>
            <a:ext uri="{FF2B5EF4-FFF2-40B4-BE49-F238E27FC236}">
              <a16:creationId xmlns:a16="http://schemas.microsoft.com/office/drawing/2014/main" id="{69A1215B-C1CC-46A1-A4A4-54A5AF031738}"/>
            </a:ext>
          </a:extLst>
        </xdr:cNvPr>
        <xdr:cNvSpPr>
          <a:spLocks noChangeShapeType="1"/>
        </xdr:cNvSpPr>
      </xdr:nvSpPr>
      <xdr:spPr bwMode="auto">
        <a:xfrm rot="5400000">
          <a:off x="26447115" y="8084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sp macro="" textlink="">
      <xdr:nvSpPr>
        <xdr:cNvPr id="11" name="Line 49">
          <a:extLst>
            <a:ext uri="{FF2B5EF4-FFF2-40B4-BE49-F238E27FC236}">
              <a16:creationId xmlns:a16="http://schemas.microsoft.com/office/drawing/2014/main" id="{42559BC8-1F2E-4E8C-AC39-D551B23ECDA1}"/>
            </a:ext>
          </a:extLst>
        </xdr:cNvPr>
        <xdr:cNvSpPr>
          <a:spLocks noChangeShapeType="1"/>
        </xdr:cNvSpPr>
      </xdr:nvSpPr>
      <xdr:spPr bwMode="auto">
        <a:xfrm>
          <a:off x="19324320" y="8084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12" name="Line 50">
          <a:extLst>
            <a:ext uri="{FF2B5EF4-FFF2-40B4-BE49-F238E27FC236}">
              <a16:creationId xmlns:a16="http://schemas.microsoft.com/office/drawing/2014/main" id="{8E8512FF-14AC-4460-B1B1-BE233D770D05}"/>
            </a:ext>
          </a:extLst>
        </xdr:cNvPr>
        <xdr:cNvSpPr>
          <a:spLocks noChangeShapeType="1"/>
        </xdr:cNvSpPr>
      </xdr:nvSpPr>
      <xdr:spPr bwMode="auto">
        <a:xfrm rot="5400000">
          <a:off x="26447115" y="8084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50</xdr:row>
      <xdr:rowOff>0</xdr:rowOff>
    </xdr:from>
    <xdr:to>
      <xdr:col>43</xdr:col>
      <xdr:colOff>161925</xdr:colOff>
      <xdr:row>50</xdr:row>
      <xdr:rowOff>0</xdr:rowOff>
    </xdr:to>
    <xdr:sp macro="" textlink="">
      <xdr:nvSpPr>
        <xdr:cNvPr id="13" name="Line 51">
          <a:extLst>
            <a:ext uri="{FF2B5EF4-FFF2-40B4-BE49-F238E27FC236}">
              <a16:creationId xmlns:a16="http://schemas.microsoft.com/office/drawing/2014/main" id="{EBBAA55A-13E4-4B4D-AB86-18B95A093886}"/>
            </a:ext>
          </a:extLst>
        </xdr:cNvPr>
        <xdr:cNvSpPr>
          <a:spLocks noChangeShapeType="1"/>
        </xdr:cNvSpPr>
      </xdr:nvSpPr>
      <xdr:spPr bwMode="auto">
        <a:xfrm rot="5400000">
          <a:off x="27167205" y="8084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14" name="Line 52">
          <a:extLst>
            <a:ext uri="{FF2B5EF4-FFF2-40B4-BE49-F238E27FC236}">
              <a16:creationId xmlns:a16="http://schemas.microsoft.com/office/drawing/2014/main" id="{344F2573-484F-489B-9F7F-920502D7E802}"/>
            </a:ext>
          </a:extLst>
        </xdr:cNvPr>
        <xdr:cNvSpPr>
          <a:spLocks noChangeShapeType="1"/>
        </xdr:cNvSpPr>
      </xdr:nvSpPr>
      <xdr:spPr bwMode="auto">
        <a:xfrm rot="5400000">
          <a:off x="26447115" y="8084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sp macro="" textlink="">
      <xdr:nvSpPr>
        <xdr:cNvPr id="15" name="Line 54">
          <a:extLst>
            <a:ext uri="{FF2B5EF4-FFF2-40B4-BE49-F238E27FC236}">
              <a16:creationId xmlns:a16="http://schemas.microsoft.com/office/drawing/2014/main" id="{EEED789D-01B9-4F26-995E-04D1AD87A5CD}"/>
            </a:ext>
          </a:extLst>
        </xdr:cNvPr>
        <xdr:cNvSpPr>
          <a:spLocks noChangeShapeType="1"/>
        </xdr:cNvSpPr>
      </xdr:nvSpPr>
      <xdr:spPr bwMode="auto">
        <a:xfrm>
          <a:off x="19324320" y="8084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16" name="Line 55">
          <a:extLst>
            <a:ext uri="{FF2B5EF4-FFF2-40B4-BE49-F238E27FC236}">
              <a16:creationId xmlns:a16="http://schemas.microsoft.com/office/drawing/2014/main" id="{22552418-73F3-43D2-8E10-46E6B24A583F}"/>
            </a:ext>
          </a:extLst>
        </xdr:cNvPr>
        <xdr:cNvSpPr>
          <a:spLocks noChangeShapeType="1"/>
        </xdr:cNvSpPr>
      </xdr:nvSpPr>
      <xdr:spPr bwMode="auto">
        <a:xfrm rot="5400000">
          <a:off x="26447115" y="8084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50</xdr:row>
      <xdr:rowOff>0</xdr:rowOff>
    </xdr:from>
    <xdr:to>
      <xdr:col>43</xdr:col>
      <xdr:colOff>161925</xdr:colOff>
      <xdr:row>50</xdr:row>
      <xdr:rowOff>0</xdr:rowOff>
    </xdr:to>
    <xdr:sp macro="" textlink="">
      <xdr:nvSpPr>
        <xdr:cNvPr id="17" name="Line 56">
          <a:extLst>
            <a:ext uri="{FF2B5EF4-FFF2-40B4-BE49-F238E27FC236}">
              <a16:creationId xmlns:a16="http://schemas.microsoft.com/office/drawing/2014/main" id="{4CAFFDA8-4902-47AE-9026-33AC4AEB439E}"/>
            </a:ext>
          </a:extLst>
        </xdr:cNvPr>
        <xdr:cNvSpPr>
          <a:spLocks noChangeShapeType="1"/>
        </xdr:cNvSpPr>
      </xdr:nvSpPr>
      <xdr:spPr bwMode="auto">
        <a:xfrm rot="5400000">
          <a:off x="27167205" y="8084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50</xdr:row>
      <xdr:rowOff>0</xdr:rowOff>
    </xdr:from>
    <xdr:to>
      <xdr:col>42</xdr:col>
      <xdr:colOff>66675</xdr:colOff>
      <xdr:row>50</xdr:row>
      <xdr:rowOff>0</xdr:rowOff>
    </xdr:to>
    <xdr:sp macro="" textlink="">
      <xdr:nvSpPr>
        <xdr:cNvPr id="18" name="Line 57">
          <a:extLst>
            <a:ext uri="{FF2B5EF4-FFF2-40B4-BE49-F238E27FC236}">
              <a16:creationId xmlns:a16="http://schemas.microsoft.com/office/drawing/2014/main" id="{02E040F9-48A6-4BA7-AAA2-4C2B858F9333}"/>
            </a:ext>
          </a:extLst>
        </xdr:cNvPr>
        <xdr:cNvSpPr>
          <a:spLocks noChangeShapeType="1"/>
        </xdr:cNvSpPr>
      </xdr:nvSpPr>
      <xdr:spPr bwMode="auto">
        <a:xfrm rot="5400000">
          <a:off x="26447115" y="80848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91</xdr:row>
      <xdr:rowOff>76200</xdr:rowOff>
    </xdr:from>
    <xdr:to>
      <xdr:col>30</xdr:col>
      <xdr:colOff>0</xdr:colOff>
      <xdr:row>91</xdr:row>
      <xdr:rowOff>76200</xdr:rowOff>
    </xdr:to>
    <xdr:sp macro="" textlink="">
      <xdr:nvSpPr>
        <xdr:cNvPr id="19" name="Line 64">
          <a:extLst>
            <a:ext uri="{FF2B5EF4-FFF2-40B4-BE49-F238E27FC236}">
              <a16:creationId xmlns:a16="http://schemas.microsoft.com/office/drawing/2014/main" id="{F8EBF3DE-C7C2-4148-8148-13245EFBDF7E}"/>
            </a:ext>
          </a:extLst>
        </xdr:cNvPr>
        <xdr:cNvSpPr>
          <a:spLocks noChangeShapeType="1"/>
        </xdr:cNvSpPr>
      </xdr:nvSpPr>
      <xdr:spPr bwMode="auto">
        <a:xfrm>
          <a:off x="19324320" y="148056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134</xdr:row>
      <xdr:rowOff>76200</xdr:rowOff>
    </xdr:from>
    <xdr:to>
      <xdr:col>30</xdr:col>
      <xdr:colOff>0</xdr:colOff>
      <xdr:row>134</xdr:row>
      <xdr:rowOff>76200</xdr:rowOff>
    </xdr:to>
    <xdr:sp macro="" textlink="">
      <xdr:nvSpPr>
        <xdr:cNvPr id="20" name="Line 68">
          <a:extLst>
            <a:ext uri="{FF2B5EF4-FFF2-40B4-BE49-F238E27FC236}">
              <a16:creationId xmlns:a16="http://schemas.microsoft.com/office/drawing/2014/main" id="{66968194-BEBD-47FD-BA56-36014378EB53}"/>
            </a:ext>
          </a:extLst>
        </xdr:cNvPr>
        <xdr:cNvSpPr>
          <a:spLocks noChangeShapeType="1"/>
        </xdr:cNvSpPr>
      </xdr:nvSpPr>
      <xdr:spPr bwMode="auto">
        <a:xfrm>
          <a:off x="19324320" y="21770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177</xdr:row>
      <xdr:rowOff>76200</xdr:rowOff>
    </xdr:from>
    <xdr:to>
      <xdr:col>30</xdr:col>
      <xdr:colOff>0</xdr:colOff>
      <xdr:row>177</xdr:row>
      <xdr:rowOff>76200</xdr:rowOff>
    </xdr:to>
    <xdr:sp macro="" textlink="">
      <xdr:nvSpPr>
        <xdr:cNvPr id="21" name="Line 72">
          <a:extLst>
            <a:ext uri="{FF2B5EF4-FFF2-40B4-BE49-F238E27FC236}">
              <a16:creationId xmlns:a16="http://schemas.microsoft.com/office/drawing/2014/main" id="{12BD648E-80FE-4ABC-9E80-A0CA0997B671}"/>
            </a:ext>
          </a:extLst>
        </xdr:cNvPr>
        <xdr:cNvSpPr>
          <a:spLocks noChangeShapeType="1"/>
        </xdr:cNvSpPr>
      </xdr:nvSpPr>
      <xdr:spPr bwMode="auto">
        <a:xfrm>
          <a:off x="19324320" y="287350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179"/>
  <sheetViews>
    <sheetView showGridLines="0" tabSelected="1" topLeftCell="A31" zoomScale="130" zoomScaleNormal="130" workbookViewId="0">
      <selection activeCell="F39" sqref="F39"/>
    </sheetView>
  </sheetViews>
  <sheetFormatPr defaultColWidth="9.109375" defaultRowHeight="12.75" customHeight="1" x14ac:dyDescent="0.25"/>
  <cols>
    <col min="1" max="1" width="2.5546875" style="6" customWidth="1"/>
    <col min="2" max="2" width="9.109375" style="6"/>
    <col min="3" max="3" width="2.6640625" style="6" customWidth="1"/>
    <col min="4" max="4" width="15.44140625" style="6" customWidth="1"/>
    <col min="5" max="5" width="4.5546875" style="6" customWidth="1"/>
    <col min="6" max="6" width="15.44140625" style="6" customWidth="1"/>
    <col min="7" max="30" width="9.6640625" style="6" customWidth="1"/>
    <col min="31" max="31" width="2.6640625" style="6" customWidth="1"/>
    <col min="32" max="16384" width="9.109375" style="6"/>
  </cols>
  <sheetData>
    <row r="1" spans="1:38" ht="12.75" customHeight="1" x14ac:dyDescent="0.25">
      <c r="A1" s="6">
        <v>1</v>
      </c>
      <c r="D1" s="3"/>
      <c r="E1" s="3"/>
      <c r="F1" s="4" t="s">
        <v>9</v>
      </c>
      <c r="G1" s="3" t="s">
        <v>16</v>
      </c>
      <c r="H1" s="29"/>
      <c r="I1" s="2"/>
      <c r="J1" s="2"/>
      <c r="K1" s="2"/>
      <c r="L1" s="2"/>
      <c r="M1" s="2"/>
      <c r="N1" s="2"/>
      <c r="O1" s="2"/>
      <c r="P1" s="2"/>
      <c r="Q1" s="29"/>
      <c r="R1" s="29"/>
      <c r="S1" s="29"/>
      <c r="T1" s="29"/>
      <c r="U1" s="29"/>
      <c r="V1" s="29"/>
      <c r="W1" s="29"/>
      <c r="X1" s="2"/>
      <c r="Y1" s="2"/>
      <c r="Z1" s="2"/>
      <c r="AA1" s="2"/>
      <c r="AB1" s="2"/>
      <c r="AC1" s="2"/>
      <c r="AD1" s="30"/>
    </row>
    <row r="2" spans="1:38" ht="12.75" customHeight="1" x14ac:dyDescent="0.25">
      <c r="D2" s="3"/>
      <c r="E2" s="3"/>
      <c r="F2" s="4" t="s">
        <v>8</v>
      </c>
      <c r="G2" s="3" t="s">
        <v>17</v>
      </c>
      <c r="H2" s="29"/>
      <c r="I2" s="2"/>
      <c r="J2" s="2"/>
      <c r="K2" s="2"/>
      <c r="L2" s="2"/>
      <c r="M2" s="2"/>
      <c r="N2" s="2"/>
      <c r="O2" s="2"/>
      <c r="P2" s="2"/>
      <c r="Q2" s="29"/>
      <c r="R2" s="29"/>
      <c r="S2" s="29"/>
      <c r="T2" s="29"/>
      <c r="U2" s="29"/>
      <c r="V2" s="29"/>
      <c r="W2" s="29"/>
      <c r="X2" s="2"/>
      <c r="Y2" s="2"/>
      <c r="Z2" s="2"/>
      <c r="AA2" s="2"/>
      <c r="AB2" s="2"/>
      <c r="AC2" s="2"/>
      <c r="AD2" s="30"/>
    </row>
    <row r="3" spans="1:38" ht="12.75" customHeight="1" x14ac:dyDescent="0.25">
      <c r="D3" s="3"/>
      <c r="E3" s="4"/>
      <c r="F3" s="4"/>
      <c r="G3" s="3" t="s">
        <v>18</v>
      </c>
      <c r="H3" s="3"/>
      <c r="I3" s="2"/>
      <c r="J3" s="2"/>
      <c r="K3" s="2"/>
      <c r="L3" s="2"/>
      <c r="M3" s="2"/>
      <c r="N3" s="2"/>
      <c r="O3" s="2"/>
      <c r="P3" s="2"/>
      <c r="Q3" s="3"/>
      <c r="R3" s="3"/>
      <c r="S3" s="3"/>
      <c r="T3" s="3"/>
      <c r="U3" s="3"/>
      <c r="V3" s="3"/>
      <c r="W3" s="3"/>
      <c r="X3" s="2"/>
      <c r="Y3" s="2"/>
      <c r="Z3" s="2"/>
      <c r="AA3" s="2"/>
      <c r="AB3" s="2"/>
      <c r="AC3" s="2"/>
      <c r="AD3" s="30"/>
    </row>
    <row r="4" spans="1:38" ht="12.75" customHeight="1" x14ac:dyDescent="0.25">
      <c r="D4" s="3"/>
      <c r="E4" s="4"/>
      <c r="F4" s="5"/>
      <c r="G4" s="3" t="s">
        <v>19</v>
      </c>
      <c r="H4" s="3"/>
      <c r="I4" s="2"/>
      <c r="J4" s="2"/>
      <c r="K4" s="2"/>
      <c r="L4" s="2"/>
      <c r="M4" s="2"/>
      <c r="N4" s="2"/>
      <c r="O4" s="2"/>
      <c r="P4" s="2"/>
      <c r="Q4" s="3"/>
      <c r="R4" s="3"/>
      <c r="S4" s="3"/>
      <c r="T4" s="3"/>
      <c r="U4" s="3"/>
      <c r="V4" s="3"/>
      <c r="W4" s="3"/>
      <c r="X4" s="2"/>
      <c r="Y4" s="2"/>
      <c r="Z4" s="2"/>
      <c r="AA4" s="2"/>
      <c r="AB4" s="2"/>
      <c r="AC4" s="2"/>
      <c r="AD4" s="30"/>
    </row>
    <row r="5" spans="1:38" ht="12.75" customHeight="1" x14ac:dyDescent="0.25">
      <c r="D5" s="3"/>
      <c r="E5" s="4"/>
      <c r="F5" s="5"/>
      <c r="G5" s="3" t="s">
        <v>20</v>
      </c>
      <c r="H5" s="3"/>
      <c r="I5" s="2"/>
      <c r="J5" s="2"/>
      <c r="K5" s="2"/>
      <c r="L5" s="2"/>
      <c r="M5" s="2"/>
      <c r="N5" s="2"/>
      <c r="O5" s="2"/>
      <c r="P5" s="2"/>
      <c r="Q5" s="3"/>
      <c r="R5" s="3"/>
      <c r="S5" s="3"/>
      <c r="T5" s="3"/>
      <c r="U5" s="3"/>
      <c r="V5" s="3"/>
      <c r="W5" s="3"/>
      <c r="X5" s="2"/>
      <c r="Y5" s="2"/>
      <c r="Z5" s="2"/>
      <c r="AA5" s="2"/>
      <c r="AB5" s="2"/>
      <c r="AC5" s="2"/>
      <c r="AD5" s="30"/>
    </row>
    <row r="6" spans="1:38" ht="12.75" customHeight="1" x14ac:dyDescent="0.25">
      <c r="D6" s="3"/>
      <c r="E6" s="4"/>
      <c r="F6" s="5"/>
      <c r="G6" s="3"/>
      <c r="H6" s="3"/>
      <c r="I6" s="2"/>
      <c r="J6" s="2"/>
      <c r="K6" s="2"/>
      <c r="L6" s="2"/>
      <c r="M6" s="2"/>
      <c r="N6" s="2"/>
      <c r="O6" s="2"/>
      <c r="P6" s="2"/>
      <c r="Q6" s="3"/>
      <c r="R6" s="3"/>
      <c r="S6" s="3"/>
      <c r="T6" s="3"/>
      <c r="U6" s="3"/>
      <c r="V6" s="3"/>
      <c r="W6" s="3"/>
      <c r="X6" s="2"/>
      <c r="Y6" s="2"/>
      <c r="Z6" s="2"/>
      <c r="AA6" s="2"/>
      <c r="AB6" s="2"/>
      <c r="AC6" s="2"/>
      <c r="AD6" s="30"/>
    </row>
    <row r="7" spans="1:38" ht="12.75" customHeight="1" x14ac:dyDescent="0.25">
      <c r="D7" s="3"/>
      <c r="E7" s="7"/>
      <c r="F7" s="5"/>
      <c r="G7" s="8"/>
      <c r="H7" s="3"/>
      <c r="I7" s="2"/>
      <c r="J7" s="2"/>
      <c r="K7" s="2"/>
      <c r="L7" s="2"/>
      <c r="M7" s="2"/>
      <c r="N7" s="2"/>
      <c r="O7" s="2"/>
      <c r="P7" s="2"/>
      <c r="Q7" s="3"/>
      <c r="R7" s="3"/>
      <c r="S7" s="3"/>
      <c r="T7" s="3"/>
      <c r="U7" s="3"/>
      <c r="V7" s="3"/>
      <c r="W7" s="3"/>
      <c r="X7" s="2"/>
      <c r="Y7" s="2"/>
      <c r="Z7" s="2"/>
      <c r="AA7" s="2"/>
      <c r="AB7" s="2"/>
      <c r="AC7" s="2"/>
      <c r="AD7" s="30"/>
    </row>
    <row r="8" spans="1:38" ht="12.75" customHeight="1" thickBot="1" x14ac:dyDescent="0.3"/>
    <row r="9" spans="1:38" ht="12.75" customHeight="1" thickBot="1" x14ac:dyDescent="0.3">
      <c r="B9" s="32" t="s">
        <v>13</v>
      </c>
      <c r="D9" s="79" t="str">
        <f>"PAVEMENT CALC SHEET " &amp; B10</f>
        <v xml:space="preserve">PAVEMENT CALC SHEET </v>
      </c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F9" s="37">
        <v>1</v>
      </c>
      <c r="AG9" s="38" t="s">
        <v>21</v>
      </c>
      <c r="AH9" s="10"/>
      <c r="AI9" s="10"/>
      <c r="AJ9" s="10"/>
      <c r="AK9" s="10"/>
      <c r="AL9" s="10"/>
    </row>
    <row r="10" spans="1:38" ht="12.75" customHeight="1" thickBot="1" x14ac:dyDescent="0.3">
      <c r="B10" s="36"/>
      <c r="D10" s="9"/>
      <c r="E10" s="9"/>
      <c r="F10" s="9"/>
      <c r="G10" s="9"/>
      <c r="H10" s="11" t="s">
        <v>11</v>
      </c>
      <c r="I10" s="31" t="s">
        <v>23</v>
      </c>
      <c r="J10" s="31"/>
      <c r="K10" s="31" t="s">
        <v>83</v>
      </c>
      <c r="L10" s="31" t="s">
        <v>24</v>
      </c>
      <c r="M10" s="31"/>
      <c r="N10" s="31" t="s">
        <v>25</v>
      </c>
      <c r="O10" s="31" t="s">
        <v>26</v>
      </c>
      <c r="P10" s="31" t="s">
        <v>27</v>
      </c>
      <c r="Q10" s="31" t="s">
        <v>84</v>
      </c>
      <c r="R10" s="31" t="s">
        <v>29</v>
      </c>
      <c r="S10" s="31"/>
      <c r="T10" s="31" t="s">
        <v>28</v>
      </c>
      <c r="U10" s="31"/>
      <c r="V10" s="31" t="s">
        <v>30</v>
      </c>
      <c r="W10" s="31"/>
      <c r="X10" s="31" t="s">
        <v>31</v>
      </c>
      <c r="Y10" s="31" t="s">
        <v>32</v>
      </c>
      <c r="Z10" s="31"/>
      <c r="AA10" s="31" t="s">
        <v>85</v>
      </c>
      <c r="AB10" s="31"/>
      <c r="AC10" s="31" t="s">
        <v>82</v>
      </c>
      <c r="AD10" s="31" t="s">
        <v>81</v>
      </c>
    </row>
    <row r="11" spans="1:38" ht="12.75" customHeight="1" x14ac:dyDescent="0.25">
      <c r="D11" s="9"/>
      <c r="E11" s="9"/>
      <c r="F11" s="9"/>
      <c r="G11" s="9"/>
      <c r="H11" s="11" t="s">
        <v>12</v>
      </c>
      <c r="I11" s="13"/>
      <c r="J11" s="13"/>
      <c r="K11" s="13"/>
      <c r="L11" s="13"/>
      <c r="M11" s="13"/>
      <c r="N11" s="13"/>
      <c r="O11" s="13"/>
      <c r="P11" s="13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</row>
    <row r="12" spans="1:38" ht="12.75" customHeight="1" x14ac:dyDescent="0.25">
      <c r="D12" s="10"/>
      <c r="E12" s="10"/>
      <c r="F12" s="1"/>
      <c r="G12" s="10"/>
      <c r="H12" s="11" t="s">
        <v>5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</row>
    <row r="13" spans="1:38" ht="12.75" customHeight="1" thickBot="1" x14ac:dyDescent="0.3">
      <c r="D13" s="10"/>
      <c r="E13" s="10"/>
      <c r="F13" s="1"/>
      <c r="G13" s="10"/>
      <c r="H13" s="11" t="s">
        <v>6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</row>
    <row r="14" spans="1:38" ht="12.75" customHeight="1" x14ac:dyDescent="0.25">
      <c r="B14" s="76" t="s">
        <v>14</v>
      </c>
      <c r="D14" s="100" t="s">
        <v>22</v>
      </c>
      <c r="E14" s="101"/>
      <c r="F14" s="102"/>
      <c r="G14" s="98" t="s">
        <v>0</v>
      </c>
      <c r="H14" s="98" t="s">
        <v>95</v>
      </c>
      <c r="I14" s="51" t="str">
        <f t="shared" ref="I14:AD14" si="0">IF(OR(TRIM(I10)=0,TRIM(I10)=""),"",IF(IFERROR(TRIM(INDEX(QryItemNamed,MATCH(TRIM(I10),ITEM,0),2)),"")="Y","SPECIAL",LEFT(IFERROR(TRIM(INDEX(ITEM,MATCH(TRIM(I10),ITEM,0))),""),3)))</f>
        <v>203</v>
      </c>
      <c r="J14" s="51" t="str">
        <f t="shared" ref="J14" si="1">IF(OR(TRIM(J10)=0,TRIM(J10)=""),"",IF(IFERROR(TRIM(INDEX(QryItemNamed,MATCH(TRIM(J10),ITEM,0),2)),"")="Y","SPECIAL",LEFT(IFERROR(TRIM(INDEX(ITEM,MATCH(TRIM(J10),ITEM,0))),""),3)))</f>
        <v/>
      </c>
      <c r="K14" s="51" t="str">
        <f t="shared" ref="K14:L14" si="2">IF(OR(TRIM(K10)=0,TRIM(K10)=""),"",IF(IFERROR(TRIM(INDEX(QryItemNamed,MATCH(TRIM(K10),ITEM,0),2)),"")="Y","SPECIAL",LEFT(IFERROR(TRIM(INDEX(ITEM,MATCH(TRIM(K10),ITEM,0))),""),3)))</f>
        <v>204</v>
      </c>
      <c r="L14" s="51" t="str">
        <f t="shared" si="2"/>
        <v>204</v>
      </c>
      <c r="M14" s="51"/>
      <c r="N14" s="51" t="str">
        <f t="shared" ref="N14" si="3">IF(OR(TRIM(N10)=0,TRIM(N10)=""),"",IF(IFERROR(TRIM(INDEX(QryItemNamed,MATCH(TRIM(N10),ITEM,0),2)),"")="Y","SPECIAL",LEFT(IFERROR(TRIM(INDEX(ITEM,MATCH(TRIM(N10),ITEM,0))),""),3)))</f>
        <v>206</v>
      </c>
      <c r="O14" s="51" t="str">
        <f t="shared" si="0"/>
        <v>206</v>
      </c>
      <c r="P14" s="51" t="str">
        <f t="shared" si="0"/>
        <v>206</v>
      </c>
      <c r="Q14" s="51" t="str">
        <f t="shared" si="0"/>
        <v>255</v>
      </c>
      <c r="R14" s="52">
        <v>301</v>
      </c>
      <c r="S14" s="51" t="str">
        <f t="shared" si="0"/>
        <v/>
      </c>
      <c r="T14" s="51" t="str">
        <f t="shared" si="0"/>
        <v>304</v>
      </c>
      <c r="U14" s="51" t="str">
        <f t="shared" si="0"/>
        <v/>
      </c>
      <c r="V14" s="51" t="str">
        <f t="shared" si="0"/>
        <v>407</v>
      </c>
      <c r="W14" s="51" t="str">
        <f t="shared" si="0"/>
        <v/>
      </c>
      <c r="X14" s="51" t="str">
        <f t="shared" si="0"/>
        <v>442</v>
      </c>
      <c r="Y14" s="51" t="str">
        <f t="shared" si="0"/>
        <v>442</v>
      </c>
      <c r="Z14" s="51" t="str">
        <f t="shared" si="0"/>
        <v/>
      </c>
      <c r="AA14" s="51" t="str">
        <f t="shared" si="0"/>
        <v>452</v>
      </c>
      <c r="AB14" s="51" t="str">
        <f t="shared" si="0"/>
        <v/>
      </c>
      <c r="AC14" s="51" t="str">
        <f t="shared" si="0"/>
        <v>609</v>
      </c>
      <c r="AD14" s="51" t="str">
        <f t="shared" si="0"/>
        <v>609</v>
      </c>
    </row>
    <row r="15" spans="1:38" ht="19.2" customHeight="1" x14ac:dyDescent="0.25">
      <c r="B15" s="77"/>
      <c r="D15" s="103"/>
      <c r="E15" s="104"/>
      <c r="F15" s="105"/>
      <c r="G15" s="99"/>
      <c r="H15" s="99"/>
      <c r="I15" s="106" t="str">
        <f t="shared" ref="I15:AD15" si="4">IF(OR(TRIM(I10)=0,TRIM(I10)=""),IF(I11="","",I11),IF(IFERROR(TRIM(INDEX(QryItemNamed,MATCH(TRIM(I10),ITEM,0),2)),"")="Y",TRIM(RIGHT(IFERROR(TRIM(INDEX(QryItemNamed,MATCH(TRIM(I10),ITEM,0),4)),"123456789012"),LEN(IFERROR(TRIM(INDEX(QryItemNamed,MATCH(TRIM(I10),ITEM,0),4)),"123456789012"))-9))&amp;I11,IFERROR(TRIM(INDEX(QryItemNamed,MATCH(TRIM(I10),ITEM,0),4))&amp;I11,"ITEM CODE DOES NOT EXIST IN ITEM MASTER")))</f>
        <v>EMBANKMENT</v>
      </c>
      <c r="J15" s="106" t="str">
        <f t="shared" ref="J15" si="5">IF(OR(TRIM(J10)=0,TRIM(J10)=""),IF(J11="","",J11),IF(IFERROR(TRIM(INDEX(QryItemNamed,MATCH(TRIM(J10),ITEM,0),2)),"")="Y",TRIM(RIGHT(IFERROR(TRIM(INDEX(QryItemNamed,MATCH(TRIM(J10),ITEM,0),4)),"123456789012"),LEN(IFERROR(TRIM(INDEX(QryItemNamed,MATCH(TRIM(J10),ITEM,0),4)),"123456789012"))-9))&amp;J11,IFERROR(TRIM(INDEX(QryItemNamed,MATCH(TRIM(J10),ITEM,0),4))&amp;J11,"ITEM CODE DOES NOT EXIST IN ITEM MASTER")))</f>
        <v/>
      </c>
      <c r="K15" s="106" t="str">
        <f t="shared" ref="K15:L15" si="6">IF(OR(TRIM(K10)=0,TRIM(K10)=""),IF(K11="","",K11),IF(IFERROR(TRIM(INDEX(QryItemNamed,MATCH(TRIM(K10),ITEM,0),2)),"")="Y",TRIM(RIGHT(IFERROR(TRIM(INDEX(QryItemNamed,MATCH(TRIM(K10),ITEM,0),4)),"123456789012"),LEN(IFERROR(TRIM(INDEX(QryItemNamed,MATCH(TRIM(K10),ITEM,0),4)),"123456789012"))-9))&amp;K11,IFERROR(TRIM(INDEX(QryItemNamed,MATCH(TRIM(K10),ITEM,0),4))&amp;K11,"ITEM CODE DOES NOT EXIST IN ITEM MASTER")))</f>
        <v>SUBGRADE COMPACTION</v>
      </c>
      <c r="L15" s="106" t="str">
        <f t="shared" si="6"/>
        <v>PROOF ROLLING</v>
      </c>
      <c r="M15" s="53"/>
      <c r="N15" s="106" t="str">
        <f t="shared" ref="N15" si="7">IF(OR(TRIM(N10)=0,TRIM(N10)=""),IF(N11="","",N11),IF(IFERROR(TRIM(INDEX(QryItemNamed,MATCH(TRIM(N10),ITEM,0),2)),"")="Y",TRIM(RIGHT(IFERROR(TRIM(INDEX(QryItemNamed,MATCH(TRIM(N10),ITEM,0),4)),"123456789012"),LEN(IFERROR(TRIM(INDEX(QryItemNamed,MATCH(TRIM(N10),ITEM,0),4)),"123456789012"))-9))&amp;N11,IFERROR(TRIM(INDEX(QryItemNamed,MATCH(TRIM(N10),ITEM,0),4))&amp;N11,"ITEM CODE DOES NOT EXIST IN ITEM MASTER")))</f>
        <v>CEMENT</v>
      </c>
      <c r="O15" s="106" t="str">
        <f t="shared" si="4"/>
        <v>CURING COAT</v>
      </c>
      <c r="P15" s="106" t="str">
        <f t="shared" si="4"/>
        <v>CEMENT STABILIZED SUBGRADE, 12 INCHES DEEP</v>
      </c>
      <c r="Q15" s="106" t="str">
        <f t="shared" si="4"/>
        <v>FULL DEPTH PAVEMENT SAWING</v>
      </c>
      <c r="R15" s="106" t="s">
        <v>33</v>
      </c>
      <c r="S15" s="106" t="str">
        <f t="shared" si="4"/>
        <v/>
      </c>
      <c r="T15" s="106" t="str">
        <f t="shared" si="4"/>
        <v>AGGREGATE BASE</v>
      </c>
      <c r="U15" s="106" t="str">
        <f t="shared" si="4"/>
        <v/>
      </c>
      <c r="V15" s="106" t="str">
        <f t="shared" si="4"/>
        <v>TACK COAT</v>
      </c>
      <c r="W15" s="106" t="str">
        <f t="shared" si="4"/>
        <v/>
      </c>
      <c r="X15" s="106" t="str">
        <f t="shared" si="4"/>
        <v>ASPHALT CONCRETE SURFACE COURSE, 12.5 MM, TYPE A (446)</v>
      </c>
      <c r="Y15" s="106" t="str">
        <f t="shared" si="4"/>
        <v>ASPHALT CONCRETE INTERMEDIATE COURSE, 19 MM, TYPE A (446)</v>
      </c>
      <c r="Z15" s="106" t="str">
        <f t="shared" si="4"/>
        <v/>
      </c>
      <c r="AA15" s="106" t="str">
        <f t="shared" ref="AA15" si="8">IF(OR(TRIM(AA10)=0,TRIM(AA10)=""),IF(AA11="","",AA11),IF(IFERROR(TRIM(INDEX(QryItemNamed,MATCH(TRIM(AA10),ITEM,0),2)),"")="Y",TRIM(RIGHT(IFERROR(TRIM(INDEX(QryItemNamed,MATCH(TRIM(AA10),ITEM,0),4)),"123456789012"),LEN(IFERROR(TRIM(INDEX(QryItemNamed,MATCH(TRIM(AA10),ITEM,0),4)),"123456789012"))-9))&amp;AA11,IFERROR(TRIM(INDEX(QryItemNamed,MATCH(TRIM(AA10),ITEM,0),4))&amp;AA11,"ITEM CODE DOES NOT EXIST IN ITEM MASTER")))</f>
        <v>8" NON-REINFORCED CONCRETE PAVEMENT, CLASS QC1</v>
      </c>
      <c r="AB15" s="106" t="str">
        <f t="shared" si="4"/>
        <v/>
      </c>
      <c r="AC15" s="106" t="str">
        <f t="shared" si="4"/>
        <v>CURB, TYPE 7</v>
      </c>
      <c r="AD15" s="106" t="str">
        <f t="shared" si="4"/>
        <v>4" CONCRETE MEDIAN</v>
      </c>
    </row>
    <row r="16" spans="1:38" ht="12.75" customHeight="1" x14ac:dyDescent="0.25">
      <c r="B16" s="77"/>
      <c r="D16" s="103"/>
      <c r="E16" s="104"/>
      <c r="F16" s="105"/>
      <c r="G16" s="99"/>
      <c r="H16" s="99"/>
      <c r="I16" s="107"/>
      <c r="J16" s="107"/>
      <c r="K16" s="107"/>
      <c r="L16" s="107"/>
      <c r="M16" s="54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</row>
    <row r="17" spans="2:30" ht="12.75" customHeight="1" x14ac:dyDescent="0.25">
      <c r="B17" s="77"/>
      <c r="D17" s="103"/>
      <c r="E17" s="104"/>
      <c r="F17" s="105"/>
      <c r="G17" s="99"/>
      <c r="H17" s="99"/>
      <c r="I17" s="107"/>
      <c r="J17" s="107"/>
      <c r="K17" s="107"/>
      <c r="L17" s="107"/>
      <c r="M17" s="54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</row>
    <row r="18" spans="2:30" ht="12.75" customHeight="1" x14ac:dyDescent="0.25">
      <c r="B18" s="77"/>
      <c r="D18" s="103"/>
      <c r="E18" s="104"/>
      <c r="F18" s="105"/>
      <c r="G18" s="99"/>
      <c r="H18" s="99"/>
      <c r="I18" s="107"/>
      <c r="J18" s="107"/>
      <c r="K18" s="107"/>
      <c r="L18" s="107"/>
      <c r="M18" s="54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</row>
    <row r="19" spans="2:30" ht="12.75" customHeight="1" x14ac:dyDescent="0.25">
      <c r="B19" s="77"/>
      <c r="D19" s="103"/>
      <c r="E19" s="104"/>
      <c r="F19" s="105"/>
      <c r="G19" s="99"/>
      <c r="H19" s="99"/>
      <c r="I19" s="107"/>
      <c r="J19" s="107"/>
      <c r="K19" s="107"/>
      <c r="L19" s="107"/>
      <c r="M19" s="54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</row>
    <row r="20" spans="2:30" ht="12.75" customHeight="1" x14ac:dyDescent="0.25">
      <c r="B20" s="77"/>
      <c r="D20" s="103"/>
      <c r="E20" s="104"/>
      <c r="F20" s="105"/>
      <c r="G20" s="99"/>
      <c r="H20" s="99"/>
      <c r="I20" s="107"/>
      <c r="J20" s="107"/>
      <c r="K20" s="107"/>
      <c r="L20" s="107"/>
      <c r="M20" s="54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</row>
    <row r="21" spans="2:30" ht="12.75" customHeight="1" x14ac:dyDescent="0.25">
      <c r="B21" s="77"/>
      <c r="D21" s="103"/>
      <c r="E21" s="104"/>
      <c r="F21" s="105"/>
      <c r="G21" s="99"/>
      <c r="H21" s="99"/>
      <c r="I21" s="107"/>
      <c r="J21" s="107"/>
      <c r="K21" s="107"/>
      <c r="L21" s="107"/>
      <c r="M21" s="54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</row>
    <row r="22" spans="2:30" ht="12.75" customHeight="1" x14ac:dyDescent="0.25">
      <c r="B22" s="77"/>
      <c r="D22" s="103"/>
      <c r="E22" s="104"/>
      <c r="F22" s="105"/>
      <c r="G22" s="99"/>
      <c r="H22" s="99"/>
      <c r="I22" s="107"/>
      <c r="J22" s="107"/>
      <c r="K22" s="107"/>
      <c r="L22" s="107"/>
      <c r="M22" s="54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</row>
    <row r="23" spans="2:30" ht="12.75" customHeight="1" x14ac:dyDescent="0.25">
      <c r="B23" s="77"/>
      <c r="D23" s="103"/>
      <c r="E23" s="104"/>
      <c r="F23" s="105"/>
      <c r="G23" s="99"/>
      <c r="H23" s="99"/>
      <c r="I23" s="107"/>
      <c r="J23" s="107"/>
      <c r="K23" s="107"/>
      <c r="L23" s="107"/>
      <c r="M23" s="54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</row>
    <row r="24" spans="2:30" ht="12.75" customHeight="1" x14ac:dyDescent="0.25">
      <c r="B24" s="77"/>
      <c r="D24" s="103"/>
      <c r="E24" s="104"/>
      <c r="F24" s="105"/>
      <c r="G24" s="99"/>
      <c r="H24" s="99"/>
      <c r="I24" s="107"/>
      <c r="J24" s="107"/>
      <c r="K24" s="107"/>
      <c r="L24" s="107"/>
      <c r="M24" s="54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</row>
    <row r="25" spans="2:30" ht="12.75" customHeight="1" x14ac:dyDescent="0.25">
      <c r="B25" s="77"/>
      <c r="D25" s="103"/>
      <c r="E25" s="104"/>
      <c r="F25" s="105"/>
      <c r="G25" s="99"/>
      <c r="H25" s="99"/>
      <c r="I25" s="107"/>
      <c r="J25" s="107"/>
      <c r="K25" s="107"/>
      <c r="L25" s="107"/>
      <c r="M25" s="54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</row>
    <row r="26" spans="2:30" ht="12.75" customHeight="1" x14ac:dyDescent="0.25">
      <c r="B26" s="77"/>
      <c r="D26" s="103"/>
      <c r="E26" s="104"/>
      <c r="F26" s="105"/>
      <c r="G26" s="99"/>
      <c r="H26" s="99"/>
      <c r="I26" s="108"/>
      <c r="J26" s="108"/>
      <c r="K26" s="108"/>
      <c r="L26" s="108"/>
      <c r="M26" s="55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</row>
    <row r="27" spans="2:30" ht="12.75" customHeight="1" thickBot="1" x14ac:dyDescent="0.3">
      <c r="B27" s="78"/>
      <c r="D27" s="109"/>
      <c r="E27" s="109"/>
      <c r="F27" s="109"/>
      <c r="G27" s="56"/>
      <c r="H27" s="57"/>
      <c r="I27" s="57" t="str">
        <f t="shared" ref="I27:AD27" si="9">IF(OR(TRIM(I10)=0,TRIM(I10)=""),"",IFERROR(TRIM(INDEX(QryItemNamed,MATCH(TRIM(I10),ITEM,0),3)),""))</f>
        <v>CY</v>
      </c>
      <c r="J27" s="57" t="str">
        <f t="shared" ref="J27" si="10">IF(OR(TRIM(J10)=0,TRIM(J10)=""),"",IFERROR(TRIM(INDEX(QryItemNamed,MATCH(TRIM(J10),ITEM,0),3)),""))</f>
        <v/>
      </c>
      <c r="K27" s="57" t="str">
        <f t="shared" ref="K27:L27" si="11">IF(OR(TRIM(K10)=0,TRIM(K10)=""),"",IFERROR(TRIM(INDEX(QryItemNamed,MATCH(TRIM(K10),ITEM,0),3)),""))</f>
        <v>SY</v>
      </c>
      <c r="L27" s="57" t="str">
        <f t="shared" si="11"/>
        <v>HOUR</v>
      </c>
      <c r="M27" s="57"/>
      <c r="N27" s="57" t="str">
        <f t="shared" ref="N27" si="12">IF(OR(TRIM(N10)=0,TRIM(N10)=""),"",IFERROR(TRIM(INDEX(QryItemNamed,MATCH(TRIM(N10),ITEM,0),3)),""))</f>
        <v>TON</v>
      </c>
      <c r="O27" s="57" t="str">
        <f t="shared" si="9"/>
        <v>SY</v>
      </c>
      <c r="P27" s="57" t="str">
        <f t="shared" si="9"/>
        <v>SY</v>
      </c>
      <c r="Q27" s="57" t="str">
        <f t="shared" si="9"/>
        <v>FT</v>
      </c>
      <c r="R27" s="57" t="s">
        <v>34</v>
      </c>
      <c r="S27" s="57" t="str">
        <f t="shared" si="9"/>
        <v/>
      </c>
      <c r="T27" s="57" t="str">
        <f t="shared" si="9"/>
        <v>CY</v>
      </c>
      <c r="U27" s="57" t="str">
        <f t="shared" si="9"/>
        <v/>
      </c>
      <c r="V27" s="57" t="str">
        <f t="shared" si="9"/>
        <v>GAL</v>
      </c>
      <c r="W27" s="57" t="str">
        <f t="shared" si="9"/>
        <v/>
      </c>
      <c r="X27" s="57" t="str">
        <f t="shared" si="9"/>
        <v>CY</v>
      </c>
      <c r="Y27" s="57" t="str">
        <f t="shared" si="9"/>
        <v>CY</v>
      </c>
      <c r="Z27" s="57" t="str">
        <f t="shared" si="9"/>
        <v/>
      </c>
      <c r="AA27" s="57" t="str">
        <f t="shared" si="9"/>
        <v>SY</v>
      </c>
      <c r="AB27" s="57" t="str">
        <f t="shared" si="9"/>
        <v/>
      </c>
      <c r="AC27" s="57" t="str">
        <f t="shared" si="9"/>
        <v>FT</v>
      </c>
      <c r="AD27" s="57" t="str">
        <f t="shared" si="9"/>
        <v>SY</v>
      </c>
    </row>
    <row r="28" spans="2:30" ht="12.75" customHeight="1" x14ac:dyDescent="0.25">
      <c r="B28" s="33"/>
      <c r="D28" s="58"/>
      <c r="E28" s="58"/>
      <c r="F28" s="58"/>
      <c r="G28" s="59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</row>
    <row r="29" spans="2:30" ht="12.75" customHeight="1" x14ac:dyDescent="0.25">
      <c r="B29" s="34"/>
      <c r="D29" s="58" t="s">
        <v>45</v>
      </c>
      <c r="E29" s="58" t="s">
        <v>1</v>
      </c>
      <c r="F29" s="58" t="s">
        <v>46</v>
      </c>
      <c r="G29" s="59" t="s">
        <v>47</v>
      </c>
      <c r="H29" s="60">
        <v>19</v>
      </c>
      <c r="I29" s="61">
        <f>Calculations!L9</f>
        <v>179.750837037037</v>
      </c>
      <c r="J29" s="61"/>
      <c r="K29" s="61"/>
      <c r="L29" s="61">
        <f>Calculations!M9</f>
        <v>2.1203167407407411</v>
      </c>
      <c r="M29" s="61"/>
      <c r="N29" s="61">
        <f>Calculations!N9</f>
        <v>164.58958700000002</v>
      </c>
      <c r="O29" s="61">
        <f>Calculations!O9</f>
        <v>6360.9502222222227</v>
      </c>
      <c r="P29" s="61">
        <f>Calculations!P9</f>
        <v>6360.9502222222227</v>
      </c>
      <c r="Q29" s="61"/>
      <c r="R29" s="61">
        <f>Calculations!Q9</f>
        <v>1028.6862518518519</v>
      </c>
      <c r="S29" s="61"/>
      <c r="T29" s="61">
        <f>Calculations!R9</f>
        <v>1060.1583703703704</v>
      </c>
      <c r="U29" s="61"/>
      <c r="V29" s="61">
        <f>Calculations!S9+Calculations!T9</f>
        <v>771.22702638888893</v>
      </c>
      <c r="W29" s="61"/>
      <c r="X29" s="61">
        <f>Calculations!U9</f>
        <v>257.07567546296298</v>
      </c>
      <c r="Y29" s="61">
        <f>Calculations!V9</f>
        <v>428.45945910493828</v>
      </c>
      <c r="Z29" s="61"/>
      <c r="AA29" s="61"/>
      <c r="AB29" s="61"/>
      <c r="AC29" s="61">
        <f>Calculations!X9</f>
        <v>1149.6249</v>
      </c>
      <c r="AD29" s="62">
        <f>Calculations!W9</f>
        <v>294.1377333333333</v>
      </c>
    </row>
    <row r="30" spans="2:30" ht="12.75" customHeight="1" x14ac:dyDescent="0.25">
      <c r="B30" s="34"/>
      <c r="D30" s="63"/>
      <c r="E30" s="63"/>
      <c r="F30" s="63"/>
      <c r="G30" s="64"/>
      <c r="H30" s="60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2"/>
    </row>
    <row r="31" spans="2:30" ht="12.75" customHeight="1" x14ac:dyDescent="0.25">
      <c r="B31" s="34"/>
      <c r="D31" s="63" t="s">
        <v>46</v>
      </c>
      <c r="E31" s="63"/>
      <c r="F31" s="63" t="s">
        <v>79</v>
      </c>
      <c r="G31" s="64" t="s">
        <v>47</v>
      </c>
      <c r="H31" s="60" t="s">
        <v>104</v>
      </c>
      <c r="I31" s="61"/>
      <c r="J31" s="61"/>
      <c r="K31" s="61"/>
      <c r="L31" s="61">
        <f>Calculations!M10</f>
        <v>3.0202989592592591</v>
      </c>
      <c r="M31" s="61"/>
      <c r="N31" s="61">
        <f>Calculations!N10</f>
        <v>234.45070671250002</v>
      </c>
      <c r="O31" s="61">
        <f>Calculations!O10</f>
        <v>9060.8968777777773</v>
      </c>
      <c r="P31" s="61">
        <f>Calculations!P10</f>
        <v>9060.8968777777773</v>
      </c>
      <c r="Q31" s="61"/>
      <c r="R31" s="61">
        <f>Calculations!Q10</f>
        <v>1490.350337037037</v>
      </c>
      <c r="S31" s="61"/>
      <c r="T31" s="61">
        <f>Calculations!R10</f>
        <v>1510.1494796296295</v>
      </c>
      <c r="U31" s="61"/>
      <c r="V31" s="61">
        <f>Calculations!S10+Calculations!T10</f>
        <v>1115.9086708333334</v>
      </c>
      <c r="W31" s="61"/>
      <c r="X31" s="61">
        <f>Calculations!U10</f>
        <v>371.96955694444443</v>
      </c>
      <c r="Y31" s="61">
        <f>Calculations!V10</f>
        <v>619.94926157407406</v>
      </c>
      <c r="Z31" s="61"/>
      <c r="AA31" s="61"/>
      <c r="AB31" s="61"/>
      <c r="AC31" s="61">
        <f>Calculations!X10</f>
        <v>400.88249999999999</v>
      </c>
      <c r="AD31" s="62"/>
    </row>
    <row r="32" spans="2:30" ht="12.75" customHeight="1" x14ac:dyDescent="0.25">
      <c r="B32" s="34"/>
      <c r="D32" s="63"/>
      <c r="E32" s="63"/>
      <c r="F32" s="63"/>
      <c r="G32" s="64"/>
      <c r="H32" s="60"/>
      <c r="I32" s="61"/>
      <c r="J32" s="61"/>
      <c r="K32" s="61"/>
      <c r="L32" s="61"/>
      <c r="M32" s="61"/>
      <c r="N32" s="61"/>
      <c r="O32" s="61"/>
      <c r="P32" s="62"/>
      <c r="Q32" s="61"/>
      <c r="R32" s="61"/>
      <c r="S32" s="61"/>
      <c r="T32" s="61"/>
      <c r="U32" s="61"/>
      <c r="V32" s="61"/>
      <c r="W32" s="61"/>
      <c r="X32" s="61"/>
      <c r="Y32" s="61"/>
      <c r="Z32" s="65"/>
      <c r="AA32" s="65"/>
      <c r="AB32" s="65"/>
      <c r="AC32" s="62"/>
      <c r="AD32" s="62"/>
    </row>
    <row r="33" spans="2:30" ht="12.75" customHeight="1" x14ac:dyDescent="0.25">
      <c r="B33" s="34"/>
      <c r="D33" s="63" t="s">
        <v>79</v>
      </c>
      <c r="E33" s="63"/>
      <c r="F33" s="63" t="s">
        <v>80</v>
      </c>
      <c r="G33" s="64" t="s">
        <v>47</v>
      </c>
      <c r="H33" s="60">
        <v>20</v>
      </c>
      <c r="I33" s="61">
        <f>Calculations!L11</f>
        <v>171.28184876543213</v>
      </c>
      <c r="J33" s="61"/>
      <c r="K33" s="61"/>
      <c r="L33" s="61">
        <f>Calculations!M11</f>
        <v>1.0098402259259258</v>
      </c>
      <c r="M33" s="61"/>
      <c r="N33" s="61">
        <f>Calculations!N11</f>
        <v>78.388847537499998</v>
      </c>
      <c r="O33" s="61">
        <f>Calculations!O11</f>
        <v>3029.5206777777776</v>
      </c>
      <c r="P33" s="62">
        <f>Calculations!P11</f>
        <v>3029.5206777777776</v>
      </c>
      <c r="Q33" s="61"/>
      <c r="R33" s="61">
        <f>Calculations!Q11</f>
        <v>489.79424259259258</v>
      </c>
      <c r="S33" s="61"/>
      <c r="T33" s="61">
        <f>Calculations!R11</f>
        <v>504.92011296296295</v>
      </c>
      <c r="U33" s="61"/>
      <c r="V33" s="61">
        <f>Calculations!S11+Calculations!T11</f>
        <v>366.96429166666667</v>
      </c>
      <c r="W33" s="61"/>
      <c r="X33" s="62">
        <f>Calculations!U11</f>
        <v>122.32143055555555</v>
      </c>
      <c r="Y33" s="61">
        <f>Calculations!V11</f>
        <v>203.86905092592593</v>
      </c>
      <c r="Z33" s="65"/>
      <c r="AA33" s="65"/>
      <c r="AB33" s="65"/>
      <c r="AC33" s="62">
        <f>Calculations!X11</f>
        <v>658.26580000000001</v>
      </c>
      <c r="AD33" s="62">
        <f>Calculations!W11</f>
        <v>280.27938888888889</v>
      </c>
    </row>
    <row r="34" spans="2:30" ht="12.75" customHeight="1" x14ac:dyDescent="0.25">
      <c r="B34" s="34"/>
      <c r="D34" s="63"/>
      <c r="E34" s="63"/>
      <c r="F34" s="63"/>
      <c r="G34" s="64"/>
      <c r="H34" s="60"/>
      <c r="I34" s="61"/>
      <c r="J34" s="61"/>
      <c r="K34" s="61"/>
      <c r="L34" s="61"/>
      <c r="M34" s="61"/>
      <c r="N34" s="61"/>
      <c r="O34" s="61"/>
      <c r="P34" s="62"/>
      <c r="Q34" s="61"/>
      <c r="R34" s="61"/>
      <c r="S34" s="61"/>
      <c r="T34" s="61"/>
      <c r="U34" s="61"/>
      <c r="V34" s="61"/>
      <c r="W34" s="61"/>
      <c r="X34" s="62"/>
      <c r="Y34" s="61"/>
      <c r="Z34" s="65"/>
      <c r="AA34" s="65"/>
      <c r="AB34" s="65"/>
      <c r="AC34" s="62"/>
      <c r="AD34" s="62"/>
    </row>
    <row r="35" spans="2:30" ht="12.75" customHeight="1" x14ac:dyDescent="0.25">
      <c r="B35" s="34"/>
      <c r="D35" s="63"/>
      <c r="E35" s="63"/>
      <c r="F35" s="63"/>
      <c r="G35" s="64"/>
      <c r="H35" s="60"/>
      <c r="I35" s="61"/>
      <c r="J35" s="61"/>
      <c r="K35" s="61"/>
      <c r="L35" s="61"/>
      <c r="M35" s="61"/>
      <c r="N35" s="61"/>
      <c r="O35" s="61"/>
      <c r="P35" s="62"/>
      <c r="Q35" s="61"/>
      <c r="R35" s="61"/>
      <c r="S35" s="61"/>
      <c r="T35" s="61"/>
      <c r="U35" s="61"/>
      <c r="V35" s="61"/>
      <c r="W35" s="61"/>
      <c r="X35" s="62"/>
      <c r="Y35" s="61"/>
      <c r="Z35" s="65"/>
      <c r="AA35" s="65"/>
      <c r="AB35" s="65"/>
      <c r="AC35" s="62"/>
      <c r="AD35" s="62"/>
    </row>
    <row r="36" spans="2:30" ht="12.75" customHeight="1" x14ac:dyDescent="0.25">
      <c r="B36" s="34"/>
      <c r="D36" s="63" t="s">
        <v>115</v>
      </c>
      <c r="E36" s="63"/>
      <c r="F36" s="63" t="s">
        <v>112</v>
      </c>
      <c r="G36" s="64" t="s">
        <v>92</v>
      </c>
      <c r="H36" s="60" t="s">
        <v>111</v>
      </c>
      <c r="I36" s="61"/>
      <c r="J36" s="61"/>
      <c r="K36" s="61">
        <f>Calculations!Z16</f>
        <v>44.722222222222221</v>
      </c>
      <c r="L36" s="61"/>
      <c r="M36" s="61"/>
      <c r="N36" s="61"/>
      <c r="O36" s="61"/>
      <c r="P36" s="62"/>
      <c r="Q36" s="61"/>
      <c r="R36" s="61"/>
      <c r="S36" s="61"/>
      <c r="T36" s="61">
        <f>Calculations!R16</f>
        <v>6.9259259259259256</v>
      </c>
      <c r="U36" s="61"/>
      <c r="V36" s="61"/>
      <c r="W36" s="61"/>
      <c r="X36" s="62"/>
      <c r="Y36" s="61"/>
      <c r="Z36" s="65"/>
      <c r="AA36" s="65">
        <f>Calculations!AA16</f>
        <v>35.555555555555557</v>
      </c>
      <c r="AB36" s="65"/>
      <c r="AC36" s="62"/>
      <c r="AD36" s="62"/>
    </row>
    <row r="37" spans="2:30" ht="12.75" customHeight="1" x14ac:dyDescent="0.25">
      <c r="B37" s="34"/>
      <c r="D37" s="63"/>
      <c r="E37" s="63"/>
      <c r="F37" s="63"/>
      <c r="G37" s="64"/>
      <c r="H37" s="60"/>
      <c r="I37" s="61"/>
      <c r="J37" s="61"/>
      <c r="K37" s="61"/>
      <c r="L37" s="61"/>
      <c r="M37" s="61"/>
      <c r="N37" s="61"/>
      <c r="O37" s="61"/>
      <c r="P37" s="62"/>
      <c r="Q37" s="61"/>
      <c r="R37" s="61"/>
      <c r="S37" s="61"/>
      <c r="T37" s="61"/>
      <c r="U37" s="61"/>
      <c r="V37" s="61"/>
      <c r="W37" s="61"/>
      <c r="X37" s="62"/>
      <c r="Y37" s="61"/>
      <c r="Z37" s="65"/>
      <c r="AA37" s="65"/>
      <c r="AB37" s="65"/>
      <c r="AC37" s="62"/>
      <c r="AD37" s="62"/>
    </row>
    <row r="38" spans="2:30" ht="12.75" customHeight="1" x14ac:dyDescent="0.25">
      <c r="B38" s="34"/>
      <c r="D38" s="63"/>
      <c r="E38" s="63"/>
      <c r="F38" s="63"/>
      <c r="G38" s="64"/>
      <c r="H38" s="60"/>
      <c r="I38" s="61"/>
      <c r="J38" s="61"/>
      <c r="K38" s="61"/>
      <c r="L38" s="61"/>
      <c r="M38" s="61"/>
      <c r="N38" s="61"/>
      <c r="O38" s="61"/>
      <c r="P38" s="62"/>
      <c r="Q38" s="61"/>
      <c r="R38" s="61"/>
      <c r="S38" s="61"/>
      <c r="T38" s="61"/>
      <c r="U38" s="61"/>
      <c r="V38" s="61"/>
      <c r="W38" s="61"/>
      <c r="X38" s="62"/>
      <c r="Y38" s="61"/>
      <c r="Z38" s="65"/>
      <c r="AA38" s="65"/>
      <c r="AB38" s="65"/>
      <c r="AC38" s="62"/>
      <c r="AD38" s="62"/>
    </row>
    <row r="39" spans="2:30" ht="12.75" customHeight="1" x14ac:dyDescent="0.25">
      <c r="B39" s="34"/>
      <c r="D39" s="63" t="s">
        <v>113</v>
      </c>
      <c r="E39" s="63"/>
      <c r="F39" s="63" t="s">
        <v>114</v>
      </c>
      <c r="G39" s="64" t="s">
        <v>92</v>
      </c>
      <c r="H39" s="60" t="s">
        <v>111</v>
      </c>
      <c r="I39" s="61"/>
      <c r="J39" s="61"/>
      <c r="K39" s="61">
        <f>Calculations!Z17</f>
        <v>65.166666666666671</v>
      </c>
      <c r="L39" s="61"/>
      <c r="M39" s="61"/>
      <c r="N39" s="61"/>
      <c r="O39" s="61"/>
      <c r="P39" s="62"/>
      <c r="Q39" s="61"/>
      <c r="R39" s="61"/>
      <c r="S39" s="61"/>
      <c r="T39" s="61">
        <f>Calculations!R17</f>
        <v>10.185185185185185</v>
      </c>
      <c r="U39" s="61"/>
      <c r="V39" s="61"/>
      <c r="W39" s="61"/>
      <c r="X39" s="62"/>
      <c r="Y39" s="61"/>
      <c r="Z39" s="65"/>
      <c r="AA39" s="65">
        <f>Calculations!AA17</f>
        <v>53.333333333333336</v>
      </c>
      <c r="AB39" s="65"/>
      <c r="AC39" s="62"/>
      <c r="AD39" s="62"/>
    </row>
    <row r="40" spans="2:30" ht="12.75" customHeight="1" x14ac:dyDescent="0.25">
      <c r="B40" s="34"/>
      <c r="D40" s="63"/>
      <c r="E40" s="63"/>
      <c r="F40" s="63"/>
      <c r="G40" s="64"/>
      <c r="H40" s="60"/>
      <c r="I40" s="61"/>
      <c r="J40" s="61"/>
      <c r="K40" s="61"/>
      <c r="L40" s="61"/>
      <c r="M40" s="61"/>
      <c r="N40" s="61"/>
      <c r="O40" s="61"/>
      <c r="P40" s="62"/>
      <c r="Q40" s="61"/>
      <c r="R40" s="61"/>
      <c r="S40" s="61"/>
      <c r="T40" s="61"/>
      <c r="U40" s="61"/>
      <c r="V40" s="61"/>
      <c r="W40" s="61"/>
      <c r="X40" s="62"/>
      <c r="Y40" s="61"/>
      <c r="Z40" s="65"/>
      <c r="AA40" s="65"/>
      <c r="AB40" s="65"/>
      <c r="AC40" s="62"/>
      <c r="AD40" s="62"/>
    </row>
    <row r="41" spans="2:30" ht="12.75" customHeight="1" x14ac:dyDescent="0.25">
      <c r="B41" s="34"/>
      <c r="D41" s="63" t="s">
        <v>93</v>
      </c>
      <c r="E41" s="63"/>
      <c r="F41" s="63" t="s">
        <v>94</v>
      </c>
      <c r="G41" s="64" t="s">
        <v>47</v>
      </c>
      <c r="H41" s="60">
        <v>19</v>
      </c>
      <c r="I41" s="61"/>
      <c r="J41" s="61"/>
      <c r="K41" s="61"/>
      <c r="L41" s="61"/>
      <c r="M41" s="61"/>
      <c r="N41" s="61"/>
      <c r="O41" s="61"/>
      <c r="P41" s="62"/>
      <c r="Q41" s="61">
        <f>188.38+5.53+5.34</f>
        <v>199.25</v>
      </c>
      <c r="R41" s="61"/>
      <c r="S41" s="61"/>
      <c r="T41" s="61"/>
      <c r="U41" s="61"/>
      <c r="V41" s="61"/>
      <c r="W41" s="61"/>
      <c r="X41" s="62"/>
      <c r="Y41" s="61"/>
      <c r="Z41" s="65"/>
      <c r="AA41" s="65"/>
      <c r="AB41" s="65"/>
      <c r="AC41" s="62"/>
      <c r="AD41" s="62"/>
    </row>
    <row r="42" spans="2:30" ht="12.75" customHeight="1" x14ac:dyDescent="0.25">
      <c r="B42" s="34"/>
      <c r="D42" s="63" t="s">
        <v>96</v>
      </c>
      <c r="E42" s="63"/>
      <c r="F42" s="63"/>
      <c r="G42" s="64" t="s">
        <v>97</v>
      </c>
      <c r="H42" s="60" t="s">
        <v>110</v>
      </c>
      <c r="I42" s="61"/>
      <c r="J42" s="61"/>
      <c r="K42" s="61"/>
      <c r="L42" s="61"/>
      <c r="M42" s="61"/>
      <c r="N42" s="61"/>
      <c r="O42" s="61"/>
      <c r="P42" s="62"/>
      <c r="Q42" s="61">
        <v>45.6</v>
      </c>
      <c r="R42" s="61"/>
      <c r="S42" s="61"/>
      <c r="T42" s="61"/>
      <c r="U42" s="61"/>
      <c r="V42" s="61"/>
      <c r="W42" s="61"/>
      <c r="X42" s="62"/>
      <c r="Y42" s="61"/>
      <c r="Z42" s="65"/>
      <c r="AA42" s="65"/>
      <c r="AB42" s="65"/>
      <c r="AC42" s="62"/>
      <c r="AD42" s="62"/>
    </row>
    <row r="43" spans="2:30" ht="12.75" customHeight="1" x14ac:dyDescent="0.25">
      <c r="B43" s="34"/>
      <c r="D43" s="63" t="s">
        <v>98</v>
      </c>
      <c r="E43" s="63"/>
      <c r="F43" s="63"/>
      <c r="G43" s="64" t="s">
        <v>97</v>
      </c>
      <c r="H43" s="60" t="s">
        <v>110</v>
      </c>
      <c r="I43" s="61"/>
      <c r="J43" s="61"/>
      <c r="K43" s="61"/>
      <c r="L43" s="61"/>
      <c r="M43" s="61"/>
      <c r="N43" s="61"/>
      <c r="O43" s="61"/>
      <c r="P43" s="62"/>
      <c r="Q43" s="61">
        <v>45.7</v>
      </c>
      <c r="R43" s="61"/>
      <c r="S43" s="61"/>
      <c r="T43" s="61"/>
      <c r="U43" s="61"/>
      <c r="V43" s="61"/>
      <c r="W43" s="61"/>
      <c r="X43" s="61"/>
      <c r="Y43" s="61"/>
      <c r="Z43" s="65"/>
      <c r="AA43" s="65"/>
      <c r="AB43" s="65"/>
      <c r="AC43" s="62"/>
      <c r="AD43" s="62"/>
    </row>
    <row r="44" spans="2:30" ht="12.75" customHeight="1" x14ac:dyDescent="0.25">
      <c r="B44" s="34"/>
      <c r="D44" s="63"/>
      <c r="E44" s="63"/>
      <c r="F44" s="63"/>
      <c r="G44" s="64"/>
      <c r="H44" s="63"/>
      <c r="I44" s="61"/>
      <c r="J44" s="61"/>
      <c r="K44" s="61"/>
      <c r="L44" s="61"/>
      <c r="M44" s="61"/>
      <c r="N44" s="61"/>
      <c r="O44" s="61"/>
      <c r="P44" s="62"/>
      <c r="Q44" s="61"/>
      <c r="R44" s="61"/>
      <c r="S44" s="61"/>
      <c r="T44" s="61"/>
      <c r="U44" s="61"/>
      <c r="V44" s="61"/>
      <c r="W44" s="61"/>
      <c r="X44" s="61"/>
      <c r="Y44" s="61"/>
      <c r="Z44" s="65"/>
      <c r="AA44" s="65"/>
      <c r="AB44" s="65"/>
      <c r="AC44" s="62"/>
      <c r="AD44" s="62"/>
    </row>
    <row r="45" spans="2:30" ht="12.75" customHeight="1" x14ac:dyDescent="0.25">
      <c r="B45" s="34"/>
      <c r="D45" s="66"/>
      <c r="E45" s="66"/>
      <c r="F45" s="66"/>
      <c r="G45" s="67"/>
      <c r="H45" s="66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9"/>
      <c r="AA45" s="69"/>
      <c r="AB45" s="69"/>
      <c r="AC45" s="68"/>
      <c r="AD45" s="68"/>
    </row>
    <row r="46" spans="2:30" ht="12.75" customHeight="1" x14ac:dyDescent="0.25">
      <c r="B46" s="34"/>
      <c r="D46" s="66"/>
      <c r="E46" s="66"/>
      <c r="F46" s="66"/>
      <c r="G46" s="67"/>
      <c r="H46" s="66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9"/>
      <c r="AA46" s="69"/>
      <c r="AB46" s="69"/>
      <c r="AC46" s="68"/>
      <c r="AD46" s="68"/>
    </row>
    <row r="47" spans="2:30" ht="12.75" customHeight="1" x14ac:dyDescent="0.25">
      <c r="B47" s="34"/>
      <c r="D47" s="66"/>
      <c r="E47" s="66"/>
      <c r="F47" s="66"/>
      <c r="G47" s="67"/>
      <c r="H47" s="66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9"/>
      <c r="AA47" s="69"/>
      <c r="AB47" s="69"/>
      <c r="AC47" s="68"/>
      <c r="AD47" s="68"/>
    </row>
    <row r="48" spans="2:30" ht="12.75" customHeight="1" thickBot="1" x14ac:dyDescent="0.3">
      <c r="B48" s="35"/>
      <c r="D48" s="66"/>
      <c r="E48" s="66"/>
      <c r="F48" s="66"/>
      <c r="G48" s="67"/>
      <c r="H48" s="66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9"/>
      <c r="AA48" s="69"/>
      <c r="AB48" s="69"/>
      <c r="AC48" s="68"/>
      <c r="AD48" s="68"/>
    </row>
    <row r="49" spans="2:30" ht="12.75" customHeight="1" thickBot="1" x14ac:dyDescent="0.3">
      <c r="D49" s="113" t="s">
        <v>3</v>
      </c>
      <c r="E49" s="114"/>
      <c r="F49" s="114"/>
      <c r="G49" s="114"/>
      <c r="H49" s="115"/>
      <c r="I49" s="70">
        <f>IF(I10="","",IF(OR(I27="", I27="LS", I27="LUMP"),IF(SUM(COUNTIF(I28:I48,"LS")+COUNTIF(I28:I48,"LUMP"))&gt;0,"LS",""),IF(SUM(I28:I48)&lt;&gt;0,SUM(I28:I48),"")))</f>
        <v>351.03268580246913</v>
      </c>
      <c r="J49" s="70" t="str">
        <f>IF(J10="","",IF(OR(J27="", J27="LS", J27="LUMP"),IF(SUM(COUNTIF(J28:J48,"LS")+COUNTIF(J28:J48,"LUMP"))&gt;0,"LS",""),IF(SUM(J28:J48)&lt;&gt;0,SUM(J28:J48),"")))</f>
        <v/>
      </c>
      <c r="K49" s="70">
        <f>IF(K10="","",IF(OR(K27="", K27="LS", K27="LUMP"),IF(SUM(COUNTIF(K28:K48,"LS")+COUNTIF(K28:K48,"LUMP"))&gt;0,"LS",""),IF(SUM(K28:K48)&lt;&gt;0,SUM(K28:K48),"")))</f>
        <v>109.88888888888889</v>
      </c>
      <c r="L49" s="70">
        <f>IF(L10="","",IF(OR(L27="", L27="LS", L27="LUMP"),IF(SUM(COUNTIF(L28:L48,"LS")+COUNTIF(L28:L48,"LUMP"))&gt;0,"LS",""),IF(SUM(L28:L48)&lt;&gt;0,SUM(L28:L48),"")))</f>
        <v>6.1504559259259253</v>
      </c>
      <c r="M49" s="70"/>
      <c r="N49" s="70">
        <f t="shared" ref="N49" si="13">IF(N10="","",IF(OR(N27="", N27="LS", N27="LUMP"),IF(SUM(COUNTIF(N28:N48,"LS")+COUNTIF(N28:N48,"LUMP"))&gt;0,"LS",""),IF(SUM(N28:N48)&lt;&gt;0,SUM(N28:N48),"")))</f>
        <v>477.42914125000004</v>
      </c>
      <c r="O49" s="70">
        <f t="shared" ref="O49:AD49" si="14">IF(O10="","",IF(OR(O27="", O27="LS", O27="LUMP"),IF(SUM(COUNTIF(O28:O48,"LS")+COUNTIF(O28:O48,"LUMP"))&gt;0,"LS",""),IF(SUM(O28:O48)&lt;&gt;0,SUM(O28:O48),"")))</f>
        <v>18451.367777777778</v>
      </c>
      <c r="P49" s="70">
        <f t="shared" si="14"/>
        <v>18451.367777777778</v>
      </c>
      <c r="Q49" s="70">
        <f t="shared" si="14"/>
        <v>290.55</v>
      </c>
      <c r="R49" s="70">
        <f t="shared" ref="R49" si="15">IF(R10="","",IF(OR(R27="", R27="LS", R27="LUMP"),IF(SUM(COUNTIF(R28:R48,"LS")+COUNTIF(R28:R48,"LUMP"))&gt;0,"LS",""),IF(SUM(R28:R48)&lt;&gt;0,SUM(R28:R48),"")))</f>
        <v>3008.8308314814817</v>
      </c>
      <c r="S49" s="70" t="str">
        <f t="shared" si="14"/>
        <v/>
      </c>
      <c r="T49" s="70">
        <f t="shared" si="14"/>
        <v>3092.3390740740742</v>
      </c>
      <c r="U49" s="70" t="str">
        <f t="shared" si="14"/>
        <v/>
      </c>
      <c r="V49" s="70">
        <f t="shared" si="14"/>
        <v>2254.0999888888891</v>
      </c>
      <c r="W49" s="70" t="str">
        <f t="shared" si="14"/>
        <v/>
      </c>
      <c r="X49" s="70">
        <f t="shared" si="14"/>
        <v>751.36666296296301</v>
      </c>
      <c r="Y49" s="70">
        <f t="shared" si="14"/>
        <v>1252.2777716049382</v>
      </c>
      <c r="Z49" s="70" t="str">
        <f t="shared" si="14"/>
        <v/>
      </c>
      <c r="AA49" s="70">
        <f t="shared" si="14"/>
        <v>88.888888888888886</v>
      </c>
      <c r="AB49" s="70" t="str">
        <f t="shared" si="14"/>
        <v/>
      </c>
      <c r="AC49" s="70">
        <f t="shared" si="14"/>
        <v>2208.7732000000001</v>
      </c>
      <c r="AD49" s="70">
        <f t="shared" si="14"/>
        <v>574.41712222222213</v>
      </c>
    </row>
    <row r="50" spans="2:30" ht="12.75" customHeight="1" x14ac:dyDescent="0.25">
      <c r="B50" s="6" t="s">
        <v>15</v>
      </c>
      <c r="D50" s="110" t="s">
        <v>4</v>
      </c>
      <c r="E50" s="111"/>
      <c r="F50" s="111"/>
      <c r="G50" s="111"/>
      <c r="H50" s="112"/>
      <c r="I50" s="71">
        <f>IF(I10="","",IF(I49="LS","LS",IF(I49&lt;&gt;"",ROUNDUP(I49,0),"")))</f>
        <v>352</v>
      </c>
      <c r="J50" s="71" t="str">
        <f>IF(J10="","",IF(J49="LS","LS",IF(J49&lt;&gt;"",ROUNDUP(J49,0),"")))</f>
        <v/>
      </c>
      <c r="K50" s="71">
        <f>IF(K10="","",IF(K49="LS","LS",IF(K49&lt;&gt;"",ROUNDUP(K49,0),"")))</f>
        <v>110</v>
      </c>
      <c r="L50" s="71">
        <f>IF(L10="","",IF(L49="LS","LS",IF(L49&lt;&gt;"",ROUNDUP(L49,0),"")))</f>
        <v>7</v>
      </c>
      <c r="M50" s="71"/>
      <c r="N50" s="71">
        <f t="shared" ref="N50" si="16">IF(N10="","",IF(N49="LS","LS",IF(N49&lt;&gt;"",ROUNDUP(N49,0),"")))</f>
        <v>478</v>
      </c>
      <c r="O50" s="71">
        <f t="shared" ref="O50:AD50" si="17">IF(O10="","",IF(O49="LS","LS",IF(O49&lt;&gt;"",ROUNDUP(O49,0),"")))</f>
        <v>18452</v>
      </c>
      <c r="P50" s="71">
        <f t="shared" si="17"/>
        <v>18452</v>
      </c>
      <c r="Q50" s="71">
        <f t="shared" si="17"/>
        <v>291</v>
      </c>
      <c r="R50" s="71">
        <f t="shared" ref="R50" si="18">IF(R10="","",IF(R49="LS","LS",IF(R49&lt;&gt;"",ROUNDUP(R49,0),"")))</f>
        <v>3009</v>
      </c>
      <c r="S50" s="71" t="str">
        <f t="shared" si="17"/>
        <v/>
      </c>
      <c r="T50" s="71">
        <f t="shared" si="17"/>
        <v>3093</v>
      </c>
      <c r="U50" s="71" t="str">
        <f t="shared" si="17"/>
        <v/>
      </c>
      <c r="V50" s="71">
        <f t="shared" si="17"/>
        <v>2255</v>
      </c>
      <c r="W50" s="71" t="str">
        <f t="shared" si="17"/>
        <v/>
      </c>
      <c r="X50" s="71">
        <f t="shared" si="17"/>
        <v>752</v>
      </c>
      <c r="Y50" s="71">
        <f t="shared" si="17"/>
        <v>1253</v>
      </c>
      <c r="Z50" s="71" t="str">
        <f t="shared" si="17"/>
        <v/>
      </c>
      <c r="AA50" s="71">
        <f t="shared" si="17"/>
        <v>89</v>
      </c>
      <c r="AB50" s="71" t="str">
        <f t="shared" si="17"/>
        <v/>
      </c>
      <c r="AC50" s="71">
        <f t="shared" si="17"/>
        <v>2209</v>
      </c>
      <c r="AD50" s="71">
        <f t="shared" si="17"/>
        <v>575</v>
      </c>
    </row>
    <row r="51" spans="2:30" ht="12.75" customHeight="1" thickBot="1" x14ac:dyDescent="0.3"/>
    <row r="52" spans="2:30" ht="12.75" customHeight="1" thickBot="1" x14ac:dyDescent="0.3">
      <c r="B52" s="32" t="s">
        <v>13</v>
      </c>
      <c r="D52" s="79" t="str">
        <f>"PAVEMENT CALC SHEET " &amp; B53</f>
        <v xml:space="preserve">PAVEMENT CALC SHEET </v>
      </c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</row>
    <row r="53" spans="2:30" ht="12.75" customHeight="1" thickBot="1" x14ac:dyDescent="0.3">
      <c r="B53" s="36"/>
      <c r="D53" s="9"/>
      <c r="E53" s="9"/>
      <c r="F53" s="9"/>
      <c r="G53" s="9"/>
      <c r="H53" s="11" t="s">
        <v>11</v>
      </c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</row>
    <row r="54" spans="2:30" ht="12.75" customHeight="1" x14ac:dyDescent="0.25">
      <c r="D54" s="9"/>
      <c r="E54" s="9"/>
      <c r="F54" s="9"/>
      <c r="G54" s="9"/>
      <c r="H54" s="11" t="s">
        <v>12</v>
      </c>
      <c r="I54" s="13"/>
      <c r="J54" s="13"/>
      <c r="K54" s="13"/>
      <c r="L54" s="13"/>
      <c r="M54" s="13"/>
      <c r="N54" s="13"/>
      <c r="O54" s="13"/>
      <c r="P54" s="13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</row>
    <row r="55" spans="2:30" ht="12.75" customHeight="1" x14ac:dyDescent="0.25">
      <c r="D55" s="10"/>
      <c r="E55" s="10"/>
      <c r="F55" s="1"/>
      <c r="G55" s="10"/>
      <c r="H55" s="11" t="s">
        <v>5</v>
      </c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</row>
    <row r="56" spans="2:30" ht="12.75" customHeight="1" thickBot="1" x14ac:dyDescent="0.3">
      <c r="D56" s="10"/>
      <c r="E56" s="10"/>
      <c r="F56" s="1"/>
      <c r="G56" s="10"/>
      <c r="H56" s="11" t="s">
        <v>6</v>
      </c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</row>
    <row r="57" spans="2:30" ht="12.75" customHeight="1" x14ac:dyDescent="0.25">
      <c r="B57" s="76" t="s">
        <v>14</v>
      </c>
      <c r="D57" s="80" t="s">
        <v>10</v>
      </c>
      <c r="E57" s="81"/>
      <c r="F57" s="82"/>
      <c r="G57" s="86" t="s">
        <v>0</v>
      </c>
      <c r="H57" s="86" t="s">
        <v>2</v>
      </c>
      <c r="I57" s="16" t="str">
        <f t="shared" ref="I57:AD57" si="19">IF(OR(TRIM(I53)=0,TRIM(I53)=""),"",IF(IFERROR(TRIM(INDEX(QryItemNamed,MATCH(TRIM(I53),ITEM,0),2)),"")="Y","SPECIAL",LEFT(IFERROR(TRIM(INDEX(ITEM,MATCH(TRIM(I53),ITEM,0))),""),3)))</f>
        <v/>
      </c>
      <c r="J57" s="16" t="str">
        <f t="shared" ref="J57" si="20">IF(OR(TRIM(J53)=0,TRIM(J53)=""),"",IF(IFERROR(TRIM(INDEX(QryItemNamed,MATCH(TRIM(J53),ITEM,0),2)),"")="Y","SPECIAL",LEFT(IFERROR(TRIM(INDEX(ITEM,MATCH(TRIM(J53),ITEM,0))),""),3)))</f>
        <v/>
      </c>
      <c r="K57" s="16"/>
      <c r="L57" s="16" t="str">
        <f t="shared" ref="L57" si="21">IF(OR(TRIM(L53)=0,TRIM(L53)=""),"",IF(IFERROR(TRIM(INDEX(QryItemNamed,MATCH(TRIM(L53),ITEM,0),2)),"")="Y","SPECIAL",LEFT(IFERROR(TRIM(INDEX(ITEM,MATCH(TRIM(L53),ITEM,0))),""),3)))</f>
        <v/>
      </c>
      <c r="M57" s="16"/>
      <c r="N57" s="16" t="str">
        <f t="shared" ref="N57" si="22">IF(OR(TRIM(N53)=0,TRIM(N53)=""),"",IF(IFERROR(TRIM(INDEX(QryItemNamed,MATCH(TRIM(N53),ITEM,0),2)),"")="Y","SPECIAL",LEFT(IFERROR(TRIM(INDEX(ITEM,MATCH(TRIM(N53),ITEM,0))),""),3)))</f>
        <v/>
      </c>
      <c r="O57" s="16" t="str">
        <f t="shared" si="19"/>
        <v/>
      </c>
      <c r="P57" s="16" t="str">
        <f t="shared" si="19"/>
        <v/>
      </c>
      <c r="Q57" s="16" t="str">
        <f t="shared" si="19"/>
        <v/>
      </c>
      <c r="R57" s="16" t="str">
        <f t="shared" ref="R57" si="23">IF(OR(TRIM(R53)=0,TRIM(R53)=""),"",IF(IFERROR(TRIM(INDEX(QryItemNamed,MATCH(TRIM(R53),ITEM,0),2)),"")="Y","SPECIAL",LEFT(IFERROR(TRIM(INDEX(ITEM,MATCH(TRIM(R53),ITEM,0))),""),3)))</f>
        <v/>
      </c>
      <c r="S57" s="16" t="str">
        <f t="shared" si="19"/>
        <v/>
      </c>
      <c r="T57" s="16" t="str">
        <f t="shared" si="19"/>
        <v/>
      </c>
      <c r="U57" s="16" t="str">
        <f t="shared" si="19"/>
        <v/>
      </c>
      <c r="V57" s="16" t="str">
        <f t="shared" si="19"/>
        <v/>
      </c>
      <c r="W57" s="16" t="str">
        <f t="shared" si="19"/>
        <v/>
      </c>
      <c r="X57" s="16" t="str">
        <f t="shared" si="19"/>
        <v/>
      </c>
      <c r="Y57" s="16" t="str">
        <f t="shared" si="19"/>
        <v/>
      </c>
      <c r="Z57" s="16" t="str">
        <f t="shared" si="19"/>
        <v/>
      </c>
      <c r="AA57" s="16"/>
      <c r="AB57" s="16" t="str">
        <f t="shared" si="19"/>
        <v/>
      </c>
      <c r="AC57" s="16" t="str">
        <f t="shared" si="19"/>
        <v/>
      </c>
      <c r="AD57" s="16" t="str">
        <f t="shared" si="19"/>
        <v/>
      </c>
    </row>
    <row r="58" spans="2:30" ht="19.2" customHeight="1" x14ac:dyDescent="0.25">
      <c r="B58" s="77"/>
      <c r="D58" s="83"/>
      <c r="E58" s="84"/>
      <c r="F58" s="85"/>
      <c r="G58" s="87"/>
      <c r="H58" s="87"/>
      <c r="I58" s="88" t="str">
        <f t="shared" ref="I58:AD58" si="24">IF(OR(TRIM(I53)=0,TRIM(I53)=""),IF(I54="","",I54),IF(IFERROR(TRIM(INDEX(QryItemNamed,MATCH(TRIM(I53),ITEM,0),2)),"")="Y",TRIM(RIGHT(IFERROR(TRIM(INDEX(QryItemNamed,MATCH(TRIM(I53),ITEM,0),4)),"123456789012"),LEN(IFERROR(TRIM(INDEX(QryItemNamed,MATCH(TRIM(I53),ITEM,0),4)),"123456789012"))-9))&amp;I54,IFERROR(TRIM(INDEX(QryItemNamed,MATCH(TRIM(I53),ITEM,0),4))&amp;I54,"ITEM CODE DOES NOT EXIST IN ITEM MASTER")))</f>
        <v/>
      </c>
      <c r="J58" s="88" t="str">
        <f t="shared" ref="J58" si="25">IF(OR(TRIM(J53)=0,TRIM(J53)=""),IF(J54="","",J54),IF(IFERROR(TRIM(INDEX(QryItemNamed,MATCH(TRIM(J53),ITEM,0),2)),"")="Y",TRIM(RIGHT(IFERROR(TRIM(INDEX(QryItemNamed,MATCH(TRIM(J53),ITEM,0),4)),"123456789012"),LEN(IFERROR(TRIM(INDEX(QryItemNamed,MATCH(TRIM(J53),ITEM,0),4)),"123456789012"))-9))&amp;J54,IFERROR(TRIM(INDEX(QryItemNamed,MATCH(TRIM(J53),ITEM,0),4))&amp;J54,"ITEM CODE DOES NOT EXIST IN ITEM MASTER")))</f>
        <v/>
      </c>
      <c r="K58" s="39"/>
      <c r="L58" s="88" t="str">
        <f t="shared" ref="L58" si="26">IF(OR(TRIM(L53)=0,TRIM(L53)=""),IF(L54="","",L54),IF(IFERROR(TRIM(INDEX(QryItemNamed,MATCH(TRIM(L53),ITEM,0),2)),"")="Y",TRIM(RIGHT(IFERROR(TRIM(INDEX(QryItemNamed,MATCH(TRIM(L53),ITEM,0),4)),"123456789012"),LEN(IFERROR(TRIM(INDEX(QryItemNamed,MATCH(TRIM(L53),ITEM,0),4)),"123456789012"))-9))&amp;L54,IFERROR(TRIM(INDEX(QryItemNamed,MATCH(TRIM(L53),ITEM,0),4))&amp;L54,"ITEM CODE DOES NOT EXIST IN ITEM MASTER")))</f>
        <v/>
      </c>
      <c r="M58" s="39"/>
      <c r="N58" s="88" t="str">
        <f t="shared" ref="N58" si="27">IF(OR(TRIM(N53)=0,TRIM(N53)=""),IF(N54="","",N54),IF(IFERROR(TRIM(INDEX(QryItemNamed,MATCH(TRIM(N53),ITEM,0),2)),"")="Y",TRIM(RIGHT(IFERROR(TRIM(INDEX(QryItemNamed,MATCH(TRIM(N53),ITEM,0),4)),"123456789012"),LEN(IFERROR(TRIM(INDEX(QryItemNamed,MATCH(TRIM(N53),ITEM,0),4)),"123456789012"))-9))&amp;N54,IFERROR(TRIM(INDEX(QryItemNamed,MATCH(TRIM(N53),ITEM,0),4))&amp;N54,"ITEM CODE DOES NOT EXIST IN ITEM MASTER")))</f>
        <v/>
      </c>
      <c r="O58" s="88" t="str">
        <f t="shared" si="24"/>
        <v/>
      </c>
      <c r="P58" s="88" t="str">
        <f t="shared" si="24"/>
        <v/>
      </c>
      <c r="Q58" s="88" t="str">
        <f t="shared" si="24"/>
        <v/>
      </c>
      <c r="R58" s="88" t="str">
        <f t="shared" ref="R58" si="28">IF(OR(TRIM(R53)=0,TRIM(R53)=""),IF(R54="","",R54),IF(IFERROR(TRIM(INDEX(QryItemNamed,MATCH(TRIM(R53),ITEM,0),2)),"")="Y",TRIM(RIGHT(IFERROR(TRIM(INDEX(QryItemNamed,MATCH(TRIM(R53),ITEM,0),4)),"123456789012"),LEN(IFERROR(TRIM(INDEX(QryItemNamed,MATCH(TRIM(R53),ITEM,0),4)),"123456789012"))-9))&amp;R54,IFERROR(TRIM(INDEX(QryItemNamed,MATCH(TRIM(R53),ITEM,0),4))&amp;R54,"ITEM CODE DOES NOT EXIST IN ITEM MASTER")))</f>
        <v/>
      </c>
      <c r="S58" s="88" t="str">
        <f t="shared" si="24"/>
        <v/>
      </c>
      <c r="T58" s="88" t="str">
        <f t="shared" si="24"/>
        <v/>
      </c>
      <c r="U58" s="88" t="str">
        <f t="shared" si="24"/>
        <v/>
      </c>
      <c r="V58" s="88" t="str">
        <f t="shared" si="24"/>
        <v/>
      </c>
      <c r="W58" s="88" t="str">
        <f t="shared" si="24"/>
        <v/>
      </c>
      <c r="X58" s="88" t="str">
        <f t="shared" si="24"/>
        <v/>
      </c>
      <c r="Y58" s="88" t="str">
        <f t="shared" si="24"/>
        <v/>
      </c>
      <c r="Z58" s="88" t="str">
        <f t="shared" si="24"/>
        <v/>
      </c>
      <c r="AA58" s="39"/>
      <c r="AB58" s="88" t="str">
        <f t="shared" si="24"/>
        <v/>
      </c>
      <c r="AC58" s="88" t="str">
        <f t="shared" si="24"/>
        <v/>
      </c>
      <c r="AD58" s="88" t="str">
        <f t="shared" si="24"/>
        <v/>
      </c>
    </row>
    <row r="59" spans="2:30" ht="12.75" customHeight="1" x14ac:dyDescent="0.25">
      <c r="B59" s="77"/>
      <c r="D59" s="83"/>
      <c r="E59" s="84"/>
      <c r="F59" s="85"/>
      <c r="G59" s="87"/>
      <c r="H59" s="87"/>
      <c r="I59" s="89"/>
      <c r="J59" s="89"/>
      <c r="K59" s="40"/>
      <c r="L59" s="89"/>
      <c r="M59" s="40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40"/>
      <c r="AB59" s="89"/>
      <c r="AC59" s="89"/>
      <c r="AD59" s="89"/>
    </row>
    <row r="60" spans="2:30" ht="12.75" customHeight="1" x14ac:dyDescent="0.25">
      <c r="B60" s="77"/>
      <c r="D60" s="83"/>
      <c r="E60" s="84"/>
      <c r="F60" s="85"/>
      <c r="G60" s="87"/>
      <c r="H60" s="87"/>
      <c r="I60" s="89"/>
      <c r="J60" s="89"/>
      <c r="K60" s="40"/>
      <c r="L60" s="89"/>
      <c r="M60" s="40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40"/>
      <c r="AB60" s="89"/>
      <c r="AC60" s="89"/>
      <c r="AD60" s="89"/>
    </row>
    <row r="61" spans="2:30" ht="12.75" customHeight="1" x14ac:dyDescent="0.25">
      <c r="B61" s="77"/>
      <c r="D61" s="83"/>
      <c r="E61" s="84"/>
      <c r="F61" s="85"/>
      <c r="G61" s="87"/>
      <c r="H61" s="87"/>
      <c r="I61" s="89"/>
      <c r="J61" s="89"/>
      <c r="K61" s="40"/>
      <c r="L61" s="89"/>
      <c r="M61" s="40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40"/>
      <c r="AB61" s="89"/>
      <c r="AC61" s="89"/>
      <c r="AD61" s="89"/>
    </row>
    <row r="62" spans="2:30" ht="12.75" customHeight="1" x14ac:dyDescent="0.25">
      <c r="B62" s="77"/>
      <c r="D62" s="83"/>
      <c r="E62" s="84"/>
      <c r="F62" s="85"/>
      <c r="G62" s="87"/>
      <c r="H62" s="87"/>
      <c r="I62" s="89"/>
      <c r="J62" s="89"/>
      <c r="K62" s="40"/>
      <c r="L62" s="89"/>
      <c r="M62" s="40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40"/>
      <c r="AB62" s="89"/>
      <c r="AC62" s="89"/>
      <c r="AD62" s="89"/>
    </row>
    <row r="63" spans="2:30" ht="12.75" customHeight="1" x14ac:dyDescent="0.25">
      <c r="B63" s="77"/>
      <c r="D63" s="83"/>
      <c r="E63" s="84"/>
      <c r="F63" s="85"/>
      <c r="G63" s="87"/>
      <c r="H63" s="87"/>
      <c r="I63" s="89"/>
      <c r="J63" s="89"/>
      <c r="K63" s="40"/>
      <c r="L63" s="89"/>
      <c r="M63" s="40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40"/>
      <c r="AB63" s="89"/>
      <c r="AC63" s="89"/>
      <c r="AD63" s="89"/>
    </row>
    <row r="64" spans="2:30" ht="12.75" customHeight="1" x14ac:dyDescent="0.25">
      <c r="B64" s="77"/>
      <c r="D64" s="83"/>
      <c r="E64" s="84"/>
      <c r="F64" s="85"/>
      <c r="G64" s="87"/>
      <c r="H64" s="87"/>
      <c r="I64" s="89"/>
      <c r="J64" s="89"/>
      <c r="K64" s="40"/>
      <c r="L64" s="89"/>
      <c r="M64" s="40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40"/>
      <c r="AB64" s="89"/>
      <c r="AC64" s="89"/>
      <c r="AD64" s="89"/>
    </row>
    <row r="65" spans="2:30" ht="12.75" customHeight="1" x14ac:dyDescent="0.25">
      <c r="B65" s="77"/>
      <c r="D65" s="83"/>
      <c r="E65" s="84"/>
      <c r="F65" s="85"/>
      <c r="G65" s="87"/>
      <c r="H65" s="87"/>
      <c r="I65" s="89"/>
      <c r="J65" s="89"/>
      <c r="K65" s="40"/>
      <c r="L65" s="89"/>
      <c r="M65" s="40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40"/>
      <c r="AB65" s="89"/>
      <c r="AC65" s="89"/>
      <c r="AD65" s="89"/>
    </row>
    <row r="66" spans="2:30" ht="12.75" customHeight="1" x14ac:dyDescent="0.25">
      <c r="B66" s="77"/>
      <c r="D66" s="83"/>
      <c r="E66" s="84"/>
      <c r="F66" s="85"/>
      <c r="G66" s="87"/>
      <c r="H66" s="87"/>
      <c r="I66" s="89"/>
      <c r="J66" s="89"/>
      <c r="K66" s="40"/>
      <c r="L66" s="89"/>
      <c r="M66" s="40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40"/>
      <c r="AB66" s="89"/>
      <c r="AC66" s="89"/>
      <c r="AD66" s="89"/>
    </row>
    <row r="67" spans="2:30" ht="12.75" customHeight="1" x14ac:dyDescent="0.25">
      <c r="B67" s="77"/>
      <c r="D67" s="83"/>
      <c r="E67" s="84"/>
      <c r="F67" s="85"/>
      <c r="G67" s="87"/>
      <c r="H67" s="87"/>
      <c r="I67" s="89"/>
      <c r="J67" s="89"/>
      <c r="K67" s="40"/>
      <c r="L67" s="89"/>
      <c r="M67" s="40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40"/>
      <c r="AB67" s="89"/>
      <c r="AC67" s="89"/>
      <c r="AD67" s="89"/>
    </row>
    <row r="68" spans="2:30" ht="12.75" customHeight="1" x14ac:dyDescent="0.25">
      <c r="B68" s="77"/>
      <c r="D68" s="83"/>
      <c r="E68" s="84"/>
      <c r="F68" s="85"/>
      <c r="G68" s="87"/>
      <c r="H68" s="87"/>
      <c r="I68" s="89"/>
      <c r="J68" s="89"/>
      <c r="K68" s="40"/>
      <c r="L68" s="89"/>
      <c r="M68" s="40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40"/>
      <c r="AB68" s="89"/>
      <c r="AC68" s="89"/>
      <c r="AD68" s="89"/>
    </row>
    <row r="69" spans="2:30" ht="12.75" customHeight="1" x14ac:dyDescent="0.25">
      <c r="B69" s="77"/>
      <c r="D69" s="83"/>
      <c r="E69" s="84"/>
      <c r="F69" s="85"/>
      <c r="G69" s="87"/>
      <c r="H69" s="87"/>
      <c r="I69" s="90"/>
      <c r="J69" s="90"/>
      <c r="K69" s="41"/>
      <c r="L69" s="90"/>
      <c r="M69" s="41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41"/>
      <c r="AB69" s="90"/>
      <c r="AC69" s="90"/>
      <c r="AD69" s="90"/>
    </row>
    <row r="70" spans="2:30" ht="12.75" customHeight="1" thickBot="1" x14ac:dyDescent="0.3">
      <c r="B70" s="78"/>
      <c r="D70" s="91"/>
      <c r="E70" s="91"/>
      <c r="F70" s="91"/>
      <c r="G70" s="17"/>
      <c r="H70" s="18" t="s">
        <v>7</v>
      </c>
      <c r="I70" s="18" t="str">
        <f t="shared" ref="I70:AD70" si="29">IF(OR(TRIM(I53)=0,TRIM(I53)=""),"",IFERROR(TRIM(INDEX(QryItemNamed,MATCH(TRIM(I53),ITEM,0),3)),""))</f>
        <v/>
      </c>
      <c r="J70" s="18" t="str">
        <f t="shared" ref="J70" si="30">IF(OR(TRIM(J53)=0,TRIM(J53)=""),"",IFERROR(TRIM(INDEX(QryItemNamed,MATCH(TRIM(J53),ITEM,0),3)),""))</f>
        <v/>
      </c>
      <c r="K70" s="18"/>
      <c r="L70" s="18" t="str">
        <f t="shared" ref="L70" si="31">IF(OR(TRIM(L53)=0,TRIM(L53)=""),"",IFERROR(TRIM(INDEX(QryItemNamed,MATCH(TRIM(L53),ITEM,0),3)),""))</f>
        <v/>
      </c>
      <c r="M70" s="18"/>
      <c r="N70" s="18" t="str">
        <f t="shared" ref="N70" si="32">IF(OR(TRIM(N53)=0,TRIM(N53)=""),"",IFERROR(TRIM(INDEX(QryItemNamed,MATCH(TRIM(N53),ITEM,0),3)),""))</f>
        <v/>
      </c>
      <c r="O70" s="18" t="str">
        <f t="shared" si="29"/>
        <v/>
      </c>
      <c r="P70" s="18" t="str">
        <f t="shared" si="29"/>
        <v/>
      </c>
      <c r="Q70" s="18" t="str">
        <f t="shared" si="29"/>
        <v/>
      </c>
      <c r="R70" s="18" t="str">
        <f t="shared" ref="R70" si="33">IF(OR(TRIM(R53)=0,TRIM(R53)=""),"",IFERROR(TRIM(INDEX(QryItemNamed,MATCH(TRIM(R53),ITEM,0),3)),""))</f>
        <v/>
      </c>
      <c r="S70" s="18" t="str">
        <f t="shared" si="29"/>
        <v/>
      </c>
      <c r="T70" s="18" t="str">
        <f t="shared" si="29"/>
        <v/>
      </c>
      <c r="U70" s="18" t="str">
        <f t="shared" si="29"/>
        <v/>
      </c>
      <c r="V70" s="18" t="str">
        <f t="shared" si="29"/>
        <v/>
      </c>
      <c r="W70" s="18" t="str">
        <f t="shared" si="29"/>
        <v/>
      </c>
      <c r="X70" s="18" t="str">
        <f t="shared" si="29"/>
        <v/>
      </c>
      <c r="Y70" s="18" t="str">
        <f t="shared" si="29"/>
        <v/>
      </c>
      <c r="Z70" s="18" t="str">
        <f t="shared" si="29"/>
        <v/>
      </c>
      <c r="AA70" s="18"/>
      <c r="AB70" s="18" t="str">
        <f t="shared" si="29"/>
        <v/>
      </c>
      <c r="AC70" s="18" t="str">
        <f t="shared" si="29"/>
        <v/>
      </c>
      <c r="AD70" s="18" t="str">
        <f t="shared" si="29"/>
        <v/>
      </c>
    </row>
    <row r="71" spans="2:30" ht="12.75" customHeight="1" x14ac:dyDescent="0.25">
      <c r="B71" s="33"/>
      <c r="D71" s="20"/>
      <c r="E71" s="20"/>
      <c r="F71" s="20"/>
      <c r="G71" s="19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</row>
    <row r="72" spans="2:30" ht="12.75" customHeight="1" x14ac:dyDescent="0.25">
      <c r="B72" s="34"/>
      <c r="D72" s="20"/>
      <c r="E72" s="20" t="s">
        <v>1</v>
      </c>
      <c r="F72" s="20"/>
      <c r="G72" s="19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1"/>
    </row>
    <row r="73" spans="2:30" ht="12.75" customHeight="1" x14ac:dyDescent="0.25">
      <c r="B73" s="34"/>
      <c r="D73" s="21"/>
      <c r="E73" s="21"/>
      <c r="F73" s="21"/>
      <c r="G73" s="22"/>
      <c r="H73" s="21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1"/>
    </row>
    <row r="74" spans="2:30" ht="12.75" customHeight="1" x14ac:dyDescent="0.25">
      <c r="B74" s="34"/>
      <c r="D74" s="21"/>
      <c r="E74" s="21"/>
      <c r="F74" s="21"/>
      <c r="G74" s="22"/>
      <c r="H74" s="21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1"/>
    </row>
    <row r="75" spans="2:30" ht="12.75" customHeight="1" x14ac:dyDescent="0.25">
      <c r="B75" s="34"/>
      <c r="D75" s="21"/>
      <c r="E75" s="21"/>
      <c r="F75" s="21"/>
      <c r="G75" s="22"/>
      <c r="H75" s="21"/>
      <c r="I75" s="20"/>
      <c r="J75" s="20"/>
      <c r="K75" s="20"/>
      <c r="L75" s="20"/>
      <c r="M75" s="20"/>
      <c r="N75" s="20"/>
      <c r="O75" s="20"/>
      <c r="P75" s="21"/>
      <c r="Q75" s="20"/>
      <c r="R75" s="20"/>
      <c r="S75" s="20"/>
      <c r="T75" s="20"/>
      <c r="U75" s="20"/>
      <c r="V75" s="20"/>
      <c r="W75" s="20"/>
      <c r="X75" s="20"/>
      <c r="Y75" s="20"/>
      <c r="Z75" s="23"/>
      <c r="AA75" s="23"/>
      <c r="AB75" s="23"/>
      <c r="AC75" s="21"/>
      <c r="AD75" s="21"/>
    </row>
    <row r="76" spans="2:30" ht="12.75" customHeight="1" x14ac:dyDescent="0.25">
      <c r="B76" s="34"/>
      <c r="D76" s="21"/>
      <c r="E76" s="21"/>
      <c r="F76" s="21"/>
      <c r="G76" s="22"/>
      <c r="H76" s="21"/>
      <c r="I76" s="20"/>
      <c r="J76" s="20"/>
      <c r="K76" s="20"/>
      <c r="L76" s="20"/>
      <c r="M76" s="20"/>
      <c r="N76" s="20"/>
      <c r="O76" s="20"/>
      <c r="P76" s="21"/>
      <c r="Q76" s="20"/>
      <c r="R76" s="20"/>
      <c r="S76" s="20"/>
      <c r="T76" s="20"/>
      <c r="U76" s="20"/>
      <c r="V76" s="20"/>
      <c r="W76" s="20"/>
      <c r="X76" s="21"/>
      <c r="Y76" s="20"/>
      <c r="Z76" s="23"/>
      <c r="AA76" s="23"/>
      <c r="AB76" s="23"/>
      <c r="AC76" s="21"/>
      <c r="AD76" s="21"/>
    </row>
    <row r="77" spans="2:30" ht="12.75" customHeight="1" x14ac:dyDescent="0.25">
      <c r="B77" s="34"/>
      <c r="D77" s="21"/>
      <c r="E77" s="21"/>
      <c r="F77" s="21"/>
      <c r="G77" s="22"/>
      <c r="H77" s="21"/>
      <c r="I77" s="20"/>
      <c r="J77" s="20"/>
      <c r="K77" s="20"/>
      <c r="L77" s="20"/>
      <c r="M77" s="20"/>
      <c r="N77" s="20"/>
      <c r="O77" s="20"/>
      <c r="P77" s="21"/>
      <c r="Q77" s="20"/>
      <c r="R77" s="20"/>
      <c r="S77" s="20"/>
      <c r="T77" s="20"/>
      <c r="U77" s="20"/>
      <c r="V77" s="20"/>
      <c r="W77" s="20"/>
      <c r="X77" s="21"/>
      <c r="Y77" s="20"/>
      <c r="Z77" s="23"/>
      <c r="AA77" s="23"/>
      <c r="AB77" s="23"/>
      <c r="AC77" s="21"/>
      <c r="AD77" s="21"/>
    </row>
    <row r="78" spans="2:30" ht="12.75" customHeight="1" x14ac:dyDescent="0.25">
      <c r="B78" s="34"/>
      <c r="D78" s="21"/>
      <c r="E78" s="21"/>
      <c r="F78" s="21"/>
      <c r="G78" s="22"/>
      <c r="H78" s="21"/>
      <c r="I78" s="20"/>
      <c r="J78" s="20"/>
      <c r="K78" s="20"/>
      <c r="L78" s="20"/>
      <c r="M78" s="20"/>
      <c r="N78" s="20"/>
      <c r="O78" s="20"/>
      <c r="P78" s="21"/>
      <c r="Q78" s="20"/>
      <c r="R78" s="20"/>
      <c r="S78" s="20"/>
      <c r="T78" s="20"/>
      <c r="U78" s="20"/>
      <c r="V78" s="20"/>
      <c r="W78" s="20"/>
      <c r="X78" s="21"/>
      <c r="Y78" s="20"/>
      <c r="Z78" s="23"/>
      <c r="AA78" s="23"/>
      <c r="AB78" s="23"/>
      <c r="AC78" s="21"/>
      <c r="AD78" s="21"/>
    </row>
    <row r="79" spans="2:30" ht="12.75" customHeight="1" x14ac:dyDescent="0.25">
      <c r="B79" s="34"/>
      <c r="D79" s="21"/>
      <c r="E79" s="21"/>
      <c r="F79" s="21"/>
      <c r="G79" s="22"/>
      <c r="H79" s="21"/>
      <c r="I79" s="20"/>
      <c r="J79" s="20"/>
      <c r="K79" s="20"/>
      <c r="L79" s="20"/>
      <c r="M79" s="20"/>
      <c r="N79" s="20"/>
      <c r="O79" s="20"/>
      <c r="P79" s="21"/>
      <c r="Q79" s="20"/>
      <c r="R79" s="20"/>
      <c r="S79" s="20"/>
      <c r="T79" s="20"/>
      <c r="U79" s="20"/>
      <c r="V79" s="20"/>
      <c r="W79" s="20"/>
      <c r="X79" s="21"/>
      <c r="Y79" s="20"/>
      <c r="Z79" s="23"/>
      <c r="AA79" s="23"/>
      <c r="AB79" s="23"/>
      <c r="AC79" s="21"/>
      <c r="AD79" s="21"/>
    </row>
    <row r="80" spans="2:30" ht="12.75" customHeight="1" x14ac:dyDescent="0.25">
      <c r="B80" s="34"/>
      <c r="D80" s="21"/>
      <c r="E80" s="21"/>
      <c r="F80" s="21"/>
      <c r="G80" s="22"/>
      <c r="H80" s="21"/>
      <c r="I80" s="20"/>
      <c r="J80" s="20"/>
      <c r="K80" s="20"/>
      <c r="L80" s="20"/>
      <c r="M80" s="20"/>
      <c r="N80" s="20"/>
      <c r="O80" s="20"/>
      <c r="P80" s="21"/>
      <c r="Q80" s="20"/>
      <c r="R80" s="20"/>
      <c r="S80" s="20"/>
      <c r="T80" s="20"/>
      <c r="U80" s="20"/>
      <c r="V80" s="20"/>
      <c r="W80" s="20"/>
      <c r="X80" s="21"/>
      <c r="Y80" s="20"/>
      <c r="Z80" s="23"/>
      <c r="AA80" s="23"/>
      <c r="AB80" s="23"/>
      <c r="AC80" s="21"/>
      <c r="AD80" s="21"/>
    </row>
    <row r="81" spans="2:30" ht="12.75" customHeight="1" x14ac:dyDescent="0.25">
      <c r="B81" s="34"/>
      <c r="D81" s="21"/>
      <c r="E81" s="21"/>
      <c r="F81" s="21"/>
      <c r="G81" s="22"/>
      <c r="H81" s="21"/>
      <c r="I81" s="20"/>
      <c r="J81" s="20"/>
      <c r="K81" s="20"/>
      <c r="L81" s="20"/>
      <c r="M81" s="20"/>
      <c r="N81" s="20"/>
      <c r="O81" s="20"/>
      <c r="P81" s="21"/>
      <c r="Q81" s="20"/>
      <c r="R81" s="20"/>
      <c r="S81" s="20"/>
      <c r="T81" s="20"/>
      <c r="U81" s="20"/>
      <c r="V81" s="20"/>
      <c r="W81" s="20"/>
      <c r="X81" s="21"/>
      <c r="Y81" s="20"/>
      <c r="Z81" s="23"/>
      <c r="AA81" s="23"/>
      <c r="AB81" s="23"/>
      <c r="AC81" s="21"/>
      <c r="AD81" s="21"/>
    </row>
    <row r="82" spans="2:30" ht="12.75" customHeight="1" x14ac:dyDescent="0.25">
      <c r="B82" s="34"/>
      <c r="D82" s="21"/>
      <c r="E82" s="21"/>
      <c r="F82" s="21"/>
      <c r="G82" s="22"/>
      <c r="H82" s="21"/>
      <c r="I82" s="20"/>
      <c r="J82" s="20"/>
      <c r="K82" s="20"/>
      <c r="L82" s="20"/>
      <c r="M82" s="20"/>
      <c r="N82" s="20"/>
      <c r="O82" s="20"/>
      <c r="P82" s="21"/>
      <c r="Q82" s="20"/>
      <c r="R82" s="20"/>
      <c r="S82" s="20"/>
      <c r="T82" s="20"/>
      <c r="U82" s="20"/>
      <c r="V82" s="20"/>
      <c r="W82" s="20"/>
      <c r="X82" s="21"/>
      <c r="Y82" s="20"/>
      <c r="Z82" s="23"/>
      <c r="AA82" s="23"/>
      <c r="AB82" s="23"/>
      <c r="AC82" s="21"/>
      <c r="AD82" s="21"/>
    </row>
    <row r="83" spans="2:30" ht="12.75" customHeight="1" x14ac:dyDescent="0.25">
      <c r="B83" s="34"/>
      <c r="D83" s="21"/>
      <c r="E83" s="21"/>
      <c r="F83" s="21"/>
      <c r="G83" s="22"/>
      <c r="H83" s="21"/>
      <c r="I83" s="20"/>
      <c r="J83" s="20"/>
      <c r="K83" s="20"/>
      <c r="L83" s="20"/>
      <c r="M83" s="20"/>
      <c r="N83" s="20"/>
      <c r="O83" s="20"/>
      <c r="P83" s="21"/>
      <c r="Q83" s="20"/>
      <c r="R83" s="20"/>
      <c r="S83" s="20"/>
      <c r="T83" s="20"/>
      <c r="U83" s="20"/>
      <c r="V83" s="20"/>
      <c r="W83" s="20"/>
      <c r="X83" s="21"/>
      <c r="Y83" s="20"/>
      <c r="Z83" s="23"/>
      <c r="AA83" s="23"/>
      <c r="AB83" s="23"/>
      <c r="AC83" s="21"/>
      <c r="AD83" s="21"/>
    </row>
    <row r="84" spans="2:30" ht="12.75" customHeight="1" x14ac:dyDescent="0.25">
      <c r="B84" s="34"/>
      <c r="D84" s="21"/>
      <c r="E84" s="21"/>
      <c r="F84" s="21"/>
      <c r="G84" s="22"/>
      <c r="H84" s="21"/>
      <c r="I84" s="20"/>
      <c r="J84" s="20"/>
      <c r="K84" s="20"/>
      <c r="L84" s="20"/>
      <c r="M84" s="20"/>
      <c r="N84" s="20"/>
      <c r="O84" s="20"/>
      <c r="P84" s="21"/>
      <c r="Q84" s="20"/>
      <c r="R84" s="20"/>
      <c r="S84" s="20"/>
      <c r="T84" s="20"/>
      <c r="U84" s="20"/>
      <c r="V84" s="20"/>
      <c r="W84" s="20"/>
      <c r="X84" s="21"/>
      <c r="Y84" s="20"/>
      <c r="Z84" s="23"/>
      <c r="AA84" s="23"/>
      <c r="AB84" s="23"/>
      <c r="AC84" s="21"/>
      <c r="AD84" s="21"/>
    </row>
    <row r="85" spans="2:30" ht="12.75" customHeight="1" x14ac:dyDescent="0.25">
      <c r="B85" s="34"/>
      <c r="D85" s="21"/>
      <c r="E85" s="21"/>
      <c r="F85" s="21"/>
      <c r="G85" s="22"/>
      <c r="H85" s="21"/>
      <c r="I85" s="20"/>
      <c r="J85" s="20"/>
      <c r="K85" s="20"/>
      <c r="L85" s="20"/>
      <c r="M85" s="20"/>
      <c r="N85" s="20"/>
      <c r="O85" s="20"/>
      <c r="P85" s="21"/>
      <c r="Q85" s="20"/>
      <c r="R85" s="20"/>
      <c r="S85" s="20"/>
      <c r="T85" s="20"/>
      <c r="U85" s="20"/>
      <c r="V85" s="20"/>
      <c r="W85" s="20"/>
      <c r="X85" s="21"/>
      <c r="Y85" s="20"/>
      <c r="Z85" s="23"/>
      <c r="AA85" s="23"/>
      <c r="AB85" s="23"/>
      <c r="AC85" s="21"/>
      <c r="AD85" s="21"/>
    </row>
    <row r="86" spans="2:30" ht="12.75" customHeight="1" x14ac:dyDescent="0.25">
      <c r="B86" s="34"/>
      <c r="D86" s="21"/>
      <c r="E86" s="21"/>
      <c r="F86" s="21"/>
      <c r="G86" s="22"/>
      <c r="H86" s="21"/>
      <c r="I86" s="20"/>
      <c r="J86" s="20"/>
      <c r="K86" s="20"/>
      <c r="L86" s="20"/>
      <c r="M86" s="20"/>
      <c r="N86" s="20"/>
      <c r="O86" s="20"/>
      <c r="P86" s="21"/>
      <c r="Q86" s="20"/>
      <c r="R86" s="20"/>
      <c r="S86" s="20"/>
      <c r="T86" s="20"/>
      <c r="U86" s="20"/>
      <c r="V86" s="20"/>
      <c r="W86" s="20"/>
      <c r="X86" s="20"/>
      <c r="Y86" s="20"/>
      <c r="Z86" s="23"/>
      <c r="AA86" s="23"/>
      <c r="AB86" s="23"/>
      <c r="AC86" s="21"/>
      <c r="AD86" s="21"/>
    </row>
    <row r="87" spans="2:30" ht="12.75" customHeight="1" x14ac:dyDescent="0.25">
      <c r="B87" s="34"/>
      <c r="D87" s="21"/>
      <c r="E87" s="21"/>
      <c r="F87" s="21"/>
      <c r="G87" s="22"/>
      <c r="H87" s="21"/>
      <c r="I87" s="20"/>
      <c r="J87" s="20"/>
      <c r="K87" s="20"/>
      <c r="L87" s="20"/>
      <c r="M87" s="20"/>
      <c r="N87" s="20"/>
      <c r="O87" s="20"/>
      <c r="P87" s="21"/>
      <c r="Q87" s="20"/>
      <c r="R87" s="20"/>
      <c r="S87" s="20"/>
      <c r="T87" s="20"/>
      <c r="U87" s="20"/>
      <c r="V87" s="20"/>
      <c r="W87" s="20"/>
      <c r="X87" s="20"/>
      <c r="Y87" s="20"/>
      <c r="Z87" s="23"/>
      <c r="AA87" s="23"/>
      <c r="AB87" s="23"/>
      <c r="AC87" s="21"/>
      <c r="AD87" s="21"/>
    </row>
    <row r="88" spans="2:30" ht="12.75" customHeight="1" x14ac:dyDescent="0.25">
      <c r="B88" s="34"/>
      <c r="D88" s="25"/>
      <c r="E88" s="25"/>
      <c r="F88" s="25"/>
      <c r="G88" s="24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6"/>
      <c r="AA88" s="26"/>
      <c r="AB88" s="26"/>
      <c r="AC88" s="25"/>
      <c r="AD88" s="25"/>
    </row>
    <row r="89" spans="2:30" ht="12.75" customHeight="1" x14ac:dyDescent="0.25">
      <c r="B89" s="34"/>
      <c r="D89" s="25"/>
      <c r="E89" s="25"/>
      <c r="F89" s="25"/>
      <c r="G89" s="24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6"/>
      <c r="AA89" s="26"/>
      <c r="AB89" s="26"/>
      <c r="AC89" s="25"/>
      <c r="AD89" s="25"/>
    </row>
    <row r="90" spans="2:30" ht="12.75" customHeight="1" x14ac:dyDescent="0.25">
      <c r="B90" s="34"/>
      <c r="D90" s="25"/>
      <c r="E90" s="25"/>
      <c r="F90" s="25"/>
      <c r="G90" s="24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6"/>
      <c r="AA90" s="26"/>
      <c r="AB90" s="26"/>
      <c r="AC90" s="25"/>
      <c r="AD90" s="25"/>
    </row>
    <row r="91" spans="2:30" ht="12.75" customHeight="1" thickBot="1" x14ac:dyDescent="0.3">
      <c r="B91" s="35"/>
      <c r="D91" s="25"/>
      <c r="E91" s="25"/>
      <c r="F91" s="25"/>
      <c r="G91" s="24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6"/>
      <c r="AA91" s="26"/>
      <c r="AB91" s="26"/>
      <c r="AC91" s="25"/>
      <c r="AD91" s="25"/>
    </row>
    <row r="92" spans="2:30" ht="12.75" customHeight="1" thickBot="1" x14ac:dyDescent="0.3">
      <c r="D92" s="92" t="s">
        <v>3</v>
      </c>
      <c r="E92" s="93"/>
      <c r="F92" s="93"/>
      <c r="G92" s="93"/>
      <c r="H92" s="94"/>
      <c r="I92" s="27" t="str">
        <f t="shared" ref="I92:AD92" si="34">IF(I53="","",IF(OR(I70="", I70="LS", I70="LUMP"),IF(SUM(COUNTIF(I71:I91,"LS")+COUNTIF(I71:I91,"LUMP"))&gt;0,"LS",""),IF(SUM(I71:I91)&lt;&gt;0,SUM(I71:I91),"")))</f>
        <v/>
      </c>
      <c r="J92" s="27" t="str">
        <f t="shared" ref="J92" si="35">IF(J53="","",IF(OR(J70="", J70="LS", J70="LUMP"),IF(SUM(COUNTIF(J71:J91,"LS")+COUNTIF(J71:J91,"LUMP"))&gt;0,"LS",""),IF(SUM(J71:J91)&lt;&gt;0,SUM(J71:J91),"")))</f>
        <v/>
      </c>
      <c r="K92" s="27"/>
      <c r="L92" s="27" t="str">
        <f t="shared" ref="L92" si="36">IF(L53="","",IF(OR(L70="", L70="LS", L70="LUMP"),IF(SUM(COUNTIF(L71:L91,"LS")+COUNTIF(L71:L91,"LUMP"))&gt;0,"LS",""),IF(SUM(L71:L91)&lt;&gt;0,SUM(L71:L91),"")))</f>
        <v/>
      </c>
      <c r="M92" s="27"/>
      <c r="N92" s="27" t="str">
        <f t="shared" ref="N92" si="37">IF(N53="","",IF(OR(N70="", N70="LS", N70="LUMP"),IF(SUM(COUNTIF(N71:N91,"LS")+COUNTIF(N71:N91,"LUMP"))&gt;0,"LS",""),IF(SUM(N71:N91)&lt;&gt;0,SUM(N71:N91),"")))</f>
        <v/>
      </c>
      <c r="O92" s="27" t="str">
        <f t="shared" si="34"/>
        <v/>
      </c>
      <c r="P92" s="27" t="str">
        <f t="shared" si="34"/>
        <v/>
      </c>
      <c r="Q92" s="27" t="str">
        <f t="shared" si="34"/>
        <v/>
      </c>
      <c r="R92" s="27" t="str">
        <f t="shared" ref="R92" si="38">IF(R53="","",IF(OR(R70="", R70="LS", R70="LUMP"),IF(SUM(COUNTIF(R71:R91,"LS")+COUNTIF(R71:R91,"LUMP"))&gt;0,"LS",""),IF(SUM(R71:R91)&lt;&gt;0,SUM(R71:R91),"")))</f>
        <v/>
      </c>
      <c r="S92" s="27" t="str">
        <f t="shared" si="34"/>
        <v/>
      </c>
      <c r="T92" s="27" t="str">
        <f t="shared" si="34"/>
        <v/>
      </c>
      <c r="U92" s="27" t="str">
        <f t="shared" si="34"/>
        <v/>
      </c>
      <c r="V92" s="27" t="str">
        <f t="shared" si="34"/>
        <v/>
      </c>
      <c r="W92" s="27" t="str">
        <f t="shared" si="34"/>
        <v/>
      </c>
      <c r="X92" s="27" t="str">
        <f t="shared" si="34"/>
        <v/>
      </c>
      <c r="Y92" s="27" t="str">
        <f t="shared" si="34"/>
        <v/>
      </c>
      <c r="Z92" s="27" t="str">
        <f t="shared" si="34"/>
        <v/>
      </c>
      <c r="AA92" s="27"/>
      <c r="AB92" s="27" t="str">
        <f t="shared" si="34"/>
        <v/>
      </c>
      <c r="AC92" s="27" t="str">
        <f t="shared" si="34"/>
        <v/>
      </c>
      <c r="AD92" s="27" t="str">
        <f t="shared" si="34"/>
        <v/>
      </c>
    </row>
    <row r="93" spans="2:30" ht="12.75" customHeight="1" x14ac:dyDescent="0.25">
      <c r="B93" s="6" t="s">
        <v>15</v>
      </c>
      <c r="D93" s="95" t="s">
        <v>4</v>
      </c>
      <c r="E93" s="96"/>
      <c r="F93" s="96"/>
      <c r="G93" s="96"/>
      <c r="H93" s="97"/>
      <c r="I93" s="28" t="str">
        <f t="shared" ref="I93:AD93" si="39">IF(I53="","",IF(I92="LS","LS",IF(I92&lt;&gt;"",ROUNDUP(I92,0),"")))</f>
        <v/>
      </c>
      <c r="J93" s="28" t="str">
        <f t="shared" ref="J93" si="40">IF(J53="","",IF(J92="LS","LS",IF(J92&lt;&gt;"",ROUNDUP(J92,0),"")))</f>
        <v/>
      </c>
      <c r="K93" s="28"/>
      <c r="L93" s="28" t="str">
        <f t="shared" ref="L93" si="41">IF(L53="","",IF(L92="LS","LS",IF(L92&lt;&gt;"",ROUNDUP(L92,0),"")))</f>
        <v/>
      </c>
      <c r="M93" s="28"/>
      <c r="N93" s="28" t="str">
        <f t="shared" ref="N93" si="42">IF(N53="","",IF(N92="LS","LS",IF(N92&lt;&gt;"",ROUNDUP(N92,0),"")))</f>
        <v/>
      </c>
      <c r="O93" s="28" t="str">
        <f t="shared" si="39"/>
        <v/>
      </c>
      <c r="P93" s="28" t="str">
        <f t="shared" si="39"/>
        <v/>
      </c>
      <c r="Q93" s="28" t="str">
        <f t="shared" si="39"/>
        <v/>
      </c>
      <c r="R93" s="28" t="str">
        <f t="shared" ref="R93" si="43">IF(R53="","",IF(R92="LS","LS",IF(R92&lt;&gt;"",ROUNDUP(R92,0),"")))</f>
        <v/>
      </c>
      <c r="S93" s="28" t="str">
        <f t="shared" si="39"/>
        <v/>
      </c>
      <c r="T93" s="28" t="str">
        <f t="shared" si="39"/>
        <v/>
      </c>
      <c r="U93" s="28" t="str">
        <f t="shared" si="39"/>
        <v/>
      </c>
      <c r="V93" s="28" t="str">
        <f t="shared" si="39"/>
        <v/>
      </c>
      <c r="W93" s="28" t="str">
        <f t="shared" si="39"/>
        <v/>
      </c>
      <c r="X93" s="28" t="str">
        <f t="shared" si="39"/>
        <v/>
      </c>
      <c r="Y93" s="28" t="str">
        <f t="shared" si="39"/>
        <v/>
      </c>
      <c r="Z93" s="28" t="str">
        <f t="shared" si="39"/>
        <v/>
      </c>
      <c r="AA93" s="28"/>
      <c r="AB93" s="28" t="str">
        <f t="shared" si="39"/>
        <v/>
      </c>
      <c r="AC93" s="28" t="str">
        <f t="shared" si="39"/>
        <v/>
      </c>
      <c r="AD93" s="28" t="str">
        <f t="shared" si="39"/>
        <v/>
      </c>
    </row>
    <row r="94" spans="2:30" ht="12.75" customHeight="1" thickBot="1" x14ac:dyDescent="0.3"/>
    <row r="95" spans="2:30" ht="12.75" customHeight="1" thickBot="1" x14ac:dyDescent="0.3">
      <c r="B95" s="32" t="s">
        <v>13</v>
      </c>
      <c r="D95" s="79" t="str">
        <f>"PAVEMENT CALC SHEET " &amp; B96</f>
        <v xml:space="preserve">PAVEMENT CALC SHEET </v>
      </c>
      <c r="E95" s="79"/>
      <c r="F95" s="79"/>
      <c r="G95" s="79"/>
      <c r="H95" s="79"/>
      <c r="I95" s="79"/>
      <c r="J95" s="79"/>
      <c r="K95" s="79"/>
      <c r="L95" s="79"/>
      <c r="M95" s="79"/>
      <c r="N95" s="79"/>
      <c r="O95" s="79"/>
      <c r="P95" s="79"/>
      <c r="Q95" s="79"/>
      <c r="R95" s="79"/>
      <c r="S95" s="79"/>
      <c r="T95" s="79"/>
      <c r="U95" s="79"/>
      <c r="V95" s="79"/>
      <c r="W95" s="79"/>
      <c r="X95" s="79"/>
      <c r="Y95" s="79"/>
      <c r="Z95" s="79"/>
      <c r="AA95" s="79"/>
      <c r="AB95" s="79"/>
      <c r="AC95" s="79"/>
      <c r="AD95" s="79"/>
    </row>
    <row r="96" spans="2:30" ht="12.75" customHeight="1" thickBot="1" x14ac:dyDescent="0.3">
      <c r="B96" s="36"/>
      <c r="D96" s="9"/>
      <c r="E96" s="9"/>
      <c r="F96" s="9"/>
      <c r="G96" s="9"/>
      <c r="H96" s="11" t="s">
        <v>11</v>
      </c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</row>
    <row r="97" spans="2:30" ht="12.75" customHeight="1" x14ac:dyDescent="0.25">
      <c r="D97" s="9"/>
      <c r="E97" s="9"/>
      <c r="F97" s="9"/>
      <c r="G97" s="9"/>
      <c r="H97" s="11" t="s">
        <v>12</v>
      </c>
      <c r="I97" s="13"/>
      <c r="J97" s="13"/>
      <c r="K97" s="13"/>
      <c r="L97" s="13"/>
      <c r="M97" s="13"/>
      <c r="N97" s="13"/>
      <c r="O97" s="13"/>
      <c r="P97" s="13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</row>
    <row r="98" spans="2:30" ht="12.75" customHeight="1" x14ac:dyDescent="0.25">
      <c r="D98" s="10"/>
      <c r="E98" s="10"/>
      <c r="F98" s="1"/>
      <c r="G98" s="10"/>
      <c r="H98" s="11" t="s">
        <v>5</v>
      </c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</row>
    <row r="99" spans="2:30" ht="12.75" customHeight="1" thickBot="1" x14ac:dyDescent="0.3">
      <c r="D99" s="10"/>
      <c r="E99" s="10"/>
      <c r="F99" s="1"/>
      <c r="G99" s="10"/>
      <c r="H99" s="11" t="s">
        <v>6</v>
      </c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</row>
    <row r="100" spans="2:30" ht="12.75" customHeight="1" x14ac:dyDescent="0.25">
      <c r="B100" s="76" t="s">
        <v>14</v>
      </c>
      <c r="D100" s="80" t="s">
        <v>10</v>
      </c>
      <c r="E100" s="81"/>
      <c r="F100" s="82"/>
      <c r="G100" s="86" t="s">
        <v>0</v>
      </c>
      <c r="H100" s="86" t="s">
        <v>2</v>
      </c>
      <c r="I100" s="16" t="str">
        <f t="shared" ref="I100:AD100" si="44">IF(OR(TRIM(I96)=0,TRIM(I96)=""),"",IF(IFERROR(TRIM(INDEX(QryItemNamed,MATCH(TRIM(I96),ITEM,0),2)),"")="Y","SPECIAL",LEFT(IFERROR(TRIM(INDEX(ITEM,MATCH(TRIM(I96),ITEM,0))),""),3)))</f>
        <v/>
      </c>
      <c r="J100" s="16" t="str">
        <f t="shared" ref="J100" si="45">IF(OR(TRIM(J96)=0,TRIM(J96)=""),"",IF(IFERROR(TRIM(INDEX(QryItemNamed,MATCH(TRIM(J96),ITEM,0),2)),"")="Y","SPECIAL",LEFT(IFERROR(TRIM(INDEX(ITEM,MATCH(TRIM(J96),ITEM,0))),""),3)))</f>
        <v/>
      </c>
      <c r="K100" s="16"/>
      <c r="L100" s="16" t="str">
        <f t="shared" ref="L100" si="46">IF(OR(TRIM(L96)=0,TRIM(L96)=""),"",IF(IFERROR(TRIM(INDEX(QryItemNamed,MATCH(TRIM(L96),ITEM,0),2)),"")="Y","SPECIAL",LEFT(IFERROR(TRIM(INDEX(ITEM,MATCH(TRIM(L96),ITEM,0))),""),3)))</f>
        <v/>
      </c>
      <c r="M100" s="16"/>
      <c r="N100" s="16" t="str">
        <f t="shared" ref="N100" si="47">IF(OR(TRIM(N96)=0,TRIM(N96)=""),"",IF(IFERROR(TRIM(INDEX(QryItemNamed,MATCH(TRIM(N96),ITEM,0),2)),"")="Y","SPECIAL",LEFT(IFERROR(TRIM(INDEX(ITEM,MATCH(TRIM(N96),ITEM,0))),""),3)))</f>
        <v/>
      </c>
      <c r="O100" s="16" t="str">
        <f t="shared" si="44"/>
        <v/>
      </c>
      <c r="P100" s="16" t="str">
        <f t="shared" si="44"/>
        <v/>
      </c>
      <c r="Q100" s="16" t="str">
        <f t="shared" si="44"/>
        <v/>
      </c>
      <c r="R100" s="16" t="str">
        <f t="shared" ref="R100" si="48">IF(OR(TRIM(R96)=0,TRIM(R96)=""),"",IF(IFERROR(TRIM(INDEX(QryItemNamed,MATCH(TRIM(R96),ITEM,0),2)),"")="Y","SPECIAL",LEFT(IFERROR(TRIM(INDEX(ITEM,MATCH(TRIM(R96),ITEM,0))),""),3)))</f>
        <v/>
      </c>
      <c r="S100" s="16" t="str">
        <f t="shared" si="44"/>
        <v/>
      </c>
      <c r="T100" s="16" t="str">
        <f t="shared" si="44"/>
        <v/>
      </c>
      <c r="U100" s="16" t="str">
        <f t="shared" si="44"/>
        <v/>
      </c>
      <c r="V100" s="16" t="str">
        <f t="shared" si="44"/>
        <v/>
      </c>
      <c r="W100" s="16" t="str">
        <f t="shared" si="44"/>
        <v/>
      </c>
      <c r="X100" s="16" t="str">
        <f t="shared" si="44"/>
        <v/>
      </c>
      <c r="Y100" s="16" t="str">
        <f t="shared" si="44"/>
        <v/>
      </c>
      <c r="Z100" s="16" t="str">
        <f t="shared" si="44"/>
        <v/>
      </c>
      <c r="AA100" s="16"/>
      <c r="AB100" s="16" t="str">
        <f t="shared" si="44"/>
        <v/>
      </c>
      <c r="AC100" s="16" t="str">
        <f t="shared" si="44"/>
        <v/>
      </c>
      <c r="AD100" s="16" t="str">
        <f t="shared" si="44"/>
        <v/>
      </c>
    </row>
    <row r="101" spans="2:30" ht="19.2" customHeight="1" x14ac:dyDescent="0.25">
      <c r="B101" s="77"/>
      <c r="D101" s="83"/>
      <c r="E101" s="84"/>
      <c r="F101" s="85"/>
      <c r="G101" s="87"/>
      <c r="H101" s="87"/>
      <c r="I101" s="88" t="str">
        <f t="shared" ref="I101:AD101" si="49">IF(OR(TRIM(I96)=0,TRIM(I96)=""),IF(I97="","",I97),IF(IFERROR(TRIM(INDEX(QryItemNamed,MATCH(TRIM(I96),ITEM,0),2)),"")="Y",TRIM(RIGHT(IFERROR(TRIM(INDEX(QryItemNamed,MATCH(TRIM(I96),ITEM,0),4)),"123456789012"),LEN(IFERROR(TRIM(INDEX(QryItemNamed,MATCH(TRIM(I96),ITEM,0),4)),"123456789012"))-9))&amp;I97,IFERROR(TRIM(INDEX(QryItemNamed,MATCH(TRIM(I96),ITEM,0),4))&amp;I97,"ITEM CODE DOES NOT EXIST IN ITEM MASTER")))</f>
        <v/>
      </c>
      <c r="J101" s="88" t="str">
        <f t="shared" ref="J101" si="50">IF(OR(TRIM(J96)=0,TRIM(J96)=""),IF(J97="","",J97),IF(IFERROR(TRIM(INDEX(QryItemNamed,MATCH(TRIM(J96),ITEM,0),2)),"")="Y",TRIM(RIGHT(IFERROR(TRIM(INDEX(QryItemNamed,MATCH(TRIM(J96),ITEM,0),4)),"123456789012"),LEN(IFERROR(TRIM(INDEX(QryItemNamed,MATCH(TRIM(J96),ITEM,0),4)),"123456789012"))-9))&amp;J97,IFERROR(TRIM(INDEX(QryItemNamed,MATCH(TRIM(J96),ITEM,0),4))&amp;J97,"ITEM CODE DOES NOT EXIST IN ITEM MASTER")))</f>
        <v/>
      </c>
      <c r="K101" s="39"/>
      <c r="L101" s="88" t="str">
        <f t="shared" ref="L101" si="51">IF(OR(TRIM(L96)=0,TRIM(L96)=""),IF(L97="","",L97),IF(IFERROR(TRIM(INDEX(QryItemNamed,MATCH(TRIM(L96),ITEM,0),2)),"")="Y",TRIM(RIGHT(IFERROR(TRIM(INDEX(QryItemNamed,MATCH(TRIM(L96),ITEM,0),4)),"123456789012"),LEN(IFERROR(TRIM(INDEX(QryItemNamed,MATCH(TRIM(L96),ITEM,0),4)),"123456789012"))-9))&amp;L97,IFERROR(TRIM(INDEX(QryItemNamed,MATCH(TRIM(L96),ITEM,0),4))&amp;L97,"ITEM CODE DOES NOT EXIST IN ITEM MASTER")))</f>
        <v/>
      </c>
      <c r="M101" s="39"/>
      <c r="N101" s="88" t="str">
        <f t="shared" ref="N101" si="52">IF(OR(TRIM(N96)=0,TRIM(N96)=""),IF(N97="","",N97),IF(IFERROR(TRIM(INDEX(QryItemNamed,MATCH(TRIM(N96),ITEM,0),2)),"")="Y",TRIM(RIGHT(IFERROR(TRIM(INDEX(QryItemNamed,MATCH(TRIM(N96),ITEM,0),4)),"123456789012"),LEN(IFERROR(TRIM(INDEX(QryItemNamed,MATCH(TRIM(N96),ITEM,0),4)),"123456789012"))-9))&amp;N97,IFERROR(TRIM(INDEX(QryItemNamed,MATCH(TRIM(N96),ITEM,0),4))&amp;N97,"ITEM CODE DOES NOT EXIST IN ITEM MASTER")))</f>
        <v/>
      </c>
      <c r="O101" s="88" t="str">
        <f t="shared" si="49"/>
        <v/>
      </c>
      <c r="P101" s="88" t="str">
        <f t="shared" si="49"/>
        <v/>
      </c>
      <c r="Q101" s="88" t="str">
        <f t="shared" si="49"/>
        <v/>
      </c>
      <c r="R101" s="88" t="str">
        <f t="shared" ref="R101" si="53">IF(OR(TRIM(R96)=0,TRIM(R96)=""),IF(R97="","",R97),IF(IFERROR(TRIM(INDEX(QryItemNamed,MATCH(TRIM(R96),ITEM,0),2)),"")="Y",TRIM(RIGHT(IFERROR(TRIM(INDEX(QryItemNamed,MATCH(TRIM(R96),ITEM,0),4)),"123456789012"),LEN(IFERROR(TRIM(INDEX(QryItemNamed,MATCH(TRIM(R96),ITEM,0),4)),"123456789012"))-9))&amp;R97,IFERROR(TRIM(INDEX(QryItemNamed,MATCH(TRIM(R96),ITEM,0),4))&amp;R97,"ITEM CODE DOES NOT EXIST IN ITEM MASTER")))</f>
        <v/>
      </c>
      <c r="S101" s="88" t="str">
        <f t="shared" si="49"/>
        <v/>
      </c>
      <c r="T101" s="88" t="str">
        <f t="shared" si="49"/>
        <v/>
      </c>
      <c r="U101" s="88" t="str">
        <f t="shared" si="49"/>
        <v/>
      </c>
      <c r="V101" s="88" t="str">
        <f t="shared" si="49"/>
        <v/>
      </c>
      <c r="W101" s="88" t="str">
        <f t="shared" si="49"/>
        <v/>
      </c>
      <c r="X101" s="88" t="str">
        <f t="shared" si="49"/>
        <v/>
      </c>
      <c r="Y101" s="88" t="str">
        <f t="shared" si="49"/>
        <v/>
      </c>
      <c r="Z101" s="88" t="str">
        <f t="shared" si="49"/>
        <v/>
      </c>
      <c r="AA101" s="39"/>
      <c r="AB101" s="88" t="str">
        <f t="shared" si="49"/>
        <v/>
      </c>
      <c r="AC101" s="88" t="str">
        <f t="shared" si="49"/>
        <v/>
      </c>
      <c r="AD101" s="88" t="str">
        <f t="shared" si="49"/>
        <v/>
      </c>
    </row>
    <row r="102" spans="2:30" ht="12.75" customHeight="1" x14ac:dyDescent="0.25">
      <c r="B102" s="77"/>
      <c r="D102" s="83"/>
      <c r="E102" s="84"/>
      <c r="F102" s="85"/>
      <c r="G102" s="87"/>
      <c r="H102" s="87"/>
      <c r="I102" s="89"/>
      <c r="J102" s="89"/>
      <c r="K102" s="40"/>
      <c r="L102" s="89"/>
      <c r="M102" s="40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9"/>
      <c r="AA102" s="40"/>
      <c r="AB102" s="89"/>
      <c r="AC102" s="89"/>
      <c r="AD102" s="89"/>
    </row>
    <row r="103" spans="2:30" ht="12.75" customHeight="1" x14ac:dyDescent="0.25">
      <c r="B103" s="77"/>
      <c r="D103" s="83"/>
      <c r="E103" s="84"/>
      <c r="F103" s="85"/>
      <c r="G103" s="87"/>
      <c r="H103" s="87"/>
      <c r="I103" s="89"/>
      <c r="J103" s="89"/>
      <c r="K103" s="40"/>
      <c r="L103" s="89"/>
      <c r="M103" s="40"/>
      <c r="N103" s="89"/>
      <c r="O103" s="89"/>
      <c r="P103" s="89"/>
      <c r="Q103" s="89"/>
      <c r="R103" s="89"/>
      <c r="S103" s="89"/>
      <c r="T103" s="89"/>
      <c r="U103" s="89"/>
      <c r="V103" s="89"/>
      <c r="W103" s="89"/>
      <c r="X103" s="89"/>
      <c r="Y103" s="89"/>
      <c r="Z103" s="89"/>
      <c r="AA103" s="40"/>
      <c r="AB103" s="89"/>
      <c r="AC103" s="89"/>
      <c r="AD103" s="89"/>
    </row>
    <row r="104" spans="2:30" ht="12.75" customHeight="1" x14ac:dyDescent="0.25">
      <c r="B104" s="77"/>
      <c r="D104" s="83"/>
      <c r="E104" s="84"/>
      <c r="F104" s="85"/>
      <c r="G104" s="87"/>
      <c r="H104" s="87"/>
      <c r="I104" s="89"/>
      <c r="J104" s="89"/>
      <c r="K104" s="40"/>
      <c r="L104" s="89"/>
      <c r="M104" s="40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89"/>
      <c r="Z104" s="89"/>
      <c r="AA104" s="40"/>
      <c r="AB104" s="89"/>
      <c r="AC104" s="89"/>
      <c r="AD104" s="89"/>
    </row>
    <row r="105" spans="2:30" ht="12.75" customHeight="1" x14ac:dyDescent="0.25">
      <c r="B105" s="77"/>
      <c r="D105" s="83"/>
      <c r="E105" s="84"/>
      <c r="F105" s="85"/>
      <c r="G105" s="87"/>
      <c r="H105" s="87"/>
      <c r="I105" s="89"/>
      <c r="J105" s="89"/>
      <c r="K105" s="40"/>
      <c r="L105" s="89"/>
      <c r="M105" s="40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40"/>
      <c r="AB105" s="89"/>
      <c r="AC105" s="89"/>
      <c r="AD105" s="89"/>
    </row>
    <row r="106" spans="2:30" ht="12.75" customHeight="1" x14ac:dyDescent="0.25">
      <c r="B106" s="77"/>
      <c r="D106" s="83"/>
      <c r="E106" s="84"/>
      <c r="F106" s="85"/>
      <c r="G106" s="87"/>
      <c r="H106" s="87"/>
      <c r="I106" s="89"/>
      <c r="J106" s="89"/>
      <c r="K106" s="40"/>
      <c r="L106" s="89"/>
      <c r="M106" s="40"/>
      <c r="N106" s="89"/>
      <c r="O106" s="89"/>
      <c r="P106" s="89"/>
      <c r="Q106" s="89"/>
      <c r="R106" s="89"/>
      <c r="S106" s="89"/>
      <c r="T106" s="89"/>
      <c r="U106" s="89"/>
      <c r="V106" s="89"/>
      <c r="W106" s="89"/>
      <c r="X106" s="89"/>
      <c r="Y106" s="89"/>
      <c r="Z106" s="89"/>
      <c r="AA106" s="40"/>
      <c r="AB106" s="89"/>
      <c r="AC106" s="89"/>
      <c r="AD106" s="89"/>
    </row>
    <row r="107" spans="2:30" ht="12.75" customHeight="1" x14ac:dyDescent="0.25">
      <c r="B107" s="77"/>
      <c r="D107" s="83"/>
      <c r="E107" s="84"/>
      <c r="F107" s="85"/>
      <c r="G107" s="87"/>
      <c r="H107" s="87"/>
      <c r="I107" s="89"/>
      <c r="J107" s="89"/>
      <c r="K107" s="40"/>
      <c r="L107" s="89"/>
      <c r="M107" s="40"/>
      <c r="N107" s="89"/>
      <c r="O107" s="89"/>
      <c r="P107" s="89"/>
      <c r="Q107" s="89"/>
      <c r="R107" s="89"/>
      <c r="S107" s="89"/>
      <c r="T107" s="89"/>
      <c r="U107" s="89"/>
      <c r="V107" s="89"/>
      <c r="W107" s="89"/>
      <c r="X107" s="89"/>
      <c r="Y107" s="89"/>
      <c r="Z107" s="89"/>
      <c r="AA107" s="40"/>
      <c r="AB107" s="89"/>
      <c r="AC107" s="89"/>
      <c r="AD107" s="89"/>
    </row>
    <row r="108" spans="2:30" ht="12.75" customHeight="1" x14ac:dyDescent="0.25">
      <c r="B108" s="77"/>
      <c r="D108" s="83"/>
      <c r="E108" s="84"/>
      <c r="F108" s="85"/>
      <c r="G108" s="87"/>
      <c r="H108" s="87"/>
      <c r="I108" s="89"/>
      <c r="J108" s="89"/>
      <c r="K108" s="40"/>
      <c r="L108" s="89"/>
      <c r="M108" s="40"/>
      <c r="N108" s="89"/>
      <c r="O108" s="89"/>
      <c r="P108" s="89"/>
      <c r="Q108" s="89"/>
      <c r="R108" s="89"/>
      <c r="S108" s="89"/>
      <c r="T108" s="89"/>
      <c r="U108" s="89"/>
      <c r="V108" s="89"/>
      <c r="W108" s="89"/>
      <c r="X108" s="89"/>
      <c r="Y108" s="89"/>
      <c r="Z108" s="89"/>
      <c r="AA108" s="40"/>
      <c r="AB108" s="89"/>
      <c r="AC108" s="89"/>
      <c r="AD108" s="89"/>
    </row>
    <row r="109" spans="2:30" ht="12.75" customHeight="1" x14ac:dyDescent="0.25">
      <c r="B109" s="77"/>
      <c r="D109" s="83"/>
      <c r="E109" s="84"/>
      <c r="F109" s="85"/>
      <c r="G109" s="87"/>
      <c r="H109" s="87"/>
      <c r="I109" s="89"/>
      <c r="J109" s="89"/>
      <c r="K109" s="40"/>
      <c r="L109" s="89"/>
      <c r="M109" s="40"/>
      <c r="N109" s="89"/>
      <c r="O109" s="89"/>
      <c r="P109" s="89"/>
      <c r="Q109" s="89"/>
      <c r="R109" s="89"/>
      <c r="S109" s="89"/>
      <c r="T109" s="89"/>
      <c r="U109" s="89"/>
      <c r="V109" s="89"/>
      <c r="W109" s="89"/>
      <c r="X109" s="89"/>
      <c r="Y109" s="89"/>
      <c r="Z109" s="89"/>
      <c r="AA109" s="40"/>
      <c r="AB109" s="89"/>
      <c r="AC109" s="89"/>
      <c r="AD109" s="89"/>
    </row>
    <row r="110" spans="2:30" ht="12.75" customHeight="1" x14ac:dyDescent="0.25">
      <c r="B110" s="77"/>
      <c r="D110" s="83"/>
      <c r="E110" s="84"/>
      <c r="F110" s="85"/>
      <c r="G110" s="87"/>
      <c r="H110" s="87"/>
      <c r="I110" s="89"/>
      <c r="J110" s="89"/>
      <c r="K110" s="40"/>
      <c r="L110" s="89"/>
      <c r="M110" s="40"/>
      <c r="N110" s="89"/>
      <c r="O110" s="89"/>
      <c r="P110" s="89"/>
      <c r="Q110" s="89"/>
      <c r="R110" s="89"/>
      <c r="S110" s="89"/>
      <c r="T110" s="89"/>
      <c r="U110" s="89"/>
      <c r="V110" s="89"/>
      <c r="W110" s="89"/>
      <c r="X110" s="89"/>
      <c r="Y110" s="89"/>
      <c r="Z110" s="89"/>
      <c r="AA110" s="40"/>
      <c r="AB110" s="89"/>
      <c r="AC110" s="89"/>
      <c r="AD110" s="89"/>
    </row>
    <row r="111" spans="2:30" ht="12.75" customHeight="1" x14ac:dyDescent="0.25">
      <c r="B111" s="77"/>
      <c r="D111" s="83"/>
      <c r="E111" s="84"/>
      <c r="F111" s="85"/>
      <c r="G111" s="87"/>
      <c r="H111" s="87"/>
      <c r="I111" s="89"/>
      <c r="J111" s="89"/>
      <c r="K111" s="40"/>
      <c r="L111" s="89"/>
      <c r="M111" s="40"/>
      <c r="N111" s="89"/>
      <c r="O111" s="89"/>
      <c r="P111" s="89"/>
      <c r="Q111" s="89"/>
      <c r="R111" s="89"/>
      <c r="S111" s="89"/>
      <c r="T111" s="89"/>
      <c r="U111" s="89"/>
      <c r="V111" s="89"/>
      <c r="W111" s="89"/>
      <c r="X111" s="89"/>
      <c r="Y111" s="89"/>
      <c r="Z111" s="89"/>
      <c r="AA111" s="40"/>
      <c r="AB111" s="89"/>
      <c r="AC111" s="89"/>
      <c r="AD111" s="89"/>
    </row>
    <row r="112" spans="2:30" ht="12.75" customHeight="1" x14ac:dyDescent="0.25">
      <c r="B112" s="77"/>
      <c r="D112" s="83"/>
      <c r="E112" s="84"/>
      <c r="F112" s="85"/>
      <c r="G112" s="87"/>
      <c r="H112" s="87"/>
      <c r="I112" s="90"/>
      <c r="J112" s="90"/>
      <c r="K112" s="41"/>
      <c r="L112" s="90"/>
      <c r="M112" s="41"/>
      <c r="N112" s="90"/>
      <c r="O112" s="90"/>
      <c r="P112" s="90"/>
      <c r="Q112" s="90"/>
      <c r="R112" s="90"/>
      <c r="S112" s="90"/>
      <c r="T112" s="90"/>
      <c r="U112" s="90"/>
      <c r="V112" s="90"/>
      <c r="W112" s="90"/>
      <c r="X112" s="90"/>
      <c r="Y112" s="90"/>
      <c r="Z112" s="90"/>
      <c r="AA112" s="41"/>
      <c r="AB112" s="90"/>
      <c r="AC112" s="90"/>
      <c r="AD112" s="90"/>
    </row>
    <row r="113" spans="2:30" ht="12.75" customHeight="1" thickBot="1" x14ac:dyDescent="0.3">
      <c r="B113" s="78"/>
      <c r="D113" s="91"/>
      <c r="E113" s="91"/>
      <c r="F113" s="91"/>
      <c r="G113" s="17"/>
      <c r="H113" s="18" t="s">
        <v>7</v>
      </c>
      <c r="I113" s="18" t="str">
        <f t="shared" ref="I113:AD113" si="54">IF(OR(TRIM(I96)=0,TRIM(I96)=""),"",IFERROR(TRIM(INDEX(QryItemNamed,MATCH(TRIM(I96),ITEM,0),3)),""))</f>
        <v/>
      </c>
      <c r="J113" s="18" t="str">
        <f t="shared" ref="J113" si="55">IF(OR(TRIM(J96)=0,TRIM(J96)=""),"",IFERROR(TRIM(INDEX(QryItemNamed,MATCH(TRIM(J96),ITEM,0),3)),""))</f>
        <v/>
      </c>
      <c r="K113" s="18"/>
      <c r="L113" s="18" t="str">
        <f t="shared" ref="L113" si="56">IF(OR(TRIM(L96)=0,TRIM(L96)=""),"",IFERROR(TRIM(INDEX(QryItemNamed,MATCH(TRIM(L96),ITEM,0),3)),""))</f>
        <v/>
      </c>
      <c r="M113" s="18"/>
      <c r="N113" s="18" t="str">
        <f t="shared" ref="N113" si="57">IF(OR(TRIM(N96)=0,TRIM(N96)=""),"",IFERROR(TRIM(INDEX(QryItemNamed,MATCH(TRIM(N96),ITEM,0),3)),""))</f>
        <v/>
      </c>
      <c r="O113" s="18" t="str">
        <f t="shared" si="54"/>
        <v/>
      </c>
      <c r="P113" s="18" t="str">
        <f t="shared" si="54"/>
        <v/>
      </c>
      <c r="Q113" s="18" t="str">
        <f t="shared" si="54"/>
        <v/>
      </c>
      <c r="R113" s="18" t="str">
        <f t="shared" ref="R113" si="58">IF(OR(TRIM(R96)=0,TRIM(R96)=""),"",IFERROR(TRIM(INDEX(QryItemNamed,MATCH(TRIM(R96),ITEM,0),3)),""))</f>
        <v/>
      </c>
      <c r="S113" s="18" t="str">
        <f t="shared" si="54"/>
        <v/>
      </c>
      <c r="T113" s="18" t="str">
        <f t="shared" si="54"/>
        <v/>
      </c>
      <c r="U113" s="18" t="str">
        <f t="shared" si="54"/>
        <v/>
      </c>
      <c r="V113" s="18" t="str">
        <f t="shared" si="54"/>
        <v/>
      </c>
      <c r="W113" s="18" t="str">
        <f t="shared" si="54"/>
        <v/>
      </c>
      <c r="X113" s="18" t="str">
        <f t="shared" si="54"/>
        <v/>
      </c>
      <c r="Y113" s="18" t="str">
        <f t="shared" si="54"/>
        <v/>
      </c>
      <c r="Z113" s="18" t="str">
        <f t="shared" si="54"/>
        <v/>
      </c>
      <c r="AA113" s="18"/>
      <c r="AB113" s="18" t="str">
        <f t="shared" si="54"/>
        <v/>
      </c>
      <c r="AC113" s="18" t="str">
        <f t="shared" si="54"/>
        <v/>
      </c>
      <c r="AD113" s="18" t="str">
        <f t="shared" si="54"/>
        <v/>
      </c>
    </row>
    <row r="114" spans="2:30" ht="12.75" customHeight="1" x14ac:dyDescent="0.25">
      <c r="B114" s="33"/>
      <c r="D114" s="20"/>
      <c r="E114" s="20"/>
      <c r="F114" s="20"/>
      <c r="G114" s="19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</row>
    <row r="115" spans="2:30" ht="12.75" customHeight="1" x14ac:dyDescent="0.25">
      <c r="B115" s="34"/>
      <c r="D115" s="20"/>
      <c r="E115" s="20" t="s">
        <v>1</v>
      </c>
      <c r="F115" s="20"/>
      <c r="G115" s="19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1"/>
    </row>
    <row r="116" spans="2:30" ht="12.75" customHeight="1" x14ac:dyDescent="0.25">
      <c r="B116" s="34"/>
      <c r="D116" s="21"/>
      <c r="E116" s="21"/>
      <c r="F116" s="21"/>
      <c r="G116" s="22"/>
      <c r="H116" s="21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1"/>
    </row>
    <row r="117" spans="2:30" ht="12.75" customHeight="1" x14ac:dyDescent="0.25">
      <c r="B117" s="34"/>
      <c r="D117" s="21"/>
      <c r="E117" s="21"/>
      <c r="F117" s="21"/>
      <c r="G117" s="22"/>
      <c r="H117" s="21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1"/>
    </row>
    <row r="118" spans="2:30" ht="12.75" customHeight="1" x14ac:dyDescent="0.25">
      <c r="B118" s="34"/>
      <c r="D118" s="21"/>
      <c r="E118" s="21"/>
      <c r="F118" s="21"/>
      <c r="G118" s="22"/>
      <c r="H118" s="21"/>
      <c r="I118" s="20"/>
      <c r="J118" s="20"/>
      <c r="K118" s="20"/>
      <c r="L118" s="20"/>
      <c r="M118" s="20"/>
      <c r="N118" s="20"/>
      <c r="O118" s="20"/>
      <c r="P118" s="21"/>
      <c r="Q118" s="20"/>
      <c r="R118" s="20"/>
      <c r="S118" s="20"/>
      <c r="T118" s="20"/>
      <c r="U118" s="20"/>
      <c r="V118" s="20"/>
      <c r="W118" s="20"/>
      <c r="X118" s="20"/>
      <c r="Y118" s="20"/>
      <c r="Z118" s="23"/>
      <c r="AA118" s="23"/>
      <c r="AB118" s="23"/>
      <c r="AC118" s="21"/>
      <c r="AD118" s="21"/>
    </row>
    <row r="119" spans="2:30" ht="12.75" customHeight="1" x14ac:dyDescent="0.25">
      <c r="B119" s="34"/>
      <c r="D119" s="21"/>
      <c r="E119" s="21"/>
      <c r="F119" s="21"/>
      <c r="G119" s="22"/>
      <c r="H119" s="21"/>
      <c r="I119" s="20"/>
      <c r="J119" s="20"/>
      <c r="K119" s="20"/>
      <c r="L119" s="20"/>
      <c r="M119" s="20"/>
      <c r="N119" s="20"/>
      <c r="O119" s="20"/>
      <c r="P119" s="21"/>
      <c r="Q119" s="20"/>
      <c r="R119" s="20"/>
      <c r="S119" s="20"/>
      <c r="T119" s="20"/>
      <c r="U119" s="20"/>
      <c r="V119" s="20"/>
      <c r="W119" s="20"/>
      <c r="X119" s="21"/>
      <c r="Y119" s="20"/>
      <c r="Z119" s="23"/>
      <c r="AA119" s="23"/>
      <c r="AB119" s="23"/>
      <c r="AC119" s="21"/>
      <c r="AD119" s="21"/>
    </row>
    <row r="120" spans="2:30" ht="12.75" customHeight="1" x14ac:dyDescent="0.25">
      <c r="B120" s="34"/>
      <c r="D120" s="21"/>
      <c r="E120" s="21"/>
      <c r="F120" s="21"/>
      <c r="G120" s="22"/>
      <c r="H120" s="21"/>
      <c r="I120" s="20"/>
      <c r="J120" s="20"/>
      <c r="K120" s="20"/>
      <c r="L120" s="20"/>
      <c r="M120" s="20"/>
      <c r="N120" s="20"/>
      <c r="O120" s="20"/>
      <c r="P120" s="21"/>
      <c r="Q120" s="20"/>
      <c r="R120" s="20"/>
      <c r="S120" s="20"/>
      <c r="T120" s="20"/>
      <c r="U120" s="20"/>
      <c r="V120" s="20"/>
      <c r="W120" s="20"/>
      <c r="X120" s="21"/>
      <c r="Y120" s="20"/>
      <c r="Z120" s="23"/>
      <c r="AA120" s="23"/>
      <c r="AB120" s="23"/>
      <c r="AC120" s="21"/>
      <c r="AD120" s="21"/>
    </row>
    <row r="121" spans="2:30" ht="12.75" customHeight="1" x14ac:dyDescent="0.25">
      <c r="B121" s="34"/>
      <c r="D121" s="21"/>
      <c r="E121" s="21"/>
      <c r="F121" s="21"/>
      <c r="G121" s="22"/>
      <c r="H121" s="21"/>
      <c r="I121" s="20"/>
      <c r="J121" s="20"/>
      <c r="K121" s="20"/>
      <c r="L121" s="20"/>
      <c r="M121" s="20"/>
      <c r="N121" s="20"/>
      <c r="O121" s="20"/>
      <c r="P121" s="21"/>
      <c r="Q121" s="20"/>
      <c r="R121" s="20"/>
      <c r="S121" s="20"/>
      <c r="T121" s="20"/>
      <c r="U121" s="20"/>
      <c r="V121" s="20"/>
      <c r="W121" s="20"/>
      <c r="X121" s="21"/>
      <c r="Y121" s="20"/>
      <c r="Z121" s="23"/>
      <c r="AA121" s="23"/>
      <c r="AB121" s="23"/>
      <c r="AC121" s="21"/>
      <c r="AD121" s="21"/>
    </row>
    <row r="122" spans="2:30" ht="12.75" customHeight="1" x14ac:dyDescent="0.25">
      <c r="B122" s="34"/>
      <c r="D122" s="21"/>
      <c r="E122" s="21"/>
      <c r="F122" s="21"/>
      <c r="G122" s="22"/>
      <c r="H122" s="21"/>
      <c r="I122" s="20"/>
      <c r="J122" s="20"/>
      <c r="K122" s="20"/>
      <c r="L122" s="20"/>
      <c r="M122" s="20"/>
      <c r="N122" s="20"/>
      <c r="O122" s="20"/>
      <c r="P122" s="21"/>
      <c r="Q122" s="20"/>
      <c r="R122" s="20"/>
      <c r="S122" s="20"/>
      <c r="T122" s="20"/>
      <c r="U122" s="20"/>
      <c r="V122" s="20"/>
      <c r="W122" s="20"/>
      <c r="X122" s="21"/>
      <c r="Y122" s="20"/>
      <c r="Z122" s="23"/>
      <c r="AA122" s="23"/>
      <c r="AB122" s="23"/>
      <c r="AC122" s="21"/>
      <c r="AD122" s="21"/>
    </row>
    <row r="123" spans="2:30" ht="12.75" customHeight="1" x14ac:dyDescent="0.25">
      <c r="B123" s="34"/>
      <c r="D123" s="21"/>
      <c r="E123" s="21"/>
      <c r="F123" s="21"/>
      <c r="G123" s="22"/>
      <c r="H123" s="21"/>
      <c r="I123" s="20"/>
      <c r="J123" s="20"/>
      <c r="K123" s="20"/>
      <c r="L123" s="20"/>
      <c r="M123" s="20"/>
      <c r="N123" s="20"/>
      <c r="O123" s="20"/>
      <c r="P123" s="21"/>
      <c r="Q123" s="20"/>
      <c r="R123" s="20"/>
      <c r="S123" s="20"/>
      <c r="T123" s="20"/>
      <c r="U123" s="20"/>
      <c r="V123" s="20"/>
      <c r="W123" s="20"/>
      <c r="X123" s="21"/>
      <c r="Y123" s="20"/>
      <c r="Z123" s="23"/>
      <c r="AA123" s="23"/>
      <c r="AB123" s="23"/>
      <c r="AC123" s="21"/>
      <c r="AD123" s="21"/>
    </row>
    <row r="124" spans="2:30" ht="12.75" customHeight="1" x14ac:dyDescent="0.25">
      <c r="B124" s="34"/>
      <c r="D124" s="21"/>
      <c r="E124" s="21"/>
      <c r="F124" s="21"/>
      <c r="G124" s="22"/>
      <c r="H124" s="21"/>
      <c r="I124" s="20"/>
      <c r="J124" s="20"/>
      <c r="K124" s="20"/>
      <c r="L124" s="20"/>
      <c r="M124" s="20"/>
      <c r="N124" s="20"/>
      <c r="O124" s="20"/>
      <c r="P124" s="21"/>
      <c r="Q124" s="20"/>
      <c r="R124" s="20"/>
      <c r="S124" s="20"/>
      <c r="T124" s="20"/>
      <c r="U124" s="20"/>
      <c r="V124" s="20"/>
      <c r="W124" s="20"/>
      <c r="X124" s="21"/>
      <c r="Y124" s="20"/>
      <c r="Z124" s="23"/>
      <c r="AA124" s="23"/>
      <c r="AB124" s="23"/>
      <c r="AC124" s="21"/>
      <c r="AD124" s="21"/>
    </row>
    <row r="125" spans="2:30" ht="12.75" customHeight="1" x14ac:dyDescent="0.25">
      <c r="B125" s="34"/>
      <c r="D125" s="21"/>
      <c r="E125" s="21"/>
      <c r="F125" s="21"/>
      <c r="G125" s="22"/>
      <c r="H125" s="21"/>
      <c r="I125" s="20"/>
      <c r="J125" s="20"/>
      <c r="K125" s="20"/>
      <c r="L125" s="20"/>
      <c r="M125" s="20"/>
      <c r="N125" s="20"/>
      <c r="O125" s="20"/>
      <c r="P125" s="21"/>
      <c r="Q125" s="20"/>
      <c r="R125" s="20"/>
      <c r="S125" s="20"/>
      <c r="T125" s="20"/>
      <c r="U125" s="20"/>
      <c r="V125" s="20"/>
      <c r="W125" s="20"/>
      <c r="X125" s="21"/>
      <c r="Y125" s="20"/>
      <c r="Z125" s="23"/>
      <c r="AA125" s="23"/>
      <c r="AB125" s="23"/>
      <c r="AC125" s="21"/>
      <c r="AD125" s="21"/>
    </row>
    <row r="126" spans="2:30" ht="12.75" customHeight="1" x14ac:dyDescent="0.25">
      <c r="B126" s="34"/>
      <c r="D126" s="21"/>
      <c r="E126" s="21"/>
      <c r="F126" s="21"/>
      <c r="G126" s="22"/>
      <c r="H126" s="21"/>
      <c r="I126" s="20"/>
      <c r="J126" s="20"/>
      <c r="K126" s="20"/>
      <c r="L126" s="20"/>
      <c r="M126" s="20"/>
      <c r="N126" s="20"/>
      <c r="O126" s="20"/>
      <c r="P126" s="21"/>
      <c r="Q126" s="20"/>
      <c r="R126" s="20"/>
      <c r="S126" s="20"/>
      <c r="T126" s="20"/>
      <c r="U126" s="20"/>
      <c r="V126" s="20"/>
      <c r="W126" s="20"/>
      <c r="X126" s="21"/>
      <c r="Y126" s="20"/>
      <c r="Z126" s="23"/>
      <c r="AA126" s="23"/>
      <c r="AB126" s="23"/>
      <c r="AC126" s="21"/>
      <c r="AD126" s="21"/>
    </row>
    <row r="127" spans="2:30" ht="12.75" customHeight="1" x14ac:dyDescent="0.25">
      <c r="B127" s="34"/>
      <c r="D127" s="21"/>
      <c r="E127" s="21"/>
      <c r="F127" s="21"/>
      <c r="G127" s="22"/>
      <c r="H127" s="21"/>
      <c r="I127" s="20"/>
      <c r="J127" s="20"/>
      <c r="K127" s="20"/>
      <c r="L127" s="20"/>
      <c r="M127" s="20"/>
      <c r="N127" s="20"/>
      <c r="O127" s="20"/>
      <c r="P127" s="21"/>
      <c r="Q127" s="20"/>
      <c r="R127" s="20"/>
      <c r="S127" s="20"/>
      <c r="T127" s="20"/>
      <c r="U127" s="20"/>
      <c r="V127" s="20"/>
      <c r="W127" s="20"/>
      <c r="X127" s="21"/>
      <c r="Y127" s="20"/>
      <c r="Z127" s="23"/>
      <c r="AA127" s="23"/>
      <c r="AB127" s="23"/>
      <c r="AC127" s="21"/>
      <c r="AD127" s="21"/>
    </row>
    <row r="128" spans="2:30" ht="12.75" customHeight="1" x14ac:dyDescent="0.25">
      <c r="B128" s="34"/>
      <c r="D128" s="21"/>
      <c r="E128" s="21"/>
      <c r="F128" s="21"/>
      <c r="G128" s="22"/>
      <c r="H128" s="21"/>
      <c r="I128" s="20"/>
      <c r="J128" s="20"/>
      <c r="K128" s="20"/>
      <c r="L128" s="20"/>
      <c r="M128" s="20"/>
      <c r="N128" s="20"/>
      <c r="O128" s="20"/>
      <c r="P128" s="21"/>
      <c r="Q128" s="20"/>
      <c r="R128" s="20"/>
      <c r="S128" s="20"/>
      <c r="T128" s="20"/>
      <c r="U128" s="20"/>
      <c r="V128" s="20"/>
      <c r="W128" s="20"/>
      <c r="X128" s="21"/>
      <c r="Y128" s="20"/>
      <c r="Z128" s="23"/>
      <c r="AA128" s="23"/>
      <c r="AB128" s="23"/>
      <c r="AC128" s="21"/>
      <c r="AD128" s="21"/>
    </row>
    <row r="129" spans="2:30" ht="12.75" customHeight="1" x14ac:dyDescent="0.25">
      <c r="B129" s="34"/>
      <c r="D129" s="21"/>
      <c r="E129" s="21"/>
      <c r="F129" s="21"/>
      <c r="G129" s="22"/>
      <c r="H129" s="21"/>
      <c r="I129" s="20"/>
      <c r="J129" s="20"/>
      <c r="K129" s="20"/>
      <c r="L129" s="20"/>
      <c r="M129" s="20"/>
      <c r="N129" s="20"/>
      <c r="O129" s="20"/>
      <c r="P129" s="21"/>
      <c r="Q129" s="20"/>
      <c r="R129" s="20"/>
      <c r="S129" s="20"/>
      <c r="T129" s="20"/>
      <c r="U129" s="20"/>
      <c r="V129" s="20"/>
      <c r="W129" s="20"/>
      <c r="X129" s="20"/>
      <c r="Y129" s="20"/>
      <c r="Z129" s="23"/>
      <c r="AA129" s="23"/>
      <c r="AB129" s="23"/>
      <c r="AC129" s="21"/>
      <c r="AD129" s="21"/>
    </row>
    <row r="130" spans="2:30" ht="12.75" customHeight="1" x14ac:dyDescent="0.25">
      <c r="B130" s="34"/>
      <c r="D130" s="21"/>
      <c r="E130" s="21"/>
      <c r="F130" s="21"/>
      <c r="G130" s="22"/>
      <c r="H130" s="21"/>
      <c r="I130" s="20"/>
      <c r="J130" s="20"/>
      <c r="K130" s="20"/>
      <c r="L130" s="20"/>
      <c r="M130" s="20"/>
      <c r="N130" s="20"/>
      <c r="O130" s="20"/>
      <c r="P130" s="21"/>
      <c r="Q130" s="20"/>
      <c r="R130" s="20"/>
      <c r="S130" s="20"/>
      <c r="T130" s="20"/>
      <c r="U130" s="20"/>
      <c r="V130" s="20"/>
      <c r="W130" s="20"/>
      <c r="X130" s="20"/>
      <c r="Y130" s="20"/>
      <c r="Z130" s="23"/>
      <c r="AA130" s="23"/>
      <c r="AB130" s="23"/>
      <c r="AC130" s="21"/>
      <c r="AD130" s="21"/>
    </row>
    <row r="131" spans="2:30" ht="12.75" customHeight="1" x14ac:dyDescent="0.25">
      <c r="B131" s="34"/>
      <c r="D131" s="25"/>
      <c r="E131" s="25"/>
      <c r="F131" s="25"/>
      <c r="G131" s="24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6"/>
      <c r="AA131" s="26"/>
      <c r="AB131" s="26"/>
      <c r="AC131" s="25"/>
      <c r="AD131" s="25"/>
    </row>
    <row r="132" spans="2:30" ht="12.75" customHeight="1" x14ac:dyDescent="0.25">
      <c r="B132" s="34"/>
      <c r="D132" s="25"/>
      <c r="E132" s="25"/>
      <c r="F132" s="25"/>
      <c r="G132" s="24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6"/>
      <c r="AA132" s="26"/>
      <c r="AB132" s="26"/>
      <c r="AC132" s="25"/>
      <c r="AD132" s="25"/>
    </row>
    <row r="133" spans="2:30" ht="12.75" customHeight="1" x14ac:dyDescent="0.25">
      <c r="B133" s="34"/>
      <c r="D133" s="25"/>
      <c r="E133" s="25"/>
      <c r="F133" s="25"/>
      <c r="G133" s="24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6"/>
      <c r="AA133" s="26"/>
      <c r="AB133" s="26"/>
      <c r="AC133" s="25"/>
      <c r="AD133" s="25"/>
    </row>
    <row r="134" spans="2:30" ht="12.75" customHeight="1" thickBot="1" x14ac:dyDescent="0.3">
      <c r="B134" s="35"/>
      <c r="D134" s="25"/>
      <c r="E134" s="25"/>
      <c r="F134" s="25"/>
      <c r="G134" s="24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6"/>
      <c r="AA134" s="26"/>
      <c r="AB134" s="26"/>
      <c r="AC134" s="25"/>
      <c r="AD134" s="25"/>
    </row>
    <row r="135" spans="2:30" ht="12.75" customHeight="1" thickBot="1" x14ac:dyDescent="0.3">
      <c r="D135" s="92" t="s">
        <v>3</v>
      </c>
      <c r="E135" s="93"/>
      <c r="F135" s="93"/>
      <c r="G135" s="93"/>
      <c r="H135" s="94"/>
      <c r="I135" s="27" t="str">
        <f t="shared" ref="I135:AD135" si="59">IF(I96="","",IF(OR(I113="", I113="LS", I113="LUMP"),IF(SUM(COUNTIF(I114:I134,"LS")+COUNTIF(I114:I134,"LUMP"))&gt;0,"LS",""),IF(SUM(I114:I134)&lt;&gt;0,SUM(I114:I134),"")))</f>
        <v/>
      </c>
      <c r="J135" s="27" t="str">
        <f t="shared" ref="J135" si="60">IF(J96="","",IF(OR(J113="", J113="LS", J113="LUMP"),IF(SUM(COUNTIF(J114:J134,"LS")+COUNTIF(J114:J134,"LUMP"))&gt;0,"LS",""),IF(SUM(J114:J134)&lt;&gt;0,SUM(J114:J134),"")))</f>
        <v/>
      </c>
      <c r="K135" s="27"/>
      <c r="L135" s="27" t="str">
        <f t="shared" ref="L135" si="61">IF(L96="","",IF(OR(L113="", L113="LS", L113="LUMP"),IF(SUM(COUNTIF(L114:L134,"LS")+COUNTIF(L114:L134,"LUMP"))&gt;0,"LS",""),IF(SUM(L114:L134)&lt;&gt;0,SUM(L114:L134),"")))</f>
        <v/>
      </c>
      <c r="M135" s="27"/>
      <c r="N135" s="27" t="str">
        <f t="shared" ref="N135" si="62">IF(N96="","",IF(OR(N113="", N113="LS", N113="LUMP"),IF(SUM(COUNTIF(N114:N134,"LS")+COUNTIF(N114:N134,"LUMP"))&gt;0,"LS",""),IF(SUM(N114:N134)&lt;&gt;0,SUM(N114:N134),"")))</f>
        <v/>
      </c>
      <c r="O135" s="27" t="str">
        <f t="shared" si="59"/>
        <v/>
      </c>
      <c r="P135" s="27" t="str">
        <f t="shared" si="59"/>
        <v/>
      </c>
      <c r="Q135" s="27" t="str">
        <f t="shared" si="59"/>
        <v/>
      </c>
      <c r="R135" s="27" t="str">
        <f t="shared" ref="R135" si="63">IF(R96="","",IF(OR(R113="", R113="LS", R113="LUMP"),IF(SUM(COUNTIF(R114:R134,"LS")+COUNTIF(R114:R134,"LUMP"))&gt;0,"LS",""),IF(SUM(R114:R134)&lt;&gt;0,SUM(R114:R134),"")))</f>
        <v/>
      </c>
      <c r="S135" s="27" t="str">
        <f t="shared" si="59"/>
        <v/>
      </c>
      <c r="T135" s="27" t="str">
        <f t="shared" si="59"/>
        <v/>
      </c>
      <c r="U135" s="27" t="str">
        <f t="shared" si="59"/>
        <v/>
      </c>
      <c r="V135" s="27" t="str">
        <f t="shared" si="59"/>
        <v/>
      </c>
      <c r="W135" s="27" t="str">
        <f t="shared" si="59"/>
        <v/>
      </c>
      <c r="X135" s="27" t="str">
        <f t="shared" si="59"/>
        <v/>
      </c>
      <c r="Y135" s="27" t="str">
        <f t="shared" si="59"/>
        <v/>
      </c>
      <c r="Z135" s="27" t="str">
        <f t="shared" si="59"/>
        <v/>
      </c>
      <c r="AA135" s="27"/>
      <c r="AB135" s="27" t="str">
        <f t="shared" si="59"/>
        <v/>
      </c>
      <c r="AC135" s="27" t="str">
        <f t="shared" si="59"/>
        <v/>
      </c>
      <c r="AD135" s="27" t="str">
        <f t="shared" si="59"/>
        <v/>
      </c>
    </row>
    <row r="136" spans="2:30" ht="12.75" customHeight="1" x14ac:dyDescent="0.25">
      <c r="B136" s="6" t="s">
        <v>15</v>
      </c>
      <c r="D136" s="95" t="s">
        <v>4</v>
      </c>
      <c r="E136" s="96"/>
      <c r="F136" s="96"/>
      <c r="G136" s="96"/>
      <c r="H136" s="97"/>
      <c r="I136" s="28" t="str">
        <f t="shared" ref="I136:AD136" si="64">IF(I96="","",IF(I135="LS","LS",IF(I135&lt;&gt;"",ROUNDUP(I135,0),"")))</f>
        <v/>
      </c>
      <c r="J136" s="28" t="str">
        <f t="shared" ref="J136" si="65">IF(J96="","",IF(J135="LS","LS",IF(J135&lt;&gt;"",ROUNDUP(J135,0),"")))</f>
        <v/>
      </c>
      <c r="K136" s="28"/>
      <c r="L136" s="28" t="str">
        <f t="shared" ref="L136" si="66">IF(L96="","",IF(L135="LS","LS",IF(L135&lt;&gt;"",ROUNDUP(L135,0),"")))</f>
        <v/>
      </c>
      <c r="M136" s="28"/>
      <c r="N136" s="28" t="str">
        <f t="shared" ref="N136" si="67">IF(N96="","",IF(N135="LS","LS",IF(N135&lt;&gt;"",ROUNDUP(N135,0),"")))</f>
        <v/>
      </c>
      <c r="O136" s="28" t="str">
        <f t="shared" si="64"/>
        <v/>
      </c>
      <c r="P136" s="28" t="str">
        <f t="shared" si="64"/>
        <v/>
      </c>
      <c r="Q136" s="28" t="str">
        <f t="shared" si="64"/>
        <v/>
      </c>
      <c r="R136" s="28" t="str">
        <f t="shared" ref="R136" si="68">IF(R96="","",IF(R135="LS","LS",IF(R135&lt;&gt;"",ROUNDUP(R135,0),"")))</f>
        <v/>
      </c>
      <c r="S136" s="28" t="str">
        <f t="shared" si="64"/>
        <v/>
      </c>
      <c r="T136" s="28" t="str">
        <f t="shared" si="64"/>
        <v/>
      </c>
      <c r="U136" s="28" t="str">
        <f t="shared" si="64"/>
        <v/>
      </c>
      <c r="V136" s="28" t="str">
        <f t="shared" si="64"/>
        <v/>
      </c>
      <c r="W136" s="28" t="str">
        <f t="shared" si="64"/>
        <v/>
      </c>
      <c r="X136" s="28" t="str">
        <f t="shared" si="64"/>
        <v/>
      </c>
      <c r="Y136" s="28" t="str">
        <f t="shared" si="64"/>
        <v/>
      </c>
      <c r="Z136" s="28" t="str">
        <f t="shared" si="64"/>
        <v/>
      </c>
      <c r="AA136" s="28"/>
      <c r="AB136" s="28" t="str">
        <f t="shared" si="64"/>
        <v/>
      </c>
      <c r="AC136" s="28" t="str">
        <f t="shared" si="64"/>
        <v/>
      </c>
      <c r="AD136" s="28" t="str">
        <f t="shared" si="64"/>
        <v/>
      </c>
    </row>
    <row r="137" spans="2:30" ht="12.75" customHeight="1" thickBot="1" x14ac:dyDescent="0.3"/>
    <row r="138" spans="2:30" ht="12.75" customHeight="1" thickBot="1" x14ac:dyDescent="0.3">
      <c r="B138" s="32" t="s">
        <v>13</v>
      </c>
      <c r="D138" s="79" t="str">
        <f>"PAVEMENT CALC SHEET " &amp; B139</f>
        <v xml:space="preserve">PAVEMENT CALC SHEET </v>
      </c>
      <c r="E138" s="79"/>
      <c r="F138" s="79"/>
      <c r="G138" s="79"/>
      <c r="H138" s="79"/>
      <c r="I138" s="79"/>
      <c r="J138" s="79"/>
      <c r="K138" s="79"/>
      <c r="L138" s="79"/>
      <c r="M138" s="79"/>
      <c r="N138" s="79"/>
      <c r="O138" s="79"/>
      <c r="P138" s="79"/>
      <c r="Q138" s="79"/>
      <c r="R138" s="79"/>
      <c r="S138" s="79"/>
      <c r="T138" s="79"/>
      <c r="U138" s="79"/>
      <c r="V138" s="79"/>
      <c r="W138" s="79"/>
      <c r="X138" s="79"/>
      <c r="Y138" s="79"/>
      <c r="Z138" s="79"/>
      <c r="AA138" s="79"/>
      <c r="AB138" s="79"/>
      <c r="AC138" s="79"/>
      <c r="AD138" s="79"/>
    </row>
    <row r="139" spans="2:30" ht="12.75" customHeight="1" thickBot="1" x14ac:dyDescent="0.3">
      <c r="B139" s="36"/>
      <c r="D139" s="9"/>
      <c r="E139" s="9"/>
      <c r="F139" s="9"/>
      <c r="G139" s="9"/>
      <c r="H139" s="11" t="s">
        <v>11</v>
      </c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</row>
    <row r="140" spans="2:30" ht="12.75" customHeight="1" x14ac:dyDescent="0.25">
      <c r="D140" s="9"/>
      <c r="E140" s="9"/>
      <c r="F140" s="9"/>
      <c r="G140" s="9"/>
      <c r="H140" s="11" t="s">
        <v>12</v>
      </c>
      <c r="I140" s="13"/>
      <c r="J140" s="13"/>
      <c r="K140" s="13"/>
      <c r="L140" s="13"/>
      <c r="M140" s="13"/>
      <c r="N140" s="13"/>
      <c r="O140" s="13"/>
      <c r="P140" s="13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</row>
    <row r="141" spans="2:30" ht="12.75" customHeight="1" x14ac:dyDescent="0.25">
      <c r="D141" s="10"/>
      <c r="E141" s="10"/>
      <c r="F141" s="1"/>
      <c r="G141" s="10"/>
      <c r="H141" s="11" t="s">
        <v>5</v>
      </c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</row>
    <row r="142" spans="2:30" ht="12.75" customHeight="1" thickBot="1" x14ac:dyDescent="0.3">
      <c r="D142" s="10"/>
      <c r="E142" s="10"/>
      <c r="F142" s="1"/>
      <c r="G142" s="10"/>
      <c r="H142" s="11" t="s">
        <v>6</v>
      </c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</row>
    <row r="143" spans="2:30" ht="12.75" customHeight="1" x14ac:dyDescent="0.25">
      <c r="B143" s="76" t="s">
        <v>14</v>
      </c>
      <c r="D143" s="80" t="s">
        <v>10</v>
      </c>
      <c r="E143" s="81"/>
      <c r="F143" s="82"/>
      <c r="G143" s="86" t="s">
        <v>0</v>
      </c>
      <c r="H143" s="86" t="s">
        <v>2</v>
      </c>
      <c r="I143" s="16" t="str">
        <f t="shared" ref="I143:AD143" si="69">IF(OR(TRIM(I139)=0,TRIM(I139)=""),"",IF(IFERROR(TRIM(INDEX(QryItemNamed,MATCH(TRIM(I139),ITEM,0),2)),"")="Y","SPECIAL",LEFT(IFERROR(TRIM(INDEX(ITEM,MATCH(TRIM(I139),ITEM,0))),""),3)))</f>
        <v/>
      </c>
      <c r="J143" s="16" t="str">
        <f t="shared" ref="J143" si="70">IF(OR(TRIM(J139)=0,TRIM(J139)=""),"",IF(IFERROR(TRIM(INDEX(QryItemNamed,MATCH(TRIM(J139),ITEM,0),2)),"")="Y","SPECIAL",LEFT(IFERROR(TRIM(INDEX(ITEM,MATCH(TRIM(J139),ITEM,0))),""),3)))</f>
        <v/>
      </c>
      <c r="K143" s="16"/>
      <c r="L143" s="16" t="str">
        <f t="shared" ref="L143" si="71">IF(OR(TRIM(L139)=0,TRIM(L139)=""),"",IF(IFERROR(TRIM(INDEX(QryItemNamed,MATCH(TRIM(L139),ITEM,0),2)),"")="Y","SPECIAL",LEFT(IFERROR(TRIM(INDEX(ITEM,MATCH(TRIM(L139),ITEM,0))),""),3)))</f>
        <v/>
      </c>
      <c r="M143" s="16"/>
      <c r="N143" s="16" t="str">
        <f t="shared" ref="N143" si="72">IF(OR(TRIM(N139)=0,TRIM(N139)=""),"",IF(IFERROR(TRIM(INDEX(QryItemNamed,MATCH(TRIM(N139),ITEM,0),2)),"")="Y","SPECIAL",LEFT(IFERROR(TRIM(INDEX(ITEM,MATCH(TRIM(N139),ITEM,0))),""),3)))</f>
        <v/>
      </c>
      <c r="O143" s="16" t="str">
        <f t="shared" si="69"/>
        <v/>
      </c>
      <c r="P143" s="16" t="str">
        <f t="shared" si="69"/>
        <v/>
      </c>
      <c r="Q143" s="16" t="str">
        <f t="shared" si="69"/>
        <v/>
      </c>
      <c r="R143" s="16" t="str">
        <f t="shared" ref="R143" si="73">IF(OR(TRIM(R139)=0,TRIM(R139)=""),"",IF(IFERROR(TRIM(INDEX(QryItemNamed,MATCH(TRIM(R139),ITEM,0),2)),"")="Y","SPECIAL",LEFT(IFERROR(TRIM(INDEX(ITEM,MATCH(TRIM(R139),ITEM,0))),""),3)))</f>
        <v/>
      </c>
      <c r="S143" s="16" t="str">
        <f t="shared" si="69"/>
        <v/>
      </c>
      <c r="T143" s="16" t="str">
        <f t="shared" si="69"/>
        <v/>
      </c>
      <c r="U143" s="16" t="str">
        <f t="shared" si="69"/>
        <v/>
      </c>
      <c r="V143" s="16" t="str">
        <f t="shared" si="69"/>
        <v/>
      </c>
      <c r="W143" s="16" t="str">
        <f t="shared" si="69"/>
        <v/>
      </c>
      <c r="X143" s="16" t="str">
        <f t="shared" si="69"/>
        <v/>
      </c>
      <c r="Y143" s="16" t="str">
        <f t="shared" si="69"/>
        <v/>
      </c>
      <c r="Z143" s="16" t="str">
        <f t="shared" si="69"/>
        <v/>
      </c>
      <c r="AA143" s="16"/>
      <c r="AB143" s="16" t="str">
        <f t="shared" si="69"/>
        <v/>
      </c>
      <c r="AC143" s="16" t="str">
        <f t="shared" si="69"/>
        <v/>
      </c>
      <c r="AD143" s="16" t="str">
        <f t="shared" si="69"/>
        <v/>
      </c>
    </row>
    <row r="144" spans="2:30" ht="19.2" customHeight="1" x14ac:dyDescent="0.25">
      <c r="B144" s="77"/>
      <c r="D144" s="83"/>
      <c r="E144" s="84"/>
      <c r="F144" s="85"/>
      <c r="G144" s="87"/>
      <c r="H144" s="87"/>
      <c r="I144" s="88" t="str">
        <f t="shared" ref="I144:AD144" si="74">IF(OR(TRIM(I139)=0,TRIM(I139)=""),IF(I140="","",I140),IF(IFERROR(TRIM(INDEX(QryItemNamed,MATCH(TRIM(I139),ITEM,0),2)),"")="Y",TRIM(RIGHT(IFERROR(TRIM(INDEX(QryItemNamed,MATCH(TRIM(I139),ITEM,0),4)),"123456789012"),LEN(IFERROR(TRIM(INDEX(QryItemNamed,MATCH(TRIM(I139),ITEM,0),4)),"123456789012"))-9))&amp;I140,IFERROR(TRIM(INDEX(QryItemNamed,MATCH(TRIM(I139),ITEM,0),4))&amp;I140,"ITEM CODE DOES NOT EXIST IN ITEM MASTER")))</f>
        <v/>
      </c>
      <c r="J144" s="88" t="str">
        <f t="shared" ref="J144" si="75">IF(OR(TRIM(J139)=0,TRIM(J139)=""),IF(J140="","",J140),IF(IFERROR(TRIM(INDEX(QryItemNamed,MATCH(TRIM(J139),ITEM,0),2)),"")="Y",TRIM(RIGHT(IFERROR(TRIM(INDEX(QryItemNamed,MATCH(TRIM(J139),ITEM,0),4)),"123456789012"),LEN(IFERROR(TRIM(INDEX(QryItemNamed,MATCH(TRIM(J139),ITEM,0),4)),"123456789012"))-9))&amp;J140,IFERROR(TRIM(INDEX(QryItemNamed,MATCH(TRIM(J139),ITEM,0),4))&amp;J140,"ITEM CODE DOES NOT EXIST IN ITEM MASTER")))</f>
        <v/>
      </c>
      <c r="K144" s="39"/>
      <c r="L144" s="88" t="str">
        <f t="shared" ref="L144" si="76">IF(OR(TRIM(L139)=0,TRIM(L139)=""),IF(L140="","",L140),IF(IFERROR(TRIM(INDEX(QryItemNamed,MATCH(TRIM(L139),ITEM,0),2)),"")="Y",TRIM(RIGHT(IFERROR(TRIM(INDEX(QryItemNamed,MATCH(TRIM(L139),ITEM,0),4)),"123456789012"),LEN(IFERROR(TRIM(INDEX(QryItemNamed,MATCH(TRIM(L139),ITEM,0),4)),"123456789012"))-9))&amp;L140,IFERROR(TRIM(INDEX(QryItemNamed,MATCH(TRIM(L139),ITEM,0),4))&amp;L140,"ITEM CODE DOES NOT EXIST IN ITEM MASTER")))</f>
        <v/>
      </c>
      <c r="M144" s="39"/>
      <c r="N144" s="88" t="str">
        <f t="shared" ref="N144" si="77">IF(OR(TRIM(N139)=0,TRIM(N139)=""),IF(N140="","",N140),IF(IFERROR(TRIM(INDEX(QryItemNamed,MATCH(TRIM(N139),ITEM,0),2)),"")="Y",TRIM(RIGHT(IFERROR(TRIM(INDEX(QryItemNamed,MATCH(TRIM(N139),ITEM,0),4)),"123456789012"),LEN(IFERROR(TRIM(INDEX(QryItemNamed,MATCH(TRIM(N139),ITEM,0),4)),"123456789012"))-9))&amp;N140,IFERROR(TRIM(INDEX(QryItemNamed,MATCH(TRIM(N139),ITEM,0),4))&amp;N140,"ITEM CODE DOES NOT EXIST IN ITEM MASTER")))</f>
        <v/>
      </c>
      <c r="O144" s="88" t="str">
        <f t="shared" si="74"/>
        <v/>
      </c>
      <c r="P144" s="88" t="str">
        <f t="shared" si="74"/>
        <v/>
      </c>
      <c r="Q144" s="88" t="str">
        <f t="shared" si="74"/>
        <v/>
      </c>
      <c r="R144" s="88" t="str">
        <f t="shared" ref="R144" si="78">IF(OR(TRIM(R139)=0,TRIM(R139)=""),IF(R140="","",R140),IF(IFERROR(TRIM(INDEX(QryItemNamed,MATCH(TRIM(R139),ITEM,0),2)),"")="Y",TRIM(RIGHT(IFERROR(TRIM(INDEX(QryItemNamed,MATCH(TRIM(R139),ITEM,0),4)),"123456789012"),LEN(IFERROR(TRIM(INDEX(QryItemNamed,MATCH(TRIM(R139),ITEM,0),4)),"123456789012"))-9))&amp;R140,IFERROR(TRIM(INDEX(QryItemNamed,MATCH(TRIM(R139),ITEM,0),4))&amp;R140,"ITEM CODE DOES NOT EXIST IN ITEM MASTER")))</f>
        <v/>
      </c>
      <c r="S144" s="88" t="str">
        <f t="shared" si="74"/>
        <v/>
      </c>
      <c r="T144" s="88" t="str">
        <f t="shared" si="74"/>
        <v/>
      </c>
      <c r="U144" s="88" t="str">
        <f t="shared" si="74"/>
        <v/>
      </c>
      <c r="V144" s="88" t="str">
        <f t="shared" si="74"/>
        <v/>
      </c>
      <c r="W144" s="88" t="str">
        <f t="shared" si="74"/>
        <v/>
      </c>
      <c r="X144" s="88" t="str">
        <f t="shared" si="74"/>
        <v/>
      </c>
      <c r="Y144" s="88" t="str">
        <f t="shared" si="74"/>
        <v/>
      </c>
      <c r="Z144" s="88" t="str">
        <f t="shared" si="74"/>
        <v/>
      </c>
      <c r="AA144" s="39"/>
      <c r="AB144" s="88" t="str">
        <f t="shared" si="74"/>
        <v/>
      </c>
      <c r="AC144" s="88" t="str">
        <f t="shared" si="74"/>
        <v/>
      </c>
      <c r="AD144" s="88" t="str">
        <f t="shared" si="74"/>
        <v/>
      </c>
    </row>
    <row r="145" spans="2:30" ht="12.75" customHeight="1" x14ac:dyDescent="0.25">
      <c r="B145" s="77"/>
      <c r="D145" s="83"/>
      <c r="E145" s="84"/>
      <c r="F145" s="85"/>
      <c r="G145" s="87"/>
      <c r="H145" s="87"/>
      <c r="I145" s="89"/>
      <c r="J145" s="89"/>
      <c r="K145" s="40"/>
      <c r="L145" s="89"/>
      <c r="M145" s="40"/>
      <c r="N145" s="89"/>
      <c r="O145" s="89"/>
      <c r="P145" s="89"/>
      <c r="Q145" s="89"/>
      <c r="R145" s="89"/>
      <c r="S145" s="89"/>
      <c r="T145" s="89"/>
      <c r="U145" s="89"/>
      <c r="V145" s="89"/>
      <c r="W145" s="89"/>
      <c r="X145" s="89"/>
      <c r="Y145" s="89"/>
      <c r="Z145" s="89"/>
      <c r="AA145" s="40"/>
      <c r="AB145" s="89"/>
      <c r="AC145" s="89"/>
      <c r="AD145" s="89"/>
    </row>
    <row r="146" spans="2:30" ht="12.75" customHeight="1" x14ac:dyDescent="0.25">
      <c r="B146" s="77"/>
      <c r="D146" s="83"/>
      <c r="E146" s="84"/>
      <c r="F146" s="85"/>
      <c r="G146" s="87"/>
      <c r="H146" s="87"/>
      <c r="I146" s="89"/>
      <c r="J146" s="89"/>
      <c r="K146" s="40"/>
      <c r="L146" s="89"/>
      <c r="M146" s="40"/>
      <c r="N146" s="89"/>
      <c r="O146" s="89"/>
      <c r="P146" s="89"/>
      <c r="Q146" s="89"/>
      <c r="R146" s="89"/>
      <c r="S146" s="89"/>
      <c r="T146" s="89"/>
      <c r="U146" s="89"/>
      <c r="V146" s="89"/>
      <c r="W146" s="89"/>
      <c r="X146" s="89"/>
      <c r="Y146" s="89"/>
      <c r="Z146" s="89"/>
      <c r="AA146" s="40"/>
      <c r="AB146" s="89"/>
      <c r="AC146" s="89"/>
      <c r="AD146" s="89"/>
    </row>
    <row r="147" spans="2:30" ht="12.75" customHeight="1" x14ac:dyDescent="0.25">
      <c r="B147" s="77"/>
      <c r="D147" s="83"/>
      <c r="E147" s="84"/>
      <c r="F147" s="85"/>
      <c r="G147" s="87"/>
      <c r="H147" s="87"/>
      <c r="I147" s="89"/>
      <c r="J147" s="89"/>
      <c r="K147" s="40"/>
      <c r="L147" s="89"/>
      <c r="M147" s="40"/>
      <c r="N147" s="89"/>
      <c r="O147" s="89"/>
      <c r="P147" s="89"/>
      <c r="Q147" s="89"/>
      <c r="R147" s="89"/>
      <c r="S147" s="89"/>
      <c r="T147" s="89"/>
      <c r="U147" s="89"/>
      <c r="V147" s="89"/>
      <c r="W147" s="89"/>
      <c r="X147" s="89"/>
      <c r="Y147" s="89"/>
      <c r="Z147" s="89"/>
      <c r="AA147" s="40"/>
      <c r="AB147" s="89"/>
      <c r="AC147" s="89"/>
      <c r="AD147" s="89"/>
    </row>
    <row r="148" spans="2:30" ht="12.75" customHeight="1" x14ac:dyDescent="0.25">
      <c r="B148" s="77"/>
      <c r="D148" s="83"/>
      <c r="E148" s="84"/>
      <c r="F148" s="85"/>
      <c r="G148" s="87"/>
      <c r="H148" s="87"/>
      <c r="I148" s="89"/>
      <c r="J148" s="89"/>
      <c r="K148" s="40"/>
      <c r="L148" s="89"/>
      <c r="M148" s="40"/>
      <c r="N148" s="89"/>
      <c r="O148" s="89"/>
      <c r="P148" s="89"/>
      <c r="Q148" s="89"/>
      <c r="R148" s="89"/>
      <c r="S148" s="89"/>
      <c r="T148" s="89"/>
      <c r="U148" s="89"/>
      <c r="V148" s="89"/>
      <c r="W148" s="89"/>
      <c r="X148" s="89"/>
      <c r="Y148" s="89"/>
      <c r="Z148" s="89"/>
      <c r="AA148" s="40"/>
      <c r="AB148" s="89"/>
      <c r="AC148" s="89"/>
      <c r="AD148" s="89"/>
    </row>
    <row r="149" spans="2:30" ht="12.75" customHeight="1" x14ac:dyDescent="0.25">
      <c r="B149" s="77"/>
      <c r="D149" s="83"/>
      <c r="E149" s="84"/>
      <c r="F149" s="85"/>
      <c r="G149" s="87"/>
      <c r="H149" s="87"/>
      <c r="I149" s="89"/>
      <c r="J149" s="89"/>
      <c r="K149" s="40"/>
      <c r="L149" s="89"/>
      <c r="M149" s="40"/>
      <c r="N149" s="89"/>
      <c r="O149" s="89"/>
      <c r="P149" s="89"/>
      <c r="Q149" s="89"/>
      <c r="R149" s="89"/>
      <c r="S149" s="89"/>
      <c r="T149" s="89"/>
      <c r="U149" s="89"/>
      <c r="V149" s="89"/>
      <c r="W149" s="89"/>
      <c r="X149" s="89"/>
      <c r="Y149" s="89"/>
      <c r="Z149" s="89"/>
      <c r="AA149" s="40"/>
      <c r="AB149" s="89"/>
      <c r="AC149" s="89"/>
      <c r="AD149" s="89"/>
    </row>
    <row r="150" spans="2:30" ht="12.75" customHeight="1" x14ac:dyDescent="0.25">
      <c r="B150" s="77"/>
      <c r="D150" s="83"/>
      <c r="E150" s="84"/>
      <c r="F150" s="85"/>
      <c r="G150" s="87"/>
      <c r="H150" s="87"/>
      <c r="I150" s="89"/>
      <c r="J150" s="89"/>
      <c r="K150" s="40"/>
      <c r="L150" s="89"/>
      <c r="M150" s="40"/>
      <c r="N150" s="89"/>
      <c r="O150" s="89"/>
      <c r="P150" s="89"/>
      <c r="Q150" s="89"/>
      <c r="R150" s="89"/>
      <c r="S150" s="89"/>
      <c r="T150" s="89"/>
      <c r="U150" s="89"/>
      <c r="V150" s="89"/>
      <c r="W150" s="89"/>
      <c r="X150" s="89"/>
      <c r="Y150" s="89"/>
      <c r="Z150" s="89"/>
      <c r="AA150" s="40"/>
      <c r="AB150" s="89"/>
      <c r="AC150" s="89"/>
      <c r="AD150" s="89"/>
    </row>
    <row r="151" spans="2:30" ht="12.75" customHeight="1" x14ac:dyDescent="0.25">
      <c r="B151" s="77"/>
      <c r="D151" s="83"/>
      <c r="E151" s="84"/>
      <c r="F151" s="85"/>
      <c r="G151" s="87"/>
      <c r="H151" s="87"/>
      <c r="I151" s="89"/>
      <c r="J151" s="89"/>
      <c r="K151" s="40"/>
      <c r="L151" s="89"/>
      <c r="M151" s="40"/>
      <c r="N151" s="89"/>
      <c r="O151" s="89"/>
      <c r="P151" s="89"/>
      <c r="Q151" s="89"/>
      <c r="R151" s="89"/>
      <c r="S151" s="89"/>
      <c r="T151" s="89"/>
      <c r="U151" s="89"/>
      <c r="V151" s="89"/>
      <c r="W151" s="89"/>
      <c r="X151" s="89"/>
      <c r="Y151" s="89"/>
      <c r="Z151" s="89"/>
      <c r="AA151" s="40"/>
      <c r="AB151" s="89"/>
      <c r="AC151" s="89"/>
      <c r="AD151" s="89"/>
    </row>
    <row r="152" spans="2:30" ht="12.75" customHeight="1" x14ac:dyDescent="0.25">
      <c r="B152" s="77"/>
      <c r="D152" s="83"/>
      <c r="E152" s="84"/>
      <c r="F152" s="85"/>
      <c r="G152" s="87"/>
      <c r="H152" s="87"/>
      <c r="I152" s="89"/>
      <c r="J152" s="89"/>
      <c r="K152" s="40"/>
      <c r="L152" s="89"/>
      <c r="M152" s="40"/>
      <c r="N152" s="89"/>
      <c r="O152" s="89"/>
      <c r="P152" s="89"/>
      <c r="Q152" s="89"/>
      <c r="R152" s="89"/>
      <c r="S152" s="89"/>
      <c r="T152" s="89"/>
      <c r="U152" s="89"/>
      <c r="V152" s="89"/>
      <c r="W152" s="89"/>
      <c r="X152" s="89"/>
      <c r="Y152" s="89"/>
      <c r="Z152" s="89"/>
      <c r="AA152" s="40"/>
      <c r="AB152" s="89"/>
      <c r="AC152" s="89"/>
      <c r="AD152" s="89"/>
    </row>
    <row r="153" spans="2:30" ht="12.75" customHeight="1" x14ac:dyDescent="0.25">
      <c r="B153" s="77"/>
      <c r="D153" s="83"/>
      <c r="E153" s="84"/>
      <c r="F153" s="85"/>
      <c r="G153" s="87"/>
      <c r="H153" s="87"/>
      <c r="I153" s="89"/>
      <c r="J153" s="89"/>
      <c r="K153" s="40"/>
      <c r="L153" s="89"/>
      <c r="M153" s="40"/>
      <c r="N153" s="89"/>
      <c r="O153" s="89"/>
      <c r="P153" s="89"/>
      <c r="Q153" s="89"/>
      <c r="R153" s="89"/>
      <c r="S153" s="89"/>
      <c r="T153" s="89"/>
      <c r="U153" s="89"/>
      <c r="V153" s="89"/>
      <c r="W153" s="89"/>
      <c r="X153" s="89"/>
      <c r="Y153" s="89"/>
      <c r="Z153" s="89"/>
      <c r="AA153" s="40"/>
      <c r="AB153" s="89"/>
      <c r="AC153" s="89"/>
      <c r="AD153" s="89"/>
    </row>
    <row r="154" spans="2:30" ht="12.75" customHeight="1" x14ac:dyDescent="0.25">
      <c r="B154" s="77"/>
      <c r="D154" s="83"/>
      <c r="E154" s="84"/>
      <c r="F154" s="85"/>
      <c r="G154" s="87"/>
      <c r="H154" s="87"/>
      <c r="I154" s="89"/>
      <c r="J154" s="89"/>
      <c r="K154" s="40"/>
      <c r="L154" s="89"/>
      <c r="M154" s="40"/>
      <c r="N154" s="89"/>
      <c r="O154" s="89"/>
      <c r="P154" s="89"/>
      <c r="Q154" s="89"/>
      <c r="R154" s="89"/>
      <c r="S154" s="89"/>
      <c r="T154" s="89"/>
      <c r="U154" s="89"/>
      <c r="V154" s="89"/>
      <c r="W154" s="89"/>
      <c r="X154" s="89"/>
      <c r="Y154" s="89"/>
      <c r="Z154" s="89"/>
      <c r="AA154" s="40"/>
      <c r="AB154" s="89"/>
      <c r="AC154" s="89"/>
      <c r="AD154" s="89"/>
    </row>
    <row r="155" spans="2:30" ht="12.75" customHeight="1" x14ac:dyDescent="0.25">
      <c r="B155" s="77"/>
      <c r="D155" s="83"/>
      <c r="E155" s="84"/>
      <c r="F155" s="85"/>
      <c r="G155" s="87"/>
      <c r="H155" s="87"/>
      <c r="I155" s="90"/>
      <c r="J155" s="90"/>
      <c r="K155" s="41"/>
      <c r="L155" s="90"/>
      <c r="M155" s="41"/>
      <c r="N155" s="90"/>
      <c r="O155" s="90"/>
      <c r="P155" s="90"/>
      <c r="Q155" s="90"/>
      <c r="R155" s="90"/>
      <c r="S155" s="90"/>
      <c r="T155" s="90"/>
      <c r="U155" s="90"/>
      <c r="V155" s="90"/>
      <c r="W155" s="90"/>
      <c r="X155" s="90"/>
      <c r="Y155" s="90"/>
      <c r="Z155" s="90"/>
      <c r="AA155" s="41"/>
      <c r="AB155" s="90"/>
      <c r="AC155" s="90"/>
      <c r="AD155" s="90"/>
    </row>
    <row r="156" spans="2:30" ht="12.75" customHeight="1" thickBot="1" x14ac:dyDescent="0.3">
      <c r="B156" s="78"/>
      <c r="D156" s="91"/>
      <c r="E156" s="91"/>
      <c r="F156" s="91"/>
      <c r="G156" s="17"/>
      <c r="H156" s="18" t="s">
        <v>7</v>
      </c>
      <c r="I156" s="18" t="str">
        <f t="shared" ref="I156:AD156" si="79">IF(OR(TRIM(I139)=0,TRIM(I139)=""),"",IFERROR(TRIM(INDEX(QryItemNamed,MATCH(TRIM(I139),ITEM,0),3)),""))</f>
        <v/>
      </c>
      <c r="J156" s="18" t="str">
        <f t="shared" ref="J156" si="80">IF(OR(TRIM(J139)=0,TRIM(J139)=""),"",IFERROR(TRIM(INDEX(QryItemNamed,MATCH(TRIM(J139),ITEM,0),3)),""))</f>
        <v/>
      </c>
      <c r="K156" s="18"/>
      <c r="L156" s="18" t="str">
        <f t="shared" ref="L156" si="81">IF(OR(TRIM(L139)=0,TRIM(L139)=""),"",IFERROR(TRIM(INDEX(QryItemNamed,MATCH(TRIM(L139),ITEM,0),3)),""))</f>
        <v/>
      </c>
      <c r="M156" s="18"/>
      <c r="N156" s="18" t="str">
        <f t="shared" ref="N156" si="82">IF(OR(TRIM(N139)=0,TRIM(N139)=""),"",IFERROR(TRIM(INDEX(QryItemNamed,MATCH(TRIM(N139),ITEM,0),3)),""))</f>
        <v/>
      </c>
      <c r="O156" s="18" t="str">
        <f t="shared" si="79"/>
        <v/>
      </c>
      <c r="P156" s="18" t="str">
        <f t="shared" si="79"/>
        <v/>
      </c>
      <c r="Q156" s="18" t="str">
        <f t="shared" si="79"/>
        <v/>
      </c>
      <c r="R156" s="18" t="str">
        <f t="shared" ref="R156" si="83">IF(OR(TRIM(R139)=0,TRIM(R139)=""),"",IFERROR(TRIM(INDEX(QryItemNamed,MATCH(TRIM(R139),ITEM,0),3)),""))</f>
        <v/>
      </c>
      <c r="S156" s="18" t="str">
        <f t="shared" si="79"/>
        <v/>
      </c>
      <c r="T156" s="18" t="str">
        <f t="shared" si="79"/>
        <v/>
      </c>
      <c r="U156" s="18" t="str">
        <f t="shared" si="79"/>
        <v/>
      </c>
      <c r="V156" s="18" t="str">
        <f t="shared" si="79"/>
        <v/>
      </c>
      <c r="W156" s="18" t="str">
        <f t="shared" si="79"/>
        <v/>
      </c>
      <c r="X156" s="18" t="str">
        <f t="shared" si="79"/>
        <v/>
      </c>
      <c r="Y156" s="18" t="str">
        <f t="shared" si="79"/>
        <v/>
      </c>
      <c r="Z156" s="18" t="str">
        <f t="shared" si="79"/>
        <v/>
      </c>
      <c r="AA156" s="18"/>
      <c r="AB156" s="18" t="str">
        <f t="shared" si="79"/>
        <v/>
      </c>
      <c r="AC156" s="18" t="str">
        <f t="shared" si="79"/>
        <v/>
      </c>
      <c r="AD156" s="18" t="str">
        <f t="shared" si="79"/>
        <v/>
      </c>
    </row>
    <row r="157" spans="2:30" ht="12.75" customHeight="1" x14ac:dyDescent="0.25">
      <c r="B157" s="33"/>
      <c r="D157" s="20"/>
      <c r="E157" s="20"/>
      <c r="F157" s="20"/>
      <c r="G157" s="19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</row>
    <row r="158" spans="2:30" ht="12.75" customHeight="1" x14ac:dyDescent="0.25">
      <c r="B158" s="34"/>
      <c r="D158" s="20"/>
      <c r="E158" s="20" t="s">
        <v>1</v>
      </c>
      <c r="F158" s="20"/>
      <c r="G158" s="19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1"/>
    </row>
    <row r="159" spans="2:30" ht="12.75" customHeight="1" x14ac:dyDescent="0.25">
      <c r="B159" s="34"/>
      <c r="D159" s="21"/>
      <c r="E159" s="21"/>
      <c r="F159" s="21"/>
      <c r="G159" s="22"/>
      <c r="H159" s="21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1"/>
    </row>
    <row r="160" spans="2:30" ht="12.75" customHeight="1" x14ac:dyDescent="0.25">
      <c r="B160" s="34"/>
      <c r="D160" s="21"/>
      <c r="E160" s="21"/>
      <c r="F160" s="21"/>
      <c r="G160" s="22"/>
      <c r="H160" s="21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1"/>
    </row>
    <row r="161" spans="2:30" ht="12.75" customHeight="1" x14ac:dyDescent="0.25">
      <c r="B161" s="34"/>
      <c r="D161" s="21"/>
      <c r="E161" s="21"/>
      <c r="F161" s="21"/>
      <c r="G161" s="22"/>
      <c r="H161" s="21"/>
      <c r="I161" s="20"/>
      <c r="J161" s="20"/>
      <c r="K161" s="20"/>
      <c r="L161" s="20"/>
      <c r="M161" s="20"/>
      <c r="N161" s="20"/>
      <c r="O161" s="20"/>
      <c r="P161" s="21"/>
      <c r="Q161" s="20"/>
      <c r="R161" s="20"/>
      <c r="S161" s="20"/>
      <c r="T161" s="20"/>
      <c r="U161" s="20"/>
      <c r="V161" s="20"/>
      <c r="W161" s="20"/>
      <c r="X161" s="20"/>
      <c r="Y161" s="20"/>
      <c r="Z161" s="23"/>
      <c r="AA161" s="23"/>
      <c r="AB161" s="23"/>
      <c r="AC161" s="21"/>
      <c r="AD161" s="21"/>
    </row>
    <row r="162" spans="2:30" ht="12.75" customHeight="1" x14ac:dyDescent="0.25">
      <c r="B162" s="34"/>
      <c r="D162" s="21"/>
      <c r="E162" s="21"/>
      <c r="F162" s="21"/>
      <c r="G162" s="22"/>
      <c r="H162" s="21"/>
      <c r="I162" s="20"/>
      <c r="J162" s="20"/>
      <c r="K162" s="20"/>
      <c r="L162" s="20"/>
      <c r="M162" s="20"/>
      <c r="N162" s="20"/>
      <c r="O162" s="20"/>
      <c r="P162" s="21"/>
      <c r="Q162" s="20"/>
      <c r="R162" s="20"/>
      <c r="S162" s="20"/>
      <c r="T162" s="20"/>
      <c r="U162" s="20"/>
      <c r="V162" s="20"/>
      <c r="W162" s="20"/>
      <c r="X162" s="21"/>
      <c r="Y162" s="20"/>
      <c r="Z162" s="23"/>
      <c r="AA162" s="23"/>
      <c r="AB162" s="23"/>
      <c r="AC162" s="21"/>
      <c r="AD162" s="21"/>
    </row>
    <row r="163" spans="2:30" ht="12.75" customHeight="1" x14ac:dyDescent="0.25">
      <c r="B163" s="34"/>
      <c r="D163" s="21"/>
      <c r="E163" s="21"/>
      <c r="F163" s="21"/>
      <c r="G163" s="22"/>
      <c r="H163" s="21"/>
      <c r="I163" s="20"/>
      <c r="J163" s="20"/>
      <c r="K163" s="20"/>
      <c r="L163" s="20"/>
      <c r="M163" s="20"/>
      <c r="N163" s="20"/>
      <c r="O163" s="20"/>
      <c r="P163" s="21"/>
      <c r="Q163" s="20"/>
      <c r="R163" s="20"/>
      <c r="S163" s="20"/>
      <c r="T163" s="20"/>
      <c r="U163" s="20"/>
      <c r="V163" s="20"/>
      <c r="W163" s="20"/>
      <c r="X163" s="21"/>
      <c r="Y163" s="20"/>
      <c r="Z163" s="23"/>
      <c r="AA163" s="23"/>
      <c r="AB163" s="23"/>
      <c r="AC163" s="21"/>
      <c r="AD163" s="21"/>
    </row>
    <row r="164" spans="2:30" ht="12.75" customHeight="1" x14ac:dyDescent="0.25">
      <c r="B164" s="34"/>
      <c r="D164" s="21"/>
      <c r="E164" s="21"/>
      <c r="F164" s="21"/>
      <c r="G164" s="22"/>
      <c r="H164" s="21"/>
      <c r="I164" s="20"/>
      <c r="J164" s="20"/>
      <c r="K164" s="20"/>
      <c r="L164" s="20"/>
      <c r="M164" s="20"/>
      <c r="N164" s="20"/>
      <c r="O164" s="20"/>
      <c r="P164" s="21"/>
      <c r="Q164" s="20"/>
      <c r="R164" s="20"/>
      <c r="S164" s="20"/>
      <c r="T164" s="20"/>
      <c r="U164" s="20"/>
      <c r="V164" s="20"/>
      <c r="W164" s="20"/>
      <c r="X164" s="21"/>
      <c r="Y164" s="20"/>
      <c r="Z164" s="23"/>
      <c r="AA164" s="23"/>
      <c r="AB164" s="23"/>
      <c r="AC164" s="21"/>
      <c r="AD164" s="21"/>
    </row>
    <row r="165" spans="2:30" ht="12.75" customHeight="1" x14ac:dyDescent="0.25">
      <c r="B165" s="34"/>
      <c r="D165" s="21"/>
      <c r="E165" s="21"/>
      <c r="F165" s="21"/>
      <c r="G165" s="22"/>
      <c r="H165" s="21"/>
      <c r="I165" s="20"/>
      <c r="J165" s="20"/>
      <c r="K165" s="20"/>
      <c r="L165" s="20"/>
      <c r="M165" s="20"/>
      <c r="N165" s="20"/>
      <c r="O165" s="20"/>
      <c r="P165" s="21"/>
      <c r="Q165" s="20"/>
      <c r="R165" s="20"/>
      <c r="S165" s="20"/>
      <c r="T165" s="20"/>
      <c r="U165" s="20"/>
      <c r="V165" s="20"/>
      <c r="W165" s="20"/>
      <c r="X165" s="21"/>
      <c r="Y165" s="20"/>
      <c r="Z165" s="23"/>
      <c r="AA165" s="23"/>
      <c r="AB165" s="23"/>
      <c r="AC165" s="21"/>
      <c r="AD165" s="21"/>
    </row>
    <row r="166" spans="2:30" ht="12.75" customHeight="1" x14ac:dyDescent="0.25">
      <c r="B166" s="34"/>
      <c r="D166" s="21"/>
      <c r="E166" s="21"/>
      <c r="F166" s="21"/>
      <c r="G166" s="22"/>
      <c r="H166" s="21"/>
      <c r="I166" s="20"/>
      <c r="J166" s="20"/>
      <c r="K166" s="20"/>
      <c r="L166" s="20"/>
      <c r="M166" s="20"/>
      <c r="N166" s="20"/>
      <c r="O166" s="20"/>
      <c r="P166" s="21"/>
      <c r="Q166" s="20"/>
      <c r="R166" s="20"/>
      <c r="S166" s="20"/>
      <c r="T166" s="20"/>
      <c r="U166" s="20"/>
      <c r="V166" s="20"/>
      <c r="W166" s="20"/>
      <c r="X166" s="21"/>
      <c r="Y166" s="20"/>
      <c r="Z166" s="23"/>
      <c r="AA166" s="23"/>
      <c r="AB166" s="23"/>
      <c r="AC166" s="21"/>
      <c r="AD166" s="21"/>
    </row>
    <row r="167" spans="2:30" ht="12.75" customHeight="1" x14ac:dyDescent="0.25">
      <c r="B167" s="34"/>
      <c r="D167" s="21"/>
      <c r="E167" s="21"/>
      <c r="F167" s="21"/>
      <c r="G167" s="22"/>
      <c r="H167" s="21"/>
      <c r="I167" s="20"/>
      <c r="J167" s="20"/>
      <c r="K167" s="20"/>
      <c r="L167" s="20"/>
      <c r="M167" s="20"/>
      <c r="N167" s="20"/>
      <c r="O167" s="20"/>
      <c r="P167" s="21"/>
      <c r="Q167" s="20"/>
      <c r="R167" s="20"/>
      <c r="S167" s="20"/>
      <c r="T167" s="20"/>
      <c r="U167" s="20"/>
      <c r="V167" s="20"/>
      <c r="W167" s="20"/>
      <c r="X167" s="21"/>
      <c r="Y167" s="20"/>
      <c r="Z167" s="23"/>
      <c r="AA167" s="23"/>
      <c r="AB167" s="23"/>
      <c r="AC167" s="21"/>
      <c r="AD167" s="21"/>
    </row>
    <row r="168" spans="2:30" ht="12.75" customHeight="1" x14ac:dyDescent="0.25">
      <c r="B168" s="34"/>
      <c r="D168" s="21"/>
      <c r="E168" s="21"/>
      <c r="F168" s="21"/>
      <c r="G168" s="22"/>
      <c r="H168" s="21"/>
      <c r="I168" s="20"/>
      <c r="J168" s="20"/>
      <c r="K168" s="20"/>
      <c r="L168" s="20"/>
      <c r="M168" s="20"/>
      <c r="N168" s="20"/>
      <c r="O168" s="20"/>
      <c r="P168" s="21"/>
      <c r="Q168" s="20"/>
      <c r="R168" s="20"/>
      <c r="S168" s="20"/>
      <c r="T168" s="20"/>
      <c r="U168" s="20"/>
      <c r="V168" s="20"/>
      <c r="W168" s="20"/>
      <c r="X168" s="21"/>
      <c r="Y168" s="20"/>
      <c r="Z168" s="23"/>
      <c r="AA168" s="23"/>
      <c r="AB168" s="23"/>
      <c r="AC168" s="21"/>
      <c r="AD168" s="21"/>
    </row>
    <row r="169" spans="2:30" ht="12.75" customHeight="1" x14ac:dyDescent="0.25">
      <c r="B169" s="34"/>
      <c r="D169" s="21"/>
      <c r="E169" s="21"/>
      <c r="F169" s="21"/>
      <c r="G169" s="22"/>
      <c r="H169" s="21"/>
      <c r="I169" s="20"/>
      <c r="J169" s="20"/>
      <c r="K169" s="20"/>
      <c r="L169" s="20"/>
      <c r="M169" s="20"/>
      <c r="N169" s="20"/>
      <c r="O169" s="20"/>
      <c r="P169" s="21"/>
      <c r="Q169" s="20"/>
      <c r="R169" s="20"/>
      <c r="S169" s="20"/>
      <c r="T169" s="20"/>
      <c r="U169" s="20"/>
      <c r="V169" s="20"/>
      <c r="W169" s="20"/>
      <c r="X169" s="21"/>
      <c r="Y169" s="20"/>
      <c r="Z169" s="23"/>
      <c r="AA169" s="23"/>
      <c r="AB169" s="23"/>
      <c r="AC169" s="21"/>
      <c r="AD169" s="21"/>
    </row>
    <row r="170" spans="2:30" ht="12.75" customHeight="1" x14ac:dyDescent="0.25">
      <c r="B170" s="34"/>
      <c r="D170" s="21"/>
      <c r="E170" s="21"/>
      <c r="F170" s="21"/>
      <c r="G170" s="22"/>
      <c r="H170" s="21"/>
      <c r="I170" s="20"/>
      <c r="J170" s="20"/>
      <c r="K170" s="20"/>
      <c r="L170" s="20"/>
      <c r="M170" s="20"/>
      <c r="N170" s="20"/>
      <c r="O170" s="20"/>
      <c r="P170" s="21"/>
      <c r="Q170" s="20"/>
      <c r="R170" s="20"/>
      <c r="S170" s="20"/>
      <c r="T170" s="20"/>
      <c r="U170" s="20"/>
      <c r="V170" s="20"/>
      <c r="W170" s="20"/>
      <c r="X170" s="21"/>
      <c r="Y170" s="20"/>
      <c r="Z170" s="23"/>
      <c r="AA170" s="23"/>
      <c r="AB170" s="23"/>
      <c r="AC170" s="21"/>
      <c r="AD170" s="21"/>
    </row>
    <row r="171" spans="2:30" ht="12.75" customHeight="1" x14ac:dyDescent="0.25">
      <c r="B171" s="34"/>
      <c r="D171" s="21"/>
      <c r="E171" s="21"/>
      <c r="F171" s="21"/>
      <c r="G171" s="22"/>
      <c r="H171" s="21"/>
      <c r="I171" s="20"/>
      <c r="J171" s="20"/>
      <c r="K171" s="20"/>
      <c r="L171" s="20"/>
      <c r="M171" s="20"/>
      <c r="N171" s="20"/>
      <c r="O171" s="20"/>
      <c r="P171" s="21"/>
      <c r="Q171" s="20"/>
      <c r="R171" s="20"/>
      <c r="S171" s="20"/>
      <c r="T171" s="20"/>
      <c r="U171" s="20"/>
      <c r="V171" s="20"/>
      <c r="W171" s="20"/>
      <c r="X171" s="21"/>
      <c r="Y171" s="20"/>
      <c r="Z171" s="23"/>
      <c r="AA171" s="23"/>
      <c r="AB171" s="23"/>
      <c r="AC171" s="21"/>
      <c r="AD171" s="21"/>
    </row>
    <row r="172" spans="2:30" ht="12.75" customHeight="1" x14ac:dyDescent="0.25">
      <c r="B172" s="34"/>
      <c r="D172" s="21"/>
      <c r="E172" s="21"/>
      <c r="F172" s="21"/>
      <c r="G172" s="22"/>
      <c r="H172" s="21"/>
      <c r="I172" s="20"/>
      <c r="J172" s="20"/>
      <c r="K172" s="20"/>
      <c r="L172" s="20"/>
      <c r="M172" s="20"/>
      <c r="N172" s="20"/>
      <c r="O172" s="20"/>
      <c r="P172" s="21"/>
      <c r="Q172" s="20"/>
      <c r="R172" s="20"/>
      <c r="S172" s="20"/>
      <c r="T172" s="20"/>
      <c r="U172" s="20"/>
      <c r="V172" s="20"/>
      <c r="W172" s="20"/>
      <c r="X172" s="20"/>
      <c r="Y172" s="20"/>
      <c r="Z172" s="23"/>
      <c r="AA172" s="23"/>
      <c r="AB172" s="23"/>
      <c r="AC172" s="21"/>
      <c r="AD172" s="21"/>
    </row>
    <row r="173" spans="2:30" ht="12.75" customHeight="1" x14ac:dyDescent="0.25">
      <c r="B173" s="34"/>
      <c r="D173" s="21"/>
      <c r="E173" s="21"/>
      <c r="F173" s="21"/>
      <c r="G173" s="22"/>
      <c r="H173" s="21"/>
      <c r="I173" s="20"/>
      <c r="J173" s="20"/>
      <c r="K173" s="20"/>
      <c r="L173" s="20"/>
      <c r="M173" s="20"/>
      <c r="N173" s="20"/>
      <c r="O173" s="20"/>
      <c r="P173" s="21"/>
      <c r="Q173" s="20"/>
      <c r="R173" s="20"/>
      <c r="S173" s="20"/>
      <c r="T173" s="20"/>
      <c r="U173" s="20"/>
      <c r="V173" s="20"/>
      <c r="W173" s="20"/>
      <c r="X173" s="20"/>
      <c r="Y173" s="20"/>
      <c r="Z173" s="23"/>
      <c r="AA173" s="23"/>
      <c r="AB173" s="23"/>
      <c r="AC173" s="21"/>
      <c r="AD173" s="21"/>
    </row>
    <row r="174" spans="2:30" ht="12.75" customHeight="1" x14ac:dyDescent="0.25">
      <c r="B174" s="34"/>
      <c r="D174" s="25"/>
      <c r="E174" s="25"/>
      <c r="F174" s="25"/>
      <c r="G174" s="24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6"/>
      <c r="AA174" s="26"/>
      <c r="AB174" s="26"/>
      <c r="AC174" s="25"/>
      <c r="AD174" s="25"/>
    </row>
    <row r="175" spans="2:30" ht="12.75" customHeight="1" x14ac:dyDescent="0.25">
      <c r="B175" s="34"/>
      <c r="D175" s="25"/>
      <c r="E175" s="25"/>
      <c r="F175" s="25"/>
      <c r="G175" s="24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6"/>
      <c r="AA175" s="26"/>
      <c r="AB175" s="26"/>
      <c r="AC175" s="25"/>
      <c r="AD175" s="25"/>
    </row>
    <row r="176" spans="2:30" ht="12.75" customHeight="1" x14ac:dyDescent="0.25">
      <c r="B176" s="34"/>
      <c r="D176" s="25"/>
      <c r="E176" s="25"/>
      <c r="F176" s="25"/>
      <c r="G176" s="24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6"/>
      <c r="AA176" s="26"/>
      <c r="AB176" s="26"/>
      <c r="AC176" s="25"/>
      <c r="AD176" s="25"/>
    </row>
    <row r="177" spans="2:30" ht="12.75" customHeight="1" thickBot="1" x14ac:dyDescent="0.3">
      <c r="B177" s="35"/>
      <c r="D177" s="25"/>
      <c r="E177" s="25"/>
      <c r="F177" s="25"/>
      <c r="G177" s="24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6"/>
      <c r="AA177" s="26"/>
      <c r="AB177" s="26"/>
      <c r="AC177" s="25"/>
      <c r="AD177" s="25"/>
    </row>
    <row r="178" spans="2:30" ht="12.75" customHeight="1" thickBot="1" x14ac:dyDescent="0.3">
      <c r="D178" s="92" t="s">
        <v>3</v>
      </c>
      <c r="E178" s="93"/>
      <c r="F178" s="93"/>
      <c r="G178" s="93"/>
      <c r="H178" s="94"/>
      <c r="I178" s="27" t="str">
        <f t="shared" ref="I178:AD178" si="84">IF(I139="","",IF(OR(I156="", I156="LS", I156="LUMP"),IF(SUM(COUNTIF(I157:I177,"LS")+COUNTIF(I157:I177,"LUMP"))&gt;0,"LS",""),IF(SUM(I157:I177)&lt;&gt;0,SUM(I157:I177),"")))</f>
        <v/>
      </c>
      <c r="J178" s="27" t="str">
        <f t="shared" ref="J178" si="85">IF(J139="","",IF(OR(J156="", J156="LS", J156="LUMP"),IF(SUM(COUNTIF(J157:J177,"LS")+COUNTIF(J157:J177,"LUMP"))&gt;0,"LS",""),IF(SUM(J157:J177)&lt;&gt;0,SUM(J157:J177),"")))</f>
        <v/>
      </c>
      <c r="K178" s="27"/>
      <c r="L178" s="27" t="str">
        <f t="shared" ref="L178" si="86">IF(L139="","",IF(OR(L156="", L156="LS", L156="LUMP"),IF(SUM(COUNTIF(L157:L177,"LS")+COUNTIF(L157:L177,"LUMP"))&gt;0,"LS",""),IF(SUM(L157:L177)&lt;&gt;0,SUM(L157:L177),"")))</f>
        <v/>
      </c>
      <c r="M178" s="27"/>
      <c r="N178" s="27" t="str">
        <f t="shared" ref="N178" si="87">IF(N139="","",IF(OR(N156="", N156="LS", N156="LUMP"),IF(SUM(COUNTIF(N157:N177,"LS")+COUNTIF(N157:N177,"LUMP"))&gt;0,"LS",""),IF(SUM(N157:N177)&lt;&gt;0,SUM(N157:N177),"")))</f>
        <v/>
      </c>
      <c r="O178" s="27" t="str">
        <f t="shared" si="84"/>
        <v/>
      </c>
      <c r="P178" s="27" t="str">
        <f t="shared" si="84"/>
        <v/>
      </c>
      <c r="Q178" s="27" t="str">
        <f t="shared" si="84"/>
        <v/>
      </c>
      <c r="R178" s="27" t="str">
        <f t="shared" ref="R178" si="88">IF(R139="","",IF(OR(R156="", R156="LS", R156="LUMP"),IF(SUM(COUNTIF(R157:R177,"LS")+COUNTIF(R157:R177,"LUMP"))&gt;0,"LS",""),IF(SUM(R157:R177)&lt;&gt;0,SUM(R157:R177),"")))</f>
        <v/>
      </c>
      <c r="S178" s="27" t="str">
        <f t="shared" si="84"/>
        <v/>
      </c>
      <c r="T178" s="27" t="str">
        <f t="shared" si="84"/>
        <v/>
      </c>
      <c r="U178" s="27" t="str">
        <f t="shared" si="84"/>
        <v/>
      </c>
      <c r="V178" s="27" t="str">
        <f t="shared" si="84"/>
        <v/>
      </c>
      <c r="W178" s="27" t="str">
        <f t="shared" si="84"/>
        <v/>
      </c>
      <c r="X178" s="27" t="str">
        <f t="shared" si="84"/>
        <v/>
      </c>
      <c r="Y178" s="27" t="str">
        <f t="shared" si="84"/>
        <v/>
      </c>
      <c r="Z178" s="27" t="str">
        <f t="shared" si="84"/>
        <v/>
      </c>
      <c r="AA178" s="27"/>
      <c r="AB178" s="27" t="str">
        <f t="shared" si="84"/>
        <v/>
      </c>
      <c r="AC178" s="27" t="str">
        <f t="shared" si="84"/>
        <v/>
      </c>
      <c r="AD178" s="27" t="str">
        <f t="shared" si="84"/>
        <v/>
      </c>
    </row>
    <row r="179" spans="2:30" ht="12.75" customHeight="1" x14ac:dyDescent="0.25">
      <c r="B179" s="6" t="s">
        <v>15</v>
      </c>
      <c r="D179" s="95" t="s">
        <v>4</v>
      </c>
      <c r="E179" s="96"/>
      <c r="F179" s="96"/>
      <c r="G179" s="96"/>
      <c r="H179" s="97"/>
      <c r="I179" s="28" t="str">
        <f t="shared" ref="I179:AD179" si="89">IF(I139="","",IF(I178="LS","LS",IF(I178&lt;&gt;"",ROUNDUP(I178,0),"")))</f>
        <v/>
      </c>
      <c r="J179" s="28" t="str">
        <f t="shared" ref="J179" si="90">IF(J139="","",IF(J178="LS","LS",IF(J178&lt;&gt;"",ROUNDUP(J178,0),"")))</f>
        <v/>
      </c>
      <c r="K179" s="28"/>
      <c r="L179" s="28" t="str">
        <f t="shared" ref="L179" si="91">IF(L139="","",IF(L178="LS","LS",IF(L178&lt;&gt;"",ROUNDUP(L178,0),"")))</f>
        <v/>
      </c>
      <c r="M179" s="28"/>
      <c r="N179" s="28" t="str">
        <f t="shared" ref="N179" si="92">IF(N139="","",IF(N178="LS","LS",IF(N178&lt;&gt;"",ROUNDUP(N178,0),"")))</f>
        <v/>
      </c>
      <c r="O179" s="28" t="str">
        <f t="shared" si="89"/>
        <v/>
      </c>
      <c r="P179" s="28" t="str">
        <f t="shared" si="89"/>
        <v/>
      </c>
      <c r="Q179" s="28" t="str">
        <f t="shared" si="89"/>
        <v/>
      </c>
      <c r="R179" s="28" t="str">
        <f t="shared" ref="R179" si="93">IF(R139="","",IF(R178="LS","LS",IF(R178&lt;&gt;"",ROUNDUP(R178,0),"")))</f>
        <v/>
      </c>
      <c r="S179" s="28" t="str">
        <f t="shared" si="89"/>
        <v/>
      </c>
      <c r="T179" s="28" t="str">
        <f t="shared" si="89"/>
        <v/>
      </c>
      <c r="U179" s="28" t="str">
        <f t="shared" si="89"/>
        <v/>
      </c>
      <c r="V179" s="28" t="str">
        <f t="shared" si="89"/>
        <v/>
      </c>
      <c r="W179" s="28" t="str">
        <f t="shared" si="89"/>
        <v/>
      </c>
      <c r="X179" s="28" t="str">
        <f t="shared" si="89"/>
        <v/>
      </c>
      <c r="Y179" s="28" t="str">
        <f t="shared" si="89"/>
        <v/>
      </c>
      <c r="Z179" s="28" t="str">
        <f t="shared" si="89"/>
        <v/>
      </c>
      <c r="AA179" s="28"/>
      <c r="AB179" s="28" t="str">
        <f t="shared" si="89"/>
        <v/>
      </c>
      <c r="AC179" s="28" t="str">
        <f t="shared" si="89"/>
        <v/>
      </c>
      <c r="AD179" s="28" t="str">
        <f t="shared" si="89"/>
        <v/>
      </c>
    </row>
  </sheetData>
  <mergeCells count="110">
    <mergeCell ref="Q58:Q69"/>
    <mergeCell ref="D70:F70"/>
    <mergeCell ref="D92:H92"/>
    <mergeCell ref="Z58:Z69"/>
    <mergeCell ref="H57:H69"/>
    <mergeCell ref="L58:L69"/>
    <mergeCell ref="U101:U112"/>
    <mergeCell ref="V101:V112"/>
    <mergeCell ref="L144:L155"/>
    <mergeCell ref="N58:N69"/>
    <mergeCell ref="N101:N112"/>
    <mergeCell ref="N144:N155"/>
    <mergeCell ref="U58:U69"/>
    <mergeCell ref="Y58:Y69"/>
    <mergeCell ref="S58:S69"/>
    <mergeCell ref="T58:T69"/>
    <mergeCell ref="R58:R69"/>
    <mergeCell ref="V58:V69"/>
    <mergeCell ref="W58:W69"/>
    <mergeCell ref="X58:X69"/>
    <mergeCell ref="D156:F156"/>
    <mergeCell ref="I15:I26"/>
    <mergeCell ref="D50:H50"/>
    <mergeCell ref="D49:H49"/>
    <mergeCell ref="D57:F69"/>
    <mergeCell ref="G57:G69"/>
    <mergeCell ref="I58:I69"/>
    <mergeCell ref="D178:H178"/>
    <mergeCell ref="D179:H179"/>
    <mergeCell ref="AB144:AB155"/>
    <mergeCell ref="AC144:AC155"/>
    <mergeCell ref="W144:W155"/>
    <mergeCell ref="D27:F27"/>
    <mergeCell ref="D93:H93"/>
    <mergeCell ref="D95:AD95"/>
    <mergeCell ref="D100:F112"/>
    <mergeCell ref="G100:G112"/>
    <mergeCell ref="H100:H112"/>
    <mergeCell ref="I101:I112"/>
    <mergeCell ref="O101:O112"/>
    <mergeCell ref="P101:P112"/>
    <mergeCell ref="Q101:Q112"/>
    <mergeCell ref="R101:R112"/>
    <mergeCell ref="Y101:Y112"/>
    <mergeCell ref="J58:J69"/>
    <mergeCell ref="J101:J112"/>
    <mergeCell ref="J144:J155"/>
    <mergeCell ref="AD58:AD69"/>
    <mergeCell ref="D52:AD52"/>
    <mergeCell ref="O58:O69"/>
    <mergeCell ref="P58:P69"/>
    <mergeCell ref="AB58:AB69"/>
    <mergeCell ref="AC58:AC69"/>
    <mergeCell ref="D9:AD9"/>
    <mergeCell ref="G14:G26"/>
    <mergeCell ref="H14:H26"/>
    <mergeCell ref="D14:F26"/>
    <mergeCell ref="O15:O26"/>
    <mergeCell ref="Z15:Z26"/>
    <mergeCell ref="AB15:AB26"/>
    <mergeCell ref="AC15:AC26"/>
    <mergeCell ref="Q15:Q26"/>
    <mergeCell ref="R15:R26"/>
    <mergeCell ref="S15:S26"/>
    <mergeCell ref="AD15:AD26"/>
    <mergeCell ref="P15:P26"/>
    <mergeCell ref="T15:T26"/>
    <mergeCell ref="Y15:Y26"/>
    <mergeCell ref="U15:U26"/>
    <mergeCell ref="V15:V26"/>
    <mergeCell ref="W15:W26"/>
    <mergeCell ref="X15:X26"/>
    <mergeCell ref="J15:J26"/>
    <mergeCell ref="L15:L26"/>
    <mergeCell ref="K15:K26"/>
    <mergeCell ref="AA15:AA26"/>
    <mergeCell ref="N15:N26"/>
    <mergeCell ref="AD101:AD112"/>
    <mergeCell ref="D113:F113"/>
    <mergeCell ref="D135:H135"/>
    <mergeCell ref="D136:H136"/>
    <mergeCell ref="AB101:AB112"/>
    <mergeCell ref="AC101:AC112"/>
    <mergeCell ref="W101:W112"/>
    <mergeCell ref="X101:X112"/>
    <mergeCell ref="L101:L112"/>
    <mergeCell ref="B14:B27"/>
    <mergeCell ref="B57:B70"/>
    <mergeCell ref="B100:B113"/>
    <mergeCell ref="B143:B156"/>
    <mergeCell ref="D138:AD138"/>
    <mergeCell ref="D143:F155"/>
    <mergeCell ref="G143:G155"/>
    <mergeCell ref="H143:H155"/>
    <mergeCell ref="I144:I155"/>
    <mergeCell ref="O144:O155"/>
    <mergeCell ref="Z144:Z155"/>
    <mergeCell ref="S144:S155"/>
    <mergeCell ref="T144:T155"/>
    <mergeCell ref="U144:U155"/>
    <mergeCell ref="V144:V155"/>
    <mergeCell ref="P144:P155"/>
    <mergeCell ref="Q144:Q155"/>
    <mergeCell ref="R144:R155"/>
    <mergeCell ref="X144:X155"/>
    <mergeCell ref="Y144:Y155"/>
    <mergeCell ref="AD144:AD155"/>
    <mergeCell ref="Z101:Z112"/>
    <mergeCell ref="S101:S112"/>
    <mergeCell ref="T101:T112"/>
  </mergeCells>
  <phoneticPr fontId="1" type="noConversion"/>
  <printOptions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C2CFA-012E-42C9-AF0D-DC43CB3412FF}">
  <sheetPr>
    <pageSetUpPr fitToPage="1"/>
  </sheetPr>
  <dimension ref="A1:AL179"/>
  <sheetViews>
    <sheetView showGridLines="0" zoomScale="40" zoomScaleNormal="40" workbookViewId="0">
      <selection activeCell="D29" sqref="D29"/>
    </sheetView>
  </sheetViews>
  <sheetFormatPr defaultColWidth="9.109375" defaultRowHeight="12.75" customHeight="1" x14ac:dyDescent="0.25"/>
  <cols>
    <col min="1" max="1" width="2.5546875" style="6" customWidth="1"/>
    <col min="2" max="2" width="9.109375" style="6"/>
    <col min="3" max="3" width="2.6640625" style="6" customWidth="1"/>
    <col min="4" max="4" width="15.44140625" style="6" customWidth="1"/>
    <col min="5" max="5" width="4.5546875" style="6" customWidth="1"/>
    <col min="6" max="6" width="15.44140625" style="6" customWidth="1"/>
    <col min="7" max="30" width="9.6640625" style="6" customWidth="1"/>
    <col min="31" max="31" width="2.6640625" style="6" customWidth="1"/>
    <col min="32" max="16384" width="9.109375" style="6"/>
  </cols>
  <sheetData>
    <row r="1" spans="1:38" ht="12.75" customHeight="1" x14ac:dyDescent="0.25">
      <c r="A1" s="6">
        <v>1</v>
      </c>
      <c r="D1" s="3"/>
      <c r="E1" s="3"/>
      <c r="F1" s="4" t="s">
        <v>9</v>
      </c>
      <c r="G1" s="3" t="s">
        <v>16</v>
      </c>
      <c r="H1" s="29"/>
      <c r="I1" s="2"/>
      <c r="J1" s="2"/>
      <c r="K1" s="2"/>
      <c r="L1" s="2"/>
      <c r="M1" s="2"/>
      <c r="N1" s="2"/>
      <c r="O1" s="2"/>
      <c r="P1" s="2"/>
      <c r="Q1" s="29"/>
      <c r="R1" s="29"/>
      <c r="S1" s="29"/>
      <c r="T1" s="29"/>
      <c r="U1" s="29"/>
      <c r="V1" s="29"/>
      <c r="W1" s="29"/>
      <c r="X1" s="2"/>
      <c r="Y1" s="2"/>
      <c r="Z1" s="2"/>
      <c r="AA1" s="2"/>
      <c r="AB1" s="2"/>
      <c r="AC1" s="2"/>
      <c r="AD1" s="30"/>
    </row>
    <row r="2" spans="1:38" ht="12.75" customHeight="1" x14ac:dyDescent="0.25">
      <c r="D2" s="3"/>
      <c r="E2" s="3"/>
      <c r="F2" s="4" t="s">
        <v>8</v>
      </c>
      <c r="G2" s="3" t="s">
        <v>17</v>
      </c>
      <c r="H2" s="29"/>
      <c r="I2" s="2"/>
      <c r="J2" s="2"/>
      <c r="K2" s="2"/>
      <c r="L2" s="2"/>
      <c r="M2" s="2"/>
      <c r="N2" s="2"/>
      <c r="O2" s="2"/>
      <c r="P2" s="2"/>
      <c r="Q2" s="29"/>
      <c r="R2" s="29"/>
      <c r="S2" s="29"/>
      <c r="T2" s="29"/>
      <c r="U2" s="29"/>
      <c r="V2" s="29"/>
      <c r="W2" s="29"/>
      <c r="X2" s="2"/>
      <c r="Y2" s="2"/>
      <c r="Z2" s="2"/>
      <c r="AA2" s="2"/>
      <c r="AB2" s="2"/>
      <c r="AC2" s="2"/>
      <c r="AD2" s="30"/>
    </row>
    <row r="3" spans="1:38" ht="12.75" customHeight="1" x14ac:dyDescent="0.25">
      <c r="D3" s="3"/>
      <c r="E3" s="4"/>
      <c r="F3" s="4"/>
      <c r="G3" s="3" t="s">
        <v>18</v>
      </c>
      <c r="H3" s="3"/>
      <c r="I3" s="2"/>
      <c r="J3" s="2"/>
      <c r="K3" s="2"/>
      <c r="L3" s="2"/>
      <c r="M3" s="2"/>
      <c r="N3" s="2"/>
      <c r="O3" s="2"/>
      <c r="P3" s="2"/>
      <c r="Q3" s="3"/>
      <c r="R3" s="3"/>
      <c r="S3" s="3"/>
      <c r="T3" s="3"/>
      <c r="U3" s="3"/>
      <c r="V3" s="3"/>
      <c r="W3" s="3"/>
      <c r="X3" s="2"/>
      <c r="Y3" s="2"/>
      <c r="Z3" s="2"/>
      <c r="AA3" s="2"/>
      <c r="AB3" s="2"/>
      <c r="AC3" s="2"/>
      <c r="AD3" s="30"/>
    </row>
    <row r="4" spans="1:38" ht="12.75" customHeight="1" x14ac:dyDescent="0.25">
      <c r="D4" s="3"/>
      <c r="E4" s="4"/>
      <c r="F4" s="5"/>
      <c r="G4" s="3" t="s">
        <v>19</v>
      </c>
      <c r="H4" s="3"/>
      <c r="I4" s="2"/>
      <c r="J4" s="2"/>
      <c r="K4" s="2"/>
      <c r="L4" s="2"/>
      <c r="M4" s="2"/>
      <c r="N4" s="2"/>
      <c r="O4" s="2"/>
      <c r="P4" s="2"/>
      <c r="Q4" s="3"/>
      <c r="R4" s="3"/>
      <c r="S4" s="3"/>
      <c r="T4" s="3"/>
      <c r="U4" s="3"/>
      <c r="V4" s="3"/>
      <c r="W4" s="3"/>
      <c r="X4" s="2"/>
      <c r="Y4" s="2"/>
      <c r="Z4" s="2"/>
      <c r="AA4" s="2"/>
      <c r="AB4" s="2"/>
      <c r="AC4" s="2"/>
      <c r="AD4" s="30"/>
    </row>
    <row r="5" spans="1:38" ht="12.75" customHeight="1" x14ac:dyDescent="0.25">
      <c r="D5" s="3"/>
      <c r="E5" s="4"/>
      <c r="F5" s="5"/>
      <c r="G5" s="3" t="s">
        <v>20</v>
      </c>
      <c r="H5" s="3"/>
      <c r="I5" s="2"/>
      <c r="J5" s="2"/>
      <c r="K5" s="2"/>
      <c r="L5" s="2"/>
      <c r="M5" s="2"/>
      <c r="N5" s="2"/>
      <c r="O5" s="2"/>
      <c r="P5" s="2"/>
      <c r="Q5" s="3"/>
      <c r="R5" s="3"/>
      <c r="S5" s="3"/>
      <c r="T5" s="3"/>
      <c r="U5" s="3"/>
      <c r="V5" s="3"/>
      <c r="W5" s="3"/>
      <c r="X5" s="2"/>
      <c r="Y5" s="2"/>
      <c r="Z5" s="2"/>
      <c r="AA5" s="2"/>
      <c r="AB5" s="2"/>
      <c r="AC5" s="2"/>
      <c r="AD5" s="30"/>
    </row>
    <row r="6" spans="1:38" ht="12.75" customHeight="1" x14ac:dyDescent="0.25">
      <c r="D6" s="3"/>
      <c r="E6" s="4"/>
      <c r="F6" s="5"/>
      <c r="G6" s="3"/>
      <c r="H6" s="3"/>
      <c r="I6" s="2"/>
      <c r="J6" s="2"/>
      <c r="K6" s="2"/>
      <c r="L6" s="2"/>
      <c r="M6" s="2"/>
      <c r="N6" s="2"/>
      <c r="O6" s="2"/>
      <c r="P6" s="2"/>
      <c r="Q6" s="3"/>
      <c r="R6" s="3"/>
      <c r="S6" s="3"/>
      <c r="T6" s="3"/>
      <c r="U6" s="3"/>
      <c r="V6" s="3"/>
      <c r="W6" s="3"/>
      <c r="X6" s="2"/>
      <c r="Y6" s="2"/>
      <c r="Z6" s="2"/>
      <c r="AA6" s="2"/>
      <c r="AB6" s="2"/>
      <c r="AC6" s="2"/>
      <c r="AD6" s="30"/>
    </row>
    <row r="7" spans="1:38" ht="12.75" customHeight="1" x14ac:dyDescent="0.25">
      <c r="D7" s="3"/>
      <c r="E7" s="7"/>
      <c r="F7" s="5"/>
      <c r="G7" s="8"/>
      <c r="H7" s="3"/>
      <c r="I7" s="2"/>
      <c r="J7" s="2"/>
      <c r="K7" s="2"/>
      <c r="L7" s="2"/>
      <c r="M7" s="2"/>
      <c r="N7" s="2"/>
      <c r="O7" s="2"/>
      <c r="P7" s="2"/>
      <c r="Q7" s="3"/>
      <c r="R7" s="3"/>
      <c r="S7" s="3"/>
      <c r="T7" s="3"/>
      <c r="U7" s="3"/>
      <c r="V7" s="3"/>
      <c r="W7" s="3"/>
      <c r="X7" s="2"/>
      <c r="Y7" s="2"/>
      <c r="Z7" s="2"/>
      <c r="AA7" s="2"/>
      <c r="AB7" s="2"/>
      <c r="AC7" s="2"/>
      <c r="AD7" s="30"/>
    </row>
    <row r="8" spans="1:38" ht="12.75" customHeight="1" thickBot="1" x14ac:dyDescent="0.3"/>
    <row r="9" spans="1:38" ht="12.75" customHeight="1" thickBot="1" x14ac:dyDescent="0.3">
      <c r="B9" s="32" t="s">
        <v>13</v>
      </c>
      <c r="D9" s="79" t="str">
        <f>"PAVEMENT CALC SHEET " &amp; B10</f>
        <v xml:space="preserve">PAVEMENT CALC SHEET </v>
      </c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F9" s="37">
        <v>1</v>
      </c>
      <c r="AG9" s="38" t="s">
        <v>21</v>
      </c>
      <c r="AH9" s="10"/>
      <c r="AI9" s="10"/>
      <c r="AJ9" s="10"/>
      <c r="AK9" s="10"/>
      <c r="AL9" s="10"/>
    </row>
    <row r="10" spans="1:38" ht="12.75" customHeight="1" thickBot="1" x14ac:dyDescent="0.3">
      <c r="B10" s="36"/>
      <c r="D10" s="9"/>
      <c r="E10" s="9"/>
      <c r="F10" s="9"/>
      <c r="G10" s="9"/>
      <c r="H10" s="11" t="s">
        <v>11</v>
      </c>
      <c r="I10" s="31"/>
      <c r="J10" s="31"/>
      <c r="K10" s="31"/>
      <c r="L10" s="31" t="s">
        <v>103</v>
      </c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</row>
    <row r="11" spans="1:38" ht="12.75" customHeight="1" x14ac:dyDescent="0.25">
      <c r="D11" s="9"/>
      <c r="E11" s="9"/>
      <c r="F11" s="9"/>
      <c r="G11" s="9"/>
      <c r="H11" s="11" t="s">
        <v>12</v>
      </c>
      <c r="I11" s="13"/>
      <c r="J11" s="13"/>
      <c r="K11" s="13"/>
      <c r="L11" s="13"/>
      <c r="M11" s="13"/>
      <c r="N11" s="13"/>
      <c r="O11" s="13"/>
      <c r="P11" s="13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</row>
    <row r="12" spans="1:38" ht="12.75" customHeight="1" x14ac:dyDescent="0.25">
      <c r="D12" s="10"/>
      <c r="E12" s="10"/>
      <c r="F12" s="1"/>
      <c r="G12" s="10"/>
      <c r="H12" s="11" t="s">
        <v>5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</row>
    <row r="13" spans="1:38" ht="12.75" customHeight="1" thickBot="1" x14ac:dyDescent="0.3">
      <c r="D13" s="10"/>
      <c r="E13" s="10"/>
      <c r="F13" s="1"/>
      <c r="G13" s="10"/>
      <c r="H13" s="11" t="s">
        <v>6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</row>
    <row r="14" spans="1:38" ht="12.75" customHeight="1" x14ac:dyDescent="0.25">
      <c r="B14" s="76" t="s">
        <v>14</v>
      </c>
      <c r="D14" s="100" t="s">
        <v>22</v>
      </c>
      <c r="E14" s="101"/>
      <c r="F14" s="102"/>
      <c r="G14" s="98" t="s">
        <v>0</v>
      </c>
      <c r="H14" s="98" t="s">
        <v>95</v>
      </c>
      <c r="I14" s="51" t="str">
        <f t="shared" ref="I14:AD14" si="0">IF(OR(TRIM(I10)=0,TRIM(I10)=""),"",IF(IFERROR(TRIM(INDEX(QryItemNamed,MATCH(TRIM(I10),ITEM,0),2)),"")="Y","SPECIAL",LEFT(IFERROR(TRIM(INDEX(ITEM,MATCH(TRIM(I10),ITEM,0))),""),3)))</f>
        <v/>
      </c>
      <c r="J14" s="51" t="str">
        <f>IF(OR(TRIM(J10)=0,TRIM(J10)=""),"",IF(IFERROR(TRIM(INDEX(QryItemNamed,MATCH(TRIM(J10),ITEM,0),2)),"")="Y","SPECIAL",LEFT(IFERROR(TRIM(INDEX(ITEM,MATCH(TRIM(J10),ITEM,0))),""),3)))</f>
        <v/>
      </c>
      <c r="K14" s="51" t="str">
        <f t="shared" si="0"/>
        <v/>
      </c>
      <c r="L14" s="51" t="str">
        <f t="shared" ref="L14" si="1">IF(OR(TRIM(L10)=0,TRIM(L10)=""),"",IF(IFERROR(TRIM(INDEX(QryItemNamed,MATCH(TRIM(L10),ITEM,0),2)),"")="Y","SPECIAL",LEFT(IFERROR(TRIM(INDEX(ITEM,MATCH(TRIM(L10),ITEM,0))),""),3)))</f>
        <v>452</v>
      </c>
      <c r="M14" s="51"/>
      <c r="N14" s="51"/>
      <c r="O14" s="51" t="str">
        <f t="shared" si="0"/>
        <v/>
      </c>
      <c r="P14" s="51" t="str">
        <f t="shared" si="0"/>
        <v/>
      </c>
      <c r="Q14" s="51" t="str">
        <f t="shared" si="0"/>
        <v/>
      </c>
      <c r="R14" s="52"/>
      <c r="S14" s="51" t="str">
        <f t="shared" si="0"/>
        <v/>
      </c>
      <c r="T14" s="51" t="str">
        <f t="shared" si="0"/>
        <v/>
      </c>
      <c r="U14" s="51" t="str">
        <f t="shared" si="0"/>
        <v/>
      </c>
      <c r="V14" s="51" t="str">
        <f t="shared" si="0"/>
        <v/>
      </c>
      <c r="W14" s="51" t="str">
        <f t="shared" si="0"/>
        <v/>
      </c>
      <c r="X14" s="51" t="str">
        <f t="shared" si="0"/>
        <v/>
      </c>
      <c r="Y14" s="51" t="str">
        <f t="shared" si="0"/>
        <v/>
      </c>
      <c r="Z14" s="51" t="str">
        <f t="shared" si="0"/>
        <v/>
      </c>
      <c r="AA14" s="51" t="str">
        <f t="shared" si="0"/>
        <v/>
      </c>
      <c r="AB14" s="51" t="str">
        <f t="shared" si="0"/>
        <v/>
      </c>
      <c r="AC14" s="51" t="str">
        <f t="shared" si="0"/>
        <v/>
      </c>
      <c r="AD14" s="51" t="str">
        <f t="shared" si="0"/>
        <v/>
      </c>
    </row>
    <row r="15" spans="1:38" ht="19.2" customHeight="1" x14ac:dyDescent="0.25">
      <c r="B15" s="77"/>
      <c r="D15" s="103"/>
      <c r="E15" s="104"/>
      <c r="F15" s="105"/>
      <c r="G15" s="99"/>
      <c r="H15" s="99"/>
      <c r="I15" s="106" t="str">
        <f t="shared" ref="I15:AD15" si="2">IF(OR(TRIM(I10)=0,TRIM(I10)=""),IF(I11="","",I11),IF(IFERROR(TRIM(INDEX(QryItemNamed,MATCH(TRIM(I10),ITEM,0),2)),"")="Y",TRIM(RIGHT(IFERROR(TRIM(INDEX(QryItemNamed,MATCH(TRIM(I10),ITEM,0),4)),"123456789012"),LEN(IFERROR(TRIM(INDEX(QryItemNamed,MATCH(TRIM(I10),ITEM,0),4)),"123456789012"))-9))&amp;I11,IFERROR(TRIM(INDEX(QryItemNamed,MATCH(TRIM(I10),ITEM,0),4))&amp;I11,"ITEM CODE DOES NOT EXIST IN ITEM MASTER")))</f>
        <v/>
      </c>
      <c r="J15" s="106" t="str">
        <f>IF(OR(TRIM(J10)=0,TRIM(J10)=""),IF(J11="","",J11),IF(IFERROR(TRIM(INDEX(QryItemNamed,MATCH(TRIM(J10),ITEM,0),2)),"")="Y",TRIM(RIGHT(IFERROR(TRIM(INDEX(QryItemNamed,MATCH(TRIM(J10),ITEM,0),4)),"123456789012"),LEN(IFERROR(TRIM(INDEX(QryItemNamed,MATCH(TRIM(J10),ITEM,0),4)),"123456789012"))-9))&amp;J11,IFERROR(TRIM(INDEX(QryItemNamed,MATCH(TRIM(J10),ITEM,0),4))&amp;J11,"ITEM CODE DOES NOT EXIST IN ITEM MASTER")))</f>
        <v/>
      </c>
      <c r="K15" s="106" t="str">
        <f t="shared" si="2"/>
        <v/>
      </c>
      <c r="L15" s="106" t="str">
        <f t="shared" ref="L15" si="3">IF(OR(TRIM(L10)=0,TRIM(L10)=""),IF(L11="","",L11),IF(IFERROR(TRIM(INDEX(QryItemNamed,MATCH(TRIM(L10),ITEM,0),2)),"")="Y",TRIM(RIGHT(IFERROR(TRIM(INDEX(QryItemNamed,MATCH(TRIM(L10),ITEM,0),4)),"123456789012"),LEN(IFERROR(TRIM(INDEX(QryItemNamed,MATCH(TRIM(L10),ITEM,0),4)),"123456789012"))-9))&amp;L11,IFERROR(TRIM(INDEX(QryItemNamed,MATCH(TRIM(L10),ITEM,0),4))&amp;L11,"ITEM CODE DOES NOT EXIST IN ITEM MASTER")))</f>
        <v>10" NON-REINFORCED CONCRETE PAVEMENT, CLASS QC1 WITH QC/QA</v>
      </c>
      <c r="M15" s="53"/>
      <c r="N15" s="106"/>
      <c r="O15" s="106" t="str">
        <f t="shared" si="2"/>
        <v/>
      </c>
      <c r="P15" s="106" t="str">
        <f t="shared" si="2"/>
        <v/>
      </c>
      <c r="Q15" s="106" t="str">
        <f t="shared" si="2"/>
        <v/>
      </c>
      <c r="R15" s="106"/>
      <c r="S15" s="106" t="str">
        <f t="shared" si="2"/>
        <v/>
      </c>
      <c r="T15" s="106" t="str">
        <f t="shared" si="2"/>
        <v/>
      </c>
      <c r="U15" s="106" t="str">
        <f t="shared" si="2"/>
        <v/>
      </c>
      <c r="V15" s="106" t="str">
        <f t="shared" si="2"/>
        <v/>
      </c>
      <c r="W15" s="106" t="str">
        <f t="shared" si="2"/>
        <v/>
      </c>
      <c r="X15" s="106" t="str">
        <f t="shared" si="2"/>
        <v/>
      </c>
      <c r="Y15" s="106" t="str">
        <f t="shared" si="2"/>
        <v/>
      </c>
      <c r="Z15" s="106" t="str">
        <f t="shared" si="2"/>
        <v/>
      </c>
      <c r="AA15" s="106" t="str">
        <f t="shared" si="2"/>
        <v/>
      </c>
      <c r="AB15" s="106" t="str">
        <f t="shared" si="2"/>
        <v/>
      </c>
      <c r="AC15" s="106" t="str">
        <f t="shared" si="2"/>
        <v/>
      </c>
      <c r="AD15" s="106" t="str">
        <f t="shared" si="2"/>
        <v/>
      </c>
    </row>
    <row r="16" spans="1:38" ht="12.75" customHeight="1" x14ac:dyDescent="0.25">
      <c r="B16" s="77"/>
      <c r="D16" s="103"/>
      <c r="E16" s="104"/>
      <c r="F16" s="105"/>
      <c r="G16" s="99"/>
      <c r="H16" s="99"/>
      <c r="I16" s="107"/>
      <c r="J16" s="107"/>
      <c r="K16" s="107"/>
      <c r="L16" s="107"/>
      <c r="M16" s="54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</row>
    <row r="17" spans="2:30" ht="12.75" customHeight="1" x14ac:dyDescent="0.25">
      <c r="B17" s="77"/>
      <c r="D17" s="103"/>
      <c r="E17" s="104"/>
      <c r="F17" s="105"/>
      <c r="G17" s="99"/>
      <c r="H17" s="99"/>
      <c r="I17" s="107"/>
      <c r="J17" s="107"/>
      <c r="K17" s="107"/>
      <c r="L17" s="107"/>
      <c r="M17" s="54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</row>
    <row r="18" spans="2:30" ht="12.75" customHeight="1" x14ac:dyDescent="0.25">
      <c r="B18" s="77"/>
      <c r="D18" s="103"/>
      <c r="E18" s="104"/>
      <c r="F18" s="105"/>
      <c r="G18" s="99"/>
      <c r="H18" s="99"/>
      <c r="I18" s="107"/>
      <c r="J18" s="107"/>
      <c r="K18" s="107"/>
      <c r="L18" s="107"/>
      <c r="M18" s="54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</row>
    <row r="19" spans="2:30" ht="12.75" customHeight="1" x14ac:dyDescent="0.25">
      <c r="B19" s="77"/>
      <c r="D19" s="103"/>
      <c r="E19" s="104"/>
      <c r="F19" s="105"/>
      <c r="G19" s="99"/>
      <c r="H19" s="99"/>
      <c r="I19" s="107"/>
      <c r="J19" s="107"/>
      <c r="K19" s="107"/>
      <c r="L19" s="107"/>
      <c r="M19" s="54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</row>
    <row r="20" spans="2:30" ht="12.75" customHeight="1" x14ac:dyDescent="0.25">
      <c r="B20" s="77"/>
      <c r="D20" s="103"/>
      <c r="E20" s="104"/>
      <c r="F20" s="105"/>
      <c r="G20" s="99"/>
      <c r="H20" s="99"/>
      <c r="I20" s="107"/>
      <c r="J20" s="107"/>
      <c r="K20" s="107"/>
      <c r="L20" s="107"/>
      <c r="M20" s="54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</row>
    <row r="21" spans="2:30" ht="12.75" customHeight="1" x14ac:dyDescent="0.25">
      <c r="B21" s="77"/>
      <c r="D21" s="103"/>
      <c r="E21" s="104"/>
      <c r="F21" s="105"/>
      <c r="G21" s="99"/>
      <c r="H21" s="99"/>
      <c r="I21" s="107"/>
      <c r="J21" s="107"/>
      <c r="K21" s="107"/>
      <c r="L21" s="107"/>
      <c r="M21" s="54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</row>
    <row r="22" spans="2:30" ht="12.75" customHeight="1" x14ac:dyDescent="0.25">
      <c r="B22" s="77"/>
      <c r="D22" s="103"/>
      <c r="E22" s="104"/>
      <c r="F22" s="105"/>
      <c r="G22" s="99"/>
      <c r="H22" s="99"/>
      <c r="I22" s="107"/>
      <c r="J22" s="107"/>
      <c r="K22" s="107"/>
      <c r="L22" s="107"/>
      <c r="M22" s="54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</row>
    <row r="23" spans="2:30" ht="12.75" customHeight="1" x14ac:dyDescent="0.25">
      <c r="B23" s="77"/>
      <c r="D23" s="103"/>
      <c r="E23" s="104"/>
      <c r="F23" s="105"/>
      <c r="G23" s="99"/>
      <c r="H23" s="99"/>
      <c r="I23" s="107"/>
      <c r="J23" s="107"/>
      <c r="K23" s="107"/>
      <c r="L23" s="107"/>
      <c r="M23" s="54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</row>
    <row r="24" spans="2:30" ht="12.75" customHeight="1" x14ac:dyDescent="0.25">
      <c r="B24" s="77"/>
      <c r="D24" s="103"/>
      <c r="E24" s="104"/>
      <c r="F24" s="105"/>
      <c r="G24" s="99"/>
      <c r="H24" s="99"/>
      <c r="I24" s="107"/>
      <c r="J24" s="107"/>
      <c r="K24" s="107"/>
      <c r="L24" s="107"/>
      <c r="M24" s="54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</row>
    <row r="25" spans="2:30" ht="12.75" customHeight="1" x14ac:dyDescent="0.25">
      <c r="B25" s="77"/>
      <c r="D25" s="103"/>
      <c r="E25" s="104"/>
      <c r="F25" s="105"/>
      <c r="G25" s="99"/>
      <c r="H25" s="99"/>
      <c r="I25" s="107"/>
      <c r="J25" s="107"/>
      <c r="K25" s="107"/>
      <c r="L25" s="107"/>
      <c r="M25" s="54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</row>
    <row r="26" spans="2:30" ht="12.75" customHeight="1" x14ac:dyDescent="0.25">
      <c r="B26" s="77"/>
      <c r="D26" s="103"/>
      <c r="E26" s="104"/>
      <c r="F26" s="105"/>
      <c r="G26" s="99"/>
      <c r="H26" s="99"/>
      <c r="I26" s="108"/>
      <c r="J26" s="108"/>
      <c r="K26" s="108"/>
      <c r="L26" s="108"/>
      <c r="M26" s="55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</row>
    <row r="27" spans="2:30" ht="12.75" customHeight="1" thickBot="1" x14ac:dyDescent="0.3">
      <c r="B27" s="78"/>
      <c r="D27" s="109"/>
      <c r="E27" s="109"/>
      <c r="F27" s="109"/>
      <c r="G27" s="56"/>
      <c r="H27" s="57"/>
      <c r="I27" s="57" t="str">
        <f t="shared" ref="I27:AD27" si="4">IF(OR(TRIM(I10)=0,TRIM(I10)=""),"",IFERROR(TRIM(INDEX(QryItemNamed,MATCH(TRIM(I10),ITEM,0),3)),""))</f>
        <v/>
      </c>
      <c r="J27" s="57" t="str">
        <f>IF(OR(TRIM(J10)=0,TRIM(J10)=""),"",IFERROR(TRIM(INDEX(QryItemNamed,MATCH(TRIM(J10),ITEM,0),3)),""))</f>
        <v/>
      </c>
      <c r="K27" s="57" t="str">
        <f t="shared" si="4"/>
        <v/>
      </c>
      <c r="L27" s="57" t="str">
        <f t="shared" ref="L27" si="5">IF(OR(TRIM(L10)=0,TRIM(L10)=""),"",IFERROR(TRIM(INDEX(QryItemNamed,MATCH(TRIM(L10),ITEM,0),3)),""))</f>
        <v>SY</v>
      </c>
      <c r="M27" s="57"/>
      <c r="N27" s="57"/>
      <c r="O27" s="57" t="str">
        <f t="shared" si="4"/>
        <v/>
      </c>
      <c r="P27" s="57" t="str">
        <f t="shared" si="4"/>
        <v/>
      </c>
      <c r="Q27" s="57" t="str">
        <f t="shared" si="4"/>
        <v/>
      </c>
      <c r="R27" s="57"/>
      <c r="S27" s="57" t="str">
        <f t="shared" si="4"/>
        <v/>
      </c>
      <c r="T27" s="57" t="str">
        <f t="shared" si="4"/>
        <v/>
      </c>
      <c r="U27" s="57" t="str">
        <f t="shared" si="4"/>
        <v/>
      </c>
      <c r="V27" s="57" t="str">
        <f t="shared" si="4"/>
        <v/>
      </c>
      <c r="W27" s="57" t="str">
        <f t="shared" si="4"/>
        <v/>
      </c>
      <c r="X27" s="57" t="str">
        <f t="shared" si="4"/>
        <v/>
      </c>
      <c r="Y27" s="57" t="str">
        <f t="shared" si="4"/>
        <v/>
      </c>
      <c r="Z27" s="57" t="str">
        <f t="shared" si="4"/>
        <v/>
      </c>
      <c r="AA27" s="57" t="str">
        <f t="shared" si="4"/>
        <v/>
      </c>
      <c r="AB27" s="57" t="str">
        <f t="shared" si="4"/>
        <v/>
      </c>
      <c r="AC27" s="57" t="str">
        <f t="shared" si="4"/>
        <v/>
      </c>
      <c r="AD27" s="57" t="str">
        <f t="shared" si="4"/>
        <v/>
      </c>
    </row>
    <row r="28" spans="2:30" ht="12.75" customHeight="1" x14ac:dyDescent="0.25">
      <c r="B28" s="33"/>
      <c r="D28" s="58"/>
      <c r="E28" s="58"/>
      <c r="F28" s="58"/>
      <c r="G28" s="59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</row>
    <row r="29" spans="2:30" ht="12.75" customHeight="1" x14ac:dyDescent="0.25">
      <c r="B29" s="34"/>
      <c r="D29" s="58" t="s">
        <v>45</v>
      </c>
      <c r="E29" s="58" t="s">
        <v>1</v>
      </c>
      <c r="F29" s="58" t="s">
        <v>46</v>
      </c>
      <c r="G29" s="59" t="s">
        <v>47</v>
      </c>
      <c r="H29" s="60">
        <v>19</v>
      </c>
      <c r="I29" s="58"/>
      <c r="J29" s="61"/>
      <c r="K29" s="61"/>
      <c r="L29" s="61">
        <f>Calculations!AD9</f>
        <v>6169.8162111111114</v>
      </c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2"/>
    </row>
    <row r="30" spans="2:30" ht="12.75" customHeight="1" x14ac:dyDescent="0.25">
      <c r="B30" s="34"/>
      <c r="D30" s="63"/>
      <c r="E30" s="63"/>
      <c r="F30" s="63"/>
      <c r="G30" s="64"/>
      <c r="H30" s="60"/>
      <c r="I30" s="63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2"/>
    </row>
    <row r="31" spans="2:30" ht="12.75" customHeight="1" x14ac:dyDescent="0.25">
      <c r="B31" s="34"/>
      <c r="D31" s="63" t="s">
        <v>46</v>
      </c>
      <c r="E31" s="63"/>
      <c r="F31" s="63" t="s">
        <v>79</v>
      </c>
      <c r="G31" s="64" t="s">
        <v>47</v>
      </c>
      <c r="H31" s="60" t="s">
        <v>104</v>
      </c>
      <c r="I31" s="63"/>
      <c r="J31" s="61"/>
      <c r="K31" s="61"/>
      <c r="L31" s="61">
        <f>Calculations!AD10</f>
        <v>8927.2693666666673</v>
      </c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2"/>
    </row>
    <row r="32" spans="2:30" ht="12.75" customHeight="1" x14ac:dyDescent="0.25">
      <c r="B32" s="34"/>
      <c r="D32" s="63"/>
      <c r="E32" s="63"/>
      <c r="F32" s="63"/>
      <c r="G32" s="64"/>
      <c r="H32" s="60"/>
      <c r="I32" s="63"/>
      <c r="J32" s="61"/>
      <c r="K32" s="61"/>
      <c r="L32" s="61"/>
      <c r="M32" s="61"/>
      <c r="N32" s="61"/>
      <c r="O32" s="61"/>
      <c r="P32" s="62"/>
      <c r="Q32" s="61"/>
      <c r="R32" s="61"/>
      <c r="S32" s="61"/>
      <c r="T32" s="61"/>
      <c r="U32" s="61"/>
      <c r="V32" s="61"/>
      <c r="W32" s="61"/>
      <c r="X32" s="61"/>
      <c r="Y32" s="61"/>
      <c r="Z32" s="65"/>
      <c r="AA32" s="65"/>
      <c r="AB32" s="65"/>
      <c r="AC32" s="62"/>
      <c r="AD32" s="62"/>
    </row>
    <row r="33" spans="2:30" ht="12.75" customHeight="1" x14ac:dyDescent="0.25">
      <c r="B33" s="34"/>
      <c r="D33" s="63" t="s">
        <v>79</v>
      </c>
      <c r="E33" s="63"/>
      <c r="F33" s="63" t="s">
        <v>80</v>
      </c>
      <c r="G33" s="64" t="s">
        <v>47</v>
      </c>
      <c r="H33" s="60">
        <v>20</v>
      </c>
      <c r="I33" s="63"/>
      <c r="J33" s="61"/>
      <c r="K33" s="61"/>
      <c r="L33" s="61">
        <f>Calculations!AD11</f>
        <v>2935.7143333333333</v>
      </c>
      <c r="M33" s="61"/>
      <c r="N33" s="61"/>
      <c r="O33" s="61"/>
      <c r="P33" s="62"/>
      <c r="Q33" s="61"/>
      <c r="R33" s="61"/>
      <c r="S33" s="61"/>
      <c r="T33" s="61"/>
      <c r="U33" s="61"/>
      <c r="V33" s="61"/>
      <c r="W33" s="61"/>
      <c r="X33" s="62"/>
      <c r="Y33" s="61"/>
      <c r="Z33" s="65"/>
      <c r="AA33" s="65"/>
      <c r="AB33" s="65"/>
      <c r="AC33" s="62"/>
      <c r="AD33" s="62"/>
    </row>
    <row r="34" spans="2:30" ht="12.75" customHeight="1" x14ac:dyDescent="0.25">
      <c r="B34" s="34"/>
      <c r="D34" s="63"/>
      <c r="E34" s="63"/>
      <c r="F34" s="63"/>
      <c r="G34" s="64"/>
      <c r="H34" s="63"/>
      <c r="I34" s="63"/>
      <c r="J34" s="61"/>
      <c r="K34" s="61"/>
      <c r="L34" s="61"/>
      <c r="M34" s="61"/>
      <c r="N34" s="61"/>
      <c r="O34" s="61"/>
      <c r="P34" s="62"/>
      <c r="Q34" s="61"/>
      <c r="R34" s="61"/>
      <c r="S34" s="61"/>
      <c r="T34" s="61"/>
      <c r="U34" s="61"/>
      <c r="V34" s="61"/>
      <c r="W34" s="61"/>
      <c r="X34" s="62"/>
      <c r="Y34" s="61"/>
      <c r="Z34" s="65"/>
      <c r="AA34" s="65"/>
      <c r="AB34" s="65"/>
      <c r="AC34" s="62"/>
      <c r="AD34" s="62"/>
    </row>
    <row r="35" spans="2:30" ht="12.75" hidden="1" customHeight="1" x14ac:dyDescent="0.25">
      <c r="B35" s="34"/>
      <c r="D35" s="63"/>
      <c r="E35" s="63"/>
      <c r="F35" s="63"/>
      <c r="G35" s="64"/>
      <c r="H35" s="63"/>
      <c r="I35" s="61"/>
      <c r="J35" s="61"/>
      <c r="K35" s="61"/>
      <c r="L35" s="61"/>
      <c r="M35" s="61"/>
      <c r="N35" s="61"/>
      <c r="O35" s="61"/>
      <c r="P35" s="62"/>
      <c r="Q35" s="61"/>
      <c r="R35" s="61"/>
      <c r="S35" s="61"/>
      <c r="T35" s="61"/>
      <c r="U35" s="61"/>
      <c r="V35" s="61"/>
      <c r="W35" s="61"/>
      <c r="X35" s="62"/>
      <c r="Y35" s="61"/>
      <c r="Z35" s="65"/>
      <c r="AA35" s="65"/>
      <c r="AB35" s="65"/>
      <c r="AC35" s="62"/>
      <c r="AD35" s="62"/>
    </row>
    <row r="36" spans="2:30" ht="12.75" hidden="1" customHeight="1" x14ac:dyDescent="0.25">
      <c r="B36" s="34"/>
      <c r="D36" s="63"/>
      <c r="E36" s="63"/>
      <c r="F36" s="63"/>
      <c r="G36" s="64"/>
      <c r="H36" s="63"/>
      <c r="I36" s="61"/>
      <c r="J36" s="61"/>
      <c r="K36" s="61"/>
      <c r="L36" s="61"/>
      <c r="M36" s="61"/>
      <c r="N36" s="61"/>
      <c r="O36" s="61"/>
      <c r="P36" s="62"/>
      <c r="Q36" s="61"/>
      <c r="R36" s="61"/>
      <c r="S36" s="61"/>
      <c r="T36" s="61"/>
      <c r="U36" s="61"/>
      <c r="V36" s="61"/>
      <c r="W36" s="61"/>
      <c r="X36" s="62"/>
      <c r="Y36" s="61"/>
      <c r="Z36" s="65"/>
      <c r="AA36" s="65"/>
      <c r="AB36" s="65"/>
      <c r="AC36" s="62"/>
      <c r="AD36" s="62"/>
    </row>
    <row r="37" spans="2:30" ht="12.75" hidden="1" customHeight="1" x14ac:dyDescent="0.25">
      <c r="B37" s="34"/>
      <c r="D37" s="63"/>
      <c r="E37" s="63"/>
      <c r="F37" s="63"/>
      <c r="G37" s="64"/>
      <c r="H37" s="63"/>
      <c r="I37" s="61"/>
      <c r="J37" s="61"/>
      <c r="K37" s="61"/>
      <c r="L37" s="61"/>
      <c r="M37" s="61"/>
      <c r="N37" s="61"/>
      <c r="O37" s="61"/>
      <c r="P37" s="62"/>
      <c r="Q37" s="61"/>
      <c r="R37" s="61"/>
      <c r="S37" s="61"/>
      <c r="T37" s="61"/>
      <c r="U37" s="61"/>
      <c r="V37" s="61"/>
      <c r="W37" s="61"/>
      <c r="X37" s="62"/>
      <c r="Y37" s="61"/>
      <c r="Z37" s="65"/>
      <c r="AA37" s="65"/>
      <c r="AB37" s="65"/>
      <c r="AC37" s="62"/>
      <c r="AD37" s="62"/>
    </row>
    <row r="38" spans="2:30" ht="12.75" hidden="1" customHeight="1" x14ac:dyDescent="0.25">
      <c r="B38" s="34"/>
      <c r="D38" s="63"/>
      <c r="E38" s="63"/>
      <c r="F38" s="63"/>
      <c r="G38" s="64"/>
      <c r="H38" s="63"/>
      <c r="I38" s="61"/>
      <c r="J38" s="61"/>
      <c r="K38" s="61"/>
      <c r="L38" s="61"/>
      <c r="M38" s="61"/>
      <c r="N38" s="61"/>
      <c r="O38" s="61"/>
      <c r="P38" s="62"/>
      <c r="Q38" s="61"/>
      <c r="R38" s="61"/>
      <c r="S38" s="61"/>
      <c r="T38" s="61"/>
      <c r="U38" s="61"/>
      <c r="V38" s="61"/>
      <c r="W38" s="61"/>
      <c r="X38" s="62"/>
      <c r="Y38" s="61"/>
      <c r="Z38" s="65"/>
      <c r="AA38" s="65"/>
      <c r="AB38" s="65"/>
      <c r="AC38" s="62"/>
      <c r="AD38" s="62"/>
    </row>
    <row r="39" spans="2:30" ht="12.75" hidden="1" customHeight="1" x14ac:dyDescent="0.25">
      <c r="B39" s="34"/>
      <c r="D39" s="63"/>
      <c r="E39" s="63"/>
      <c r="F39" s="63"/>
      <c r="G39" s="64"/>
      <c r="H39" s="63"/>
      <c r="I39" s="61"/>
      <c r="J39" s="61"/>
      <c r="K39" s="61"/>
      <c r="L39" s="61"/>
      <c r="M39" s="61"/>
      <c r="N39" s="61"/>
      <c r="O39" s="61"/>
      <c r="P39" s="62"/>
      <c r="Q39" s="61"/>
      <c r="R39" s="61"/>
      <c r="S39" s="61"/>
      <c r="T39" s="61"/>
      <c r="U39" s="61"/>
      <c r="V39" s="61"/>
      <c r="W39" s="61"/>
      <c r="X39" s="62"/>
      <c r="Y39" s="61"/>
      <c r="Z39" s="65"/>
      <c r="AA39" s="65"/>
      <c r="AB39" s="65"/>
      <c r="AC39" s="62"/>
      <c r="AD39" s="62"/>
    </row>
    <row r="40" spans="2:30" ht="12.75" hidden="1" customHeight="1" x14ac:dyDescent="0.25">
      <c r="B40" s="34"/>
      <c r="D40" s="63"/>
      <c r="E40" s="63"/>
      <c r="F40" s="63"/>
      <c r="G40" s="64"/>
      <c r="H40" s="63"/>
      <c r="I40" s="61"/>
      <c r="J40" s="61"/>
      <c r="K40" s="61"/>
      <c r="L40" s="61"/>
      <c r="M40" s="61"/>
      <c r="N40" s="61"/>
      <c r="O40" s="61"/>
      <c r="P40" s="62"/>
      <c r="Q40" s="61"/>
      <c r="R40" s="61"/>
      <c r="S40" s="61"/>
      <c r="T40" s="61"/>
      <c r="U40" s="61"/>
      <c r="V40" s="61"/>
      <c r="W40" s="61"/>
      <c r="X40" s="62"/>
      <c r="Y40" s="61"/>
      <c r="Z40" s="65"/>
      <c r="AA40" s="65"/>
      <c r="AB40" s="65"/>
      <c r="AC40" s="62"/>
      <c r="AD40" s="62"/>
    </row>
    <row r="41" spans="2:30" ht="12.75" hidden="1" customHeight="1" x14ac:dyDescent="0.25">
      <c r="B41" s="34"/>
      <c r="D41" s="63"/>
      <c r="E41" s="63"/>
      <c r="F41" s="63"/>
      <c r="G41" s="64"/>
      <c r="H41" s="63"/>
      <c r="I41" s="61"/>
      <c r="J41" s="61"/>
      <c r="K41" s="61"/>
      <c r="L41" s="61"/>
      <c r="M41" s="61"/>
      <c r="N41" s="61"/>
      <c r="O41" s="61"/>
      <c r="P41" s="62"/>
      <c r="Q41" s="61"/>
      <c r="R41" s="61"/>
      <c r="S41" s="61"/>
      <c r="T41" s="61"/>
      <c r="U41" s="61"/>
      <c r="V41" s="61"/>
      <c r="W41" s="61"/>
      <c r="X41" s="62"/>
      <c r="Y41" s="61"/>
      <c r="Z41" s="65"/>
      <c r="AA41" s="65"/>
      <c r="AB41" s="65"/>
      <c r="AC41" s="62"/>
      <c r="AD41" s="62"/>
    </row>
    <row r="42" spans="2:30" ht="12.75" hidden="1" customHeight="1" x14ac:dyDescent="0.25">
      <c r="B42" s="34"/>
      <c r="D42" s="63"/>
      <c r="E42" s="63"/>
      <c r="F42" s="63"/>
      <c r="G42" s="64"/>
      <c r="H42" s="63"/>
      <c r="I42" s="61"/>
      <c r="J42" s="61"/>
      <c r="K42" s="61"/>
      <c r="L42" s="61"/>
      <c r="M42" s="61"/>
      <c r="N42" s="61"/>
      <c r="O42" s="61"/>
      <c r="P42" s="62"/>
      <c r="Q42" s="61"/>
      <c r="R42" s="61"/>
      <c r="S42" s="61"/>
      <c r="T42" s="61"/>
      <c r="U42" s="61"/>
      <c r="V42" s="61"/>
      <c r="W42" s="61"/>
      <c r="X42" s="62"/>
      <c r="Y42" s="61"/>
      <c r="Z42" s="65"/>
      <c r="AA42" s="65"/>
      <c r="AB42" s="65"/>
      <c r="AC42" s="62"/>
      <c r="AD42" s="62"/>
    </row>
    <row r="43" spans="2:30" ht="12.75" hidden="1" customHeight="1" x14ac:dyDescent="0.25">
      <c r="B43" s="34"/>
      <c r="D43" s="63"/>
      <c r="E43" s="63"/>
      <c r="F43" s="63"/>
      <c r="G43" s="64"/>
      <c r="H43" s="63"/>
      <c r="I43" s="61"/>
      <c r="J43" s="61"/>
      <c r="K43" s="61"/>
      <c r="L43" s="61"/>
      <c r="M43" s="61"/>
      <c r="N43" s="61"/>
      <c r="O43" s="61"/>
      <c r="P43" s="62"/>
      <c r="Q43" s="61"/>
      <c r="R43" s="61"/>
      <c r="S43" s="61"/>
      <c r="T43" s="61"/>
      <c r="U43" s="61"/>
      <c r="V43" s="61"/>
      <c r="W43" s="61"/>
      <c r="X43" s="61"/>
      <c r="Y43" s="61"/>
      <c r="Z43" s="65"/>
      <c r="AA43" s="65"/>
      <c r="AB43" s="65"/>
      <c r="AC43" s="62"/>
      <c r="AD43" s="62"/>
    </row>
    <row r="44" spans="2:30" ht="12.75" hidden="1" customHeight="1" x14ac:dyDescent="0.25">
      <c r="B44" s="34"/>
      <c r="D44" s="63"/>
      <c r="E44" s="63"/>
      <c r="F44" s="63"/>
      <c r="G44" s="64"/>
      <c r="H44" s="63"/>
      <c r="I44" s="61"/>
      <c r="J44" s="61"/>
      <c r="K44" s="61"/>
      <c r="L44" s="61"/>
      <c r="M44" s="61"/>
      <c r="N44" s="61"/>
      <c r="O44" s="61"/>
      <c r="P44" s="62"/>
      <c r="Q44" s="61"/>
      <c r="R44" s="61"/>
      <c r="S44" s="61"/>
      <c r="T44" s="61"/>
      <c r="U44" s="61"/>
      <c r="V44" s="61"/>
      <c r="W44" s="61"/>
      <c r="X44" s="61"/>
      <c r="Y44" s="61"/>
      <c r="Z44" s="65"/>
      <c r="AA44" s="65"/>
      <c r="AB44" s="65"/>
      <c r="AC44" s="62"/>
      <c r="AD44" s="62"/>
    </row>
    <row r="45" spans="2:30" ht="12.75" hidden="1" customHeight="1" x14ac:dyDescent="0.25">
      <c r="B45" s="34"/>
      <c r="D45" s="66"/>
      <c r="E45" s="66"/>
      <c r="F45" s="66"/>
      <c r="G45" s="67"/>
      <c r="H45" s="66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9"/>
      <c r="AA45" s="69"/>
      <c r="AB45" s="69"/>
      <c r="AC45" s="68"/>
      <c r="AD45" s="68"/>
    </row>
    <row r="46" spans="2:30" ht="12.75" hidden="1" customHeight="1" x14ac:dyDescent="0.25">
      <c r="B46" s="34"/>
      <c r="D46" s="66"/>
      <c r="E46" s="66"/>
      <c r="F46" s="66"/>
      <c r="G46" s="67"/>
      <c r="H46" s="66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9"/>
      <c r="AA46" s="69"/>
      <c r="AB46" s="69"/>
      <c r="AC46" s="68"/>
      <c r="AD46" s="68"/>
    </row>
    <row r="47" spans="2:30" ht="12.75" customHeight="1" x14ac:dyDescent="0.25">
      <c r="B47" s="34"/>
      <c r="D47" s="66"/>
      <c r="E47" s="66"/>
      <c r="F47" s="66"/>
      <c r="G47" s="67"/>
      <c r="H47" s="66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9"/>
      <c r="AA47" s="69"/>
      <c r="AB47" s="69"/>
      <c r="AC47" s="68"/>
      <c r="AD47" s="68"/>
    </row>
    <row r="48" spans="2:30" ht="12.75" customHeight="1" thickBot="1" x14ac:dyDescent="0.3">
      <c r="B48" s="35"/>
      <c r="D48" s="66"/>
      <c r="E48" s="66"/>
      <c r="F48" s="66"/>
      <c r="G48" s="67"/>
      <c r="H48" s="66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9"/>
      <c r="AA48" s="69"/>
      <c r="AB48" s="69"/>
      <c r="AC48" s="68"/>
      <c r="AD48" s="68"/>
    </row>
    <row r="49" spans="2:30" ht="12.75" customHeight="1" thickBot="1" x14ac:dyDescent="0.3">
      <c r="D49" s="113" t="s">
        <v>3</v>
      </c>
      <c r="E49" s="114"/>
      <c r="F49" s="114"/>
      <c r="G49" s="114"/>
      <c r="H49" s="115"/>
      <c r="I49" s="70" t="str">
        <f>IF(I10="","",IF(OR(I27="", I27="LS", I27="LUMP"),IF(SUM(COUNTIF(I28:I48,"LS")+COUNTIF(I28:I48,"LUMP"))&gt;0,"LS",""),IF(SUM(I28:I48)&lt;&gt;0,SUM(I28:I48),"")))</f>
        <v/>
      </c>
      <c r="J49" s="70" t="str">
        <f>IF(J10="","",IF(OR(J27="", J27="LS", J27="LUMP"),IF(SUM(COUNTIF(J28:J48,"LS")+COUNTIF(J28:J48,"LUMP"))&gt;0,"LS",""),IF(SUM(J28:J48)&lt;&gt;0,SUM(J28:J48),"")))</f>
        <v/>
      </c>
      <c r="K49" s="70"/>
      <c r="L49" s="70">
        <f>IF(L10="","",IF(OR(L27="", L27="LS", L27="LUMP"),IF(SUM(COUNTIF(L28:L48,"LS")+COUNTIF(L28:L48,"LUMP"))&gt;0,"LS",""),IF(SUM(L28:L48)&lt;&gt;0,SUM(L28:L48),"")))</f>
        <v>18032.799911111113</v>
      </c>
      <c r="M49" s="70"/>
      <c r="N49" s="70" t="str">
        <f t="shared" ref="N49" si="6">IF(N10="","",IF(OR(N27="", N27="LS", N27="LUMP"),IF(SUM(COUNTIF(N28:N48,"LS")+COUNTIF(N28:N48,"LUMP"))&gt;0,"LS",""),IF(SUM(N28:N48)&lt;&gt;0,SUM(N28:N48),"")))</f>
        <v/>
      </c>
      <c r="O49" s="70" t="str">
        <f t="shared" ref="O49:AD49" si="7">IF(O10="","",IF(OR(O27="", O27="LS", O27="LUMP"),IF(SUM(COUNTIF(O28:O48,"LS")+COUNTIF(O28:O48,"LUMP"))&gt;0,"LS",""),IF(SUM(O28:O48)&lt;&gt;0,SUM(O28:O48),"")))</f>
        <v/>
      </c>
      <c r="P49" s="70" t="str">
        <f t="shared" si="7"/>
        <v/>
      </c>
      <c r="Q49" s="70" t="str">
        <f t="shared" si="7"/>
        <v/>
      </c>
      <c r="R49" s="70" t="str">
        <f t="shared" si="7"/>
        <v/>
      </c>
      <c r="S49" s="70" t="str">
        <f t="shared" si="7"/>
        <v/>
      </c>
      <c r="T49" s="70" t="str">
        <f t="shared" si="7"/>
        <v/>
      </c>
      <c r="U49" s="70" t="str">
        <f t="shared" si="7"/>
        <v/>
      </c>
      <c r="V49" s="70" t="str">
        <f t="shared" si="7"/>
        <v/>
      </c>
      <c r="W49" s="70" t="str">
        <f t="shared" si="7"/>
        <v/>
      </c>
      <c r="X49" s="70" t="str">
        <f t="shared" si="7"/>
        <v/>
      </c>
      <c r="Y49" s="70" t="str">
        <f t="shared" si="7"/>
        <v/>
      </c>
      <c r="Z49" s="70" t="str">
        <f t="shared" si="7"/>
        <v/>
      </c>
      <c r="AA49" s="70"/>
      <c r="AB49" s="70" t="str">
        <f t="shared" si="7"/>
        <v/>
      </c>
      <c r="AC49" s="70" t="str">
        <f t="shared" si="7"/>
        <v/>
      </c>
      <c r="AD49" s="70" t="str">
        <f t="shared" si="7"/>
        <v/>
      </c>
    </row>
    <row r="50" spans="2:30" ht="12.75" customHeight="1" x14ac:dyDescent="0.25">
      <c r="B50" s="6" t="s">
        <v>15</v>
      </c>
      <c r="D50" s="110" t="s">
        <v>4</v>
      </c>
      <c r="E50" s="111"/>
      <c r="F50" s="111"/>
      <c r="G50" s="111"/>
      <c r="H50" s="112"/>
      <c r="I50" s="71" t="str">
        <f>IF(I10="","",IF(I49="LS","LS",IF(I49&lt;&gt;"",ROUNDUP(I49,0),"")))</f>
        <v/>
      </c>
      <c r="J50" s="71" t="str">
        <f>IF(J10="","",IF(J49="LS","LS",IF(J49&lt;&gt;"",ROUNDUP(J49,0),"")))</f>
        <v/>
      </c>
      <c r="K50" s="71"/>
      <c r="L50" s="71">
        <f>IF(L10="","",IF(L49="LS","LS",IF(L49&lt;&gt;"",ROUNDUP(L49,0),"")))</f>
        <v>18033</v>
      </c>
      <c r="M50" s="71"/>
      <c r="N50" s="71" t="str">
        <f t="shared" ref="N50:AD50" si="8">IF(N10="","",IF(N49="LS","LS",IF(N49&lt;&gt;"",ROUNDUP(N49,0),"")))</f>
        <v/>
      </c>
      <c r="O50" s="71" t="str">
        <f t="shared" si="8"/>
        <v/>
      </c>
      <c r="P50" s="71" t="str">
        <f t="shared" si="8"/>
        <v/>
      </c>
      <c r="Q50" s="71" t="str">
        <f t="shared" si="8"/>
        <v/>
      </c>
      <c r="R50" s="71" t="str">
        <f t="shared" si="8"/>
        <v/>
      </c>
      <c r="S50" s="71" t="str">
        <f t="shared" si="8"/>
        <v/>
      </c>
      <c r="T50" s="71" t="str">
        <f t="shared" si="8"/>
        <v/>
      </c>
      <c r="U50" s="71" t="str">
        <f t="shared" si="8"/>
        <v/>
      </c>
      <c r="V50" s="71" t="str">
        <f t="shared" si="8"/>
        <v/>
      </c>
      <c r="W50" s="71" t="str">
        <f t="shared" si="8"/>
        <v/>
      </c>
      <c r="X50" s="71" t="str">
        <f t="shared" si="8"/>
        <v/>
      </c>
      <c r="Y50" s="71" t="str">
        <f t="shared" si="8"/>
        <v/>
      </c>
      <c r="Z50" s="71" t="str">
        <f t="shared" si="8"/>
        <v/>
      </c>
      <c r="AA50" s="71"/>
      <c r="AB50" s="71" t="str">
        <f t="shared" si="8"/>
        <v/>
      </c>
      <c r="AC50" s="71" t="str">
        <f t="shared" si="8"/>
        <v/>
      </c>
      <c r="AD50" s="71" t="str">
        <f t="shared" si="8"/>
        <v/>
      </c>
    </row>
    <row r="51" spans="2:30" ht="12.75" customHeight="1" thickBot="1" x14ac:dyDescent="0.3"/>
    <row r="52" spans="2:30" ht="12.75" customHeight="1" thickBot="1" x14ac:dyDescent="0.3">
      <c r="B52" s="32" t="s">
        <v>13</v>
      </c>
      <c r="D52" s="79" t="str">
        <f>"PAVEMENT CALC SHEET " &amp; B53</f>
        <v xml:space="preserve">PAVEMENT CALC SHEET </v>
      </c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</row>
    <row r="53" spans="2:30" ht="12.75" customHeight="1" thickBot="1" x14ac:dyDescent="0.3">
      <c r="B53" s="36"/>
      <c r="D53" s="9"/>
      <c r="E53" s="9"/>
      <c r="F53" s="9"/>
      <c r="G53" s="9"/>
      <c r="H53" s="11" t="s">
        <v>11</v>
      </c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</row>
    <row r="54" spans="2:30" ht="12.75" customHeight="1" x14ac:dyDescent="0.25">
      <c r="D54" s="9"/>
      <c r="E54" s="9"/>
      <c r="F54" s="9"/>
      <c r="G54" s="9"/>
      <c r="H54" s="11" t="s">
        <v>12</v>
      </c>
      <c r="I54" s="13"/>
      <c r="J54" s="13"/>
      <c r="K54" s="13"/>
      <c r="L54" s="13"/>
      <c r="M54" s="13"/>
      <c r="N54" s="13"/>
      <c r="O54" s="13"/>
      <c r="P54" s="13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</row>
    <row r="55" spans="2:30" ht="12.75" customHeight="1" x14ac:dyDescent="0.25">
      <c r="D55" s="10"/>
      <c r="E55" s="10"/>
      <c r="F55" s="1"/>
      <c r="G55" s="10"/>
      <c r="H55" s="11" t="s">
        <v>5</v>
      </c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</row>
    <row r="56" spans="2:30" ht="12.75" customHeight="1" thickBot="1" x14ac:dyDescent="0.3">
      <c r="D56" s="10"/>
      <c r="E56" s="10"/>
      <c r="F56" s="1"/>
      <c r="G56" s="10"/>
      <c r="H56" s="11" t="s">
        <v>6</v>
      </c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</row>
    <row r="57" spans="2:30" ht="12.75" customHeight="1" x14ac:dyDescent="0.25">
      <c r="B57" s="76" t="s">
        <v>14</v>
      </c>
      <c r="D57" s="80" t="s">
        <v>10</v>
      </c>
      <c r="E57" s="81"/>
      <c r="F57" s="82"/>
      <c r="G57" s="86" t="s">
        <v>0</v>
      </c>
      <c r="H57" s="86" t="s">
        <v>2</v>
      </c>
      <c r="I57" s="16" t="str">
        <f t="shared" ref="I57:AD57" si="9">IF(OR(TRIM(I53)=0,TRIM(I53)=""),"",IF(IFERROR(TRIM(INDEX(QryItemNamed,MATCH(TRIM(I53),ITEM,0),2)),"")="Y","SPECIAL",LEFT(IFERROR(TRIM(INDEX(ITEM,MATCH(TRIM(I53),ITEM,0))),""),3)))</f>
        <v/>
      </c>
      <c r="J57" s="16" t="str">
        <f t="shared" si="9"/>
        <v/>
      </c>
      <c r="K57" s="16"/>
      <c r="L57" s="16" t="str">
        <f t="shared" ref="L57" si="10">IF(OR(TRIM(L53)=0,TRIM(L53)=""),"",IF(IFERROR(TRIM(INDEX(QryItemNamed,MATCH(TRIM(L53),ITEM,0),2)),"")="Y","SPECIAL",LEFT(IFERROR(TRIM(INDEX(ITEM,MATCH(TRIM(L53),ITEM,0))),""),3)))</f>
        <v/>
      </c>
      <c r="M57" s="16"/>
      <c r="N57" s="16" t="str">
        <f t="shared" ref="N57" si="11">IF(OR(TRIM(N53)=0,TRIM(N53)=""),"",IF(IFERROR(TRIM(INDEX(QryItemNamed,MATCH(TRIM(N53),ITEM,0),2)),"")="Y","SPECIAL",LEFT(IFERROR(TRIM(INDEX(ITEM,MATCH(TRIM(N53),ITEM,0))),""),3)))</f>
        <v/>
      </c>
      <c r="O57" s="16" t="str">
        <f t="shared" si="9"/>
        <v/>
      </c>
      <c r="P57" s="16" t="str">
        <f t="shared" si="9"/>
        <v/>
      </c>
      <c r="Q57" s="16" t="str">
        <f t="shared" si="9"/>
        <v/>
      </c>
      <c r="R57" s="16" t="str">
        <f t="shared" si="9"/>
        <v/>
      </c>
      <c r="S57" s="16" t="str">
        <f t="shared" si="9"/>
        <v/>
      </c>
      <c r="T57" s="16" t="str">
        <f t="shared" si="9"/>
        <v/>
      </c>
      <c r="U57" s="16" t="str">
        <f t="shared" si="9"/>
        <v/>
      </c>
      <c r="V57" s="16" t="str">
        <f t="shared" si="9"/>
        <v/>
      </c>
      <c r="W57" s="16" t="str">
        <f t="shared" si="9"/>
        <v/>
      </c>
      <c r="X57" s="16" t="str">
        <f t="shared" si="9"/>
        <v/>
      </c>
      <c r="Y57" s="16" t="str">
        <f t="shared" si="9"/>
        <v/>
      </c>
      <c r="Z57" s="16" t="str">
        <f t="shared" si="9"/>
        <v/>
      </c>
      <c r="AA57" s="16"/>
      <c r="AB57" s="16" t="str">
        <f t="shared" si="9"/>
        <v/>
      </c>
      <c r="AC57" s="16" t="str">
        <f t="shared" si="9"/>
        <v/>
      </c>
      <c r="AD57" s="16" t="str">
        <f t="shared" si="9"/>
        <v/>
      </c>
    </row>
    <row r="58" spans="2:30" ht="19.2" customHeight="1" x14ac:dyDescent="0.25">
      <c r="B58" s="77"/>
      <c r="D58" s="83"/>
      <c r="E58" s="84"/>
      <c r="F58" s="85"/>
      <c r="G58" s="87"/>
      <c r="H58" s="87"/>
      <c r="I58" s="88" t="str">
        <f t="shared" ref="I58:AD58" si="12">IF(OR(TRIM(I53)=0,TRIM(I53)=""),IF(I54="","",I54),IF(IFERROR(TRIM(INDEX(QryItemNamed,MATCH(TRIM(I53),ITEM,0),2)),"")="Y",TRIM(RIGHT(IFERROR(TRIM(INDEX(QryItemNamed,MATCH(TRIM(I53),ITEM,0),4)),"123456789012"),LEN(IFERROR(TRIM(INDEX(QryItemNamed,MATCH(TRIM(I53),ITEM,0),4)),"123456789012"))-9))&amp;I54,IFERROR(TRIM(INDEX(QryItemNamed,MATCH(TRIM(I53),ITEM,0),4))&amp;I54,"ITEM CODE DOES NOT EXIST IN ITEM MASTER")))</f>
        <v/>
      </c>
      <c r="J58" s="88" t="str">
        <f t="shared" si="12"/>
        <v/>
      </c>
      <c r="K58" s="39"/>
      <c r="L58" s="88" t="str">
        <f t="shared" ref="L58" si="13">IF(OR(TRIM(L53)=0,TRIM(L53)=""),IF(L54="","",L54),IF(IFERROR(TRIM(INDEX(QryItemNamed,MATCH(TRIM(L53),ITEM,0),2)),"")="Y",TRIM(RIGHT(IFERROR(TRIM(INDEX(QryItemNamed,MATCH(TRIM(L53),ITEM,0),4)),"123456789012"),LEN(IFERROR(TRIM(INDEX(QryItemNamed,MATCH(TRIM(L53),ITEM,0),4)),"123456789012"))-9))&amp;L54,IFERROR(TRIM(INDEX(QryItemNamed,MATCH(TRIM(L53),ITEM,0),4))&amp;L54,"ITEM CODE DOES NOT EXIST IN ITEM MASTER")))</f>
        <v/>
      </c>
      <c r="M58" s="39"/>
      <c r="N58" s="88" t="str">
        <f t="shared" ref="N58" si="14">IF(OR(TRIM(N53)=0,TRIM(N53)=""),IF(N54="","",N54),IF(IFERROR(TRIM(INDEX(QryItemNamed,MATCH(TRIM(N53),ITEM,0),2)),"")="Y",TRIM(RIGHT(IFERROR(TRIM(INDEX(QryItemNamed,MATCH(TRIM(N53),ITEM,0),4)),"123456789012"),LEN(IFERROR(TRIM(INDEX(QryItemNamed,MATCH(TRIM(N53),ITEM,0),4)),"123456789012"))-9))&amp;N54,IFERROR(TRIM(INDEX(QryItemNamed,MATCH(TRIM(N53),ITEM,0),4))&amp;N54,"ITEM CODE DOES NOT EXIST IN ITEM MASTER")))</f>
        <v/>
      </c>
      <c r="O58" s="88" t="str">
        <f t="shared" si="12"/>
        <v/>
      </c>
      <c r="P58" s="88" t="str">
        <f t="shared" si="12"/>
        <v/>
      </c>
      <c r="Q58" s="88" t="str">
        <f t="shared" si="12"/>
        <v/>
      </c>
      <c r="R58" s="88" t="str">
        <f t="shared" si="12"/>
        <v/>
      </c>
      <c r="S58" s="88" t="str">
        <f t="shared" si="12"/>
        <v/>
      </c>
      <c r="T58" s="88" t="str">
        <f t="shared" si="12"/>
        <v/>
      </c>
      <c r="U58" s="88" t="str">
        <f t="shared" si="12"/>
        <v/>
      </c>
      <c r="V58" s="88" t="str">
        <f t="shared" si="12"/>
        <v/>
      </c>
      <c r="W58" s="88" t="str">
        <f t="shared" si="12"/>
        <v/>
      </c>
      <c r="X58" s="88" t="str">
        <f t="shared" si="12"/>
        <v/>
      </c>
      <c r="Y58" s="88" t="str">
        <f t="shared" si="12"/>
        <v/>
      </c>
      <c r="Z58" s="88" t="str">
        <f t="shared" si="12"/>
        <v/>
      </c>
      <c r="AA58" s="39"/>
      <c r="AB58" s="88" t="str">
        <f t="shared" si="12"/>
        <v/>
      </c>
      <c r="AC58" s="88" t="str">
        <f t="shared" si="12"/>
        <v/>
      </c>
      <c r="AD58" s="88" t="str">
        <f t="shared" si="12"/>
        <v/>
      </c>
    </row>
    <row r="59" spans="2:30" ht="12.75" customHeight="1" x14ac:dyDescent="0.25">
      <c r="B59" s="77"/>
      <c r="D59" s="83"/>
      <c r="E59" s="84"/>
      <c r="F59" s="85"/>
      <c r="G59" s="87"/>
      <c r="H59" s="87"/>
      <c r="I59" s="89"/>
      <c r="J59" s="89"/>
      <c r="K59" s="40"/>
      <c r="L59" s="89"/>
      <c r="M59" s="40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40"/>
      <c r="AB59" s="89"/>
      <c r="AC59" s="89"/>
      <c r="AD59" s="89"/>
    </row>
    <row r="60" spans="2:30" ht="12.75" customHeight="1" x14ac:dyDescent="0.25">
      <c r="B60" s="77"/>
      <c r="D60" s="83"/>
      <c r="E60" s="84"/>
      <c r="F60" s="85"/>
      <c r="G60" s="87"/>
      <c r="H60" s="87"/>
      <c r="I60" s="89"/>
      <c r="J60" s="89"/>
      <c r="K60" s="40"/>
      <c r="L60" s="89"/>
      <c r="M60" s="40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40"/>
      <c r="AB60" s="89"/>
      <c r="AC60" s="89"/>
      <c r="AD60" s="89"/>
    </row>
    <row r="61" spans="2:30" ht="12.75" customHeight="1" x14ac:dyDescent="0.25">
      <c r="B61" s="77"/>
      <c r="D61" s="83"/>
      <c r="E61" s="84"/>
      <c r="F61" s="85"/>
      <c r="G61" s="87"/>
      <c r="H61" s="87"/>
      <c r="I61" s="89"/>
      <c r="J61" s="89"/>
      <c r="K61" s="40"/>
      <c r="L61" s="89"/>
      <c r="M61" s="40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40"/>
      <c r="AB61" s="89"/>
      <c r="AC61" s="89"/>
      <c r="AD61" s="89"/>
    </row>
    <row r="62" spans="2:30" ht="12.75" customHeight="1" x14ac:dyDescent="0.25">
      <c r="B62" s="77"/>
      <c r="D62" s="83"/>
      <c r="E62" s="84"/>
      <c r="F62" s="85"/>
      <c r="G62" s="87"/>
      <c r="H62" s="87"/>
      <c r="I62" s="89"/>
      <c r="J62" s="89"/>
      <c r="K62" s="40"/>
      <c r="L62" s="89"/>
      <c r="M62" s="40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40"/>
      <c r="AB62" s="89"/>
      <c r="AC62" s="89"/>
      <c r="AD62" s="89"/>
    </row>
    <row r="63" spans="2:30" ht="12.75" customHeight="1" x14ac:dyDescent="0.25">
      <c r="B63" s="77"/>
      <c r="D63" s="83"/>
      <c r="E63" s="84"/>
      <c r="F63" s="85"/>
      <c r="G63" s="87"/>
      <c r="H63" s="87"/>
      <c r="I63" s="89"/>
      <c r="J63" s="89"/>
      <c r="K63" s="40"/>
      <c r="L63" s="89"/>
      <c r="M63" s="40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40"/>
      <c r="AB63" s="89"/>
      <c r="AC63" s="89"/>
      <c r="AD63" s="89"/>
    </row>
    <row r="64" spans="2:30" ht="12.75" customHeight="1" x14ac:dyDescent="0.25">
      <c r="B64" s="77"/>
      <c r="D64" s="83"/>
      <c r="E64" s="84"/>
      <c r="F64" s="85"/>
      <c r="G64" s="87"/>
      <c r="H64" s="87"/>
      <c r="I64" s="89"/>
      <c r="J64" s="89"/>
      <c r="K64" s="40"/>
      <c r="L64" s="89"/>
      <c r="M64" s="40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40"/>
      <c r="AB64" s="89"/>
      <c r="AC64" s="89"/>
      <c r="AD64" s="89"/>
    </row>
    <row r="65" spans="2:30" ht="12.75" customHeight="1" x14ac:dyDescent="0.25">
      <c r="B65" s="77"/>
      <c r="D65" s="83"/>
      <c r="E65" s="84"/>
      <c r="F65" s="85"/>
      <c r="G65" s="87"/>
      <c r="H65" s="87"/>
      <c r="I65" s="89"/>
      <c r="J65" s="89"/>
      <c r="K65" s="40"/>
      <c r="L65" s="89"/>
      <c r="M65" s="40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40"/>
      <c r="AB65" s="89"/>
      <c r="AC65" s="89"/>
      <c r="AD65" s="89"/>
    </row>
    <row r="66" spans="2:30" ht="12.75" customHeight="1" x14ac:dyDescent="0.25">
      <c r="B66" s="77"/>
      <c r="D66" s="83"/>
      <c r="E66" s="84"/>
      <c r="F66" s="85"/>
      <c r="G66" s="87"/>
      <c r="H66" s="87"/>
      <c r="I66" s="89"/>
      <c r="J66" s="89"/>
      <c r="K66" s="40"/>
      <c r="L66" s="89"/>
      <c r="M66" s="40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40"/>
      <c r="AB66" s="89"/>
      <c r="AC66" s="89"/>
      <c r="AD66" s="89"/>
    </row>
    <row r="67" spans="2:30" ht="12.75" customHeight="1" x14ac:dyDescent="0.25">
      <c r="B67" s="77"/>
      <c r="D67" s="83"/>
      <c r="E67" s="84"/>
      <c r="F67" s="85"/>
      <c r="G67" s="87"/>
      <c r="H67" s="87"/>
      <c r="I67" s="89"/>
      <c r="J67" s="89"/>
      <c r="K67" s="40"/>
      <c r="L67" s="89"/>
      <c r="M67" s="40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40"/>
      <c r="AB67" s="89"/>
      <c r="AC67" s="89"/>
      <c r="AD67" s="89"/>
    </row>
    <row r="68" spans="2:30" ht="12.75" customHeight="1" x14ac:dyDescent="0.25">
      <c r="B68" s="77"/>
      <c r="D68" s="83"/>
      <c r="E68" s="84"/>
      <c r="F68" s="85"/>
      <c r="G68" s="87"/>
      <c r="H68" s="87"/>
      <c r="I68" s="89"/>
      <c r="J68" s="89"/>
      <c r="K68" s="40"/>
      <c r="L68" s="89"/>
      <c r="M68" s="40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40"/>
      <c r="AB68" s="89"/>
      <c r="AC68" s="89"/>
      <c r="AD68" s="89"/>
    </row>
    <row r="69" spans="2:30" ht="12.75" customHeight="1" x14ac:dyDescent="0.25">
      <c r="B69" s="77"/>
      <c r="D69" s="83"/>
      <c r="E69" s="84"/>
      <c r="F69" s="85"/>
      <c r="G69" s="87"/>
      <c r="H69" s="87"/>
      <c r="I69" s="90"/>
      <c r="J69" s="90"/>
      <c r="K69" s="41"/>
      <c r="L69" s="90"/>
      <c r="M69" s="41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41"/>
      <c r="AB69" s="90"/>
      <c r="AC69" s="90"/>
      <c r="AD69" s="90"/>
    </row>
    <row r="70" spans="2:30" ht="12.75" customHeight="1" thickBot="1" x14ac:dyDescent="0.3">
      <c r="B70" s="78"/>
      <c r="D70" s="91"/>
      <c r="E70" s="91"/>
      <c r="F70" s="91"/>
      <c r="G70" s="17"/>
      <c r="H70" s="18" t="s">
        <v>7</v>
      </c>
      <c r="I70" s="18" t="str">
        <f t="shared" ref="I70:AD70" si="15">IF(OR(TRIM(I53)=0,TRIM(I53)=""),"",IFERROR(TRIM(INDEX(QryItemNamed,MATCH(TRIM(I53),ITEM,0),3)),""))</f>
        <v/>
      </c>
      <c r="J70" s="18" t="str">
        <f t="shared" si="15"/>
        <v/>
      </c>
      <c r="K70" s="18"/>
      <c r="L70" s="18" t="str">
        <f t="shared" ref="L70" si="16">IF(OR(TRIM(L53)=0,TRIM(L53)=""),"",IFERROR(TRIM(INDEX(QryItemNamed,MATCH(TRIM(L53),ITEM,0),3)),""))</f>
        <v/>
      </c>
      <c r="M70" s="18"/>
      <c r="N70" s="18" t="str">
        <f t="shared" ref="N70" si="17">IF(OR(TRIM(N53)=0,TRIM(N53)=""),"",IFERROR(TRIM(INDEX(QryItemNamed,MATCH(TRIM(N53),ITEM,0),3)),""))</f>
        <v/>
      </c>
      <c r="O70" s="18" t="str">
        <f t="shared" si="15"/>
        <v/>
      </c>
      <c r="P70" s="18" t="str">
        <f t="shared" si="15"/>
        <v/>
      </c>
      <c r="Q70" s="18" t="str">
        <f t="shared" si="15"/>
        <v/>
      </c>
      <c r="R70" s="18" t="str">
        <f t="shared" si="15"/>
        <v/>
      </c>
      <c r="S70" s="18" t="str">
        <f t="shared" si="15"/>
        <v/>
      </c>
      <c r="T70" s="18" t="str">
        <f t="shared" si="15"/>
        <v/>
      </c>
      <c r="U70" s="18" t="str">
        <f t="shared" si="15"/>
        <v/>
      </c>
      <c r="V70" s="18" t="str">
        <f t="shared" si="15"/>
        <v/>
      </c>
      <c r="W70" s="18" t="str">
        <f t="shared" si="15"/>
        <v/>
      </c>
      <c r="X70" s="18" t="str">
        <f t="shared" si="15"/>
        <v/>
      </c>
      <c r="Y70" s="18" t="str">
        <f t="shared" si="15"/>
        <v/>
      </c>
      <c r="Z70" s="18" t="str">
        <f t="shared" si="15"/>
        <v/>
      </c>
      <c r="AA70" s="18"/>
      <c r="AB70" s="18" t="str">
        <f t="shared" si="15"/>
        <v/>
      </c>
      <c r="AC70" s="18" t="str">
        <f t="shared" si="15"/>
        <v/>
      </c>
      <c r="AD70" s="18" t="str">
        <f t="shared" si="15"/>
        <v/>
      </c>
    </row>
    <row r="71" spans="2:30" ht="12.75" customHeight="1" x14ac:dyDescent="0.25">
      <c r="B71" s="33"/>
      <c r="D71" s="20"/>
      <c r="E71" s="20"/>
      <c r="F71" s="20"/>
      <c r="G71" s="19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</row>
    <row r="72" spans="2:30" ht="12.75" customHeight="1" x14ac:dyDescent="0.25">
      <c r="B72" s="34"/>
      <c r="D72" s="20"/>
      <c r="E72" s="20" t="s">
        <v>1</v>
      </c>
      <c r="F72" s="20"/>
      <c r="G72" s="19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1"/>
    </row>
    <row r="73" spans="2:30" ht="12.75" customHeight="1" x14ac:dyDescent="0.25">
      <c r="B73" s="34"/>
      <c r="D73" s="21"/>
      <c r="E73" s="21"/>
      <c r="F73" s="21"/>
      <c r="G73" s="22"/>
      <c r="H73" s="21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1"/>
    </row>
    <row r="74" spans="2:30" ht="12.75" customHeight="1" x14ac:dyDescent="0.25">
      <c r="B74" s="34"/>
      <c r="D74" s="21"/>
      <c r="E74" s="21"/>
      <c r="F74" s="21"/>
      <c r="G74" s="22"/>
      <c r="H74" s="21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1"/>
    </row>
    <row r="75" spans="2:30" ht="12.75" customHeight="1" x14ac:dyDescent="0.25">
      <c r="B75" s="34"/>
      <c r="D75" s="21"/>
      <c r="E75" s="21"/>
      <c r="F75" s="21"/>
      <c r="G75" s="22"/>
      <c r="H75" s="21"/>
      <c r="I75" s="20"/>
      <c r="J75" s="20"/>
      <c r="K75" s="20"/>
      <c r="L75" s="20"/>
      <c r="M75" s="20"/>
      <c r="N75" s="20"/>
      <c r="O75" s="20"/>
      <c r="P75" s="21"/>
      <c r="Q75" s="20"/>
      <c r="R75" s="20"/>
      <c r="S75" s="20"/>
      <c r="T75" s="20"/>
      <c r="U75" s="20"/>
      <c r="V75" s="20"/>
      <c r="W75" s="20"/>
      <c r="X75" s="20"/>
      <c r="Y75" s="20"/>
      <c r="Z75" s="23"/>
      <c r="AA75" s="23"/>
      <c r="AB75" s="23"/>
      <c r="AC75" s="21"/>
      <c r="AD75" s="21"/>
    </row>
    <row r="76" spans="2:30" ht="12.75" customHeight="1" x14ac:dyDescent="0.25">
      <c r="B76" s="34"/>
      <c r="D76" s="21"/>
      <c r="E76" s="21"/>
      <c r="F76" s="21"/>
      <c r="G76" s="22"/>
      <c r="H76" s="21"/>
      <c r="I76" s="20"/>
      <c r="J76" s="20"/>
      <c r="K76" s="20"/>
      <c r="L76" s="20"/>
      <c r="M76" s="20"/>
      <c r="N76" s="20"/>
      <c r="O76" s="20"/>
      <c r="P76" s="21"/>
      <c r="Q76" s="20"/>
      <c r="R76" s="20"/>
      <c r="S76" s="20"/>
      <c r="T76" s="20"/>
      <c r="U76" s="20"/>
      <c r="V76" s="20"/>
      <c r="W76" s="20"/>
      <c r="X76" s="21"/>
      <c r="Y76" s="20"/>
      <c r="Z76" s="23"/>
      <c r="AA76" s="23"/>
      <c r="AB76" s="23"/>
      <c r="AC76" s="21"/>
      <c r="AD76" s="21"/>
    </row>
    <row r="77" spans="2:30" ht="12.75" customHeight="1" x14ac:dyDescent="0.25">
      <c r="B77" s="34"/>
      <c r="D77" s="21"/>
      <c r="E77" s="21"/>
      <c r="F77" s="21"/>
      <c r="G77" s="22"/>
      <c r="H77" s="21"/>
      <c r="I77" s="20"/>
      <c r="J77" s="20"/>
      <c r="K77" s="20"/>
      <c r="L77" s="20"/>
      <c r="M77" s="20"/>
      <c r="N77" s="20"/>
      <c r="O77" s="20"/>
      <c r="P77" s="21"/>
      <c r="Q77" s="20"/>
      <c r="R77" s="20"/>
      <c r="S77" s="20"/>
      <c r="T77" s="20"/>
      <c r="U77" s="20"/>
      <c r="V77" s="20"/>
      <c r="W77" s="20"/>
      <c r="X77" s="21"/>
      <c r="Y77" s="20"/>
      <c r="Z77" s="23"/>
      <c r="AA77" s="23"/>
      <c r="AB77" s="23"/>
      <c r="AC77" s="21"/>
      <c r="AD77" s="21"/>
    </row>
    <row r="78" spans="2:30" ht="12.75" customHeight="1" x14ac:dyDescent="0.25">
      <c r="B78" s="34"/>
      <c r="D78" s="21"/>
      <c r="E78" s="21"/>
      <c r="F78" s="21"/>
      <c r="G78" s="22"/>
      <c r="H78" s="21"/>
      <c r="I78" s="20"/>
      <c r="J78" s="20"/>
      <c r="K78" s="20"/>
      <c r="L78" s="20"/>
      <c r="M78" s="20"/>
      <c r="N78" s="20"/>
      <c r="O78" s="20"/>
      <c r="P78" s="21"/>
      <c r="Q78" s="20"/>
      <c r="R78" s="20"/>
      <c r="S78" s="20"/>
      <c r="T78" s="20"/>
      <c r="U78" s="20"/>
      <c r="V78" s="20"/>
      <c r="W78" s="20"/>
      <c r="X78" s="21"/>
      <c r="Y78" s="20"/>
      <c r="Z78" s="23"/>
      <c r="AA78" s="23"/>
      <c r="AB78" s="23"/>
      <c r="AC78" s="21"/>
      <c r="AD78" s="21"/>
    </row>
    <row r="79" spans="2:30" ht="12.75" customHeight="1" x14ac:dyDescent="0.25">
      <c r="B79" s="34"/>
      <c r="D79" s="21"/>
      <c r="E79" s="21"/>
      <c r="F79" s="21"/>
      <c r="G79" s="22"/>
      <c r="H79" s="21"/>
      <c r="I79" s="20"/>
      <c r="J79" s="20"/>
      <c r="K79" s="20"/>
      <c r="L79" s="20"/>
      <c r="M79" s="20"/>
      <c r="N79" s="20"/>
      <c r="O79" s="20"/>
      <c r="P79" s="21"/>
      <c r="Q79" s="20"/>
      <c r="R79" s="20"/>
      <c r="S79" s="20"/>
      <c r="T79" s="20"/>
      <c r="U79" s="20"/>
      <c r="V79" s="20"/>
      <c r="W79" s="20"/>
      <c r="X79" s="21"/>
      <c r="Y79" s="20"/>
      <c r="Z79" s="23"/>
      <c r="AA79" s="23"/>
      <c r="AB79" s="23"/>
      <c r="AC79" s="21"/>
      <c r="AD79" s="21"/>
    </row>
    <row r="80" spans="2:30" ht="12.75" customHeight="1" x14ac:dyDescent="0.25">
      <c r="B80" s="34"/>
      <c r="D80" s="21"/>
      <c r="E80" s="21"/>
      <c r="F80" s="21"/>
      <c r="G80" s="22"/>
      <c r="H80" s="21"/>
      <c r="I80" s="20"/>
      <c r="J80" s="20"/>
      <c r="K80" s="20"/>
      <c r="L80" s="20"/>
      <c r="M80" s="20"/>
      <c r="N80" s="20"/>
      <c r="O80" s="20"/>
      <c r="P80" s="21"/>
      <c r="Q80" s="20"/>
      <c r="R80" s="20"/>
      <c r="S80" s="20"/>
      <c r="T80" s="20"/>
      <c r="U80" s="20"/>
      <c r="V80" s="20"/>
      <c r="W80" s="20"/>
      <c r="X80" s="21"/>
      <c r="Y80" s="20"/>
      <c r="Z80" s="23"/>
      <c r="AA80" s="23"/>
      <c r="AB80" s="23"/>
      <c r="AC80" s="21"/>
      <c r="AD80" s="21"/>
    </row>
    <row r="81" spans="2:30" ht="12.75" customHeight="1" x14ac:dyDescent="0.25">
      <c r="B81" s="34"/>
      <c r="D81" s="21"/>
      <c r="E81" s="21"/>
      <c r="F81" s="21"/>
      <c r="G81" s="22"/>
      <c r="H81" s="21"/>
      <c r="I81" s="20"/>
      <c r="J81" s="20"/>
      <c r="K81" s="20"/>
      <c r="L81" s="20"/>
      <c r="M81" s="20"/>
      <c r="N81" s="20"/>
      <c r="O81" s="20"/>
      <c r="P81" s="21"/>
      <c r="Q81" s="20"/>
      <c r="R81" s="20"/>
      <c r="S81" s="20"/>
      <c r="T81" s="20"/>
      <c r="U81" s="20"/>
      <c r="V81" s="20"/>
      <c r="W81" s="20"/>
      <c r="X81" s="21"/>
      <c r="Y81" s="20"/>
      <c r="Z81" s="23"/>
      <c r="AA81" s="23"/>
      <c r="AB81" s="23"/>
      <c r="AC81" s="21"/>
      <c r="AD81" s="21"/>
    </row>
    <row r="82" spans="2:30" ht="12.75" customHeight="1" x14ac:dyDescent="0.25">
      <c r="B82" s="34"/>
      <c r="D82" s="21"/>
      <c r="E82" s="21"/>
      <c r="F82" s="21"/>
      <c r="G82" s="22"/>
      <c r="H82" s="21"/>
      <c r="I82" s="20"/>
      <c r="J82" s="20"/>
      <c r="K82" s="20"/>
      <c r="L82" s="20"/>
      <c r="M82" s="20"/>
      <c r="N82" s="20"/>
      <c r="O82" s="20"/>
      <c r="P82" s="21"/>
      <c r="Q82" s="20"/>
      <c r="R82" s="20"/>
      <c r="S82" s="20"/>
      <c r="T82" s="20"/>
      <c r="U82" s="20"/>
      <c r="V82" s="20"/>
      <c r="W82" s="20"/>
      <c r="X82" s="21"/>
      <c r="Y82" s="20"/>
      <c r="Z82" s="23"/>
      <c r="AA82" s="23"/>
      <c r="AB82" s="23"/>
      <c r="AC82" s="21"/>
      <c r="AD82" s="21"/>
    </row>
    <row r="83" spans="2:30" ht="12.75" customHeight="1" x14ac:dyDescent="0.25">
      <c r="B83" s="34"/>
      <c r="D83" s="21"/>
      <c r="E83" s="21"/>
      <c r="F83" s="21"/>
      <c r="G83" s="22"/>
      <c r="H83" s="21"/>
      <c r="I83" s="20"/>
      <c r="J83" s="20"/>
      <c r="K83" s="20"/>
      <c r="L83" s="20"/>
      <c r="M83" s="20"/>
      <c r="N83" s="20"/>
      <c r="O83" s="20"/>
      <c r="P83" s="21"/>
      <c r="Q83" s="20"/>
      <c r="R83" s="20"/>
      <c r="S83" s="20"/>
      <c r="T83" s="20"/>
      <c r="U83" s="20"/>
      <c r="V83" s="20"/>
      <c r="W83" s="20"/>
      <c r="X83" s="21"/>
      <c r="Y83" s="20"/>
      <c r="Z83" s="23"/>
      <c r="AA83" s="23"/>
      <c r="AB83" s="23"/>
      <c r="AC83" s="21"/>
      <c r="AD83" s="21"/>
    </row>
    <row r="84" spans="2:30" ht="12.75" customHeight="1" x14ac:dyDescent="0.25">
      <c r="B84" s="34"/>
      <c r="D84" s="21"/>
      <c r="E84" s="21"/>
      <c r="F84" s="21"/>
      <c r="G84" s="22"/>
      <c r="H84" s="21"/>
      <c r="I84" s="20"/>
      <c r="J84" s="20"/>
      <c r="K84" s="20"/>
      <c r="L84" s="20"/>
      <c r="M84" s="20"/>
      <c r="N84" s="20"/>
      <c r="O84" s="20"/>
      <c r="P84" s="21"/>
      <c r="Q84" s="20"/>
      <c r="R84" s="20"/>
      <c r="S84" s="20"/>
      <c r="T84" s="20"/>
      <c r="U84" s="20"/>
      <c r="V84" s="20"/>
      <c r="W84" s="20"/>
      <c r="X84" s="21"/>
      <c r="Y84" s="20"/>
      <c r="Z84" s="23"/>
      <c r="AA84" s="23"/>
      <c r="AB84" s="23"/>
      <c r="AC84" s="21"/>
      <c r="AD84" s="21"/>
    </row>
    <row r="85" spans="2:30" ht="12.75" customHeight="1" x14ac:dyDescent="0.25">
      <c r="B85" s="34"/>
      <c r="D85" s="21"/>
      <c r="E85" s="21"/>
      <c r="F85" s="21"/>
      <c r="G85" s="22"/>
      <c r="H85" s="21"/>
      <c r="I85" s="20"/>
      <c r="J85" s="20"/>
      <c r="K85" s="20"/>
      <c r="L85" s="20"/>
      <c r="M85" s="20"/>
      <c r="N85" s="20"/>
      <c r="O85" s="20"/>
      <c r="P85" s="21"/>
      <c r="Q85" s="20"/>
      <c r="R85" s="20"/>
      <c r="S85" s="20"/>
      <c r="T85" s="20"/>
      <c r="U85" s="20"/>
      <c r="V85" s="20"/>
      <c r="W85" s="20"/>
      <c r="X85" s="21"/>
      <c r="Y85" s="20"/>
      <c r="Z85" s="23"/>
      <c r="AA85" s="23"/>
      <c r="AB85" s="23"/>
      <c r="AC85" s="21"/>
      <c r="AD85" s="21"/>
    </row>
    <row r="86" spans="2:30" ht="12.75" customHeight="1" x14ac:dyDescent="0.25">
      <c r="B86" s="34"/>
      <c r="D86" s="21"/>
      <c r="E86" s="21"/>
      <c r="F86" s="21"/>
      <c r="G86" s="22"/>
      <c r="H86" s="21"/>
      <c r="I86" s="20"/>
      <c r="J86" s="20"/>
      <c r="K86" s="20"/>
      <c r="L86" s="20"/>
      <c r="M86" s="20"/>
      <c r="N86" s="20"/>
      <c r="O86" s="20"/>
      <c r="P86" s="21"/>
      <c r="Q86" s="20"/>
      <c r="R86" s="20"/>
      <c r="S86" s="20"/>
      <c r="T86" s="20"/>
      <c r="U86" s="20"/>
      <c r="V86" s="20"/>
      <c r="W86" s="20"/>
      <c r="X86" s="20"/>
      <c r="Y86" s="20"/>
      <c r="Z86" s="23"/>
      <c r="AA86" s="23"/>
      <c r="AB86" s="23"/>
      <c r="AC86" s="21"/>
      <c r="AD86" s="21"/>
    </row>
    <row r="87" spans="2:30" ht="12.75" customHeight="1" x14ac:dyDescent="0.25">
      <c r="B87" s="34"/>
      <c r="D87" s="21"/>
      <c r="E87" s="21"/>
      <c r="F87" s="21"/>
      <c r="G87" s="22"/>
      <c r="H87" s="21"/>
      <c r="I87" s="20"/>
      <c r="J87" s="20"/>
      <c r="K87" s="20"/>
      <c r="L87" s="20"/>
      <c r="M87" s="20"/>
      <c r="N87" s="20"/>
      <c r="O87" s="20"/>
      <c r="P87" s="21"/>
      <c r="Q87" s="20"/>
      <c r="R87" s="20"/>
      <c r="S87" s="20"/>
      <c r="T87" s="20"/>
      <c r="U87" s="20"/>
      <c r="V87" s="20"/>
      <c r="W87" s="20"/>
      <c r="X87" s="20"/>
      <c r="Y87" s="20"/>
      <c r="Z87" s="23"/>
      <c r="AA87" s="23"/>
      <c r="AB87" s="23"/>
      <c r="AC87" s="21"/>
      <c r="AD87" s="21"/>
    </row>
    <row r="88" spans="2:30" ht="12.75" customHeight="1" x14ac:dyDescent="0.25">
      <c r="B88" s="34"/>
      <c r="D88" s="25"/>
      <c r="E88" s="25"/>
      <c r="F88" s="25"/>
      <c r="G88" s="24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6"/>
      <c r="AA88" s="26"/>
      <c r="AB88" s="26"/>
      <c r="AC88" s="25"/>
      <c r="AD88" s="25"/>
    </row>
    <row r="89" spans="2:30" ht="12.75" customHeight="1" x14ac:dyDescent="0.25">
      <c r="B89" s="34"/>
      <c r="D89" s="25"/>
      <c r="E89" s="25"/>
      <c r="F89" s="25"/>
      <c r="G89" s="24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6"/>
      <c r="AA89" s="26"/>
      <c r="AB89" s="26"/>
      <c r="AC89" s="25"/>
      <c r="AD89" s="25"/>
    </row>
    <row r="90" spans="2:30" ht="12.75" customHeight="1" x14ac:dyDescent="0.25">
      <c r="B90" s="34"/>
      <c r="D90" s="25"/>
      <c r="E90" s="25"/>
      <c r="F90" s="25"/>
      <c r="G90" s="24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6"/>
      <c r="AA90" s="26"/>
      <c r="AB90" s="26"/>
      <c r="AC90" s="25"/>
      <c r="AD90" s="25"/>
    </row>
    <row r="91" spans="2:30" ht="12.75" customHeight="1" thickBot="1" x14ac:dyDescent="0.3">
      <c r="B91" s="35"/>
      <c r="D91" s="25"/>
      <c r="E91" s="25"/>
      <c r="F91" s="25"/>
      <c r="G91" s="24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6"/>
      <c r="AA91" s="26"/>
      <c r="AB91" s="26"/>
      <c r="AC91" s="25"/>
      <c r="AD91" s="25"/>
    </row>
    <row r="92" spans="2:30" ht="12.75" customHeight="1" thickBot="1" x14ac:dyDescent="0.3">
      <c r="D92" s="92" t="s">
        <v>3</v>
      </c>
      <c r="E92" s="93"/>
      <c r="F92" s="93"/>
      <c r="G92" s="93"/>
      <c r="H92" s="94"/>
      <c r="I92" s="27" t="str">
        <f t="shared" ref="I92:AD92" si="18">IF(I53="","",IF(OR(I70="", I70="LS", I70="LUMP"),IF(SUM(COUNTIF(I71:I91,"LS")+COUNTIF(I71:I91,"LUMP"))&gt;0,"LS",""),IF(SUM(I71:I91)&lt;&gt;0,SUM(I71:I91),"")))</f>
        <v/>
      </c>
      <c r="J92" s="27" t="str">
        <f t="shared" ref="J92" si="19">IF(J53="","",IF(OR(J70="", J70="LS", J70="LUMP"),IF(SUM(COUNTIF(J71:J91,"LS")+COUNTIF(J71:J91,"LUMP"))&gt;0,"LS",""),IF(SUM(J71:J91)&lt;&gt;0,SUM(J71:J91),"")))</f>
        <v/>
      </c>
      <c r="K92" s="27"/>
      <c r="L92" s="27" t="str">
        <f t="shared" ref="L92" si="20">IF(L53="","",IF(OR(L70="", L70="LS", L70="LUMP"),IF(SUM(COUNTIF(L71:L91,"LS")+COUNTIF(L71:L91,"LUMP"))&gt;0,"LS",""),IF(SUM(L71:L91)&lt;&gt;0,SUM(L71:L91),"")))</f>
        <v/>
      </c>
      <c r="M92" s="27"/>
      <c r="N92" s="27" t="str">
        <f t="shared" ref="N92" si="21">IF(N53="","",IF(OR(N70="", N70="LS", N70="LUMP"),IF(SUM(COUNTIF(N71:N91,"LS")+COUNTIF(N71:N91,"LUMP"))&gt;0,"LS",""),IF(SUM(N71:N91)&lt;&gt;0,SUM(N71:N91),"")))</f>
        <v/>
      </c>
      <c r="O92" s="27" t="str">
        <f t="shared" si="18"/>
        <v/>
      </c>
      <c r="P92" s="27" t="str">
        <f t="shared" si="18"/>
        <v/>
      </c>
      <c r="Q92" s="27" t="str">
        <f t="shared" si="18"/>
        <v/>
      </c>
      <c r="R92" s="27" t="str">
        <f t="shared" ref="R92" si="22">IF(R53="","",IF(OR(R70="", R70="LS", R70="LUMP"),IF(SUM(COUNTIF(R71:R91,"LS")+COUNTIF(R71:R91,"LUMP"))&gt;0,"LS",""),IF(SUM(R71:R91)&lt;&gt;0,SUM(R71:R91),"")))</f>
        <v/>
      </c>
      <c r="S92" s="27" t="str">
        <f t="shared" si="18"/>
        <v/>
      </c>
      <c r="T92" s="27" t="str">
        <f t="shared" si="18"/>
        <v/>
      </c>
      <c r="U92" s="27" t="str">
        <f t="shared" si="18"/>
        <v/>
      </c>
      <c r="V92" s="27" t="str">
        <f t="shared" si="18"/>
        <v/>
      </c>
      <c r="W92" s="27" t="str">
        <f t="shared" si="18"/>
        <v/>
      </c>
      <c r="X92" s="27" t="str">
        <f t="shared" si="18"/>
        <v/>
      </c>
      <c r="Y92" s="27" t="str">
        <f t="shared" si="18"/>
        <v/>
      </c>
      <c r="Z92" s="27" t="str">
        <f t="shared" si="18"/>
        <v/>
      </c>
      <c r="AA92" s="27"/>
      <c r="AB92" s="27" t="str">
        <f t="shared" si="18"/>
        <v/>
      </c>
      <c r="AC92" s="27" t="str">
        <f t="shared" si="18"/>
        <v/>
      </c>
      <c r="AD92" s="27" t="str">
        <f t="shared" si="18"/>
        <v/>
      </c>
    </row>
    <row r="93" spans="2:30" ht="12.75" customHeight="1" x14ac:dyDescent="0.25">
      <c r="B93" s="6" t="s">
        <v>15</v>
      </c>
      <c r="D93" s="95" t="s">
        <v>4</v>
      </c>
      <c r="E93" s="96"/>
      <c r="F93" s="96"/>
      <c r="G93" s="96"/>
      <c r="H93" s="97"/>
      <c r="I93" s="28" t="str">
        <f t="shared" ref="I93:AD93" si="23">IF(I53="","",IF(I92="LS","LS",IF(I92&lt;&gt;"",ROUNDUP(I92,0),"")))</f>
        <v/>
      </c>
      <c r="J93" s="28" t="str">
        <f t="shared" si="23"/>
        <v/>
      </c>
      <c r="K93" s="28"/>
      <c r="L93" s="28" t="str">
        <f t="shared" ref="L93" si="24">IF(L53="","",IF(L92="LS","LS",IF(L92&lt;&gt;"",ROUNDUP(L92,0),"")))</f>
        <v/>
      </c>
      <c r="M93" s="28"/>
      <c r="N93" s="28" t="str">
        <f t="shared" ref="N93" si="25">IF(N53="","",IF(N92="LS","LS",IF(N92&lt;&gt;"",ROUNDUP(N92,0),"")))</f>
        <v/>
      </c>
      <c r="O93" s="28" t="str">
        <f t="shared" si="23"/>
        <v/>
      </c>
      <c r="P93" s="28" t="str">
        <f t="shared" si="23"/>
        <v/>
      </c>
      <c r="Q93" s="28" t="str">
        <f t="shared" si="23"/>
        <v/>
      </c>
      <c r="R93" s="28" t="str">
        <f t="shared" si="23"/>
        <v/>
      </c>
      <c r="S93" s="28" t="str">
        <f t="shared" si="23"/>
        <v/>
      </c>
      <c r="T93" s="28" t="str">
        <f t="shared" si="23"/>
        <v/>
      </c>
      <c r="U93" s="28" t="str">
        <f t="shared" si="23"/>
        <v/>
      </c>
      <c r="V93" s="28" t="str">
        <f t="shared" si="23"/>
        <v/>
      </c>
      <c r="W93" s="28" t="str">
        <f t="shared" si="23"/>
        <v/>
      </c>
      <c r="X93" s="28" t="str">
        <f t="shared" si="23"/>
        <v/>
      </c>
      <c r="Y93" s="28" t="str">
        <f t="shared" si="23"/>
        <v/>
      </c>
      <c r="Z93" s="28" t="str">
        <f t="shared" si="23"/>
        <v/>
      </c>
      <c r="AA93" s="28"/>
      <c r="AB93" s="28" t="str">
        <f t="shared" si="23"/>
        <v/>
      </c>
      <c r="AC93" s="28" t="str">
        <f t="shared" si="23"/>
        <v/>
      </c>
      <c r="AD93" s="28" t="str">
        <f t="shared" si="23"/>
        <v/>
      </c>
    </row>
    <row r="94" spans="2:30" ht="12.75" customHeight="1" thickBot="1" x14ac:dyDescent="0.3"/>
    <row r="95" spans="2:30" ht="12.75" customHeight="1" thickBot="1" x14ac:dyDescent="0.3">
      <c r="B95" s="32" t="s">
        <v>13</v>
      </c>
      <c r="D95" s="79" t="str">
        <f>"PAVEMENT CALC SHEET " &amp; B96</f>
        <v xml:space="preserve">PAVEMENT CALC SHEET </v>
      </c>
      <c r="E95" s="79"/>
      <c r="F95" s="79"/>
      <c r="G95" s="79"/>
      <c r="H95" s="79"/>
      <c r="I95" s="79"/>
      <c r="J95" s="79"/>
      <c r="K95" s="79"/>
      <c r="L95" s="79"/>
      <c r="M95" s="79"/>
      <c r="N95" s="79"/>
      <c r="O95" s="79"/>
      <c r="P95" s="79"/>
      <c r="Q95" s="79"/>
      <c r="R95" s="79"/>
      <c r="S95" s="79"/>
      <c r="T95" s="79"/>
      <c r="U95" s="79"/>
      <c r="V95" s="79"/>
      <c r="W95" s="79"/>
      <c r="X95" s="79"/>
      <c r="Y95" s="79"/>
      <c r="Z95" s="79"/>
      <c r="AA95" s="79"/>
      <c r="AB95" s="79"/>
      <c r="AC95" s="79"/>
      <c r="AD95" s="79"/>
    </row>
    <row r="96" spans="2:30" ht="12.75" customHeight="1" thickBot="1" x14ac:dyDescent="0.3">
      <c r="B96" s="36"/>
      <c r="D96" s="9"/>
      <c r="E96" s="9"/>
      <c r="F96" s="9"/>
      <c r="G96" s="9"/>
      <c r="H96" s="11" t="s">
        <v>11</v>
      </c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</row>
    <row r="97" spans="2:30" ht="12.75" customHeight="1" x14ac:dyDescent="0.25">
      <c r="D97" s="9"/>
      <c r="E97" s="9"/>
      <c r="F97" s="9"/>
      <c r="G97" s="9"/>
      <c r="H97" s="11" t="s">
        <v>12</v>
      </c>
      <c r="I97" s="13"/>
      <c r="J97" s="13"/>
      <c r="K97" s="13"/>
      <c r="L97" s="13"/>
      <c r="M97" s="13"/>
      <c r="N97" s="13"/>
      <c r="O97" s="13"/>
      <c r="P97" s="13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</row>
    <row r="98" spans="2:30" ht="12.75" customHeight="1" x14ac:dyDescent="0.25">
      <c r="D98" s="10"/>
      <c r="E98" s="10"/>
      <c r="F98" s="1"/>
      <c r="G98" s="10"/>
      <c r="H98" s="11" t="s">
        <v>5</v>
      </c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</row>
    <row r="99" spans="2:30" ht="12.75" customHeight="1" thickBot="1" x14ac:dyDescent="0.3">
      <c r="D99" s="10"/>
      <c r="E99" s="10"/>
      <c r="F99" s="1"/>
      <c r="G99" s="10"/>
      <c r="H99" s="11" t="s">
        <v>6</v>
      </c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</row>
    <row r="100" spans="2:30" ht="12.75" customHeight="1" x14ac:dyDescent="0.25">
      <c r="B100" s="76" t="s">
        <v>14</v>
      </c>
      <c r="D100" s="80" t="s">
        <v>10</v>
      </c>
      <c r="E100" s="81"/>
      <c r="F100" s="82"/>
      <c r="G100" s="86" t="s">
        <v>0</v>
      </c>
      <c r="H100" s="86" t="s">
        <v>2</v>
      </c>
      <c r="I100" s="16" t="str">
        <f t="shared" ref="I100:AD100" si="26">IF(OR(TRIM(I96)=0,TRIM(I96)=""),"",IF(IFERROR(TRIM(INDEX(QryItemNamed,MATCH(TRIM(I96),ITEM,0),2)),"")="Y","SPECIAL",LEFT(IFERROR(TRIM(INDEX(ITEM,MATCH(TRIM(I96),ITEM,0))),""),3)))</f>
        <v/>
      </c>
      <c r="J100" s="16" t="str">
        <f t="shared" si="26"/>
        <v/>
      </c>
      <c r="K100" s="16"/>
      <c r="L100" s="16" t="str">
        <f t="shared" ref="L100" si="27">IF(OR(TRIM(L96)=0,TRIM(L96)=""),"",IF(IFERROR(TRIM(INDEX(QryItemNamed,MATCH(TRIM(L96),ITEM,0),2)),"")="Y","SPECIAL",LEFT(IFERROR(TRIM(INDEX(ITEM,MATCH(TRIM(L96),ITEM,0))),""),3)))</f>
        <v/>
      </c>
      <c r="M100" s="16"/>
      <c r="N100" s="16" t="str">
        <f t="shared" ref="N100" si="28">IF(OR(TRIM(N96)=0,TRIM(N96)=""),"",IF(IFERROR(TRIM(INDEX(QryItemNamed,MATCH(TRIM(N96),ITEM,0),2)),"")="Y","SPECIAL",LEFT(IFERROR(TRIM(INDEX(ITEM,MATCH(TRIM(N96),ITEM,0))),""),3)))</f>
        <v/>
      </c>
      <c r="O100" s="16" t="str">
        <f t="shared" si="26"/>
        <v/>
      </c>
      <c r="P100" s="16" t="str">
        <f t="shared" si="26"/>
        <v/>
      </c>
      <c r="Q100" s="16" t="str">
        <f t="shared" si="26"/>
        <v/>
      </c>
      <c r="R100" s="16" t="str">
        <f t="shared" si="26"/>
        <v/>
      </c>
      <c r="S100" s="16" t="str">
        <f t="shared" si="26"/>
        <v/>
      </c>
      <c r="T100" s="16" t="str">
        <f t="shared" si="26"/>
        <v/>
      </c>
      <c r="U100" s="16" t="str">
        <f t="shared" si="26"/>
        <v/>
      </c>
      <c r="V100" s="16" t="str">
        <f t="shared" si="26"/>
        <v/>
      </c>
      <c r="W100" s="16" t="str">
        <f t="shared" si="26"/>
        <v/>
      </c>
      <c r="X100" s="16" t="str">
        <f t="shared" si="26"/>
        <v/>
      </c>
      <c r="Y100" s="16" t="str">
        <f t="shared" si="26"/>
        <v/>
      </c>
      <c r="Z100" s="16" t="str">
        <f t="shared" si="26"/>
        <v/>
      </c>
      <c r="AA100" s="16"/>
      <c r="AB100" s="16" t="str">
        <f t="shared" si="26"/>
        <v/>
      </c>
      <c r="AC100" s="16" t="str">
        <f t="shared" si="26"/>
        <v/>
      </c>
      <c r="AD100" s="16" t="str">
        <f t="shared" si="26"/>
        <v/>
      </c>
    </row>
    <row r="101" spans="2:30" ht="19.2" customHeight="1" x14ac:dyDescent="0.25">
      <c r="B101" s="77"/>
      <c r="D101" s="83"/>
      <c r="E101" s="84"/>
      <c r="F101" s="85"/>
      <c r="G101" s="87"/>
      <c r="H101" s="87"/>
      <c r="I101" s="88" t="str">
        <f t="shared" ref="I101:AD101" si="29">IF(OR(TRIM(I96)=0,TRIM(I96)=""),IF(I97="","",I97),IF(IFERROR(TRIM(INDEX(QryItemNamed,MATCH(TRIM(I96),ITEM,0),2)),"")="Y",TRIM(RIGHT(IFERROR(TRIM(INDEX(QryItemNamed,MATCH(TRIM(I96),ITEM,0),4)),"123456789012"),LEN(IFERROR(TRIM(INDEX(QryItemNamed,MATCH(TRIM(I96),ITEM,0),4)),"123456789012"))-9))&amp;I97,IFERROR(TRIM(INDEX(QryItemNamed,MATCH(TRIM(I96),ITEM,0),4))&amp;I97,"ITEM CODE DOES NOT EXIST IN ITEM MASTER")))</f>
        <v/>
      </c>
      <c r="J101" s="88" t="str">
        <f t="shared" si="29"/>
        <v/>
      </c>
      <c r="K101" s="39"/>
      <c r="L101" s="88" t="str">
        <f t="shared" ref="L101" si="30">IF(OR(TRIM(L96)=0,TRIM(L96)=""),IF(L97="","",L97),IF(IFERROR(TRIM(INDEX(QryItemNamed,MATCH(TRIM(L96),ITEM,0),2)),"")="Y",TRIM(RIGHT(IFERROR(TRIM(INDEX(QryItemNamed,MATCH(TRIM(L96),ITEM,0),4)),"123456789012"),LEN(IFERROR(TRIM(INDEX(QryItemNamed,MATCH(TRIM(L96),ITEM,0),4)),"123456789012"))-9))&amp;L97,IFERROR(TRIM(INDEX(QryItemNamed,MATCH(TRIM(L96),ITEM,0),4))&amp;L97,"ITEM CODE DOES NOT EXIST IN ITEM MASTER")))</f>
        <v/>
      </c>
      <c r="M101" s="39"/>
      <c r="N101" s="88" t="str">
        <f t="shared" ref="N101" si="31">IF(OR(TRIM(N96)=0,TRIM(N96)=""),IF(N97="","",N97),IF(IFERROR(TRIM(INDEX(QryItemNamed,MATCH(TRIM(N96),ITEM,0),2)),"")="Y",TRIM(RIGHT(IFERROR(TRIM(INDEX(QryItemNamed,MATCH(TRIM(N96),ITEM,0),4)),"123456789012"),LEN(IFERROR(TRIM(INDEX(QryItemNamed,MATCH(TRIM(N96),ITEM,0),4)),"123456789012"))-9))&amp;N97,IFERROR(TRIM(INDEX(QryItemNamed,MATCH(TRIM(N96),ITEM,0),4))&amp;N97,"ITEM CODE DOES NOT EXIST IN ITEM MASTER")))</f>
        <v/>
      </c>
      <c r="O101" s="88" t="str">
        <f t="shared" si="29"/>
        <v/>
      </c>
      <c r="P101" s="88" t="str">
        <f t="shared" si="29"/>
        <v/>
      </c>
      <c r="Q101" s="88" t="str">
        <f t="shared" si="29"/>
        <v/>
      </c>
      <c r="R101" s="88" t="str">
        <f t="shared" si="29"/>
        <v/>
      </c>
      <c r="S101" s="88" t="str">
        <f t="shared" si="29"/>
        <v/>
      </c>
      <c r="T101" s="88" t="str">
        <f t="shared" si="29"/>
        <v/>
      </c>
      <c r="U101" s="88" t="str">
        <f t="shared" si="29"/>
        <v/>
      </c>
      <c r="V101" s="88" t="str">
        <f t="shared" si="29"/>
        <v/>
      </c>
      <c r="W101" s="88" t="str">
        <f t="shared" si="29"/>
        <v/>
      </c>
      <c r="X101" s="88" t="str">
        <f t="shared" si="29"/>
        <v/>
      </c>
      <c r="Y101" s="88" t="str">
        <f t="shared" si="29"/>
        <v/>
      </c>
      <c r="Z101" s="88" t="str">
        <f t="shared" si="29"/>
        <v/>
      </c>
      <c r="AA101" s="39"/>
      <c r="AB101" s="88" t="str">
        <f t="shared" si="29"/>
        <v/>
      </c>
      <c r="AC101" s="88" t="str">
        <f t="shared" si="29"/>
        <v/>
      </c>
      <c r="AD101" s="88" t="str">
        <f t="shared" si="29"/>
        <v/>
      </c>
    </row>
    <row r="102" spans="2:30" ht="12.75" customHeight="1" x14ac:dyDescent="0.25">
      <c r="B102" s="77"/>
      <c r="D102" s="83"/>
      <c r="E102" s="84"/>
      <c r="F102" s="85"/>
      <c r="G102" s="87"/>
      <c r="H102" s="87"/>
      <c r="I102" s="89"/>
      <c r="J102" s="89"/>
      <c r="K102" s="40"/>
      <c r="L102" s="89"/>
      <c r="M102" s="40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9"/>
      <c r="AA102" s="40"/>
      <c r="AB102" s="89"/>
      <c r="AC102" s="89"/>
      <c r="AD102" s="89"/>
    </row>
    <row r="103" spans="2:30" ht="12.75" customHeight="1" x14ac:dyDescent="0.25">
      <c r="B103" s="77"/>
      <c r="D103" s="83"/>
      <c r="E103" s="84"/>
      <c r="F103" s="85"/>
      <c r="G103" s="87"/>
      <c r="H103" s="87"/>
      <c r="I103" s="89"/>
      <c r="J103" s="89"/>
      <c r="K103" s="40"/>
      <c r="L103" s="89"/>
      <c r="M103" s="40"/>
      <c r="N103" s="89"/>
      <c r="O103" s="89"/>
      <c r="P103" s="89"/>
      <c r="Q103" s="89"/>
      <c r="R103" s="89"/>
      <c r="S103" s="89"/>
      <c r="T103" s="89"/>
      <c r="U103" s="89"/>
      <c r="V103" s="89"/>
      <c r="W103" s="89"/>
      <c r="X103" s="89"/>
      <c r="Y103" s="89"/>
      <c r="Z103" s="89"/>
      <c r="AA103" s="40"/>
      <c r="AB103" s="89"/>
      <c r="AC103" s="89"/>
      <c r="AD103" s="89"/>
    </row>
    <row r="104" spans="2:30" ht="12.75" customHeight="1" x14ac:dyDescent="0.25">
      <c r="B104" s="77"/>
      <c r="D104" s="83"/>
      <c r="E104" s="84"/>
      <c r="F104" s="85"/>
      <c r="G104" s="87"/>
      <c r="H104" s="87"/>
      <c r="I104" s="89"/>
      <c r="J104" s="89"/>
      <c r="K104" s="40"/>
      <c r="L104" s="89"/>
      <c r="M104" s="40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89"/>
      <c r="Z104" s="89"/>
      <c r="AA104" s="40"/>
      <c r="AB104" s="89"/>
      <c r="AC104" s="89"/>
      <c r="AD104" s="89"/>
    </row>
    <row r="105" spans="2:30" ht="12.75" customHeight="1" x14ac:dyDescent="0.25">
      <c r="B105" s="77"/>
      <c r="D105" s="83"/>
      <c r="E105" s="84"/>
      <c r="F105" s="85"/>
      <c r="G105" s="87"/>
      <c r="H105" s="87"/>
      <c r="I105" s="89"/>
      <c r="J105" s="89"/>
      <c r="K105" s="40"/>
      <c r="L105" s="89"/>
      <c r="M105" s="40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40"/>
      <c r="AB105" s="89"/>
      <c r="AC105" s="89"/>
      <c r="AD105" s="89"/>
    </row>
    <row r="106" spans="2:30" ht="12.75" customHeight="1" x14ac:dyDescent="0.25">
      <c r="B106" s="77"/>
      <c r="D106" s="83"/>
      <c r="E106" s="84"/>
      <c r="F106" s="85"/>
      <c r="G106" s="87"/>
      <c r="H106" s="87"/>
      <c r="I106" s="89"/>
      <c r="J106" s="89"/>
      <c r="K106" s="40"/>
      <c r="L106" s="89"/>
      <c r="M106" s="40"/>
      <c r="N106" s="89"/>
      <c r="O106" s="89"/>
      <c r="P106" s="89"/>
      <c r="Q106" s="89"/>
      <c r="R106" s="89"/>
      <c r="S106" s="89"/>
      <c r="T106" s="89"/>
      <c r="U106" s="89"/>
      <c r="V106" s="89"/>
      <c r="W106" s="89"/>
      <c r="X106" s="89"/>
      <c r="Y106" s="89"/>
      <c r="Z106" s="89"/>
      <c r="AA106" s="40"/>
      <c r="AB106" s="89"/>
      <c r="AC106" s="89"/>
      <c r="AD106" s="89"/>
    </row>
    <row r="107" spans="2:30" ht="12.75" customHeight="1" x14ac:dyDescent="0.25">
      <c r="B107" s="77"/>
      <c r="D107" s="83"/>
      <c r="E107" s="84"/>
      <c r="F107" s="85"/>
      <c r="G107" s="87"/>
      <c r="H107" s="87"/>
      <c r="I107" s="89"/>
      <c r="J107" s="89"/>
      <c r="K107" s="40"/>
      <c r="L107" s="89"/>
      <c r="M107" s="40"/>
      <c r="N107" s="89"/>
      <c r="O107" s="89"/>
      <c r="P107" s="89"/>
      <c r="Q107" s="89"/>
      <c r="R107" s="89"/>
      <c r="S107" s="89"/>
      <c r="T107" s="89"/>
      <c r="U107" s="89"/>
      <c r="V107" s="89"/>
      <c r="W107" s="89"/>
      <c r="X107" s="89"/>
      <c r="Y107" s="89"/>
      <c r="Z107" s="89"/>
      <c r="AA107" s="40"/>
      <c r="AB107" s="89"/>
      <c r="AC107" s="89"/>
      <c r="AD107" s="89"/>
    </row>
    <row r="108" spans="2:30" ht="12.75" customHeight="1" x14ac:dyDescent="0.25">
      <c r="B108" s="77"/>
      <c r="D108" s="83"/>
      <c r="E108" s="84"/>
      <c r="F108" s="85"/>
      <c r="G108" s="87"/>
      <c r="H108" s="87"/>
      <c r="I108" s="89"/>
      <c r="J108" s="89"/>
      <c r="K108" s="40"/>
      <c r="L108" s="89"/>
      <c r="M108" s="40"/>
      <c r="N108" s="89"/>
      <c r="O108" s="89"/>
      <c r="P108" s="89"/>
      <c r="Q108" s="89"/>
      <c r="R108" s="89"/>
      <c r="S108" s="89"/>
      <c r="T108" s="89"/>
      <c r="U108" s="89"/>
      <c r="V108" s="89"/>
      <c r="W108" s="89"/>
      <c r="X108" s="89"/>
      <c r="Y108" s="89"/>
      <c r="Z108" s="89"/>
      <c r="AA108" s="40"/>
      <c r="AB108" s="89"/>
      <c r="AC108" s="89"/>
      <c r="AD108" s="89"/>
    </row>
    <row r="109" spans="2:30" ht="12.75" customHeight="1" x14ac:dyDescent="0.25">
      <c r="B109" s="77"/>
      <c r="D109" s="83"/>
      <c r="E109" s="84"/>
      <c r="F109" s="85"/>
      <c r="G109" s="87"/>
      <c r="H109" s="87"/>
      <c r="I109" s="89"/>
      <c r="J109" s="89"/>
      <c r="K109" s="40"/>
      <c r="L109" s="89"/>
      <c r="M109" s="40"/>
      <c r="N109" s="89"/>
      <c r="O109" s="89"/>
      <c r="P109" s="89"/>
      <c r="Q109" s="89"/>
      <c r="R109" s="89"/>
      <c r="S109" s="89"/>
      <c r="T109" s="89"/>
      <c r="U109" s="89"/>
      <c r="V109" s="89"/>
      <c r="W109" s="89"/>
      <c r="X109" s="89"/>
      <c r="Y109" s="89"/>
      <c r="Z109" s="89"/>
      <c r="AA109" s="40"/>
      <c r="AB109" s="89"/>
      <c r="AC109" s="89"/>
      <c r="AD109" s="89"/>
    </row>
    <row r="110" spans="2:30" ht="12.75" customHeight="1" x14ac:dyDescent="0.25">
      <c r="B110" s="77"/>
      <c r="D110" s="83"/>
      <c r="E110" s="84"/>
      <c r="F110" s="85"/>
      <c r="G110" s="87"/>
      <c r="H110" s="87"/>
      <c r="I110" s="89"/>
      <c r="J110" s="89"/>
      <c r="K110" s="40"/>
      <c r="L110" s="89"/>
      <c r="M110" s="40"/>
      <c r="N110" s="89"/>
      <c r="O110" s="89"/>
      <c r="P110" s="89"/>
      <c r="Q110" s="89"/>
      <c r="R110" s="89"/>
      <c r="S110" s="89"/>
      <c r="T110" s="89"/>
      <c r="U110" s="89"/>
      <c r="V110" s="89"/>
      <c r="W110" s="89"/>
      <c r="X110" s="89"/>
      <c r="Y110" s="89"/>
      <c r="Z110" s="89"/>
      <c r="AA110" s="40"/>
      <c r="AB110" s="89"/>
      <c r="AC110" s="89"/>
      <c r="AD110" s="89"/>
    </row>
    <row r="111" spans="2:30" ht="12.75" customHeight="1" x14ac:dyDescent="0.25">
      <c r="B111" s="77"/>
      <c r="D111" s="83"/>
      <c r="E111" s="84"/>
      <c r="F111" s="85"/>
      <c r="G111" s="87"/>
      <c r="H111" s="87"/>
      <c r="I111" s="89"/>
      <c r="J111" s="89"/>
      <c r="K111" s="40"/>
      <c r="L111" s="89"/>
      <c r="M111" s="40"/>
      <c r="N111" s="89"/>
      <c r="O111" s="89"/>
      <c r="P111" s="89"/>
      <c r="Q111" s="89"/>
      <c r="R111" s="89"/>
      <c r="S111" s="89"/>
      <c r="T111" s="89"/>
      <c r="U111" s="89"/>
      <c r="V111" s="89"/>
      <c r="W111" s="89"/>
      <c r="X111" s="89"/>
      <c r="Y111" s="89"/>
      <c r="Z111" s="89"/>
      <c r="AA111" s="40"/>
      <c r="AB111" s="89"/>
      <c r="AC111" s="89"/>
      <c r="AD111" s="89"/>
    </row>
    <row r="112" spans="2:30" ht="12.75" customHeight="1" x14ac:dyDescent="0.25">
      <c r="B112" s="77"/>
      <c r="D112" s="83"/>
      <c r="E112" s="84"/>
      <c r="F112" s="85"/>
      <c r="G112" s="87"/>
      <c r="H112" s="87"/>
      <c r="I112" s="90"/>
      <c r="J112" s="90"/>
      <c r="K112" s="41"/>
      <c r="L112" s="90"/>
      <c r="M112" s="41"/>
      <c r="N112" s="90"/>
      <c r="O112" s="90"/>
      <c r="P112" s="90"/>
      <c r="Q112" s="90"/>
      <c r="R112" s="90"/>
      <c r="S112" s="90"/>
      <c r="T112" s="90"/>
      <c r="U112" s="90"/>
      <c r="V112" s="90"/>
      <c r="W112" s="90"/>
      <c r="X112" s="90"/>
      <c r="Y112" s="90"/>
      <c r="Z112" s="90"/>
      <c r="AA112" s="41"/>
      <c r="AB112" s="90"/>
      <c r="AC112" s="90"/>
      <c r="AD112" s="90"/>
    </row>
    <row r="113" spans="2:30" ht="12.75" customHeight="1" thickBot="1" x14ac:dyDescent="0.3">
      <c r="B113" s="78"/>
      <c r="D113" s="91"/>
      <c r="E113" s="91"/>
      <c r="F113" s="91"/>
      <c r="G113" s="17"/>
      <c r="H113" s="18" t="s">
        <v>7</v>
      </c>
      <c r="I113" s="18" t="str">
        <f t="shared" ref="I113:AD113" si="32">IF(OR(TRIM(I96)=0,TRIM(I96)=""),"",IFERROR(TRIM(INDEX(QryItemNamed,MATCH(TRIM(I96),ITEM,0),3)),""))</f>
        <v/>
      </c>
      <c r="J113" s="18" t="str">
        <f t="shared" si="32"/>
        <v/>
      </c>
      <c r="K113" s="18"/>
      <c r="L113" s="18" t="str">
        <f t="shared" ref="L113" si="33">IF(OR(TRIM(L96)=0,TRIM(L96)=""),"",IFERROR(TRIM(INDEX(QryItemNamed,MATCH(TRIM(L96),ITEM,0),3)),""))</f>
        <v/>
      </c>
      <c r="M113" s="18"/>
      <c r="N113" s="18" t="str">
        <f t="shared" ref="N113" si="34">IF(OR(TRIM(N96)=0,TRIM(N96)=""),"",IFERROR(TRIM(INDEX(QryItemNamed,MATCH(TRIM(N96),ITEM,0),3)),""))</f>
        <v/>
      </c>
      <c r="O113" s="18" t="str">
        <f t="shared" si="32"/>
        <v/>
      </c>
      <c r="P113" s="18" t="str">
        <f t="shared" si="32"/>
        <v/>
      </c>
      <c r="Q113" s="18" t="str">
        <f t="shared" si="32"/>
        <v/>
      </c>
      <c r="R113" s="18" t="str">
        <f t="shared" si="32"/>
        <v/>
      </c>
      <c r="S113" s="18" t="str">
        <f t="shared" si="32"/>
        <v/>
      </c>
      <c r="T113" s="18" t="str">
        <f t="shared" si="32"/>
        <v/>
      </c>
      <c r="U113" s="18" t="str">
        <f t="shared" si="32"/>
        <v/>
      </c>
      <c r="V113" s="18" t="str">
        <f t="shared" si="32"/>
        <v/>
      </c>
      <c r="W113" s="18" t="str">
        <f t="shared" si="32"/>
        <v/>
      </c>
      <c r="X113" s="18" t="str">
        <f t="shared" si="32"/>
        <v/>
      </c>
      <c r="Y113" s="18" t="str">
        <f t="shared" si="32"/>
        <v/>
      </c>
      <c r="Z113" s="18" t="str">
        <f t="shared" si="32"/>
        <v/>
      </c>
      <c r="AA113" s="18"/>
      <c r="AB113" s="18" t="str">
        <f t="shared" si="32"/>
        <v/>
      </c>
      <c r="AC113" s="18" t="str">
        <f t="shared" si="32"/>
        <v/>
      </c>
      <c r="AD113" s="18" t="str">
        <f t="shared" si="32"/>
        <v/>
      </c>
    </row>
    <row r="114" spans="2:30" ht="12.75" customHeight="1" x14ac:dyDescent="0.25">
      <c r="B114" s="33"/>
      <c r="D114" s="20"/>
      <c r="E114" s="20"/>
      <c r="F114" s="20"/>
      <c r="G114" s="19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</row>
    <row r="115" spans="2:30" ht="12.75" customHeight="1" x14ac:dyDescent="0.25">
      <c r="B115" s="34"/>
      <c r="D115" s="20"/>
      <c r="E115" s="20" t="s">
        <v>1</v>
      </c>
      <c r="F115" s="20"/>
      <c r="G115" s="19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1"/>
    </row>
    <row r="116" spans="2:30" ht="12.75" customHeight="1" x14ac:dyDescent="0.25">
      <c r="B116" s="34"/>
      <c r="D116" s="21"/>
      <c r="E116" s="21"/>
      <c r="F116" s="21"/>
      <c r="G116" s="22"/>
      <c r="H116" s="21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1"/>
    </row>
    <row r="117" spans="2:30" ht="12.75" customHeight="1" x14ac:dyDescent="0.25">
      <c r="B117" s="34"/>
      <c r="D117" s="21"/>
      <c r="E117" s="21"/>
      <c r="F117" s="21"/>
      <c r="G117" s="22"/>
      <c r="H117" s="21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1"/>
    </row>
    <row r="118" spans="2:30" ht="12.75" customHeight="1" x14ac:dyDescent="0.25">
      <c r="B118" s="34"/>
      <c r="D118" s="21"/>
      <c r="E118" s="21"/>
      <c r="F118" s="21"/>
      <c r="G118" s="22"/>
      <c r="H118" s="21"/>
      <c r="I118" s="20"/>
      <c r="J118" s="20"/>
      <c r="K118" s="20"/>
      <c r="L118" s="20"/>
      <c r="M118" s="20"/>
      <c r="N118" s="20"/>
      <c r="O118" s="20"/>
      <c r="P118" s="21"/>
      <c r="Q118" s="20"/>
      <c r="R118" s="20"/>
      <c r="S118" s="20"/>
      <c r="T118" s="20"/>
      <c r="U118" s="20"/>
      <c r="V118" s="20"/>
      <c r="W118" s="20"/>
      <c r="X118" s="20"/>
      <c r="Y118" s="20"/>
      <c r="Z118" s="23"/>
      <c r="AA118" s="23"/>
      <c r="AB118" s="23"/>
      <c r="AC118" s="21"/>
      <c r="AD118" s="21"/>
    </row>
    <row r="119" spans="2:30" ht="12.75" customHeight="1" x14ac:dyDescent="0.25">
      <c r="B119" s="34"/>
      <c r="D119" s="21"/>
      <c r="E119" s="21"/>
      <c r="F119" s="21"/>
      <c r="G119" s="22"/>
      <c r="H119" s="21"/>
      <c r="I119" s="20"/>
      <c r="J119" s="20"/>
      <c r="K119" s="20"/>
      <c r="L119" s="20"/>
      <c r="M119" s="20"/>
      <c r="N119" s="20"/>
      <c r="O119" s="20"/>
      <c r="P119" s="21"/>
      <c r="Q119" s="20"/>
      <c r="R119" s="20"/>
      <c r="S119" s="20"/>
      <c r="T119" s="20"/>
      <c r="U119" s="20"/>
      <c r="V119" s="20"/>
      <c r="W119" s="20"/>
      <c r="X119" s="21"/>
      <c r="Y119" s="20"/>
      <c r="Z119" s="23"/>
      <c r="AA119" s="23"/>
      <c r="AB119" s="23"/>
      <c r="AC119" s="21"/>
      <c r="AD119" s="21"/>
    </row>
    <row r="120" spans="2:30" ht="12.75" customHeight="1" x14ac:dyDescent="0.25">
      <c r="B120" s="34"/>
      <c r="D120" s="21"/>
      <c r="E120" s="21"/>
      <c r="F120" s="21"/>
      <c r="G120" s="22"/>
      <c r="H120" s="21"/>
      <c r="I120" s="20"/>
      <c r="J120" s="20"/>
      <c r="K120" s="20"/>
      <c r="L120" s="20"/>
      <c r="M120" s="20"/>
      <c r="N120" s="20"/>
      <c r="O120" s="20"/>
      <c r="P120" s="21"/>
      <c r="Q120" s="20"/>
      <c r="R120" s="20"/>
      <c r="S120" s="20"/>
      <c r="T120" s="20"/>
      <c r="U120" s="20"/>
      <c r="V120" s="20"/>
      <c r="W120" s="20"/>
      <c r="X120" s="21"/>
      <c r="Y120" s="20"/>
      <c r="Z120" s="23"/>
      <c r="AA120" s="23"/>
      <c r="AB120" s="23"/>
      <c r="AC120" s="21"/>
      <c r="AD120" s="21"/>
    </row>
    <row r="121" spans="2:30" ht="12.75" customHeight="1" x14ac:dyDescent="0.25">
      <c r="B121" s="34"/>
      <c r="D121" s="21"/>
      <c r="E121" s="21"/>
      <c r="F121" s="21"/>
      <c r="G121" s="22"/>
      <c r="H121" s="21"/>
      <c r="I121" s="20"/>
      <c r="J121" s="20"/>
      <c r="K121" s="20"/>
      <c r="L121" s="20"/>
      <c r="M121" s="20"/>
      <c r="N121" s="20"/>
      <c r="O121" s="20"/>
      <c r="P121" s="21"/>
      <c r="Q121" s="20"/>
      <c r="R121" s="20"/>
      <c r="S121" s="20"/>
      <c r="T121" s="20"/>
      <c r="U121" s="20"/>
      <c r="V121" s="20"/>
      <c r="W121" s="20"/>
      <c r="X121" s="21"/>
      <c r="Y121" s="20"/>
      <c r="Z121" s="23"/>
      <c r="AA121" s="23"/>
      <c r="AB121" s="23"/>
      <c r="AC121" s="21"/>
      <c r="AD121" s="21"/>
    </row>
    <row r="122" spans="2:30" ht="12.75" customHeight="1" x14ac:dyDescent="0.25">
      <c r="B122" s="34"/>
      <c r="D122" s="21"/>
      <c r="E122" s="21"/>
      <c r="F122" s="21"/>
      <c r="G122" s="22"/>
      <c r="H122" s="21"/>
      <c r="I122" s="20"/>
      <c r="J122" s="20"/>
      <c r="K122" s="20"/>
      <c r="L122" s="20"/>
      <c r="M122" s="20"/>
      <c r="N122" s="20"/>
      <c r="O122" s="20"/>
      <c r="P122" s="21"/>
      <c r="Q122" s="20"/>
      <c r="R122" s="20"/>
      <c r="S122" s="20"/>
      <c r="T122" s="20"/>
      <c r="U122" s="20"/>
      <c r="V122" s="20"/>
      <c r="W122" s="20"/>
      <c r="X122" s="21"/>
      <c r="Y122" s="20"/>
      <c r="Z122" s="23"/>
      <c r="AA122" s="23"/>
      <c r="AB122" s="23"/>
      <c r="AC122" s="21"/>
      <c r="AD122" s="21"/>
    </row>
    <row r="123" spans="2:30" ht="12.75" customHeight="1" x14ac:dyDescent="0.25">
      <c r="B123" s="34"/>
      <c r="D123" s="21"/>
      <c r="E123" s="21"/>
      <c r="F123" s="21"/>
      <c r="G123" s="22"/>
      <c r="H123" s="21"/>
      <c r="I123" s="20"/>
      <c r="J123" s="20"/>
      <c r="K123" s="20"/>
      <c r="L123" s="20"/>
      <c r="M123" s="20"/>
      <c r="N123" s="20"/>
      <c r="O123" s="20"/>
      <c r="P123" s="21"/>
      <c r="Q123" s="20"/>
      <c r="R123" s="20"/>
      <c r="S123" s="20"/>
      <c r="T123" s="20"/>
      <c r="U123" s="20"/>
      <c r="V123" s="20"/>
      <c r="W123" s="20"/>
      <c r="X123" s="21"/>
      <c r="Y123" s="20"/>
      <c r="Z123" s="23"/>
      <c r="AA123" s="23"/>
      <c r="AB123" s="23"/>
      <c r="AC123" s="21"/>
      <c r="AD123" s="21"/>
    </row>
    <row r="124" spans="2:30" ht="12.75" customHeight="1" x14ac:dyDescent="0.25">
      <c r="B124" s="34"/>
      <c r="D124" s="21"/>
      <c r="E124" s="21"/>
      <c r="F124" s="21"/>
      <c r="G124" s="22"/>
      <c r="H124" s="21"/>
      <c r="I124" s="20"/>
      <c r="J124" s="20"/>
      <c r="K124" s="20"/>
      <c r="L124" s="20"/>
      <c r="M124" s="20"/>
      <c r="N124" s="20"/>
      <c r="O124" s="20"/>
      <c r="P124" s="21"/>
      <c r="Q124" s="20"/>
      <c r="R124" s="20"/>
      <c r="S124" s="20"/>
      <c r="T124" s="20"/>
      <c r="U124" s="20"/>
      <c r="V124" s="20"/>
      <c r="W124" s="20"/>
      <c r="X124" s="21"/>
      <c r="Y124" s="20"/>
      <c r="Z124" s="23"/>
      <c r="AA124" s="23"/>
      <c r="AB124" s="23"/>
      <c r="AC124" s="21"/>
      <c r="AD124" s="21"/>
    </row>
    <row r="125" spans="2:30" ht="12.75" customHeight="1" x14ac:dyDescent="0.25">
      <c r="B125" s="34"/>
      <c r="D125" s="21"/>
      <c r="E125" s="21"/>
      <c r="F125" s="21"/>
      <c r="G125" s="22"/>
      <c r="H125" s="21"/>
      <c r="I125" s="20"/>
      <c r="J125" s="20"/>
      <c r="K125" s="20"/>
      <c r="L125" s="20"/>
      <c r="M125" s="20"/>
      <c r="N125" s="20"/>
      <c r="O125" s="20"/>
      <c r="P125" s="21"/>
      <c r="Q125" s="20"/>
      <c r="R125" s="20"/>
      <c r="S125" s="20"/>
      <c r="T125" s="20"/>
      <c r="U125" s="20"/>
      <c r="V125" s="20"/>
      <c r="W125" s="20"/>
      <c r="X125" s="21"/>
      <c r="Y125" s="20"/>
      <c r="Z125" s="23"/>
      <c r="AA125" s="23"/>
      <c r="AB125" s="23"/>
      <c r="AC125" s="21"/>
      <c r="AD125" s="21"/>
    </row>
    <row r="126" spans="2:30" ht="12.75" customHeight="1" x14ac:dyDescent="0.25">
      <c r="B126" s="34"/>
      <c r="D126" s="21"/>
      <c r="E126" s="21"/>
      <c r="F126" s="21"/>
      <c r="G126" s="22"/>
      <c r="H126" s="21"/>
      <c r="I126" s="20"/>
      <c r="J126" s="20"/>
      <c r="K126" s="20"/>
      <c r="L126" s="20"/>
      <c r="M126" s="20"/>
      <c r="N126" s="20"/>
      <c r="O126" s="20"/>
      <c r="P126" s="21"/>
      <c r="Q126" s="20"/>
      <c r="R126" s="20"/>
      <c r="S126" s="20"/>
      <c r="T126" s="20"/>
      <c r="U126" s="20"/>
      <c r="V126" s="20"/>
      <c r="W126" s="20"/>
      <c r="X126" s="21"/>
      <c r="Y126" s="20"/>
      <c r="Z126" s="23"/>
      <c r="AA126" s="23"/>
      <c r="AB126" s="23"/>
      <c r="AC126" s="21"/>
      <c r="AD126" s="21"/>
    </row>
    <row r="127" spans="2:30" ht="12.75" customHeight="1" x14ac:dyDescent="0.25">
      <c r="B127" s="34"/>
      <c r="D127" s="21"/>
      <c r="E127" s="21"/>
      <c r="F127" s="21"/>
      <c r="G127" s="22"/>
      <c r="H127" s="21"/>
      <c r="I127" s="20"/>
      <c r="J127" s="20"/>
      <c r="K127" s="20"/>
      <c r="L127" s="20"/>
      <c r="M127" s="20"/>
      <c r="N127" s="20"/>
      <c r="O127" s="20"/>
      <c r="P127" s="21"/>
      <c r="Q127" s="20"/>
      <c r="R127" s="20"/>
      <c r="S127" s="20"/>
      <c r="T127" s="20"/>
      <c r="U127" s="20"/>
      <c r="V127" s="20"/>
      <c r="W127" s="20"/>
      <c r="X127" s="21"/>
      <c r="Y127" s="20"/>
      <c r="Z127" s="23"/>
      <c r="AA127" s="23"/>
      <c r="AB127" s="23"/>
      <c r="AC127" s="21"/>
      <c r="AD127" s="21"/>
    </row>
    <row r="128" spans="2:30" ht="12.75" customHeight="1" x14ac:dyDescent="0.25">
      <c r="B128" s="34"/>
      <c r="D128" s="21"/>
      <c r="E128" s="21"/>
      <c r="F128" s="21"/>
      <c r="G128" s="22"/>
      <c r="H128" s="21"/>
      <c r="I128" s="20"/>
      <c r="J128" s="20"/>
      <c r="K128" s="20"/>
      <c r="L128" s="20"/>
      <c r="M128" s="20"/>
      <c r="N128" s="20"/>
      <c r="O128" s="20"/>
      <c r="P128" s="21"/>
      <c r="Q128" s="20"/>
      <c r="R128" s="20"/>
      <c r="S128" s="20"/>
      <c r="T128" s="20"/>
      <c r="U128" s="20"/>
      <c r="V128" s="20"/>
      <c r="W128" s="20"/>
      <c r="X128" s="21"/>
      <c r="Y128" s="20"/>
      <c r="Z128" s="23"/>
      <c r="AA128" s="23"/>
      <c r="AB128" s="23"/>
      <c r="AC128" s="21"/>
      <c r="AD128" s="21"/>
    </row>
    <row r="129" spans="2:30" ht="12.75" customHeight="1" x14ac:dyDescent="0.25">
      <c r="B129" s="34"/>
      <c r="D129" s="21"/>
      <c r="E129" s="21"/>
      <c r="F129" s="21"/>
      <c r="G129" s="22"/>
      <c r="H129" s="21"/>
      <c r="I129" s="20"/>
      <c r="J129" s="20"/>
      <c r="K129" s="20"/>
      <c r="L129" s="20"/>
      <c r="M129" s="20"/>
      <c r="N129" s="20"/>
      <c r="O129" s="20"/>
      <c r="P129" s="21"/>
      <c r="Q129" s="20"/>
      <c r="R129" s="20"/>
      <c r="S129" s="20"/>
      <c r="T129" s="20"/>
      <c r="U129" s="20"/>
      <c r="V129" s="20"/>
      <c r="W129" s="20"/>
      <c r="X129" s="20"/>
      <c r="Y129" s="20"/>
      <c r="Z129" s="23"/>
      <c r="AA129" s="23"/>
      <c r="AB129" s="23"/>
      <c r="AC129" s="21"/>
      <c r="AD129" s="21"/>
    </row>
    <row r="130" spans="2:30" ht="12.75" customHeight="1" x14ac:dyDescent="0.25">
      <c r="B130" s="34"/>
      <c r="D130" s="21"/>
      <c r="E130" s="21"/>
      <c r="F130" s="21"/>
      <c r="G130" s="22"/>
      <c r="H130" s="21"/>
      <c r="I130" s="20"/>
      <c r="J130" s="20"/>
      <c r="K130" s="20"/>
      <c r="L130" s="20"/>
      <c r="M130" s="20"/>
      <c r="N130" s="20"/>
      <c r="O130" s="20"/>
      <c r="P130" s="21"/>
      <c r="Q130" s="20"/>
      <c r="R130" s="20"/>
      <c r="S130" s="20"/>
      <c r="T130" s="20"/>
      <c r="U130" s="20"/>
      <c r="V130" s="20"/>
      <c r="W130" s="20"/>
      <c r="X130" s="20"/>
      <c r="Y130" s="20"/>
      <c r="Z130" s="23"/>
      <c r="AA130" s="23"/>
      <c r="AB130" s="23"/>
      <c r="AC130" s="21"/>
      <c r="AD130" s="21"/>
    </row>
    <row r="131" spans="2:30" ht="12.75" customHeight="1" x14ac:dyDescent="0.25">
      <c r="B131" s="34"/>
      <c r="D131" s="25"/>
      <c r="E131" s="25"/>
      <c r="F131" s="25"/>
      <c r="G131" s="24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6"/>
      <c r="AA131" s="26"/>
      <c r="AB131" s="26"/>
      <c r="AC131" s="25"/>
      <c r="AD131" s="25"/>
    </row>
    <row r="132" spans="2:30" ht="12.75" customHeight="1" x14ac:dyDescent="0.25">
      <c r="B132" s="34"/>
      <c r="D132" s="25"/>
      <c r="E132" s="25"/>
      <c r="F132" s="25"/>
      <c r="G132" s="24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6"/>
      <c r="AA132" s="26"/>
      <c r="AB132" s="26"/>
      <c r="AC132" s="25"/>
      <c r="AD132" s="25"/>
    </row>
    <row r="133" spans="2:30" ht="12.75" customHeight="1" x14ac:dyDescent="0.25">
      <c r="B133" s="34"/>
      <c r="D133" s="25"/>
      <c r="E133" s="25"/>
      <c r="F133" s="25"/>
      <c r="G133" s="24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6"/>
      <c r="AA133" s="26"/>
      <c r="AB133" s="26"/>
      <c r="AC133" s="25"/>
      <c r="AD133" s="25"/>
    </row>
    <row r="134" spans="2:30" ht="12.75" customHeight="1" thickBot="1" x14ac:dyDescent="0.3">
      <c r="B134" s="35"/>
      <c r="D134" s="25"/>
      <c r="E134" s="25"/>
      <c r="F134" s="25"/>
      <c r="G134" s="24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6"/>
      <c r="AA134" s="26"/>
      <c r="AB134" s="26"/>
      <c r="AC134" s="25"/>
      <c r="AD134" s="25"/>
    </row>
    <row r="135" spans="2:30" ht="12.75" customHeight="1" thickBot="1" x14ac:dyDescent="0.3">
      <c r="D135" s="92" t="s">
        <v>3</v>
      </c>
      <c r="E135" s="93"/>
      <c r="F135" s="93"/>
      <c r="G135" s="93"/>
      <c r="H135" s="94"/>
      <c r="I135" s="27" t="str">
        <f t="shared" ref="I135:AD135" si="35">IF(I96="","",IF(OR(I113="", I113="LS", I113="LUMP"),IF(SUM(COUNTIF(I114:I134,"LS")+COUNTIF(I114:I134,"LUMP"))&gt;0,"LS",""),IF(SUM(I114:I134)&lt;&gt;0,SUM(I114:I134),"")))</f>
        <v/>
      </c>
      <c r="J135" s="27" t="str">
        <f t="shared" ref="J135" si="36">IF(J96="","",IF(OR(J113="", J113="LS", J113="LUMP"),IF(SUM(COUNTIF(J114:J134,"LS")+COUNTIF(J114:J134,"LUMP"))&gt;0,"LS",""),IF(SUM(J114:J134)&lt;&gt;0,SUM(J114:J134),"")))</f>
        <v/>
      </c>
      <c r="K135" s="27"/>
      <c r="L135" s="27" t="str">
        <f t="shared" ref="L135" si="37">IF(L96="","",IF(OR(L113="", L113="LS", L113="LUMP"),IF(SUM(COUNTIF(L114:L134,"LS")+COUNTIF(L114:L134,"LUMP"))&gt;0,"LS",""),IF(SUM(L114:L134)&lt;&gt;0,SUM(L114:L134),"")))</f>
        <v/>
      </c>
      <c r="M135" s="27"/>
      <c r="N135" s="27" t="str">
        <f t="shared" ref="N135" si="38">IF(N96="","",IF(OR(N113="", N113="LS", N113="LUMP"),IF(SUM(COUNTIF(N114:N134,"LS")+COUNTIF(N114:N134,"LUMP"))&gt;0,"LS",""),IF(SUM(N114:N134)&lt;&gt;0,SUM(N114:N134),"")))</f>
        <v/>
      </c>
      <c r="O135" s="27" t="str">
        <f t="shared" si="35"/>
        <v/>
      </c>
      <c r="P135" s="27" t="str">
        <f t="shared" si="35"/>
        <v/>
      </c>
      <c r="Q135" s="27" t="str">
        <f t="shared" si="35"/>
        <v/>
      </c>
      <c r="R135" s="27" t="str">
        <f t="shared" ref="R135" si="39">IF(R96="","",IF(OR(R113="", R113="LS", R113="LUMP"),IF(SUM(COUNTIF(R114:R134,"LS")+COUNTIF(R114:R134,"LUMP"))&gt;0,"LS",""),IF(SUM(R114:R134)&lt;&gt;0,SUM(R114:R134),"")))</f>
        <v/>
      </c>
      <c r="S135" s="27" t="str">
        <f t="shared" si="35"/>
        <v/>
      </c>
      <c r="T135" s="27" t="str">
        <f t="shared" si="35"/>
        <v/>
      </c>
      <c r="U135" s="27" t="str">
        <f t="shared" si="35"/>
        <v/>
      </c>
      <c r="V135" s="27" t="str">
        <f t="shared" si="35"/>
        <v/>
      </c>
      <c r="W135" s="27" t="str">
        <f t="shared" si="35"/>
        <v/>
      </c>
      <c r="X135" s="27" t="str">
        <f t="shared" si="35"/>
        <v/>
      </c>
      <c r="Y135" s="27" t="str">
        <f t="shared" si="35"/>
        <v/>
      </c>
      <c r="Z135" s="27" t="str">
        <f t="shared" si="35"/>
        <v/>
      </c>
      <c r="AA135" s="27"/>
      <c r="AB135" s="27" t="str">
        <f t="shared" si="35"/>
        <v/>
      </c>
      <c r="AC135" s="27" t="str">
        <f t="shared" si="35"/>
        <v/>
      </c>
      <c r="AD135" s="27" t="str">
        <f t="shared" si="35"/>
        <v/>
      </c>
    </row>
    <row r="136" spans="2:30" ht="12.75" customHeight="1" x14ac:dyDescent="0.25">
      <c r="B136" s="6" t="s">
        <v>15</v>
      </c>
      <c r="D136" s="95" t="s">
        <v>4</v>
      </c>
      <c r="E136" s="96"/>
      <c r="F136" s="96"/>
      <c r="G136" s="96"/>
      <c r="H136" s="97"/>
      <c r="I136" s="28" t="str">
        <f t="shared" ref="I136:AD136" si="40">IF(I96="","",IF(I135="LS","LS",IF(I135&lt;&gt;"",ROUNDUP(I135,0),"")))</f>
        <v/>
      </c>
      <c r="J136" s="28" t="str">
        <f t="shared" si="40"/>
        <v/>
      </c>
      <c r="K136" s="28"/>
      <c r="L136" s="28" t="str">
        <f t="shared" ref="L136" si="41">IF(L96="","",IF(L135="LS","LS",IF(L135&lt;&gt;"",ROUNDUP(L135,0),"")))</f>
        <v/>
      </c>
      <c r="M136" s="28"/>
      <c r="N136" s="28" t="str">
        <f t="shared" ref="N136" si="42">IF(N96="","",IF(N135="LS","LS",IF(N135&lt;&gt;"",ROUNDUP(N135,0),"")))</f>
        <v/>
      </c>
      <c r="O136" s="28" t="str">
        <f t="shared" si="40"/>
        <v/>
      </c>
      <c r="P136" s="28" t="str">
        <f t="shared" si="40"/>
        <v/>
      </c>
      <c r="Q136" s="28" t="str">
        <f t="shared" si="40"/>
        <v/>
      </c>
      <c r="R136" s="28" t="str">
        <f t="shared" si="40"/>
        <v/>
      </c>
      <c r="S136" s="28" t="str">
        <f t="shared" si="40"/>
        <v/>
      </c>
      <c r="T136" s="28" t="str">
        <f t="shared" si="40"/>
        <v/>
      </c>
      <c r="U136" s="28" t="str">
        <f t="shared" si="40"/>
        <v/>
      </c>
      <c r="V136" s="28" t="str">
        <f t="shared" si="40"/>
        <v/>
      </c>
      <c r="W136" s="28" t="str">
        <f t="shared" si="40"/>
        <v/>
      </c>
      <c r="X136" s="28" t="str">
        <f t="shared" si="40"/>
        <v/>
      </c>
      <c r="Y136" s="28" t="str">
        <f t="shared" si="40"/>
        <v/>
      </c>
      <c r="Z136" s="28" t="str">
        <f t="shared" si="40"/>
        <v/>
      </c>
      <c r="AA136" s="28"/>
      <c r="AB136" s="28" t="str">
        <f t="shared" si="40"/>
        <v/>
      </c>
      <c r="AC136" s="28" t="str">
        <f t="shared" si="40"/>
        <v/>
      </c>
      <c r="AD136" s="28" t="str">
        <f t="shared" si="40"/>
        <v/>
      </c>
    </row>
    <row r="137" spans="2:30" ht="12.75" customHeight="1" thickBot="1" x14ac:dyDescent="0.3"/>
    <row r="138" spans="2:30" ht="12.75" customHeight="1" thickBot="1" x14ac:dyDescent="0.3">
      <c r="B138" s="32" t="s">
        <v>13</v>
      </c>
      <c r="D138" s="79" t="str">
        <f>"PAVEMENT CALC SHEET " &amp; B139</f>
        <v xml:space="preserve">PAVEMENT CALC SHEET </v>
      </c>
      <c r="E138" s="79"/>
      <c r="F138" s="79"/>
      <c r="G138" s="79"/>
      <c r="H138" s="79"/>
      <c r="I138" s="79"/>
      <c r="J138" s="79"/>
      <c r="K138" s="79"/>
      <c r="L138" s="79"/>
      <c r="M138" s="79"/>
      <c r="N138" s="79"/>
      <c r="O138" s="79"/>
      <c r="P138" s="79"/>
      <c r="Q138" s="79"/>
      <c r="R138" s="79"/>
      <c r="S138" s="79"/>
      <c r="T138" s="79"/>
      <c r="U138" s="79"/>
      <c r="V138" s="79"/>
      <c r="W138" s="79"/>
      <c r="X138" s="79"/>
      <c r="Y138" s="79"/>
      <c r="Z138" s="79"/>
      <c r="AA138" s="79"/>
      <c r="AB138" s="79"/>
      <c r="AC138" s="79"/>
      <c r="AD138" s="79"/>
    </row>
    <row r="139" spans="2:30" ht="12.75" customHeight="1" thickBot="1" x14ac:dyDescent="0.3">
      <c r="B139" s="36"/>
      <c r="D139" s="9"/>
      <c r="E139" s="9"/>
      <c r="F139" s="9"/>
      <c r="G139" s="9"/>
      <c r="H139" s="11" t="s">
        <v>11</v>
      </c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</row>
    <row r="140" spans="2:30" ht="12.75" customHeight="1" x14ac:dyDescent="0.25">
      <c r="D140" s="9"/>
      <c r="E140" s="9"/>
      <c r="F140" s="9"/>
      <c r="G140" s="9"/>
      <c r="H140" s="11" t="s">
        <v>12</v>
      </c>
      <c r="I140" s="13"/>
      <c r="J140" s="13"/>
      <c r="K140" s="13"/>
      <c r="L140" s="13"/>
      <c r="M140" s="13"/>
      <c r="N140" s="13"/>
      <c r="O140" s="13"/>
      <c r="P140" s="13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</row>
    <row r="141" spans="2:30" ht="12.75" customHeight="1" x14ac:dyDescent="0.25">
      <c r="D141" s="10"/>
      <c r="E141" s="10"/>
      <c r="F141" s="1"/>
      <c r="G141" s="10"/>
      <c r="H141" s="11" t="s">
        <v>5</v>
      </c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</row>
    <row r="142" spans="2:30" ht="12.75" customHeight="1" thickBot="1" x14ac:dyDescent="0.3">
      <c r="D142" s="10"/>
      <c r="E142" s="10"/>
      <c r="F142" s="1"/>
      <c r="G142" s="10"/>
      <c r="H142" s="11" t="s">
        <v>6</v>
      </c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</row>
    <row r="143" spans="2:30" ht="12.75" customHeight="1" x14ac:dyDescent="0.25">
      <c r="B143" s="76" t="s">
        <v>14</v>
      </c>
      <c r="D143" s="80" t="s">
        <v>10</v>
      </c>
      <c r="E143" s="81"/>
      <c r="F143" s="82"/>
      <c r="G143" s="86" t="s">
        <v>0</v>
      </c>
      <c r="H143" s="86" t="s">
        <v>2</v>
      </c>
      <c r="I143" s="16" t="str">
        <f t="shared" ref="I143:AD143" si="43">IF(OR(TRIM(I139)=0,TRIM(I139)=""),"",IF(IFERROR(TRIM(INDEX(QryItemNamed,MATCH(TRIM(I139),ITEM,0),2)),"")="Y","SPECIAL",LEFT(IFERROR(TRIM(INDEX(ITEM,MATCH(TRIM(I139),ITEM,0))),""),3)))</f>
        <v/>
      </c>
      <c r="J143" s="16" t="str">
        <f t="shared" si="43"/>
        <v/>
      </c>
      <c r="K143" s="16"/>
      <c r="L143" s="16" t="str">
        <f t="shared" ref="L143" si="44">IF(OR(TRIM(L139)=0,TRIM(L139)=""),"",IF(IFERROR(TRIM(INDEX(QryItemNamed,MATCH(TRIM(L139),ITEM,0),2)),"")="Y","SPECIAL",LEFT(IFERROR(TRIM(INDEX(ITEM,MATCH(TRIM(L139),ITEM,0))),""),3)))</f>
        <v/>
      </c>
      <c r="M143" s="16"/>
      <c r="N143" s="16" t="str">
        <f t="shared" ref="N143" si="45">IF(OR(TRIM(N139)=0,TRIM(N139)=""),"",IF(IFERROR(TRIM(INDEX(QryItemNamed,MATCH(TRIM(N139),ITEM,0),2)),"")="Y","SPECIAL",LEFT(IFERROR(TRIM(INDEX(ITEM,MATCH(TRIM(N139),ITEM,0))),""),3)))</f>
        <v/>
      </c>
      <c r="O143" s="16" t="str">
        <f t="shared" si="43"/>
        <v/>
      </c>
      <c r="P143" s="16" t="str">
        <f t="shared" si="43"/>
        <v/>
      </c>
      <c r="Q143" s="16" t="str">
        <f t="shared" si="43"/>
        <v/>
      </c>
      <c r="R143" s="16" t="str">
        <f t="shared" si="43"/>
        <v/>
      </c>
      <c r="S143" s="16" t="str">
        <f t="shared" si="43"/>
        <v/>
      </c>
      <c r="T143" s="16" t="str">
        <f t="shared" si="43"/>
        <v/>
      </c>
      <c r="U143" s="16" t="str">
        <f t="shared" si="43"/>
        <v/>
      </c>
      <c r="V143" s="16" t="str">
        <f t="shared" si="43"/>
        <v/>
      </c>
      <c r="W143" s="16" t="str">
        <f t="shared" si="43"/>
        <v/>
      </c>
      <c r="X143" s="16" t="str">
        <f t="shared" si="43"/>
        <v/>
      </c>
      <c r="Y143" s="16" t="str">
        <f t="shared" si="43"/>
        <v/>
      </c>
      <c r="Z143" s="16" t="str">
        <f t="shared" si="43"/>
        <v/>
      </c>
      <c r="AA143" s="16"/>
      <c r="AB143" s="16" t="str">
        <f t="shared" si="43"/>
        <v/>
      </c>
      <c r="AC143" s="16" t="str">
        <f t="shared" si="43"/>
        <v/>
      </c>
      <c r="AD143" s="16" t="str">
        <f t="shared" si="43"/>
        <v/>
      </c>
    </row>
    <row r="144" spans="2:30" ht="19.2" customHeight="1" x14ac:dyDescent="0.25">
      <c r="B144" s="77"/>
      <c r="D144" s="83"/>
      <c r="E144" s="84"/>
      <c r="F144" s="85"/>
      <c r="G144" s="87"/>
      <c r="H144" s="87"/>
      <c r="I144" s="88" t="str">
        <f t="shared" ref="I144:AD144" si="46">IF(OR(TRIM(I139)=0,TRIM(I139)=""),IF(I140="","",I140),IF(IFERROR(TRIM(INDEX(QryItemNamed,MATCH(TRIM(I139),ITEM,0),2)),"")="Y",TRIM(RIGHT(IFERROR(TRIM(INDEX(QryItemNamed,MATCH(TRIM(I139),ITEM,0),4)),"123456789012"),LEN(IFERROR(TRIM(INDEX(QryItemNamed,MATCH(TRIM(I139),ITEM,0),4)),"123456789012"))-9))&amp;I140,IFERROR(TRIM(INDEX(QryItemNamed,MATCH(TRIM(I139),ITEM,0),4))&amp;I140,"ITEM CODE DOES NOT EXIST IN ITEM MASTER")))</f>
        <v/>
      </c>
      <c r="J144" s="88" t="str">
        <f t="shared" si="46"/>
        <v/>
      </c>
      <c r="K144" s="39"/>
      <c r="L144" s="88" t="str">
        <f t="shared" ref="L144" si="47">IF(OR(TRIM(L139)=0,TRIM(L139)=""),IF(L140="","",L140),IF(IFERROR(TRIM(INDEX(QryItemNamed,MATCH(TRIM(L139),ITEM,0),2)),"")="Y",TRIM(RIGHT(IFERROR(TRIM(INDEX(QryItemNamed,MATCH(TRIM(L139),ITEM,0),4)),"123456789012"),LEN(IFERROR(TRIM(INDEX(QryItemNamed,MATCH(TRIM(L139),ITEM,0),4)),"123456789012"))-9))&amp;L140,IFERROR(TRIM(INDEX(QryItemNamed,MATCH(TRIM(L139),ITEM,0),4))&amp;L140,"ITEM CODE DOES NOT EXIST IN ITEM MASTER")))</f>
        <v/>
      </c>
      <c r="M144" s="39"/>
      <c r="N144" s="88" t="str">
        <f t="shared" ref="N144" si="48">IF(OR(TRIM(N139)=0,TRIM(N139)=""),IF(N140="","",N140),IF(IFERROR(TRIM(INDEX(QryItemNamed,MATCH(TRIM(N139),ITEM,0),2)),"")="Y",TRIM(RIGHT(IFERROR(TRIM(INDEX(QryItemNamed,MATCH(TRIM(N139),ITEM,0),4)),"123456789012"),LEN(IFERROR(TRIM(INDEX(QryItemNamed,MATCH(TRIM(N139),ITEM,0),4)),"123456789012"))-9))&amp;N140,IFERROR(TRIM(INDEX(QryItemNamed,MATCH(TRIM(N139),ITEM,0),4))&amp;N140,"ITEM CODE DOES NOT EXIST IN ITEM MASTER")))</f>
        <v/>
      </c>
      <c r="O144" s="88" t="str">
        <f t="shared" si="46"/>
        <v/>
      </c>
      <c r="P144" s="88" t="str">
        <f t="shared" si="46"/>
        <v/>
      </c>
      <c r="Q144" s="88" t="str">
        <f t="shared" si="46"/>
        <v/>
      </c>
      <c r="R144" s="88" t="str">
        <f t="shared" si="46"/>
        <v/>
      </c>
      <c r="S144" s="88" t="str">
        <f t="shared" si="46"/>
        <v/>
      </c>
      <c r="T144" s="88" t="str">
        <f t="shared" si="46"/>
        <v/>
      </c>
      <c r="U144" s="88" t="str">
        <f t="shared" si="46"/>
        <v/>
      </c>
      <c r="V144" s="88" t="str">
        <f t="shared" si="46"/>
        <v/>
      </c>
      <c r="W144" s="88" t="str">
        <f t="shared" si="46"/>
        <v/>
      </c>
      <c r="X144" s="88" t="str">
        <f t="shared" si="46"/>
        <v/>
      </c>
      <c r="Y144" s="88" t="str">
        <f t="shared" si="46"/>
        <v/>
      </c>
      <c r="Z144" s="88" t="str">
        <f t="shared" si="46"/>
        <v/>
      </c>
      <c r="AA144" s="39"/>
      <c r="AB144" s="88" t="str">
        <f t="shared" si="46"/>
        <v/>
      </c>
      <c r="AC144" s="88" t="str">
        <f t="shared" si="46"/>
        <v/>
      </c>
      <c r="AD144" s="88" t="str">
        <f t="shared" si="46"/>
        <v/>
      </c>
    </row>
    <row r="145" spans="2:30" ht="12.75" customHeight="1" x14ac:dyDescent="0.25">
      <c r="B145" s="77"/>
      <c r="D145" s="83"/>
      <c r="E145" s="84"/>
      <c r="F145" s="85"/>
      <c r="G145" s="87"/>
      <c r="H145" s="87"/>
      <c r="I145" s="89"/>
      <c r="J145" s="89"/>
      <c r="K145" s="40"/>
      <c r="L145" s="89"/>
      <c r="M145" s="40"/>
      <c r="N145" s="89"/>
      <c r="O145" s="89"/>
      <c r="P145" s="89"/>
      <c r="Q145" s="89"/>
      <c r="R145" s="89"/>
      <c r="S145" s="89"/>
      <c r="T145" s="89"/>
      <c r="U145" s="89"/>
      <c r="V145" s="89"/>
      <c r="W145" s="89"/>
      <c r="X145" s="89"/>
      <c r="Y145" s="89"/>
      <c r="Z145" s="89"/>
      <c r="AA145" s="40"/>
      <c r="AB145" s="89"/>
      <c r="AC145" s="89"/>
      <c r="AD145" s="89"/>
    </row>
    <row r="146" spans="2:30" ht="12.75" customHeight="1" x14ac:dyDescent="0.25">
      <c r="B146" s="77"/>
      <c r="D146" s="83"/>
      <c r="E146" s="84"/>
      <c r="F146" s="85"/>
      <c r="G146" s="87"/>
      <c r="H146" s="87"/>
      <c r="I146" s="89"/>
      <c r="J146" s="89"/>
      <c r="K146" s="40"/>
      <c r="L146" s="89"/>
      <c r="M146" s="40"/>
      <c r="N146" s="89"/>
      <c r="O146" s="89"/>
      <c r="P146" s="89"/>
      <c r="Q146" s="89"/>
      <c r="R146" s="89"/>
      <c r="S146" s="89"/>
      <c r="T146" s="89"/>
      <c r="U146" s="89"/>
      <c r="V146" s="89"/>
      <c r="W146" s="89"/>
      <c r="X146" s="89"/>
      <c r="Y146" s="89"/>
      <c r="Z146" s="89"/>
      <c r="AA146" s="40"/>
      <c r="AB146" s="89"/>
      <c r="AC146" s="89"/>
      <c r="AD146" s="89"/>
    </row>
    <row r="147" spans="2:30" ht="12.75" customHeight="1" x14ac:dyDescent="0.25">
      <c r="B147" s="77"/>
      <c r="D147" s="83"/>
      <c r="E147" s="84"/>
      <c r="F147" s="85"/>
      <c r="G147" s="87"/>
      <c r="H147" s="87"/>
      <c r="I147" s="89"/>
      <c r="J147" s="89"/>
      <c r="K147" s="40"/>
      <c r="L147" s="89"/>
      <c r="M147" s="40"/>
      <c r="N147" s="89"/>
      <c r="O147" s="89"/>
      <c r="P147" s="89"/>
      <c r="Q147" s="89"/>
      <c r="R147" s="89"/>
      <c r="S147" s="89"/>
      <c r="T147" s="89"/>
      <c r="U147" s="89"/>
      <c r="V147" s="89"/>
      <c r="W147" s="89"/>
      <c r="X147" s="89"/>
      <c r="Y147" s="89"/>
      <c r="Z147" s="89"/>
      <c r="AA147" s="40"/>
      <c r="AB147" s="89"/>
      <c r="AC147" s="89"/>
      <c r="AD147" s="89"/>
    </row>
    <row r="148" spans="2:30" ht="12.75" customHeight="1" x14ac:dyDescent="0.25">
      <c r="B148" s="77"/>
      <c r="D148" s="83"/>
      <c r="E148" s="84"/>
      <c r="F148" s="85"/>
      <c r="G148" s="87"/>
      <c r="H148" s="87"/>
      <c r="I148" s="89"/>
      <c r="J148" s="89"/>
      <c r="K148" s="40"/>
      <c r="L148" s="89"/>
      <c r="M148" s="40"/>
      <c r="N148" s="89"/>
      <c r="O148" s="89"/>
      <c r="P148" s="89"/>
      <c r="Q148" s="89"/>
      <c r="R148" s="89"/>
      <c r="S148" s="89"/>
      <c r="T148" s="89"/>
      <c r="U148" s="89"/>
      <c r="V148" s="89"/>
      <c r="W148" s="89"/>
      <c r="X148" s="89"/>
      <c r="Y148" s="89"/>
      <c r="Z148" s="89"/>
      <c r="AA148" s="40"/>
      <c r="AB148" s="89"/>
      <c r="AC148" s="89"/>
      <c r="AD148" s="89"/>
    </row>
    <row r="149" spans="2:30" ht="12.75" customHeight="1" x14ac:dyDescent="0.25">
      <c r="B149" s="77"/>
      <c r="D149" s="83"/>
      <c r="E149" s="84"/>
      <c r="F149" s="85"/>
      <c r="G149" s="87"/>
      <c r="H149" s="87"/>
      <c r="I149" s="89"/>
      <c r="J149" s="89"/>
      <c r="K149" s="40"/>
      <c r="L149" s="89"/>
      <c r="M149" s="40"/>
      <c r="N149" s="89"/>
      <c r="O149" s="89"/>
      <c r="P149" s="89"/>
      <c r="Q149" s="89"/>
      <c r="R149" s="89"/>
      <c r="S149" s="89"/>
      <c r="T149" s="89"/>
      <c r="U149" s="89"/>
      <c r="V149" s="89"/>
      <c r="W149" s="89"/>
      <c r="X149" s="89"/>
      <c r="Y149" s="89"/>
      <c r="Z149" s="89"/>
      <c r="AA149" s="40"/>
      <c r="AB149" s="89"/>
      <c r="AC149" s="89"/>
      <c r="AD149" s="89"/>
    </row>
    <row r="150" spans="2:30" ht="12.75" customHeight="1" x14ac:dyDescent="0.25">
      <c r="B150" s="77"/>
      <c r="D150" s="83"/>
      <c r="E150" s="84"/>
      <c r="F150" s="85"/>
      <c r="G150" s="87"/>
      <c r="H150" s="87"/>
      <c r="I150" s="89"/>
      <c r="J150" s="89"/>
      <c r="K150" s="40"/>
      <c r="L150" s="89"/>
      <c r="M150" s="40"/>
      <c r="N150" s="89"/>
      <c r="O150" s="89"/>
      <c r="P150" s="89"/>
      <c r="Q150" s="89"/>
      <c r="R150" s="89"/>
      <c r="S150" s="89"/>
      <c r="T150" s="89"/>
      <c r="U150" s="89"/>
      <c r="V150" s="89"/>
      <c r="W150" s="89"/>
      <c r="X150" s="89"/>
      <c r="Y150" s="89"/>
      <c r="Z150" s="89"/>
      <c r="AA150" s="40"/>
      <c r="AB150" s="89"/>
      <c r="AC150" s="89"/>
      <c r="AD150" s="89"/>
    </row>
    <row r="151" spans="2:30" ht="12.75" customHeight="1" x14ac:dyDescent="0.25">
      <c r="B151" s="77"/>
      <c r="D151" s="83"/>
      <c r="E151" s="84"/>
      <c r="F151" s="85"/>
      <c r="G151" s="87"/>
      <c r="H151" s="87"/>
      <c r="I151" s="89"/>
      <c r="J151" s="89"/>
      <c r="K151" s="40"/>
      <c r="L151" s="89"/>
      <c r="M151" s="40"/>
      <c r="N151" s="89"/>
      <c r="O151" s="89"/>
      <c r="P151" s="89"/>
      <c r="Q151" s="89"/>
      <c r="R151" s="89"/>
      <c r="S151" s="89"/>
      <c r="T151" s="89"/>
      <c r="U151" s="89"/>
      <c r="V151" s="89"/>
      <c r="W151" s="89"/>
      <c r="X151" s="89"/>
      <c r="Y151" s="89"/>
      <c r="Z151" s="89"/>
      <c r="AA151" s="40"/>
      <c r="AB151" s="89"/>
      <c r="AC151" s="89"/>
      <c r="AD151" s="89"/>
    </row>
    <row r="152" spans="2:30" ht="12.75" customHeight="1" x14ac:dyDescent="0.25">
      <c r="B152" s="77"/>
      <c r="D152" s="83"/>
      <c r="E152" s="84"/>
      <c r="F152" s="85"/>
      <c r="G152" s="87"/>
      <c r="H152" s="87"/>
      <c r="I152" s="89"/>
      <c r="J152" s="89"/>
      <c r="K152" s="40"/>
      <c r="L152" s="89"/>
      <c r="M152" s="40"/>
      <c r="N152" s="89"/>
      <c r="O152" s="89"/>
      <c r="P152" s="89"/>
      <c r="Q152" s="89"/>
      <c r="R152" s="89"/>
      <c r="S152" s="89"/>
      <c r="T152" s="89"/>
      <c r="U152" s="89"/>
      <c r="V152" s="89"/>
      <c r="W152" s="89"/>
      <c r="X152" s="89"/>
      <c r="Y152" s="89"/>
      <c r="Z152" s="89"/>
      <c r="AA152" s="40"/>
      <c r="AB152" s="89"/>
      <c r="AC152" s="89"/>
      <c r="AD152" s="89"/>
    </row>
    <row r="153" spans="2:30" ht="12.75" customHeight="1" x14ac:dyDescent="0.25">
      <c r="B153" s="77"/>
      <c r="D153" s="83"/>
      <c r="E153" s="84"/>
      <c r="F153" s="85"/>
      <c r="G153" s="87"/>
      <c r="H153" s="87"/>
      <c r="I153" s="89"/>
      <c r="J153" s="89"/>
      <c r="K153" s="40"/>
      <c r="L153" s="89"/>
      <c r="M153" s="40"/>
      <c r="N153" s="89"/>
      <c r="O153" s="89"/>
      <c r="P153" s="89"/>
      <c r="Q153" s="89"/>
      <c r="R153" s="89"/>
      <c r="S153" s="89"/>
      <c r="T153" s="89"/>
      <c r="U153" s="89"/>
      <c r="V153" s="89"/>
      <c r="W153" s="89"/>
      <c r="X153" s="89"/>
      <c r="Y153" s="89"/>
      <c r="Z153" s="89"/>
      <c r="AA153" s="40"/>
      <c r="AB153" s="89"/>
      <c r="AC153" s="89"/>
      <c r="AD153" s="89"/>
    </row>
    <row r="154" spans="2:30" ht="12.75" customHeight="1" x14ac:dyDescent="0.25">
      <c r="B154" s="77"/>
      <c r="D154" s="83"/>
      <c r="E154" s="84"/>
      <c r="F154" s="85"/>
      <c r="G154" s="87"/>
      <c r="H154" s="87"/>
      <c r="I154" s="89"/>
      <c r="J154" s="89"/>
      <c r="K154" s="40"/>
      <c r="L154" s="89"/>
      <c r="M154" s="40"/>
      <c r="N154" s="89"/>
      <c r="O154" s="89"/>
      <c r="P154" s="89"/>
      <c r="Q154" s="89"/>
      <c r="R154" s="89"/>
      <c r="S154" s="89"/>
      <c r="T154" s="89"/>
      <c r="U154" s="89"/>
      <c r="V154" s="89"/>
      <c r="W154" s="89"/>
      <c r="X154" s="89"/>
      <c r="Y154" s="89"/>
      <c r="Z154" s="89"/>
      <c r="AA154" s="40"/>
      <c r="AB154" s="89"/>
      <c r="AC154" s="89"/>
      <c r="AD154" s="89"/>
    </row>
    <row r="155" spans="2:30" ht="12.75" customHeight="1" x14ac:dyDescent="0.25">
      <c r="B155" s="77"/>
      <c r="D155" s="83"/>
      <c r="E155" s="84"/>
      <c r="F155" s="85"/>
      <c r="G155" s="87"/>
      <c r="H155" s="87"/>
      <c r="I155" s="90"/>
      <c r="J155" s="90"/>
      <c r="K155" s="41"/>
      <c r="L155" s="90"/>
      <c r="M155" s="41"/>
      <c r="N155" s="90"/>
      <c r="O155" s="90"/>
      <c r="P155" s="90"/>
      <c r="Q155" s="90"/>
      <c r="R155" s="90"/>
      <c r="S155" s="90"/>
      <c r="T155" s="90"/>
      <c r="U155" s="90"/>
      <c r="V155" s="90"/>
      <c r="W155" s="90"/>
      <c r="X155" s="90"/>
      <c r="Y155" s="90"/>
      <c r="Z155" s="90"/>
      <c r="AA155" s="41"/>
      <c r="AB155" s="90"/>
      <c r="AC155" s="90"/>
      <c r="AD155" s="90"/>
    </row>
    <row r="156" spans="2:30" ht="12.75" customHeight="1" thickBot="1" x14ac:dyDescent="0.3">
      <c r="B156" s="78"/>
      <c r="D156" s="91"/>
      <c r="E156" s="91"/>
      <c r="F156" s="91"/>
      <c r="G156" s="17"/>
      <c r="H156" s="18" t="s">
        <v>7</v>
      </c>
      <c r="I156" s="18" t="str">
        <f t="shared" ref="I156:AD156" si="49">IF(OR(TRIM(I139)=0,TRIM(I139)=""),"",IFERROR(TRIM(INDEX(QryItemNamed,MATCH(TRIM(I139),ITEM,0),3)),""))</f>
        <v/>
      </c>
      <c r="J156" s="18" t="str">
        <f t="shared" si="49"/>
        <v/>
      </c>
      <c r="K156" s="18"/>
      <c r="L156" s="18" t="str">
        <f t="shared" ref="L156" si="50">IF(OR(TRIM(L139)=0,TRIM(L139)=""),"",IFERROR(TRIM(INDEX(QryItemNamed,MATCH(TRIM(L139),ITEM,0),3)),""))</f>
        <v/>
      </c>
      <c r="M156" s="18"/>
      <c r="N156" s="18" t="str">
        <f t="shared" ref="N156" si="51">IF(OR(TRIM(N139)=0,TRIM(N139)=""),"",IFERROR(TRIM(INDEX(QryItemNamed,MATCH(TRIM(N139),ITEM,0),3)),""))</f>
        <v/>
      </c>
      <c r="O156" s="18" t="str">
        <f t="shared" si="49"/>
        <v/>
      </c>
      <c r="P156" s="18" t="str">
        <f t="shared" si="49"/>
        <v/>
      </c>
      <c r="Q156" s="18" t="str">
        <f t="shared" si="49"/>
        <v/>
      </c>
      <c r="R156" s="18" t="str">
        <f t="shared" si="49"/>
        <v/>
      </c>
      <c r="S156" s="18" t="str">
        <f t="shared" si="49"/>
        <v/>
      </c>
      <c r="T156" s="18" t="str">
        <f t="shared" si="49"/>
        <v/>
      </c>
      <c r="U156" s="18" t="str">
        <f t="shared" si="49"/>
        <v/>
      </c>
      <c r="V156" s="18" t="str">
        <f t="shared" si="49"/>
        <v/>
      </c>
      <c r="W156" s="18" t="str">
        <f t="shared" si="49"/>
        <v/>
      </c>
      <c r="X156" s="18" t="str">
        <f t="shared" si="49"/>
        <v/>
      </c>
      <c r="Y156" s="18" t="str">
        <f t="shared" si="49"/>
        <v/>
      </c>
      <c r="Z156" s="18" t="str">
        <f t="shared" si="49"/>
        <v/>
      </c>
      <c r="AA156" s="18"/>
      <c r="AB156" s="18" t="str">
        <f t="shared" si="49"/>
        <v/>
      </c>
      <c r="AC156" s="18" t="str">
        <f t="shared" si="49"/>
        <v/>
      </c>
      <c r="AD156" s="18" t="str">
        <f t="shared" si="49"/>
        <v/>
      </c>
    </row>
    <row r="157" spans="2:30" ht="12.75" customHeight="1" x14ac:dyDescent="0.25">
      <c r="B157" s="33"/>
      <c r="D157" s="20"/>
      <c r="E157" s="20"/>
      <c r="F157" s="20"/>
      <c r="G157" s="19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</row>
    <row r="158" spans="2:30" ht="12.75" customHeight="1" x14ac:dyDescent="0.25">
      <c r="B158" s="34"/>
      <c r="D158" s="20"/>
      <c r="E158" s="20" t="s">
        <v>1</v>
      </c>
      <c r="F158" s="20"/>
      <c r="G158" s="19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1"/>
    </row>
    <row r="159" spans="2:30" ht="12.75" customHeight="1" x14ac:dyDescent="0.25">
      <c r="B159" s="34"/>
      <c r="D159" s="21"/>
      <c r="E159" s="21"/>
      <c r="F159" s="21"/>
      <c r="G159" s="22"/>
      <c r="H159" s="21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1"/>
    </row>
    <row r="160" spans="2:30" ht="12.75" customHeight="1" x14ac:dyDescent="0.25">
      <c r="B160" s="34"/>
      <c r="D160" s="21"/>
      <c r="E160" s="21"/>
      <c r="F160" s="21"/>
      <c r="G160" s="22"/>
      <c r="H160" s="21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1"/>
    </row>
    <row r="161" spans="2:30" ht="12.75" customHeight="1" x14ac:dyDescent="0.25">
      <c r="B161" s="34"/>
      <c r="D161" s="21"/>
      <c r="E161" s="21"/>
      <c r="F161" s="21"/>
      <c r="G161" s="22"/>
      <c r="H161" s="21"/>
      <c r="I161" s="20"/>
      <c r="J161" s="20"/>
      <c r="K161" s="20"/>
      <c r="L161" s="20"/>
      <c r="M161" s="20"/>
      <c r="N161" s="20"/>
      <c r="O161" s="20"/>
      <c r="P161" s="21"/>
      <c r="Q161" s="20"/>
      <c r="R161" s="20"/>
      <c r="S161" s="20"/>
      <c r="T161" s="20"/>
      <c r="U161" s="20"/>
      <c r="V161" s="20"/>
      <c r="W161" s="20"/>
      <c r="X161" s="20"/>
      <c r="Y161" s="20"/>
      <c r="Z161" s="23"/>
      <c r="AA161" s="23"/>
      <c r="AB161" s="23"/>
      <c r="AC161" s="21"/>
      <c r="AD161" s="21"/>
    </row>
    <row r="162" spans="2:30" ht="12.75" customHeight="1" x14ac:dyDescent="0.25">
      <c r="B162" s="34"/>
      <c r="D162" s="21"/>
      <c r="E162" s="21"/>
      <c r="F162" s="21"/>
      <c r="G162" s="22"/>
      <c r="H162" s="21"/>
      <c r="I162" s="20"/>
      <c r="J162" s="20"/>
      <c r="K162" s="20"/>
      <c r="L162" s="20"/>
      <c r="M162" s="20"/>
      <c r="N162" s="20"/>
      <c r="O162" s="20"/>
      <c r="P162" s="21"/>
      <c r="Q162" s="20"/>
      <c r="R162" s="20"/>
      <c r="S162" s="20"/>
      <c r="T162" s="20"/>
      <c r="U162" s="20"/>
      <c r="V162" s="20"/>
      <c r="W162" s="20"/>
      <c r="X162" s="21"/>
      <c r="Y162" s="20"/>
      <c r="Z162" s="23"/>
      <c r="AA162" s="23"/>
      <c r="AB162" s="23"/>
      <c r="AC162" s="21"/>
      <c r="AD162" s="21"/>
    </row>
    <row r="163" spans="2:30" ht="12.75" customHeight="1" x14ac:dyDescent="0.25">
      <c r="B163" s="34"/>
      <c r="D163" s="21"/>
      <c r="E163" s="21"/>
      <c r="F163" s="21"/>
      <c r="G163" s="22"/>
      <c r="H163" s="21"/>
      <c r="I163" s="20"/>
      <c r="J163" s="20"/>
      <c r="K163" s="20"/>
      <c r="L163" s="20"/>
      <c r="M163" s="20"/>
      <c r="N163" s="20"/>
      <c r="O163" s="20"/>
      <c r="P163" s="21"/>
      <c r="Q163" s="20"/>
      <c r="R163" s="20"/>
      <c r="S163" s="20"/>
      <c r="T163" s="20"/>
      <c r="U163" s="20"/>
      <c r="V163" s="20"/>
      <c r="W163" s="20"/>
      <c r="X163" s="21"/>
      <c r="Y163" s="20"/>
      <c r="Z163" s="23"/>
      <c r="AA163" s="23"/>
      <c r="AB163" s="23"/>
      <c r="AC163" s="21"/>
      <c r="AD163" s="21"/>
    </row>
    <row r="164" spans="2:30" ht="12.75" customHeight="1" x14ac:dyDescent="0.25">
      <c r="B164" s="34"/>
      <c r="D164" s="21"/>
      <c r="E164" s="21"/>
      <c r="F164" s="21"/>
      <c r="G164" s="22"/>
      <c r="H164" s="21"/>
      <c r="I164" s="20"/>
      <c r="J164" s="20"/>
      <c r="K164" s="20"/>
      <c r="L164" s="20"/>
      <c r="M164" s="20"/>
      <c r="N164" s="20"/>
      <c r="O164" s="20"/>
      <c r="P164" s="21"/>
      <c r="Q164" s="20"/>
      <c r="R164" s="20"/>
      <c r="S164" s="20"/>
      <c r="T164" s="20"/>
      <c r="U164" s="20"/>
      <c r="V164" s="20"/>
      <c r="W164" s="20"/>
      <c r="X164" s="21"/>
      <c r="Y164" s="20"/>
      <c r="Z164" s="23"/>
      <c r="AA164" s="23"/>
      <c r="AB164" s="23"/>
      <c r="AC164" s="21"/>
      <c r="AD164" s="21"/>
    </row>
    <row r="165" spans="2:30" ht="12.75" customHeight="1" x14ac:dyDescent="0.25">
      <c r="B165" s="34"/>
      <c r="D165" s="21"/>
      <c r="E165" s="21"/>
      <c r="F165" s="21"/>
      <c r="G165" s="22"/>
      <c r="H165" s="21"/>
      <c r="I165" s="20"/>
      <c r="J165" s="20"/>
      <c r="K165" s="20"/>
      <c r="L165" s="20"/>
      <c r="M165" s="20"/>
      <c r="N165" s="20"/>
      <c r="O165" s="20"/>
      <c r="P165" s="21"/>
      <c r="Q165" s="20"/>
      <c r="R165" s="20"/>
      <c r="S165" s="20"/>
      <c r="T165" s="20"/>
      <c r="U165" s="20"/>
      <c r="V165" s="20"/>
      <c r="W165" s="20"/>
      <c r="X165" s="21"/>
      <c r="Y165" s="20"/>
      <c r="Z165" s="23"/>
      <c r="AA165" s="23"/>
      <c r="AB165" s="23"/>
      <c r="AC165" s="21"/>
      <c r="AD165" s="21"/>
    </row>
    <row r="166" spans="2:30" ht="12.75" customHeight="1" x14ac:dyDescent="0.25">
      <c r="B166" s="34"/>
      <c r="D166" s="21"/>
      <c r="E166" s="21"/>
      <c r="F166" s="21"/>
      <c r="G166" s="22"/>
      <c r="H166" s="21"/>
      <c r="I166" s="20"/>
      <c r="J166" s="20"/>
      <c r="K166" s="20"/>
      <c r="L166" s="20"/>
      <c r="M166" s="20"/>
      <c r="N166" s="20"/>
      <c r="O166" s="20"/>
      <c r="P166" s="21"/>
      <c r="Q166" s="20"/>
      <c r="R166" s="20"/>
      <c r="S166" s="20"/>
      <c r="T166" s="20"/>
      <c r="U166" s="20"/>
      <c r="V166" s="20"/>
      <c r="W166" s="20"/>
      <c r="X166" s="21"/>
      <c r="Y166" s="20"/>
      <c r="Z166" s="23"/>
      <c r="AA166" s="23"/>
      <c r="AB166" s="23"/>
      <c r="AC166" s="21"/>
      <c r="AD166" s="21"/>
    </row>
    <row r="167" spans="2:30" ht="12.75" customHeight="1" x14ac:dyDescent="0.25">
      <c r="B167" s="34"/>
      <c r="D167" s="21"/>
      <c r="E167" s="21"/>
      <c r="F167" s="21"/>
      <c r="G167" s="22"/>
      <c r="H167" s="21"/>
      <c r="I167" s="20"/>
      <c r="J167" s="20"/>
      <c r="K167" s="20"/>
      <c r="L167" s="20"/>
      <c r="M167" s="20"/>
      <c r="N167" s="20"/>
      <c r="O167" s="20"/>
      <c r="P167" s="21"/>
      <c r="Q167" s="20"/>
      <c r="R167" s="20"/>
      <c r="S167" s="20"/>
      <c r="T167" s="20"/>
      <c r="U167" s="20"/>
      <c r="V167" s="20"/>
      <c r="W167" s="20"/>
      <c r="X167" s="21"/>
      <c r="Y167" s="20"/>
      <c r="Z167" s="23"/>
      <c r="AA167" s="23"/>
      <c r="AB167" s="23"/>
      <c r="AC167" s="21"/>
      <c r="AD167" s="21"/>
    </row>
    <row r="168" spans="2:30" ht="12.75" customHeight="1" x14ac:dyDescent="0.25">
      <c r="B168" s="34"/>
      <c r="D168" s="21"/>
      <c r="E168" s="21"/>
      <c r="F168" s="21"/>
      <c r="G168" s="22"/>
      <c r="H168" s="21"/>
      <c r="I168" s="20"/>
      <c r="J168" s="20"/>
      <c r="K168" s="20"/>
      <c r="L168" s="20"/>
      <c r="M168" s="20"/>
      <c r="N168" s="20"/>
      <c r="O168" s="20"/>
      <c r="P168" s="21"/>
      <c r="Q168" s="20"/>
      <c r="R168" s="20"/>
      <c r="S168" s="20"/>
      <c r="T168" s="20"/>
      <c r="U168" s="20"/>
      <c r="V168" s="20"/>
      <c r="W168" s="20"/>
      <c r="X168" s="21"/>
      <c r="Y168" s="20"/>
      <c r="Z168" s="23"/>
      <c r="AA168" s="23"/>
      <c r="AB168" s="23"/>
      <c r="AC168" s="21"/>
      <c r="AD168" s="21"/>
    </row>
    <row r="169" spans="2:30" ht="12.75" customHeight="1" x14ac:dyDescent="0.25">
      <c r="B169" s="34"/>
      <c r="D169" s="21"/>
      <c r="E169" s="21"/>
      <c r="F169" s="21"/>
      <c r="G169" s="22"/>
      <c r="H169" s="21"/>
      <c r="I169" s="20"/>
      <c r="J169" s="20"/>
      <c r="K169" s="20"/>
      <c r="L169" s="20"/>
      <c r="M169" s="20"/>
      <c r="N169" s="20"/>
      <c r="O169" s="20"/>
      <c r="P169" s="21"/>
      <c r="Q169" s="20"/>
      <c r="R169" s="20"/>
      <c r="S169" s="20"/>
      <c r="T169" s="20"/>
      <c r="U169" s="20"/>
      <c r="V169" s="20"/>
      <c r="W169" s="20"/>
      <c r="X169" s="21"/>
      <c r="Y169" s="20"/>
      <c r="Z169" s="23"/>
      <c r="AA169" s="23"/>
      <c r="AB169" s="23"/>
      <c r="AC169" s="21"/>
      <c r="AD169" s="21"/>
    </row>
    <row r="170" spans="2:30" ht="12.75" customHeight="1" x14ac:dyDescent="0.25">
      <c r="B170" s="34"/>
      <c r="D170" s="21"/>
      <c r="E170" s="21"/>
      <c r="F170" s="21"/>
      <c r="G170" s="22"/>
      <c r="H170" s="21"/>
      <c r="I170" s="20"/>
      <c r="J170" s="20"/>
      <c r="K170" s="20"/>
      <c r="L170" s="20"/>
      <c r="M170" s="20"/>
      <c r="N170" s="20"/>
      <c r="O170" s="20"/>
      <c r="P170" s="21"/>
      <c r="Q170" s="20"/>
      <c r="R170" s="20"/>
      <c r="S170" s="20"/>
      <c r="T170" s="20"/>
      <c r="U170" s="20"/>
      <c r="V170" s="20"/>
      <c r="W170" s="20"/>
      <c r="X170" s="21"/>
      <c r="Y170" s="20"/>
      <c r="Z170" s="23"/>
      <c r="AA170" s="23"/>
      <c r="AB170" s="23"/>
      <c r="AC170" s="21"/>
      <c r="AD170" s="21"/>
    </row>
    <row r="171" spans="2:30" ht="12.75" customHeight="1" x14ac:dyDescent="0.25">
      <c r="B171" s="34"/>
      <c r="D171" s="21"/>
      <c r="E171" s="21"/>
      <c r="F171" s="21"/>
      <c r="G171" s="22"/>
      <c r="H171" s="21"/>
      <c r="I171" s="20"/>
      <c r="J171" s="20"/>
      <c r="K171" s="20"/>
      <c r="L171" s="20"/>
      <c r="M171" s="20"/>
      <c r="N171" s="20"/>
      <c r="O171" s="20"/>
      <c r="P171" s="21"/>
      <c r="Q171" s="20"/>
      <c r="R171" s="20"/>
      <c r="S171" s="20"/>
      <c r="T171" s="20"/>
      <c r="U171" s="20"/>
      <c r="V171" s="20"/>
      <c r="W171" s="20"/>
      <c r="X171" s="21"/>
      <c r="Y171" s="20"/>
      <c r="Z171" s="23"/>
      <c r="AA171" s="23"/>
      <c r="AB171" s="23"/>
      <c r="AC171" s="21"/>
      <c r="AD171" s="21"/>
    </row>
    <row r="172" spans="2:30" ht="12.75" customHeight="1" x14ac:dyDescent="0.25">
      <c r="B172" s="34"/>
      <c r="D172" s="21"/>
      <c r="E172" s="21"/>
      <c r="F172" s="21"/>
      <c r="G172" s="22"/>
      <c r="H172" s="21"/>
      <c r="I172" s="20"/>
      <c r="J172" s="20"/>
      <c r="K172" s="20"/>
      <c r="L172" s="20"/>
      <c r="M172" s="20"/>
      <c r="N172" s="20"/>
      <c r="O172" s="20"/>
      <c r="P172" s="21"/>
      <c r="Q172" s="20"/>
      <c r="R172" s="20"/>
      <c r="S172" s="20"/>
      <c r="T172" s="20"/>
      <c r="U172" s="20"/>
      <c r="V172" s="20"/>
      <c r="W172" s="20"/>
      <c r="X172" s="20"/>
      <c r="Y172" s="20"/>
      <c r="Z172" s="23"/>
      <c r="AA172" s="23"/>
      <c r="AB172" s="23"/>
      <c r="AC172" s="21"/>
      <c r="AD172" s="21"/>
    </row>
    <row r="173" spans="2:30" ht="12.75" customHeight="1" x14ac:dyDescent="0.25">
      <c r="B173" s="34"/>
      <c r="D173" s="21"/>
      <c r="E173" s="21"/>
      <c r="F173" s="21"/>
      <c r="G173" s="22"/>
      <c r="H173" s="21"/>
      <c r="I173" s="20"/>
      <c r="J173" s="20"/>
      <c r="K173" s="20"/>
      <c r="L173" s="20"/>
      <c r="M173" s="20"/>
      <c r="N173" s="20"/>
      <c r="O173" s="20"/>
      <c r="P173" s="21"/>
      <c r="Q173" s="20"/>
      <c r="R173" s="20"/>
      <c r="S173" s="20"/>
      <c r="T173" s="20"/>
      <c r="U173" s="20"/>
      <c r="V173" s="20"/>
      <c r="W173" s="20"/>
      <c r="X173" s="20"/>
      <c r="Y173" s="20"/>
      <c r="Z173" s="23"/>
      <c r="AA173" s="23"/>
      <c r="AB173" s="23"/>
      <c r="AC173" s="21"/>
      <c r="AD173" s="21"/>
    </row>
    <row r="174" spans="2:30" ht="12.75" customHeight="1" x14ac:dyDescent="0.25">
      <c r="B174" s="34"/>
      <c r="D174" s="25"/>
      <c r="E174" s="25"/>
      <c r="F174" s="25"/>
      <c r="G174" s="24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6"/>
      <c r="AA174" s="26"/>
      <c r="AB174" s="26"/>
      <c r="AC174" s="25"/>
      <c r="AD174" s="25"/>
    </row>
    <row r="175" spans="2:30" ht="12.75" customHeight="1" x14ac:dyDescent="0.25">
      <c r="B175" s="34"/>
      <c r="D175" s="25"/>
      <c r="E175" s="25"/>
      <c r="F175" s="25"/>
      <c r="G175" s="24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6"/>
      <c r="AA175" s="26"/>
      <c r="AB175" s="26"/>
      <c r="AC175" s="25"/>
      <c r="AD175" s="25"/>
    </row>
    <row r="176" spans="2:30" ht="12.75" customHeight="1" x14ac:dyDescent="0.25">
      <c r="B176" s="34"/>
      <c r="D176" s="25"/>
      <c r="E176" s="25"/>
      <c r="F176" s="25"/>
      <c r="G176" s="24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6"/>
      <c r="AA176" s="26"/>
      <c r="AB176" s="26"/>
      <c r="AC176" s="25"/>
      <c r="AD176" s="25"/>
    </row>
    <row r="177" spans="2:30" ht="12.75" customHeight="1" thickBot="1" x14ac:dyDescent="0.3">
      <c r="B177" s="35"/>
      <c r="D177" s="25"/>
      <c r="E177" s="25"/>
      <c r="F177" s="25"/>
      <c r="G177" s="24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6"/>
      <c r="AA177" s="26"/>
      <c r="AB177" s="26"/>
      <c r="AC177" s="25"/>
      <c r="AD177" s="25"/>
    </row>
    <row r="178" spans="2:30" ht="12.75" customHeight="1" thickBot="1" x14ac:dyDescent="0.3">
      <c r="D178" s="92" t="s">
        <v>3</v>
      </c>
      <c r="E178" s="93"/>
      <c r="F178" s="93"/>
      <c r="G178" s="93"/>
      <c r="H178" s="94"/>
      <c r="I178" s="27" t="str">
        <f t="shared" ref="I178:AD178" si="52">IF(I139="","",IF(OR(I156="", I156="LS", I156="LUMP"),IF(SUM(COUNTIF(I157:I177,"LS")+COUNTIF(I157:I177,"LUMP"))&gt;0,"LS",""),IF(SUM(I157:I177)&lt;&gt;0,SUM(I157:I177),"")))</f>
        <v/>
      </c>
      <c r="J178" s="27" t="str">
        <f t="shared" ref="J178" si="53">IF(J139="","",IF(OR(J156="", J156="LS", J156="LUMP"),IF(SUM(COUNTIF(J157:J177,"LS")+COUNTIF(J157:J177,"LUMP"))&gt;0,"LS",""),IF(SUM(J157:J177)&lt;&gt;0,SUM(J157:J177),"")))</f>
        <v/>
      </c>
      <c r="K178" s="27"/>
      <c r="L178" s="27" t="str">
        <f t="shared" ref="L178" si="54">IF(L139="","",IF(OR(L156="", L156="LS", L156="LUMP"),IF(SUM(COUNTIF(L157:L177,"LS")+COUNTIF(L157:L177,"LUMP"))&gt;0,"LS",""),IF(SUM(L157:L177)&lt;&gt;0,SUM(L157:L177),"")))</f>
        <v/>
      </c>
      <c r="M178" s="27"/>
      <c r="N178" s="27" t="str">
        <f t="shared" ref="N178" si="55">IF(N139="","",IF(OR(N156="", N156="LS", N156="LUMP"),IF(SUM(COUNTIF(N157:N177,"LS")+COUNTIF(N157:N177,"LUMP"))&gt;0,"LS",""),IF(SUM(N157:N177)&lt;&gt;0,SUM(N157:N177),"")))</f>
        <v/>
      </c>
      <c r="O178" s="27" t="str">
        <f t="shared" si="52"/>
        <v/>
      </c>
      <c r="P178" s="27" t="str">
        <f t="shared" si="52"/>
        <v/>
      </c>
      <c r="Q178" s="27" t="str">
        <f t="shared" si="52"/>
        <v/>
      </c>
      <c r="R178" s="27" t="str">
        <f t="shared" ref="R178" si="56">IF(R139="","",IF(OR(R156="", R156="LS", R156="LUMP"),IF(SUM(COUNTIF(R157:R177,"LS")+COUNTIF(R157:R177,"LUMP"))&gt;0,"LS",""),IF(SUM(R157:R177)&lt;&gt;0,SUM(R157:R177),"")))</f>
        <v/>
      </c>
      <c r="S178" s="27" t="str">
        <f t="shared" si="52"/>
        <v/>
      </c>
      <c r="T178" s="27" t="str">
        <f t="shared" si="52"/>
        <v/>
      </c>
      <c r="U178" s="27" t="str">
        <f t="shared" si="52"/>
        <v/>
      </c>
      <c r="V178" s="27" t="str">
        <f t="shared" si="52"/>
        <v/>
      </c>
      <c r="W178" s="27" t="str">
        <f t="shared" si="52"/>
        <v/>
      </c>
      <c r="X178" s="27" t="str">
        <f t="shared" si="52"/>
        <v/>
      </c>
      <c r="Y178" s="27" t="str">
        <f t="shared" si="52"/>
        <v/>
      </c>
      <c r="Z178" s="27" t="str">
        <f t="shared" si="52"/>
        <v/>
      </c>
      <c r="AA178" s="27"/>
      <c r="AB178" s="27" t="str">
        <f t="shared" si="52"/>
        <v/>
      </c>
      <c r="AC178" s="27" t="str">
        <f t="shared" si="52"/>
        <v/>
      </c>
      <c r="AD178" s="27" t="str">
        <f t="shared" si="52"/>
        <v/>
      </c>
    </row>
    <row r="179" spans="2:30" ht="12.75" customHeight="1" x14ac:dyDescent="0.25">
      <c r="B179" s="6" t="s">
        <v>15</v>
      </c>
      <c r="D179" s="95" t="s">
        <v>4</v>
      </c>
      <c r="E179" s="96"/>
      <c r="F179" s="96"/>
      <c r="G179" s="96"/>
      <c r="H179" s="97"/>
      <c r="I179" s="28" t="str">
        <f t="shared" ref="I179:AD179" si="57">IF(I139="","",IF(I178="LS","LS",IF(I178&lt;&gt;"",ROUNDUP(I178,0),"")))</f>
        <v/>
      </c>
      <c r="J179" s="28" t="str">
        <f t="shared" si="57"/>
        <v/>
      </c>
      <c r="K179" s="28"/>
      <c r="L179" s="28" t="str">
        <f t="shared" ref="L179" si="58">IF(L139="","",IF(L178="LS","LS",IF(L178&lt;&gt;"",ROUNDUP(L178,0),"")))</f>
        <v/>
      </c>
      <c r="M179" s="28"/>
      <c r="N179" s="28" t="str">
        <f t="shared" ref="N179" si="59">IF(N139="","",IF(N178="LS","LS",IF(N178&lt;&gt;"",ROUNDUP(N178,0),"")))</f>
        <v/>
      </c>
      <c r="O179" s="28" t="str">
        <f t="shared" si="57"/>
        <v/>
      </c>
      <c r="P179" s="28" t="str">
        <f t="shared" si="57"/>
        <v/>
      </c>
      <c r="Q179" s="28" t="str">
        <f t="shared" si="57"/>
        <v/>
      </c>
      <c r="R179" s="28" t="str">
        <f t="shared" si="57"/>
        <v/>
      </c>
      <c r="S179" s="28" t="str">
        <f t="shared" si="57"/>
        <v/>
      </c>
      <c r="T179" s="28" t="str">
        <f t="shared" si="57"/>
        <v/>
      </c>
      <c r="U179" s="28" t="str">
        <f t="shared" si="57"/>
        <v/>
      </c>
      <c r="V179" s="28" t="str">
        <f t="shared" si="57"/>
        <v/>
      </c>
      <c r="W179" s="28" t="str">
        <f t="shared" si="57"/>
        <v/>
      </c>
      <c r="X179" s="28" t="str">
        <f t="shared" si="57"/>
        <v/>
      </c>
      <c r="Y179" s="28" t="str">
        <f t="shared" si="57"/>
        <v/>
      </c>
      <c r="Z179" s="28" t="str">
        <f t="shared" si="57"/>
        <v/>
      </c>
      <c r="AA179" s="28"/>
      <c r="AB179" s="28" t="str">
        <f t="shared" si="57"/>
        <v/>
      </c>
      <c r="AC179" s="28" t="str">
        <f t="shared" si="57"/>
        <v/>
      </c>
      <c r="AD179" s="28" t="str">
        <f t="shared" si="57"/>
        <v/>
      </c>
    </row>
  </sheetData>
  <mergeCells count="110">
    <mergeCell ref="D178:H178"/>
    <mergeCell ref="D179:H179"/>
    <mergeCell ref="Y144:Y155"/>
    <mergeCell ref="Z144:Z155"/>
    <mergeCell ref="AB144:AB155"/>
    <mergeCell ref="AC144:AC155"/>
    <mergeCell ref="AD144:AD155"/>
    <mergeCell ref="D156:F156"/>
    <mergeCell ref="S144:S155"/>
    <mergeCell ref="T144:T155"/>
    <mergeCell ref="U144:U155"/>
    <mergeCell ref="V144:V155"/>
    <mergeCell ref="W144:W155"/>
    <mergeCell ref="X144:X155"/>
    <mergeCell ref="L144:L155"/>
    <mergeCell ref="N144:N155"/>
    <mergeCell ref="O144:O155"/>
    <mergeCell ref="P144:P155"/>
    <mergeCell ref="Q144:Q155"/>
    <mergeCell ref="R144:R155"/>
    <mergeCell ref="B143:B156"/>
    <mergeCell ref="D143:F155"/>
    <mergeCell ref="G143:G155"/>
    <mergeCell ref="H143:H155"/>
    <mergeCell ref="I144:I155"/>
    <mergeCell ref="J144:J155"/>
    <mergeCell ref="AC101:AC112"/>
    <mergeCell ref="AD101:AD112"/>
    <mergeCell ref="D113:F113"/>
    <mergeCell ref="D135:H135"/>
    <mergeCell ref="D136:H136"/>
    <mergeCell ref="D138:AD138"/>
    <mergeCell ref="V101:V112"/>
    <mergeCell ref="W101:W112"/>
    <mergeCell ref="X101:X112"/>
    <mergeCell ref="Y101:Y112"/>
    <mergeCell ref="Z101:Z112"/>
    <mergeCell ref="AB101:AB112"/>
    <mergeCell ref="P101:P112"/>
    <mergeCell ref="Q101:Q112"/>
    <mergeCell ref="R101:R112"/>
    <mergeCell ref="S101:S112"/>
    <mergeCell ref="T101:T112"/>
    <mergeCell ref="U101:U112"/>
    <mergeCell ref="D95:AD95"/>
    <mergeCell ref="B100:B113"/>
    <mergeCell ref="D100:F112"/>
    <mergeCell ref="G100:G112"/>
    <mergeCell ref="H100:H112"/>
    <mergeCell ref="I101:I112"/>
    <mergeCell ref="J101:J112"/>
    <mergeCell ref="L101:L112"/>
    <mergeCell ref="N101:N112"/>
    <mergeCell ref="O101:O112"/>
    <mergeCell ref="D92:H92"/>
    <mergeCell ref="D93:H93"/>
    <mergeCell ref="U58:U69"/>
    <mergeCell ref="V58:V69"/>
    <mergeCell ref="W58:W69"/>
    <mergeCell ref="X58:X69"/>
    <mergeCell ref="Y58:Y69"/>
    <mergeCell ref="Z58:Z69"/>
    <mergeCell ref="O58:O69"/>
    <mergeCell ref="P58:P69"/>
    <mergeCell ref="Q58:Q69"/>
    <mergeCell ref="R58:R69"/>
    <mergeCell ref="S58:S69"/>
    <mergeCell ref="T58:T69"/>
    <mergeCell ref="D50:H50"/>
    <mergeCell ref="D52:AD52"/>
    <mergeCell ref="B57:B70"/>
    <mergeCell ref="D57:F69"/>
    <mergeCell ref="G57:G69"/>
    <mergeCell ref="H57:H69"/>
    <mergeCell ref="I58:I69"/>
    <mergeCell ref="J58:J69"/>
    <mergeCell ref="L58:L69"/>
    <mergeCell ref="N58:N69"/>
    <mergeCell ref="AB58:AB69"/>
    <mergeCell ref="AC58:AC69"/>
    <mergeCell ref="AD58:AD69"/>
    <mergeCell ref="D70:F70"/>
    <mergeCell ref="D49:H49"/>
    <mergeCell ref="U15:U26"/>
    <mergeCell ref="V15:V26"/>
    <mergeCell ref="W15:W26"/>
    <mergeCell ref="X15:X26"/>
    <mergeCell ref="Y15:Y26"/>
    <mergeCell ref="Z15:Z26"/>
    <mergeCell ref="O15:O26"/>
    <mergeCell ref="P15:P26"/>
    <mergeCell ref="Q15:Q26"/>
    <mergeCell ref="R15:R26"/>
    <mergeCell ref="S15:S26"/>
    <mergeCell ref="T15:T26"/>
    <mergeCell ref="D9:AD9"/>
    <mergeCell ref="B14:B27"/>
    <mergeCell ref="D14:F26"/>
    <mergeCell ref="G14:G26"/>
    <mergeCell ref="H14:H26"/>
    <mergeCell ref="I15:I26"/>
    <mergeCell ref="J15:J26"/>
    <mergeCell ref="K15:K26"/>
    <mergeCell ref="L15:L26"/>
    <mergeCell ref="N15:N26"/>
    <mergeCell ref="AA15:AA26"/>
    <mergeCell ref="AB15:AB26"/>
    <mergeCell ref="AC15:AC26"/>
    <mergeCell ref="AD15:AD26"/>
    <mergeCell ref="D27:F27"/>
  </mergeCells>
  <printOptions verticalCentered="1"/>
  <pageMargins left="0.25" right="0.25" top="0.75" bottom="0.75" header="0.3" footer="0.3"/>
  <pageSetup scale="32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5E089-3334-45A3-B00F-1E2C2011A159}">
  <dimension ref="A1:AH19"/>
  <sheetViews>
    <sheetView topLeftCell="R4" zoomScale="160" zoomScaleNormal="160" workbookViewId="0">
      <selection activeCell="AD11" sqref="AD11"/>
    </sheetView>
  </sheetViews>
  <sheetFormatPr defaultRowHeight="13.2" x14ac:dyDescent="0.25"/>
  <cols>
    <col min="1" max="1" width="8.88671875" style="43"/>
    <col min="2" max="3" width="9.6640625" style="43" bestFit="1" customWidth="1"/>
    <col min="4" max="4" width="21.33203125" style="43" bestFit="1" customWidth="1"/>
    <col min="5" max="5" width="13.33203125" style="43" customWidth="1"/>
    <col min="6" max="6" width="13.6640625" style="43" bestFit="1" customWidth="1"/>
    <col min="7" max="7" width="11.33203125" style="43" bestFit="1" customWidth="1"/>
    <col min="8" max="8" width="11.33203125" style="43" customWidth="1"/>
    <col min="9" max="9" width="11" style="43" bestFit="1" customWidth="1"/>
    <col min="10" max="10" width="14.109375" style="43" bestFit="1" customWidth="1"/>
    <col min="11" max="11" width="3" style="44" customWidth="1"/>
    <col min="12" max="12" width="8.88671875" style="45"/>
    <col min="13" max="13" width="12.44140625" style="45" bestFit="1" customWidth="1"/>
    <col min="14" max="14" width="15.33203125" style="45" bestFit="1" customWidth="1"/>
    <col min="15" max="15" width="10.44140625" style="45" bestFit="1" customWidth="1"/>
    <col min="16" max="18" width="8.88671875" style="45"/>
    <col min="19" max="19" width="9.5546875" style="45" bestFit="1" customWidth="1"/>
    <col min="20" max="20" width="10.5546875" style="45" bestFit="1" customWidth="1"/>
    <col min="21" max="22" width="8.88671875" style="45"/>
    <col min="23" max="23" width="11.6640625" style="45" bestFit="1" customWidth="1"/>
    <col min="24" max="31" width="8.88671875" style="45"/>
  </cols>
  <sheetData>
    <row r="1" spans="1:34" x14ac:dyDescent="0.25">
      <c r="L1" s="72" t="s">
        <v>44</v>
      </c>
      <c r="M1" s="45" t="s">
        <v>49</v>
      </c>
      <c r="N1" s="47" t="s">
        <v>56</v>
      </c>
      <c r="P1" s="47" t="s">
        <v>62</v>
      </c>
      <c r="Q1" s="47" t="s">
        <v>63</v>
      </c>
      <c r="R1" s="47" t="s">
        <v>63</v>
      </c>
      <c r="S1" s="45" t="s">
        <v>68</v>
      </c>
      <c r="T1" s="45" t="s">
        <v>69</v>
      </c>
      <c r="U1" s="47" t="s">
        <v>72</v>
      </c>
      <c r="V1" s="47" t="s">
        <v>73</v>
      </c>
      <c r="W1" s="47" t="s">
        <v>77</v>
      </c>
      <c r="AA1" s="45" t="s">
        <v>91</v>
      </c>
      <c r="AD1" s="45" t="s">
        <v>100</v>
      </c>
      <c r="AF1" s="45"/>
      <c r="AG1" t="s">
        <v>105</v>
      </c>
    </row>
    <row r="2" spans="1:34" x14ac:dyDescent="0.25">
      <c r="L2" s="72">
        <f>22/12</f>
        <v>1.8333333333333333</v>
      </c>
      <c r="M2" s="45">
        <v>3000</v>
      </c>
      <c r="N2" s="45">
        <v>115</v>
      </c>
      <c r="P2" s="45">
        <v>12</v>
      </c>
      <c r="Q2" s="45">
        <v>6</v>
      </c>
      <c r="R2" s="45">
        <v>6</v>
      </c>
      <c r="S2" s="45">
        <v>0.05</v>
      </c>
      <c r="T2" s="45">
        <v>7.4999999999999997E-2</v>
      </c>
      <c r="U2" s="45">
        <v>1.5</v>
      </c>
      <c r="V2" s="45">
        <v>2.5</v>
      </c>
      <c r="AA2" s="45">
        <v>8</v>
      </c>
      <c r="AD2" s="45">
        <v>10</v>
      </c>
      <c r="AF2" s="45"/>
      <c r="AG2" s="45" t="s">
        <v>106</v>
      </c>
      <c r="AH2" s="45" t="s">
        <v>101</v>
      </c>
    </row>
    <row r="3" spans="1:34" x14ac:dyDescent="0.25">
      <c r="A3" s="49" t="s">
        <v>35</v>
      </c>
      <c r="N3" s="47" t="s">
        <v>57</v>
      </c>
      <c r="AG3" s="45">
        <v>12</v>
      </c>
      <c r="AH3" s="45">
        <v>6</v>
      </c>
    </row>
    <row r="4" spans="1:34" x14ac:dyDescent="0.25">
      <c r="F4" s="44" t="s">
        <v>42</v>
      </c>
      <c r="N4" s="45">
        <v>5.0000000000000001E-4</v>
      </c>
    </row>
    <row r="5" spans="1:34" x14ac:dyDescent="0.25">
      <c r="F5" s="44"/>
      <c r="N5" s="45" t="s">
        <v>58</v>
      </c>
    </row>
    <row r="6" spans="1:34" x14ac:dyDescent="0.25">
      <c r="F6" s="44"/>
      <c r="N6" s="45">
        <v>0.05</v>
      </c>
    </row>
    <row r="7" spans="1:34" x14ac:dyDescent="0.25">
      <c r="D7" s="42" t="s">
        <v>78</v>
      </c>
      <c r="E7" s="43" t="s">
        <v>38</v>
      </c>
      <c r="F7" s="43" t="s">
        <v>37</v>
      </c>
      <c r="G7" s="43" t="s">
        <v>40</v>
      </c>
      <c r="H7" s="43" t="s">
        <v>90</v>
      </c>
      <c r="I7" s="43" t="s">
        <v>41</v>
      </c>
      <c r="J7" s="43" t="s">
        <v>43</v>
      </c>
      <c r="L7" s="45" t="s">
        <v>39</v>
      </c>
      <c r="M7" s="45" t="s">
        <v>48</v>
      </c>
      <c r="N7" s="45" t="s">
        <v>50</v>
      </c>
      <c r="O7" s="47" t="s">
        <v>50</v>
      </c>
      <c r="P7" s="47" t="s">
        <v>50</v>
      </c>
      <c r="Q7" s="47" t="s">
        <v>59</v>
      </c>
      <c r="R7" s="45" t="s">
        <v>61</v>
      </c>
      <c r="S7" s="116" t="s">
        <v>65</v>
      </c>
      <c r="T7" s="116"/>
      <c r="U7" s="47" t="s">
        <v>70</v>
      </c>
      <c r="V7" s="47" t="s">
        <v>70</v>
      </c>
      <c r="W7" s="47" t="s">
        <v>74</v>
      </c>
      <c r="X7" s="47" t="s">
        <v>75</v>
      </c>
      <c r="Z7" s="45" t="s">
        <v>48</v>
      </c>
      <c r="AA7" s="45" t="s">
        <v>74</v>
      </c>
      <c r="AD7" s="45" t="s">
        <v>74</v>
      </c>
      <c r="AF7" s="45" t="s">
        <v>109</v>
      </c>
      <c r="AG7" t="s">
        <v>107</v>
      </c>
      <c r="AH7" t="s">
        <v>108</v>
      </c>
    </row>
    <row r="8" spans="1:34" s="45" customFormat="1" x14ac:dyDescent="0.25">
      <c r="D8" s="47" t="s">
        <v>36</v>
      </c>
      <c r="E8" s="45" t="s">
        <v>36</v>
      </c>
      <c r="F8" s="45" t="s">
        <v>36</v>
      </c>
      <c r="G8" s="45" t="s">
        <v>36</v>
      </c>
      <c r="H8" s="45" t="s">
        <v>36</v>
      </c>
      <c r="K8" s="48"/>
      <c r="L8" s="47" t="s">
        <v>51</v>
      </c>
      <c r="M8" s="47" t="s">
        <v>52</v>
      </c>
      <c r="N8" s="47" t="s">
        <v>53</v>
      </c>
      <c r="O8" s="47" t="s">
        <v>54</v>
      </c>
      <c r="P8" s="47" t="s">
        <v>55</v>
      </c>
      <c r="Q8" s="47" t="s">
        <v>60</v>
      </c>
      <c r="R8" s="45" t="s">
        <v>64</v>
      </c>
      <c r="S8" s="45" t="s">
        <v>66</v>
      </c>
      <c r="T8" s="45" t="s">
        <v>67</v>
      </c>
      <c r="U8" s="47" t="s">
        <v>71</v>
      </c>
      <c r="V8" s="47" t="s">
        <v>66</v>
      </c>
      <c r="W8" s="47" t="s">
        <v>99</v>
      </c>
      <c r="X8" s="47" t="s">
        <v>76</v>
      </c>
      <c r="Z8" s="45" t="s">
        <v>86</v>
      </c>
      <c r="AA8" s="45" t="s">
        <v>87</v>
      </c>
      <c r="AD8" s="47" t="s">
        <v>102</v>
      </c>
      <c r="AE8" s="47"/>
      <c r="AF8" s="47"/>
      <c r="AG8" s="45" t="s">
        <v>34</v>
      </c>
      <c r="AH8" s="45" t="s">
        <v>102</v>
      </c>
    </row>
    <row r="9" spans="1:34" x14ac:dyDescent="0.25">
      <c r="A9" s="43">
        <v>1</v>
      </c>
      <c r="B9" s="74">
        <v>10024.31</v>
      </c>
      <c r="C9" s="74">
        <v>10410</v>
      </c>
      <c r="D9" s="73">
        <v>55528.3459</v>
      </c>
      <c r="E9" s="73">
        <f>D9+20.7117</f>
        <v>55549.0576</v>
      </c>
      <c r="F9" s="73">
        <v>57248.552000000003</v>
      </c>
      <c r="G9" s="73">
        <v>2647.2395999999999</v>
      </c>
      <c r="I9" s="73">
        <v>57114.293100000003</v>
      </c>
      <c r="J9" s="73">
        <f>537.7607+151.274+243.5542+217.036</f>
        <v>1149.6249</v>
      </c>
      <c r="L9" s="75">
        <f>((G9*$L$2)/27)</f>
        <v>179.750837037037</v>
      </c>
      <c r="M9" s="75">
        <f>((F9/9)/($M$2))</f>
        <v>2.1203167407407411</v>
      </c>
      <c r="N9" s="75">
        <f>(((F9)*($P$2/12))*($N$2)*($N$4))*($N$6)</f>
        <v>164.58958700000002</v>
      </c>
      <c r="O9" s="75">
        <f>(F9/9)</f>
        <v>6360.9502222222227</v>
      </c>
      <c r="P9" s="75">
        <f>(F9/9)</f>
        <v>6360.9502222222227</v>
      </c>
      <c r="Q9" s="75">
        <f>((E9)*($Q$2/12))/27</f>
        <v>1028.6862518518519</v>
      </c>
      <c r="R9" s="75">
        <f>((F9)*($R$2/12))/(27)</f>
        <v>1060.1583703703704</v>
      </c>
      <c r="S9" s="75">
        <f>((D9/9)*($S$2))</f>
        <v>308.49081055555558</v>
      </c>
      <c r="T9" s="75">
        <f>((D9/9)*($T$2))</f>
        <v>462.73621583333335</v>
      </c>
      <c r="U9" s="75">
        <f>(((D9)*($U$2/12))/(27))</f>
        <v>257.07567546296298</v>
      </c>
      <c r="V9" s="75">
        <f>(((D9)*($V$2/12))/(27))</f>
        <v>428.45945910493828</v>
      </c>
      <c r="W9" s="75">
        <f>((G9)/(9))</f>
        <v>294.1377333333333</v>
      </c>
      <c r="X9" s="75">
        <f>J9</f>
        <v>1149.6249</v>
      </c>
      <c r="AD9" s="75">
        <f>(D9/9)</f>
        <v>6169.8162111111114</v>
      </c>
      <c r="AE9" s="46"/>
      <c r="AF9" s="46"/>
    </row>
    <row r="10" spans="1:34" x14ac:dyDescent="0.25">
      <c r="A10" s="43">
        <v>2</v>
      </c>
      <c r="B10" s="74">
        <v>10410</v>
      </c>
      <c r="C10" s="74">
        <v>10810.88</v>
      </c>
      <c r="D10" s="73">
        <v>80345.424299999999</v>
      </c>
      <c r="E10" s="73">
        <f>D10+133.4939</f>
        <v>80478.9182</v>
      </c>
      <c r="F10" s="73">
        <v>81548.071899999995</v>
      </c>
      <c r="G10" s="43">
        <v>0</v>
      </c>
      <c r="I10" s="73">
        <v>81548.071899999995</v>
      </c>
      <c r="J10" s="73">
        <f>400.8825</f>
        <v>400.88249999999999</v>
      </c>
      <c r="M10" s="75">
        <f>((F10/9)/($M$2))</f>
        <v>3.0202989592592591</v>
      </c>
      <c r="N10" s="75">
        <f>(((F10)*($P$2/12))*($N$2)*($N$4))*($N$6)</f>
        <v>234.45070671250002</v>
      </c>
      <c r="O10" s="75">
        <f>(F10/9)</f>
        <v>9060.8968777777773</v>
      </c>
      <c r="P10" s="75">
        <f>(F10/9)</f>
        <v>9060.8968777777773</v>
      </c>
      <c r="Q10" s="75">
        <f>((E10)*($Q$2/12))/27</f>
        <v>1490.350337037037</v>
      </c>
      <c r="R10" s="75">
        <f>((F10)*($R$2/12))/(27)</f>
        <v>1510.1494796296295</v>
      </c>
      <c r="S10" s="75">
        <f>((D10/9)*($S$2))</f>
        <v>446.3634683333334</v>
      </c>
      <c r="T10" s="75">
        <f>((D10/9)*($T$2))</f>
        <v>669.54520250000007</v>
      </c>
      <c r="U10" s="75">
        <f>(((D10)*($U$2/12))/(27))</f>
        <v>371.96955694444443</v>
      </c>
      <c r="V10" s="75">
        <f>(((D10)*($V$2/12))/(27))</f>
        <v>619.94926157407406</v>
      </c>
      <c r="W10" s="46"/>
      <c r="X10" s="75">
        <f>J10</f>
        <v>400.88249999999999</v>
      </c>
      <c r="AD10" s="46">
        <f>(D10/9)</f>
        <v>8927.2693666666673</v>
      </c>
      <c r="AE10" s="46"/>
    </row>
    <row r="11" spans="1:34" x14ac:dyDescent="0.25">
      <c r="A11" s="43">
        <v>3</v>
      </c>
      <c r="B11" s="74">
        <v>10810.88</v>
      </c>
      <c r="C11" s="74">
        <v>11030.61</v>
      </c>
      <c r="D11" s="73">
        <v>26421.429</v>
      </c>
      <c r="E11" s="73">
        <f>D11+13.0261+14.434</f>
        <v>26448.8891</v>
      </c>
      <c r="F11" s="73">
        <v>27265.686099999999</v>
      </c>
      <c r="G11" s="73">
        <v>2522.5145000000002</v>
      </c>
      <c r="I11" s="73">
        <v>27209.340100000001</v>
      </c>
      <c r="J11" s="73">
        <f>224.9951+215.7776+217.4931</f>
        <v>658.26580000000001</v>
      </c>
      <c r="L11" s="75">
        <f>((G11*$L$2)/27)</f>
        <v>171.28184876543213</v>
      </c>
      <c r="M11" s="75">
        <f>((F11/9)/($M$2))</f>
        <v>1.0098402259259258</v>
      </c>
      <c r="N11" s="75">
        <f>(((F11)*($P$2/12))*($N$2)*($N$4))*($N$6)</f>
        <v>78.388847537499998</v>
      </c>
      <c r="O11" s="75">
        <f>(F11/9)</f>
        <v>3029.5206777777776</v>
      </c>
      <c r="P11" s="75">
        <f>(F11/9)</f>
        <v>3029.5206777777776</v>
      </c>
      <c r="Q11" s="75">
        <f>((E11)*($Q$2/12))/27</f>
        <v>489.79424259259258</v>
      </c>
      <c r="R11" s="75">
        <f>((F11)*($R$2/12))/(27)</f>
        <v>504.92011296296295</v>
      </c>
      <c r="S11" s="75">
        <f>((D11/9)*($S$2))</f>
        <v>146.78571666666667</v>
      </c>
      <c r="T11" s="75">
        <f>((D11/9)*($T$2))</f>
        <v>220.178575</v>
      </c>
      <c r="U11" s="75">
        <f>(((D11)*($U$2/12))/(27))</f>
        <v>122.32143055555555</v>
      </c>
      <c r="V11" s="75">
        <f>(((D11)*($V$2/12))/(27))</f>
        <v>203.86905092592593</v>
      </c>
      <c r="W11" s="75">
        <f>((G11)/(9))</f>
        <v>280.27938888888889</v>
      </c>
      <c r="X11" s="75">
        <f>J11</f>
        <v>658.26580000000001</v>
      </c>
      <c r="AD11" s="46">
        <f>(D11/9)</f>
        <v>2935.7143333333333</v>
      </c>
      <c r="AE11" s="46"/>
    </row>
    <row r="14" spans="1:34" x14ac:dyDescent="0.25">
      <c r="D14" s="43">
        <f t="shared" ref="D14:J14" si="0">SUM(D9:D13)</f>
        <v>162295.1992</v>
      </c>
      <c r="E14" s="43">
        <f t="shared" si="0"/>
        <v>162476.86490000002</v>
      </c>
      <c r="F14" s="43">
        <f t="shared" si="0"/>
        <v>166062.31</v>
      </c>
      <c r="G14" s="43">
        <f t="shared" si="0"/>
        <v>5169.7541000000001</v>
      </c>
      <c r="I14" s="43">
        <f t="shared" si="0"/>
        <v>165871.70509999999</v>
      </c>
      <c r="J14" s="43">
        <f t="shared" si="0"/>
        <v>2208.7732000000001</v>
      </c>
      <c r="L14" s="46">
        <f t="shared" ref="L14:X14" si="1">SUM(L9:L13)</f>
        <v>351.03268580246913</v>
      </c>
      <c r="M14" s="46">
        <f t="shared" si="1"/>
        <v>6.1504559259259253</v>
      </c>
      <c r="N14" s="46">
        <f t="shared" si="1"/>
        <v>477.42914125000004</v>
      </c>
      <c r="O14" s="46">
        <f t="shared" si="1"/>
        <v>18451.367777777778</v>
      </c>
      <c r="P14" s="46">
        <f t="shared" si="1"/>
        <v>18451.367777777778</v>
      </c>
      <c r="Q14" s="46">
        <f t="shared" si="1"/>
        <v>3008.8308314814817</v>
      </c>
      <c r="R14" s="46">
        <f t="shared" si="1"/>
        <v>3075.2279629629629</v>
      </c>
      <c r="S14" s="46">
        <f t="shared" si="1"/>
        <v>901.63999555555563</v>
      </c>
      <c r="T14" s="46">
        <f t="shared" si="1"/>
        <v>1352.4599933333334</v>
      </c>
      <c r="U14" s="46">
        <f t="shared" si="1"/>
        <v>751.36666296296301</v>
      </c>
      <c r="V14" s="46">
        <f t="shared" si="1"/>
        <v>1252.2777716049382</v>
      </c>
      <c r="W14" s="46">
        <f t="shared" si="1"/>
        <v>574.41712222222213</v>
      </c>
      <c r="X14" s="46">
        <f t="shared" si="1"/>
        <v>2208.7732000000001</v>
      </c>
    </row>
    <row r="16" spans="1:34" x14ac:dyDescent="0.25">
      <c r="A16" s="43" t="s">
        <v>88</v>
      </c>
      <c r="D16" s="73">
        <f>20*16</f>
        <v>320</v>
      </c>
      <c r="F16" s="73">
        <f>22*17</f>
        <v>374</v>
      </c>
      <c r="H16" s="73">
        <f>23*17.5</f>
        <v>402.5</v>
      </c>
      <c r="R16" s="46">
        <f>((F16)*($R$2/12))/(27)</f>
        <v>6.9259259259259256</v>
      </c>
      <c r="Z16" s="45">
        <f>H16/9</f>
        <v>44.722222222222221</v>
      </c>
      <c r="AA16" s="45">
        <f>D16/9</f>
        <v>35.555555555555557</v>
      </c>
    </row>
    <row r="17" spans="1:34" x14ac:dyDescent="0.25">
      <c r="A17" s="43" t="s">
        <v>89</v>
      </c>
      <c r="D17" s="73">
        <f>20*24</f>
        <v>480</v>
      </c>
      <c r="F17" s="73">
        <f>22*25</f>
        <v>550</v>
      </c>
      <c r="H17" s="73">
        <f>23*25.5</f>
        <v>586.5</v>
      </c>
      <c r="R17" s="46">
        <f>((F17)*($R$2/12))/(27)</f>
        <v>10.185185185185185</v>
      </c>
      <c r="Z17" s="45">
        <f>H17/9</f>
        <v>65.166666666666671</v>
      </c>
      <c r="AA17" s="45">
        <f>D17/9</f>
        <v>53.333333333333336</v>
      </c>
    </row>
    <row r="18" spans="1:34" x14ac:dyDescent="0.25">
      <c r="AF18" s="46">
        <f>530.2609+452.8325</f>
        <v>983.09339999999997</v>
      </c>
      <c r="AG18" s="50">
        <f>(((AF18)*(AG3/12))/(27))</f>
        <v>36.410866666666664</v>
      </c>
      <c r="AH18" s="50"/>
    </row>
    <row r="19" spans="1:34" x14ac:dyDescent="0.25">
      <c r="AF19" s="46">
        <v>68.724199999999996</v>
      </c>
      <c r="AG19" s="50"/>
      <c r="AH19" s="50">
        <f>(AF19)/(9)</f>
        <v>7.6360222222222216</v>
      </c>
    </row>
  </sheetData>
  <mergeCells count="1">
    <mergeCell ref="S7:T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PAVEMENT SUBSUMMARY</vt:lpstr>
      <vt:lpstr>PAVEMENT SUBSUMMARY-CONCRETE</vt:lpstr>
      <vt:lpstr>Calculations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Ram Nunna</cp:lastModifiedBy>
  <cp:lastPrinted>2025-11-25T04:20:24Z</cp:lastPrinted>
  <dcterms:created xsi:type="dcterms:W3CDTF">2004-11-29T18:07:26Z</dcterms:created>
  <dcterms:modified xsi:type="dcterms:W3CDTF">2025-12-20T20:39:00Z</dcterms:modified>
</cp:coreProperties>
</file>