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signals\spreadsheets\"/>
    </mc:Choice>
  </mc:AlternateContent>
  <bookViews>
    <workbookView xWindow="0" yWindow="0" windowWidth="28800" windowHeight="11700" tabRatio="891"/>
  </bookViews>
  <sheets>
    <sheet name="Totals" sheetId="1" r:id="rId1"/>
    <sheet name="No. 4 Dist" sheetId="23" r:id="rId2"/>
    <sheet name="No. 8 Dist" sheetId="3" r:id="rId3"/>
    <sheet name="2&quot; Cond" sheetId="5" r:id="rId4"/>
    <sheet name="3&quot; Cond" sheetId="4" r:id="rId5"/>
    <sheet name="(1)-2&quot; Enc" sheetId="6" r:id="rId6"/>
    <sheet name="(2)-2&quot; Enc" sheetId="7" r:id="rId7"/>
    <sheet name="(3)-2&quot; Enc" sheetId="8" r:id="rId8"/>
    <sheet name="(4)-2&quot; Enc" sheetId="9" r:id="rId9"/>
    <sheet name="(4)-3&quot; Enc" sheetId="10" r:id="rId10"/>
    <sheet name="Trench" sheetId="11" r:id="rId11"/>
    <sheet name="Trench, Type A" sheetId="12" r:id="rId12"/>
    <sheet name="Sign, FS" sheetId="13" r:id="rId13"/>
    <sheet name="3C" sheetId="15" r:id="rId14"/>
    <sheet name="7C" sheetId="16" r:id="rId15"/>
    <sheet name="9C" sheetId="17" r:id="rId16"/>
    <sheet name="144 F.O." sheetId="20" r:id="rId17"/>
    <sheet name="24 F.O." sheetId="21" r:id="rId18"/>
    <sheet name="Reuse 144 F.O." sheetId="22" r:id="rId19"/>
    <sheet name="Lead-In C" sheetId="18" r:id="rId20"/>
    <sheet name="2C Pwr" sheetId="19" r:id="rId21"/>
    <sheet name="3C Pwr" sheetId="24" r:id="rId22"/>
    <sheet name="Mound St. Part" sheetId="25" r:id="rId23"/>
  </sheets>
  <externalReferences>
    <externalReference r:id="rId24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F7" i="9" l="1"/>
  <c r="F9" i="8"/>
  <c r="F10" i="8"/>
  <c r="F15" i="23" l="1"/>
  <c r="C15" i="23"/>
  <c r="L79" i="1" l="1"/>
  <c r="D6" i="24"/>
  <c r="C6" i="24"/>
  <c r="F6" i="24"/>
  <c r="F4" i="24" s="1"/>
  <c r="R4" i="24"/>
  <c r="L4" i="24"/>
  <c r="D6" i="19"/>
  <c r="C6" i="19"/>
  <c r="R22" i="21" l="1"/>
  <c r="R23" i="20"/>
  <c r="C8" i="23" l="1"/>
  <c r="F8" i="23" s="1"/>
  <c r="C11" i="23"/>
  <c r="F11" i="23" s="1"/>
  <c r="F7" i="23"/>
  <c r="F9" i="23"/>
  <c r="F10" i="23"/>
  <c r="F12" i="23"/>
  <c r="F13" i="23"/>
  <c r="F14" i="23"/>
  <c r="F6" i="23"/>
  <c r="R4" i="23"/>
  <c r="L4" i="23"/>
  <c r="O20" i="20"/>
  <c r="R21" i="21"/>
  <c r="R20" i="21"/>
  <c r="R22" i="20"/>
  <c r="R21" i="20"/>
  <c r="R20" i="20"/>
  <c r="R21" i="11"/>
  <c r="R20" i="11"/>
  <c r="R18" i="11" s="1"/>
  <c r="S30" i="1" s="1"/>
  <c r="R21" i="10"/>
  <c r="R20" i="10"/>
  <c r="R18" i="10" l="1"/>
  <c r="R30" i="1" s="1"/>
  <c r="F4" i="23"/>
  <c r="J25" i="1" s="1"/>
  <c r="R18" i="21"/>
  <c r="Y57" i="1" s="1"/>
  <c r="R18" i="20"/>
  <c r="X57" i="1" s="1"/>
  <c r="R6" i="22"/>
  <c r="L4" i="22"/>
  <c r="F4" i="22"/>
  <c r="R7" i="21"/>
  <c r="R8" i="21"/>
  <c r="R6" i="21"/>
  <c r="O8" i="21"/>
  <c r="O6" i="21"/>
  <c r="R7" i="20"/>
  <c r="R6" i="20"/>
  <c r="R4" i="20" s="1"/>
  <c r="X56" i="1" s="1"/>
  <c r="F4" i="21"/>
  <c r="L4" i="21"/>
  <c r="F4" i="20"/>
  <c r="L4" i="20"/>
  <c r="R6" i="12"/>
  <c r="R7" i="11"/>
  <c r="R6" i="11"/>
  <c r="R4" i="11" s="1"/>
  <c r="S29" i="1" s="1"/>
  <c r="R7" i="10"/>
  <c r="R6" i="10"/>
  <c r="J6" i="16"/>
  <c r="L6" i="16" s="1"/>
  <c r="L4" i="16" s="1"/>
  <c r="V54" i="1" s="1"/>
  <c r="L7" i="13"/>
  <c r="L6" i="13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F6" i="3"/>
  <c r="F4" i="3" s="1"/>
  <c r="K25" i="1" s="1"/>
  <c r="D6" i="3"/>
  <c r="F6" i="15"/>
  <c r="F4" i="15" s="1"/>
  <c r="U52" i="1" s="1"/>
  <c r="D6" i="15"/>
  <c r="C6" i="15"/>
  <c r="C6" i="3"/>
  <c r="F6" i="19"/>
  <c r="F4" i="19" s="1"/>
  <c r="K79" i="1" s="1"/>
  <c r="F6" i="18"/>
  <c r="D7" i="18"/>
  <c r="D6" i="18"/>
  <c r="C7" i="18"/>
  <c r="F7" i="18" s="1"/>
  <c r="F4" i="18" s="1"/>
  <c r="J79" i="1" s="1"/>
  <c r="C6" i="18"/>
  <c r="F8" i="17"/>
  <c r="D9" i="17"/>
  <c r="D8" i="17"/>
  <c r="D7" i="17"/>
  <c r="D6" i="17"/>
  <c r="C9" i="17"/>
  <c r="F9" i="17" s="1"/>
  <c r="C8" i="17"/>
  <c r="C7" i="17"/>
  <c r="F7" i="17" s="1"/>
  <c r="C6" i="17"/>
  <c r="F6" i="17" s="1"/>
  <c r="F8" i="16"/>
  <c r="F9" i="16"/>
  <c r="D11" i="16"/>
  <c r="F11" i="16" s="1"/>
  <c r="D10" i="16"/>
  <c r="C10" i="16"/>
  <c r="F10" i="16" s="1"/>
  <c r="D9" i="16"/>
  <c r="D8" i="16"/>
  <c r="D7" i="16"/>
  <c r="F7" i="16" s="1"/>
  <c r="D6" i="16"/>
  <c r="C6" i="16"/>
  <c r="F6" i="16" s="1"/>
  <c r="F7" i="13"/>
  <c r="F8" i="13"/>
  <c r="F9" i="13"/>
  <c r="F10" i="13"/>
  <c r="F11" i="13"/>
  <c r="F6" i="13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6" i="11"/>
  <c r="F6" i="9"/>
  <c r="F7" i="8"/>
  <c r="F6" i="8"/>
  <c r="F4" i="8" s="1"/>
  <c r="P25" i="1" s="1"/>
  <c r="F8" i="7"/>
  <c r="R4" i="3"/>
  <c r="L4" i="3"/>
  <c r="R4" i="5"/>
  <c r="L4" i="5"/>
  <c r="R4" i="4"/>
  <c r="L4" i="4"/>
  <c r="R4" i="19"/>
  <c r="L4" i="19"/>
  <c r="R4" i="18"/>
  <c r="L4" i="18"/>
  <c r="R4" i="17"/>
  <c r="L4" i="17"/>
  <c r="R4" i="16"/>
  <c r="R4" i="15"/>
  <c r="L4" i="15"/>
  <c r="R4" i="13"/>
  <c r="L4" i="13"/>
  <c r="L54" i="1" s="1"/>
  <c r="R4" i="12"/>
  <c r="T29" i="1" s="1"/>
  <c r="L4" i="12"/>
  <c r="F4" i="12"/>
  <c r="L4" i="11"/>
  <c r="L4" i="10"/>
  <c r="F4" i="10"/>
  <c r="R4" i="9"/>
  <c r="L4" i="9"/>
  <c r="F4" i="9"/>
  <c r="Q25" i="1" s="1"/>
  <c r="R4" i="8"/>
  <c r="L4" i="8"/>
  <c r="R4" i="7"/>
  <c r="L4" i="7"/>
  <c r="F4" i="7"/>
  <c r="O25" i="1" s="1"/>
  <c r="R4" i="6"/>
  <c r="L4" i="6"/>
  <c r="F7" i="6"/>
  <c r="F8" i="6"/>
  <c r="F9" i="6"/>
  <c r="F10" i="6"/>
  <c r="F11" i="6"/>
  <c r="F6" i="6"/>
  <c r="F4" i="6" s="1"/>
  <c r="N25" i="1" s="1"/>
  <c r="F6" i="4"/>
  <c r="F4" i="4" s="1"/>
  <c r="M25" i="1" s="1"/>
  <c r="F11" i="5"/>
  <c r="F10" i="5"/>
  <c r="F8" i="5"/>
  <c r="F9" i="5"/>
  <c r="F7" i="5"/>
  <c r="F6" i="5"/>
  <c r="F4" i="5" s="1"/>
  <c r="L25" i="1" s="1"/>
  <c r="F4" i="16" l="1"/>
  <c r="V52" i="1" s="1"/>
  <c r="R4" i="10"/>
  <c r="R29" i="1" s="1"/>
  <c r="F4" i="13"/>
  <c r="L52" i="1" s="1"/>
  <c r="R4" i="21"/>
  <c r="Y56" i="1" s="1"/>
  <c r="R4" i="22"/>
  <c r="Z56" i="1" s="1"/>
  <c r="F4" i="17"/>
  <c r="W52" i="1" s="1"/>
  <c r="F4" i="11"/>
  <c r="S25" i="1" s="1"/>
  <c r="D7" i="1"/>
  <c r="D34" i="1" s="1"/>
  <c r="AD92" i="1" l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AD128" i="1" l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J10" i="1"/>
  <c r="K10" i="1"/>
  <c r="K23" i="1"/>
  <c r="K32" i="1" s="1"/>
  <c r="AD104" i="1" l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AD77" i="1"/>
  <c r="AD86" i="1" s="1"/>
  <c r="AC77" i="1"/>
  <c r="AC86" i="1" s="1"/>
  <c r="AB77" i="1"/>
  <c r="AB86" i="1" s="1"/>
  <c r="AA77" i="1"/>
  <c r="AA86" i="1" s="1"/>
  <c r="Z77" i="1"/>
  <c r="Z86" i="1" s="1"/>
  <c r="Y77" i="1"/>
  <c r="Y86" i="1" s="1"/>
  <c r="X77" i="1"/>
  <c r="X86" i="1" s="1"/>
  <c r="W77" i="1"/>
  <c r="W86" i="1" s="1"/>
  <c r="V77" i="1"/>
  <c r="V86" i="1" s="1"/>
  <c r="U77" i="1"/>
  <c r="U86" i="1" s="1"/>
  <c r="T77" i="1"/>
  <c r="T86" i="1" s="1"/>
  <c r="S77" i="1"/>
  <c r="S86" i="1" s="1"/>
  <c r="R77" i="1"/>
  <c r="R86" i="1" s="1"/>
  <c r="Q77" i="1"/>
  <c r="Q86" i="1" s="1"/>
  <c r="P77" i="1"/>
  <c r="P86" i="1" s="1"/>
  <c r="O77" i="1"/>
  <c r="O86" i="1" s="1"/>
  <c r="N77" i="1"/>
  <c r="N86" i="1" s="1"/>
  <c r="M77" i="1"/>
  <c r="M86" i="1" s="1"/>
  <c r="L77" i="1"/>
  <c r="L86" i="1" s="1"/>
  <c r="K77" i="1"/>
  <c r="K86" i="1" s="1"/>
  <c r="J77" i="1"/>
  <c r="J86" i="1" s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AD23" i="1"/>
  <c r="AD32" i="1" s="1"/>
  <c r="AC23" i="1"/>
  <c r="AC32" i="1" s="1"/>
  <c r="AB23" i="1"/>
  <c r="AB32" i="1" s="1"/>
  <c r="AA23" i="1"/>
  <c r="AA32" i="1" s="1"/>
  <c r="Z23" i="1"/>
  <c r="Z32" i="1" s="1"/>
  <c r="Y23" i="1"/>
  <c r="Y32" i="1" s="1"/>
  <c r="X23" i="1"/>
  <c r="X32" i="1" s="1"/>
  <c r="W23" i="1"/>
  <c r="W32" i="1" s="1"/>
  <c r="V23" i="1"/>
  <c r="V32" i="1" s="1"/>
  <c r="U23" i="1"/>
  <c r="U32" i="1" s="1"/>
  <c r="T23" i="1"/>
  <c r="T32" i="1" s="1"/>
  <c r="S23" i="1"/>
  <c r="S32" i="1" s="1"/>
  <c r="R23" i="1"/>
  <c r="R32" i="1" s="1"/>
  <c r="Q23" i="1"/>
  <c r="Q32" i="1" s="1"/>
  <c r="P23" i="1"/>
  <c r="P32" i="1" s="1"/>
  <c r="O23" i="1"/>
  <c r="O32" i="1" s="1"/>
  <c r="N23" i="1"/>
  <c r="N32" i="1" s="1"/>
  <c r="M23" i="1"/>
  <c r="M32" i="1" s="1"/>
  <c r="L23" i="1"/>
  <c r="L32" i="1" s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J23" i="1"/>
  <c r="J32" i="1" s="1"/>
  <c r="D61" i="1" l="1"/>
  <c r="D88" i="1" s="1"/>
</calcChain>
</file>

<file path=xl/sharedStrings.xml><?xml version="1.0" encoding="utf-8"?>
<sst xmlns="http://schemas.openxmlformats.org/spreadsheetml/2006/main" count="727" uniqueCount="211">
  <si>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</si>
  <si>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</si>
  <si>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</si>
  <si>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</si>
  <si>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</si>
  <si>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</si>
  <si>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</si>
  <si>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</si>
  <si>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</si>
  <si>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</si>
  <si>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</si>
  <si>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</si>
  <si>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</si>
  <si>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</si>
  <si>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</si>
  <si>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</si>
  <si>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</si>
  <si>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</si>
  <si>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</si>
  <si>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</si>
  <si>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</si>
  <si>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>625E31600</t>
  </si>
  <si>
    <t>625E32000</t>
  </si>
  <si>
    <t>632E05007</t>
  </si>
  <si>
    <t>632E20731</t>
  </si>
  <si>
    <t>632E40700</t>
  </si>
  <si>
    <t>632E70001</t>
  </si>
  <si>
    <t>632E81700</t>
  </si>
  <si>
    <t>632E90010</t>
  </si>
  <si>
    <t>632E64020</t>
  </si>
  <si>
    <t>MOUND ST. AT SECOND ST.</t>
  </si>
  <si>
    <t>625E23304</t>
  </si>
  <si>
    <t>625E25802</t>
  </si>
  <si>
    <t>, (1)-2"</t>
  </si>
  <si>
    <t>, (2)-2"</t>
  </si>
  <si>
    <t>, (3)-2"</t>
  </si>
  <si>
    <t>, (4)-2"</t>
  </si>
  <si>
    <t xml:space="preserve"> 27" ROUND CONCRETE (725.08)</t>
  </si>
  <si>
    <t>625E31511</t>
  </si>
  <si>
    <t>625E98000</t>
  </si>
  <si>
    <t xml:space="preserve"> PHOTO CELL</t>
  </si>
  <si>
    <t>632E26000</t>
  </si>
  <si>
    <t>632E40300</t>
  </si>
  <si>
    <t>632E40900</t>
  </si>
  <si>
    <t>632E65200</t>
  </si>
  <si>
    <t>632E68200</t>
  </si>
  <si>
    <t>632E80700</t>
  </si>
  <si>
    <t xml:space="preserve"> CITY OF COLUMBUS DESIGN C15</t>
  </si>
  <si>
    <t xml:space="preserve"> CITY OF COLUMBUS DESIGN 4</t>
  </si>
  <si>
    <t xml:space="preserve"> 21' PEDESTAL</t>
  </si>
  <si>
    <t>632E90400</t>
  </si>
  <si>
    <t xml:space="preserve"> COVERING OF PEDESTRIAN PUSHBUTTON</t>
  </si>
  <si>
    <t>809E69101</t>
  </si>
  <si>
    <t>633E99000</t>
  </si>
  <si>
    <t>625E29501</t>
  </si>
  <si>
    <t>625E29001</t>
  </si>
  <si>
    <t>630E79501</t>
  </si>
  <si>
    <t>630E79101</t>
  </si>
  <si>
    <t>630E80101</t>
  </si>
  <si>
    <t>630E80501</t>
  </si>
  <si>
    <t xml:space="preserve"> TRAFFIC SIGNAL SIGNS</t>
  </si>
  <si>
    <t>632E90101</t>
  </si>
  <si>
    <t>632E64011</t>
  </si>
  <si>
    <t>804E34023</t>
  </si>
  <si>
    <t>FRONT ST. AT MOUND ST.</t>
  </si>
  <si>
    <t>625E25920</t>
  </si>
  <si>
    <t xml:space="preserve"> ENCASED INTERCONNECT CONDUIT BANK, (4)-3" &amp; (1)-1.5", TC-2, SCH 40</t>
  </si>
  <si>
    <t>632E62820</t>
  </si>
  <si>
    <t xml:space="preserve"> FIBER OPTIC SPLICE ENCLOSURE, CLAMSHELL, 288 SPLICE</t>
  </si>
  <si>
    <t xml:space="preserve"> FIBER OPTIC CABLE, 144 STRAND</t>
  </si>
  <si>
    <t xml:space="preserve"> FIBER OPTIC CABLE, 24 STRAND</t>
  </si>
  <si>
    <t xml:space="preserve"> FIBER OPTIC FUSION SPLICE</t>
  </si>
  <si>
    <t>Description</t>
  </si>
  <si>
    <t>Length</t>
  </si>
  <si>
    <t>Quantity</t>
  </si>
  <si>
    <t>Slack</t>
  </si>
  <si>
    <t>Line Total</t>
  </si>
  <si>
    <t>Mound At Second</t>
  </si>
  <si>
    <t>Front At Mound</t>
  </si>
  <si>
    <t>Interconnect</t>
  </si>
  <si>
    <t>Controller - 48" PB</t>
  </si>
  <si>
    <t>48" PB - Pole NE-1</t>
  </si>
  <si>
    <t>48" PB - Pole NE-2</t>
  </si>
  <si>
    <t>Controller - 12x18 PB (NW)</t>
  </si>
  <si>
    <t>12x18 PB (SE) - Pwr Src</t>
  </si>
  <si>
    <t>Total --&gt;</t>
  </si>
  <si>
    <t>12x18 PB (NW) - Cond Merge</t>
  </si>
  <si>
    <t>Cond Merge - 12x18 PB (NE)</t>
  </si>
  <si>
    <t>12x18 PB (NE) - Cond Merge</t>
  </si>
  <si>
    <t>Cond Merge - 12x18 PB (SE)</t>
  </si>
  <si>
    <t>Cond Merge - 27" PB (SE)</t>
  </si>
  <si>
    <t>48" PB (NE) - Cond Merge</t>
  </si>
  <si>
    <t>Controller - 48" PB (NW)</t>
  </si>
  <si>
    <t>48" PB (NW) - Pole NW-1</t>
  </si>
  <si>
    <t>48" PB (NE) - Pole NE-1</t>
  </si>
  <si>
    <t>48" PB (NE) - Pole NE-2</t>
  </si>
  <si>
    <t>27" PB (SE) - Pole SE-1</t>
  </si>
  <si>
    <t>27" PB (SE) - Pole SW-1</t>
  </si>
  <si>
    <t>27" PB (SE) - 27" PB (SW)</t>
  </si>
  <si>
    <t>48" PB (NW) - Cond Merge</t>
  </si>
  <si>
    <t>Cond Merge - 48" PB (NE)</t>
  </si>
  <si>
    <t>48" PB (NE) - 27" PB (SE)</t>
  </si>
  <si>
    <t>C Merge (NW) - C Merge (NE)</t>
  </si>
  <si>
    <t>Controller - 12" PB (NW)</t>
  </si>
  <si>
    <t>12" PB (NW) - Cond Merge</t>
  </si>
  <si>
    <t>Cond Merge - 12" PB (NE)</t>
  </si>
  <si>
    <t>C Merge (NW) - C Merge (NE1)</t>
  </si>
  <si>
    <t>48" PB - C Merge (NE2)</t>
  </si>
  <si>
    <t>12" PB (NE) - C Merge (NE2)</t>
  </si>
  <si>
    <t>C Merge (NE2) - C Merge (SE)</t>
  </si>
  <si>
    <t>C Merge (SE) - 27" PB (SE)</t>
  </si>
  <si>
    <t>C Merge (SE) - 12" PB (SE)</t>
  </si>
  <si>
    <t>12" PB (SE) - Pwr Src</t>
  </si>
  <si>
    <t>27" PB (SW) - Pole SW-1</t>
  </si>
  <si>
    <t>Code</t>
  </si>
  <si>
    <t>Width (ft)</t>
  </si>
  <si>
    <t>Height (ft)</t>
  </si>
  <si>
    <t>R6-2</t>
  </si>
  <si>
    <t>R9-2</t>
  </si>
  <si>
    <t>M3-3</t>
  </si>
  <si>
    <t>M1-2</t>
  </si>
  <si>
    <t>M6-3</t>
  </si>
  <si>
    <t>630E97700</t>
  </si>
  <si>
    <t>LTG Controls - Photo Cell</t>
  </si>
  <si>
    <t>Controller - SH6</t>
  </si>
  <si>
    <t>SH6 - SH5</t>
  </si>
  <si>
    <t>SH5 - SH4</t>
  </si>
  <si>
    <t>SH4 - SH3</t>
  </si>
  <si>
    <t>Controller - SH2</t>
  </si>
  <si>
    <t>SH2 - SH1</t>
  </si>
  <si>
    <t>Controller - PH NW-1</t>
  </si>
  <si>
    <t>PH NW-1 - PH NE-1</t>
  </si>
  <si>
    <t>PH NE-1 - PH NE-2</t>
  </si>
  <si>
    <t>PH NE-2 - PH SE-1</t>
  </si>
  <si>
    <t>Controller - NE-2</t>
  </si>
  <si>
    <t>NE-2 - SE-1</t>
  </si>
  <si>
    <t>Controller - SW-1</t>
  </si>
  <si>
    <t>632E90200</t>
  </si>
  <si>
    <t>R6-2R</t>
  </si>
  <si>
    <t>R6-2L</t>
  </si>
  <si>
    <t>SH4 - SH9</t>
  </si>
  <si>
    <t>48" PB (NE) - EX. PB</t>
  </si>
  <si>
    <t>48" PB (NE) - M.L.</t>
  </si>
  <si>
    <t>48" PB (NE) - End Sidewalk</t>
  </si>
  <si>
    <t>End Sidewalk - Ex. PB</t>
  </si>
  <si>
    <t>632E62810</t>
  </si>
  <si>
    <t>48" PB</t>
  </si>
  <si>
    <t>48" PB - M.L.</t>
  </si>
  <si>
    <t>M.L. - Ex. PB Front St</t>
  </si>
  <si>
    <t>48" PB (NE) - 48" PB (NW)</t>
  </si>
  <si>
    <t>48" PB (NW)</t>
  </si>
  <si>
    <t>48" PB (NW) - Controller</t>
  </si>
  <si>
    <t xml:space="preserve"> RELOCATE EXISTING FIBER OPTIC CABLE, 144 STRAND</t>
  </si>
  <si>
    <t>48" PB (NW) - Ex. PB</t>
  </si>
  <si>
    <t>M.L. - 32" PB</t>
  </si>
  <si>
    <t>32" PB - EX. PB</t>
  </si>
  <si>
    <t>32" PB - EX. PB.</t>
  </si>
  <si>
    <t xml:space="preserve"> (SIGNALS)</t>
  </si>
  <si>
    <t xml:space="preserve"> 48" ROUND CONCRETE, TYPE 1 (725.08)</t>
  </si>
  <si>
    <t xml:space="preserve"> FIBER OPTIC ETHERNET TRANSCEIVER, SHORT RANGE</t>
  </si>
  <si>
    <t xml:space="preserve"> LAYER 2 ETHERNET SWITCH</t>
  </si>
  <si>
    <t>625E23001</t>
  </si>
  <si>
    <t>INTERCONNECT - MOUND ST. &amp; SECOND ST.</t>
  </si>
  <si>
    <t>INTERCONNECT - FRONT ST. &amp; MOUND ST.</t>
  </si>
  <si>
    <t>Interconnect - Mound St. &amp; Second St.</t>
  </si>
  <si>
    <t>Interconnect - Front St. &amp; Mound St.</t>
  </si>
  <si>
    <t>Ex. PB (NE) - Ex. PB (center)</t>
  </si>
  <si>
    <t>Ex. PB (center) - Ex. PB (SE)</t>
  </si>
  <si>
    <t>Ex. PB (center)</t>
  </si>
  <si>
    <t>Ex. PB (SE)</t>
  </si>
  <si>
    <t>Ex. PB (SE) - Ex. Controller</t>
  </si>
  <si>
    <t>CC - 48" PB (NW)</t>
  </si>
  <si>
    <t>48" PB (NW) - N/W-1</t>
  </si>
  <si>
    <t>48" PB (NW) - 48" PB (NE)</t>
  </si>
  <si>
    <t>48" PB (NE) - N/E-1</t>
  </si>
  <si>
    <t>48" PB (NE) - N/E-2</t>
  </si>
  <si>
    <t>27" PB (SE) - S/E-1</t>
  </si>
  <si>
    <t>27" PB (SW) - S/W-1</t>
  </si>
  <si>
    <t>R9-3bP</t>
  </si>
  <si>
    <t xml:space="preserve"> 10.7' PEDESTAL</t>
  </si>
  <si>
    <t>632E25001</t>
  </si>
  <si>
    <t>632E25011</t>
  </si>
  <si>
    <t xml:space="preserve"> CITY OF COLUMBUS, 12"X18", TRAFFIC, (725.06)</t>
  </si>
  <si>
    <t>632e90400</t>
  </si>
  <si>
    <t xml:space="preserve"> FOUNDATION PRE-EXCAVATION</t>
  </si>
  <si>
    <t>632E04911</t>
  </si>
  <si>
    <t xml:space="preserve"> BRACKET ARM, LUMINAIRE, 8'</t>
  </si>
  <si>
    <t xml:space="preserve"> LED, 120V, TEARDROP (BLACK)</t>
  </si>
  <si>
    <t xml:space="preserve"> 32" ROUND CONCRETE (725.08)</t>
  </si>
  <si>
    <t xml:space="preserve"> CCTV IP-CAMERA SYSTEM</t>
  </si>
  <si>
    <t>633E67100</t>
  </si>
  <si>
    <t xml:space="preserve"> POWER METER CABINET, BASE MOUNT, WITH FOUNDATION</t>
  </si>
  <si>
    <t>Controller - Meter Base</t>
  </si>
  <si>
    <t>Meter Base - Power Source</t>
  </si>
  <si>
    <t>632E68300</t>
  </si>
  <si>
    <t>CC - Meter Cabinet</t>
  </si>
  <si>
    <t>625E25408</t>
  </si>
  <si>
    <t>625E25504</t>
  </si>
  <si>
    <t>FT</t>
  </si>
  <si>
    <t>QUANTITY</t>
  </si>
  <si>
    <t>TRENCH IN PAVED AREA, TYP A, AS PER PLAN</t>
  </si>
  <si>
    <t>CONDUIT, MISC.: ENCASED INTERCONNECT CONDUIT BANK, (4)-3" &amp; (1)-1.5", TC-2, SCH 40</t>
  </si>
  <si>
    <t>TRENCH, AS PER PLAN</t>
  </si>
  <si>
    <t>ITEM</t>
  </si>
  <si>
    <t>EXTENSION</t>
  </si>
  <si>
    <t>UNIT</t>
  </si>
  <si>
    <t>DESCRIPTION</t>
  </si>
  <si>
    <t>INTERCONNECT CABLE, MISC.: RELOCATE EXISTING FIBER OPTIC CABLE, 144 STRAND</t>
  </si>
  <si>
    <t>EACH</t>
  </si>
  <si>
    <t>PULL BOX REMOVED, AS PER PLAN</t>
  </si>
  <si>
    <t>CONTROLLER UNIT, TYPE TS2/A2, WITH CABINET, TYPE TS2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</si>
</sst>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&quot;+&quot;00.0"/>
    <numFmt numFmtId="169" formatCode="0.0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9"/>
      <name val="Arial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1" fontId="4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4" fillId="5" borderId="26" xfId="0" applyFont="1" applyFill="1" applyBorder="1" applyAlignment="1" applyProtection="1">
      <alignment horizontal="center" vertical="center"/>
      <protection locked="0"/>
    </xf>
    <xf numFmtId="0" fontId="4" fillId="5" borderId="30" xfId="0" applyFont="1" applyFill="1" applyBorder="1" applyAlignment="1" applyProtection="1">
      <alignment horizontal="center" vertical="center"/>
      <protection locked="0"/>
    </xf>
    <xf numFmtId="0" fontId="4" fillId="5" borderId="28" xfId="0" applyFont="1" applyFill="1" applyBorder="1" applyAlignment="1" applyProtection="1">
      <alignment horizontal="center" vertical="center"/>
      <protection locked="0"/>
    </xf>
    <xf numFmtId="0" fontId="4" fillId="5" borderId="29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69" fontId="3" fillId="6" borderId="2" xfId="0" applyNumberFormat="1" applyFont="1" applyFill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31" xfId="0" applyNumberFormat="1" applyFont="1" applyFill="1" applyBorder="1" applyAlignment="1" applyProtection="1">
      <alignment horizontal="center" vertical="center"/>
      <protection locked="0"/>
    </xf>
    <xf numFmtId="168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24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64" fontId="4" fillId="0" borderId="13" xfId="0" applyNumberFormat="1" applyFont="1" applyFill="1" applyBorder="1" applyAlignment="1" applyProtection="1">
      <alignment horizontal="center" vertical="center" textRotation="90" wrapText="1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25" xfId="0" applyNumberFormat="1" applyFont="1" applyFill="1" applyBorder="1" applyAlignment="1" applyProtection="1">
      <alignment horizontal="center" vertical="center" textRotation="90" wrapText="1"/>
    </xf>
    <xf numFmtId="164" fontId="8" fillId="0" borderId="2" xfId="0" applyNumberFormat="1" applyFont="1" applyFill="1" applyBorder="1" applyAlignment="1" applyProtection="1">
      <alignment horizontal="center" vertical="center" textRotation="90" wrapText="1"/>
    </xf>
    <xf numFmtId="0" fontId="8" fillId="0" borderId="2" xfId="0" applyFont="1" applyFill="1" applyBorder="1" applyAlignment="1" applyProtection="1">
      <alignment horizontal="center" vertical="center" textRotation="90" wrapText="1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31</xdr:row>
      <xdr:rowOff>0</xdr:rowOff>
    </xdr:from>
    <xdr:to>
      <xdr:col>30</xdr:col>
      <xdr:colOff>0</xdr:colOff>
      <xdr:row>31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32</xdr:row>
      <xdr:rowOff>0</xdr:rowOff>
    </xdr:from>
    <xdr:to>
      <xdr:col>30</xdr:col>
      <xdr:colOff>0</xdr:colOff>
      <xdr:row>32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32</xdr:row>
      <xdr:rowOff>0</xdr:rowOff>
    </xdr:from>
    <xdr:to>
      <xdr:col>43</xdr:col>
      <xdr:colOff>161925</xdr:colOff>
      <xdr:row>32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32</xdr:row>
      <xdr:rowOff>0</xdr:rowOff>
    </xdr:from>
    <xdr:to>
      <xdr:col>42</xdr:col>
      <xdr:colOff>66675</xdr:colOff>
      <xdr:row>32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B38" t="str">
            <v>Y</v>
          </cell>
          <cell r="C38" t="str">
            <v>EACH</v>
          </cell>
          <cell r="D38" t="str">
            <v>STUMP REMOVED, 60"</v>
          </cell>
          <cell r="F38" t="str">
            <v>DESIGN BUILD PROJECTS ONLY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B173" t="str">
            <v>Y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F179" t="str">
            <v>ADD SUPPLEMENTAL OR PARCEL NO.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F181" t="str">
            <v>ADD SUPPLEMENTAL OR PARCEL NO.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B205" t="str">
            <v>Y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B211" t="str">
            <v>Y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F241" t="str">
            <v>ADD SUPPLEMENTAL DESCRIPTION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B250" t="str">
            <v>Y</v>
          </cell>
          <cell r="C250" t="str">
            <v>CY</v>
          </cell>
          <cell r="D250" t="str">
            <v>REMOVAL MISC.:</v>
          </cell>
          <cell r="F250" t="str">
            <v>DESIGN BUILD PROJECTS ONLY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DESIGN BUILD PROJECTS ONLY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DESIGN BUILD PROJECTS ONLY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DESIGN BUILD PROJECTS ONLY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B298" t="str">
            <v>Y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B299" t="str">
            <v>Y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F316" t="str">
            <v>ADD SUPPLEMENTAL DESCRIPTION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F317" t="str">
            <v>ADD SUPPLEMENTAL DESCRIPTION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F318" t="str">
            <v>ADD SUPPLEMENTAL DESCRIPTION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F319" t="str">
            <v>ADD SUPPLEMENTAL DESCRIPTION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B323" t="str">
            <v>Y</v>
          </cell>
          <cell r="C323" t="str">
            <v>FT</v>
          </cell>
          <cell r="D323" t="str">
            <v>ROADWAY, MISC.:</v>
          </cell>
          <cell r="F323" t="str">
            <v>DESIGN BUILD PROJECTS ONLY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B365" t="str">
            <v>Y</v>
          </cell>
          <cell r="C365" t="str">
            <v>SY</v>
          </cell>
          <cell r="D365" t="str">
            <v>CURING COAT, AS PER PLAN</v>
          </cell>
          <cell r="F365" t="str">
            <v>ADD SUPPLEMENTAL DESCRIPTION</v>
          </cell>
          <cell r="G365">
            <v>0</v>
          </cell>
        </row>
        <row r="366">
          <cell r="A366" t="str">
            <v>206E15010</v>
          </cell>
          <cell r="B366" t="str">
            <v>Y</v>
          </cell>
          <cell r="C366" t="str">
            <v>SY</v>
          </cell>
          <cell r="D366" t="str">
            <v>CEMENT STABILIZED SUBGRADE, 12 INCHES DEEP</v>
          </cell>
          <cell r="F366" t="str">
            <v>ADD SUPPLEMENTAL DESCRIPTION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F378" t="str">
            <v>CHECK UNIT OF MEASURE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F380" t="str">
            <v>CHECK UNIT OF MEASURE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F382" t="str">
            <v>CHECK UNIT OF MEASURE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F383" t="str">
            <v>CHECK UNIT OF MEASURE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209E15001</v>
          </cell>
          <cell r="B386" t="str">
            <v>Y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F387" t="str">
            <v>CHECK UNIT OF MEASURE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F391" t="str">
            <v>CHECK UNIT OF MEASURE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F395" t="str">
            <v>ADD SUPPLEMENTAL DESCRIPTION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F398" t="str">
            <v>CHECK UNIT OF MEASURE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F400" t="str">
            <v>CHECK UNIT OF MEASURE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F401" t="str">
            <v>CHECK UNIT OF MEASURE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F402" t="str">
            <v>CHECK UNIT OF MEASURE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F409" t="str">
            <v>CHECK UNIT OF MEASURE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F410" t="str">
            <v>CHECK UNIT OF MEASURE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F411" t="str">
            <v>CHECK UNIT OF MEASURE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F412" t="str">
            <v>ADD SUPPLEMENTAL DESCRIPTION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F413" t="str">
            <v>ADD SUPPLEMENTAL DESCRIPTION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F414" t="str">
            <v>SPECIFY DEPTH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F415" t="str">
            <v>SPECIFY DEPTH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F416" t="str">
            <v>SPECIFY DEPTH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F417" t="str">
            <v>SPECIFY DEPTH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F426" t="str">
            <v>ADD SUPPLEMENTAL DESCRIPTION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F431" t="str">
            <v>ADD SUPPLEMENTAL DESCRIPTION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B441" t="str">
            <v>Y</v>
          </cell>
          <cell r="C441" t="str">
            <v>FT</v>
          </cell>
          <cell r="D441" t="str">
            <v>FULL DEPTH PAVEMENT SAWING, AS PER PLAN</v>
          </cell>
          <cell r="F441" t="str">
            <v>DESIGN BUILD PROJECTS ONLY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F485" t="str">
            <v>ADD SUPPLEMENTAL DESCRIPTION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B489" t="str">
            <v>Y</v>
          </cell>
          <cell r="C489" t="str">
            <v>SY</v>
          </cell>
          <cell r="D489" t="str">
            <v>12" CONCRETE BASE, CLASS QC 1P, AS PER PLAN</v>
          </cell>
          <cell r="F489" t="str">
            <v>DESIGN BUILD PROJECTS ONLY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F501" t="str">
            <v>ADD SUPPLEMENTAL DESCRIPTION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F502" t="str">
            <v>ADD SUPPLEMENTAL DESCRIPTION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F503" t="str">
            <v>ADD SUPPLEMENTAL DESCRIPTION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F504" t="str">
            <v>CHECK UNIT OF MEASURE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F505" t="str">
            <v>CHECK UNIT OF MEASURE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F506" t="str">
            <v>CHECK UNIT OF MEASURE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F507" t="str">
            <v>CHECK UNIT OF MEASURE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F508" t="str">
            <v>CHECK UNIT OF MEASURE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F510" t="str">
            <v>CHECK UNIT OF MEASURE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F512" t="str">
            <v>CHECK UNIT OF MEASURE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F513" t="str">
            <v>CHECK UNIT OF MEASURE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F514" t="str">
            <v>CHECK UNIT OF MEASURE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F515" t="str">
            <v>CHECK UNIT OF MEASURE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F517" t="str">
            <v>CHECK UNIT OF MEASURE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F531" t="str">
            <v>ADD SUPPLEMENTAL DESCRIPTION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F550" t="str">
            <v>ADD SUPPLEMENTAL DESCRIPTION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F551" t="str">
            <v>ADD SUPPLEMENTAL DESCRIPTION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F552" t="str">
            <v>ADD SUPPLEMENTAL DESCRIPTION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F561" t="str">
            <v>SPECIFY BINDER TYPE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F563" t="str">
            <v>SPECIFY BINDER TYPE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F567" t="str">
            <v>SPECIFY BINDER TYPE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F569" t="str">
            <v>SPECIFY BINDER TYPE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F571" t="str">
            <v>SPECIFY BINDER TYPE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F579" t="str">
            <v>ADD SUPPLEMENTAL DESCRIPTION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F580" t="str">
            <v>ADD SUPPLEMENTAL DESCRIPTION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F581" t="str">
            <v>ADD SUPPLEMENTAL DESCRIPTION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F622" t="str">
            <v>ADD SUPPLEMENTAL DESCRIPTION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F627" t="str">
            <v>ADD SUPPLEMENTAL DESCRIPTION</v>
          </cell>
          <cell r="G627">
            <v>0</v>
          </cell>
        </row>
        <row r="628">
          <cell r="A628" t="str">
            <v>442E20001</v>
          </cell>
          <cell r="B628" t="str">
            <v>Y</v>
          </cell>
          <cell r="C628" t="str">
            <v>CY</v>
          </cell>
          <cell r="D628" t="str">
            <v>ASPHALT CONCRETE SURFACE COURSE, 12.5 MM, TYPE A (448), AS PER PLAN</v>
          </cell>
          <cell r="F628" t="str">
            <v>DESIGN BUILD PROJECTS ONLY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F673" t="str">
            <v>ADD SUPPLEMENTAL DESCRIPTION</v>
          </cell>
          <cell r="G673">
            <v>0</v>
          </cell>
        </row>
        <row r="674">
          <cell r="A674" t="str">
            <v>451E16010</v>
          </cell>
          <cell r="B674" t="str">
            <v>Y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B675" t="str">
            <v>Y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B676" t="str">
            <v>Y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B677" t="str">
            <v>Y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B678" t="str">
            <v>Y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B679" t="str">
            <v>Y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B680" t="str">
            <v>Y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F681" t="str">
            <v>ADD SUPPLEMENTAL DESCRIPTION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F754" t="str">
            <v>ADD SUPPLEMENTAL DESCRIPTION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F755" t="str">
            <v>ADD SUPPLEMENTAL DESCRIPTION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F764" t="str">
            <v>CHECK UNIT OF MEASURE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F765" t="str">
            <v>CHECK UNIT OF MEASURE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F766" t="str">
            <v>CHECK UNIT OF MEASURE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F767" t="str">
            <v>CHECK UNIT OF MEASURE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F768" t="str">
            <v>CHECK UNIT OF MEASURE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F769" t="str">
            <v>CHECK UNIT OF MEASURE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F770" t="str">
            <v>CHECK UNIT OF MEASURE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F771" t="str">
            <v>CHECK UNIT OF MEASURE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F772" t="str">
            <v>CHECK UNIT OF MEASURE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F773" t="str">
            <v>CHECK UNIT OF MEASURE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F774" t="str">
            <v>CHECK UNIT OF MEASURE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F775" t="str">
            <v>CHECK UNIT OF MEASURE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F776" t="str">
            <v>CHECK UNIT OF MEASURE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F778" t="str">
            <v>CHECK UNIT OF MEASURE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F784" t="str">
            <v>ADD SUPPLEMENTAL DESCRIPTION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F785" t="str">
            <v>SPECIFY MIN. SECTION MODULUS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F809" t="str">
            <v>ADD SUPPLEMENTAL DESCRIPTION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B839" t="str">
            <v>Y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B840" t="str">
            <v>Y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B841" t="str">
            <v>Y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F847" t="str">
            <v>ADD SUPPLEMENTAL DESCRIPTION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F848" t="str">
            <v>ADD SUPPLEMENTAL DESCRIPTION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F859" t="str">
            <v>BEAMS OR GIRDERS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F860" t="str">
            <v>BEAMS OR GIRDERS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F861" t="str">
            <v>BEAMS OR GIRDERS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F862" t="str">
            <v>BEAMS OR GIRDERS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F863" t="str">
            <v>COMP SLAB ON PRECAST BOX BEAM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F864" t="str">
            <v>COMP SLAB ON PRECAST BOX BEAM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F865" t="str">
            <v>COMP SLAB ON PRECAST BOX BEAM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F866" t="str">
            <v>COMP SLAB ON PRECAST BOX BEAM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F867" t="str">
            <v>CONTINUOUS CONCRETE SLAB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F868" t="str">
            <v>CONTINUOUS CONCRETE SLAB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F869" t="str">
            <v>CONTINUOUS CONCRETE SLAB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F870" t="str">
            <v>CONTINUOUS CONCRETE SLAB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F871" t="str">
            <v>CONT. CONC SLAB INCL PIER CAPS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F872" t="str">
            <v>CONT. CONC SLAB INCL PIER CAPS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F873" t="str">
            <v>CONT. CONC SLAB INCL PIER CAPS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F875" t="str">
            <v>SINGLE SPAN CONCRETE SLAB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F877" t="str">
            <v>SINGLE SPAN CONCRETE SLAB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F879" t="str">
            <v>DIAPHRAGMS FOR CONC I-BEAMS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F881" t="str">
            <v>DIAPHRAGMS FOR CONC I-BEAMS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F893" t="str">
            <v>CHECK UNIT OF MEASURE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F895" t="str">
            <v>CHECK UNIT OF MEASURE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F897" t="str">
            <v>CHECK UNIT OF MEASURE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F899" t="str">
            <v>CHECK UNIT OF MEASURE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F901" t="str">
            <v>CHECK UNIT OF MEASURE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F903" t="str">
            <v>CHECK UNIT OF MEASURE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F905" t="str">
            <v>WALLS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F906" t="str">
            <v>WALLS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F907" t="str">
            <v>WALLS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F908" t="str">
            <v>WALLS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F909" t="str">
            <v>CAP AND COLUMN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F910" t="str">
            <v>CAP AND COLUMN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F911" t="str">
            <v>CAP AND COLUMN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F912" t="str">
            <v>CAP AND COLUMN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F913" t="str">
            <v>COLUMNS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F914" t="str">
            <v>COLUMNS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F915" t="str">
            <v>T TYPE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F916" t="str">
            <v>T TYPE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F917" t="str">
            <v>T TYPE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F918" t="str">
            <v>T TYPE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F923" t="str">
            <v>REPAIR OR RECONSTRUCTION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F925" t="str">
            <v>REPAIR OR RECONSTRUCTION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F945" t="str">
            <v>REPAIR OR RECONSTRUCTION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F947" t="str">
            <v>REPAIR OR RECONSTRUCTION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F949" t="str">
            <v>RET WALL/WINGWALL, ABOVE FTG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F951" t="str">
            <v>RET WALL/WINGWALL, ABOVE FTG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F952" t="str">
            <v>RET WALL/WINGWALL, ABOVE FTG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F953" t="str">
            <v>RET WALL/WINGWALL, INCLUDE FTG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F954" t="str">
            <v>RET WALL/WINGWALL, INCLUDE FTG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F955" t="str">
            <v>RET WALL/WINGWALL, INCLUDE FTG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F956" t="str">
            <v>RET WALL/WINGWALL, INCLUDE FTG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F980" t="str">
            <v>ADD SUPPLEMENTAL DESCRIPTION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F981" t="str">
            <v>ADD SUPPLEMENTAL DESCRIPTION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F982" t="str">
            <v>ADD SUPPLEMENTAL DESCRIPTION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F983" t="str">
            <v>ADD SUPPLEMENTAL DESCRIPTION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F984" t="str">
            <v>ADD SUPPLEMENTAL DESCRIPTION</v>
          </cell>
          <cell r="G984">
            <v>0</v>
          </cell>
        </row>
        <row r="985">
          <cell r="A985" t="str">
            <v>511E46512</v>
          </cell>
          <cell r="B985" t="str">
            <v>Y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F986" t="str">
            <v>ADD SUPPLEMENTAL DESCRIPTION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F987" t="str">
            <v>ADD SUPPLEMENTAL DESCRIPTION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F988" t="str">
            <v>ADD SUPPLEMENTAL DESCRIPTION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F989" t="str">
            <v>ADD SUPPLEMENTAL DESCRIPTION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F990" t="str">
            <v>ADD SUPPLEMENTAL DESCRIPTION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F991" t="str">
            <v>ADD SUPPLEMENTAL DESCRIPTION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F992" t="str">
            <v>ADD SUPPLEMENTAL DESCRIPTION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F993" t="str">
            <v>ADD SUPPLEMENTAL DESCRIPTION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F995" t="str">
            <v>PERMANENT GRAFFITI PROTECTION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B1006" t="str">
            <v>Y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F1007" t="str">
            <v>CHECK UNIT OF MEASURE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F1008" t="str">
            <v>CHECK UNIT OF MEASURE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F1009" t="str">
            <v>CHECK UNIT OF MEASURE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F1010" t="str">
            <v>CHECK UNIT OF MEASURE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F1011" t="str">
            <v>CHECK UNIT OF MEASURE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F1012" t="str">
            <v>CHECK UNIT OF MEASURE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F1013" t="str">
            <v>CHECK UNIT OF MEASURE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F1014" t="str">
            <v>CHECK UNIT OF MEASURE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F1015" t="str">
            <v>CHECK UNIT OF MEASURE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F1016" t="str">
            <v>CHECK UNIT OF MEASURE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F1017" t="str">
            <v>CHECK UNIT OF MEASURE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F1018" t="str">
            <v>CHECK UNIT OF MEASURE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F1019" t="str">
            <v>CHECK UNIT OF MEASURE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F1020" t="str">
            <v>CHECK UNIT OF MEASURE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F1021" t="str">
            <v>CHECK UNIT OF MEASURE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F1022" t="str">
            <v>CHECK UNIT OF MEASURE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F1023" t="str">
            <v>CHECK UNIT OF MEASURE</v>
          </cell>
          <cell r="G1023">
            <v>0</v>
          </cell>
        </row>
        <row r="1024">
          <cell r="A1024" t="str">
            <v>512E10100</v>
          </cell>
          <cell r="B1024" t="str">
            <v>Y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B1025" t="str">
            <v>Y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B1026" t="str">
            <v>Y</v>
          </cell>
          <cell r="C1026" t="str">
            <v>SY</v>
          </cell>
          <cell r="D1026" t="str">
            <v>SEALING CONCRETE BRIDGE DECKS WITH HMWM RESIN</v>
          </cell>
          <cell r="F1026" t="str">
            <v>ADD SUPPLEMENTAL DESCRIPTION</v>
          </cell>
          <cell r="G1026">
            <v>0</v>
          </cell>
        </row>
        <row r="1027">
          <cell r="A1027" t="str">
            <v>512E10301</v>
          </cell>
          <cell r="B1027" t="str">
            <v>Y</v>
          </cell>
          <cell r="C1027" t="str">
            <v>SY</v>
          </cell>
          <cell r="D1027" t="str">
            <v>SEALING CONCRETE BRIDGE DECKS WITH HMWM RESIN, AS PER PLAN</v>
          </cell>
          <cell r="F1027" t="str">
            <v>ADD SUPPLEMENTAL DESCRIPTION</v>
          </cell>
          <cell r="G1027">
            <v>0</v>
          </cell>
        </row>
        <row r="1028">
          <cell r="A1028" t="str">
            <v>512E10400</v>
          </cell>
          <cell r="B1028" t="str">
            <v>Y</v>
          </cell>
          <cell r="C1028" t="str">
            <v>SY</v>
          </cell>
          <cell r="D1028" t="str">
            <v>TREATING OF CONCRETE BRIDGE DECK WITH SRS</v>
          </cell>
          <cell r="F1028" t="str">
            <v>ADD SUPPLEMENTAL DESCRIPTION</v>
          </cell>
          <cell r="G1028">
            <v>0</v>
          </cell>
        </row>
        <row r="1029">
          <cell r="A1029" t="str">
            <v>512E10401</v>
          </cell>
          <cell r="B1029" t="str">
            <v>Y</v>
          </cell>
          <cell r="C1029" t="str">
            <v>SY</v>
          </cell>
          <cell r="D1029" t="str">
            <v>TREATING OF CONCRETE BRIDGE DECK WITH SRS, AS PER PLAN</v>
          </cell>
          <cell r="F1029" t="str">
            <v>ADD SUPPLEMENTAL DESCRIPTION</v>
          </cell>
          <cell r="G1029">
            <v>0</v>
          </cell>
        </row>
        <row r="1030">
          <cell r="A1030" t="str">
            <v>512E10600</v>
          </cell>
          <cell r="B1030" t="str">
            <v>Y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B1031" t="str">
            <v>Y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B1037" t="str">
            <v>Y</v>
          </cell>
          <cell r="C1037" t="str">
            <v>SY</v>
          </cell>
          <cell r="D1037" t="str">
            <v>TYPE A WATERPROOFING</v>
          </cell>
          <cell r="F1037" t="str">
            <v>ADD SUPPLEMENTAL DESCRIPTION</v>
          </cell>
          <cell r="G1037">
            <v>0</v>
          </cell>
        </row>
        <row r="1038">
          <cell r="A1038" t="str">
            <v>512E33301</v>
          </cell>
          <cell r="B1038" t="str">
            <v>Y</v>
          </cell>
          <cell r="C1038" t="str">
            <v>SY</v>
          </cell>
          <cell r="D1038" t="str">
            <v>TYPE A WATERPROOFING, AS PER PLAN</v>
          </cell>
          <cell r="F1038" t="str">
            <v>ADD SUPPLEMENTAL DESCRIPTION</v>
          </cell>
          <cell r="G1038">
            <v>0</v>
          </cell>
        </row>
        <row r="1039">
          <cell r="A1039" t="str">
            <v>512E44400</v>
          </cell>
          <cell r="B1039" t="str">
            <v>Y</v>
          </cell>
          <cell r="C1039" t="str">
            <v>SY</v>
          </cell>
          <cell r="D1039" t="str">
            <v>TYPE B WATERPROOFING</v>
          </cell>
          <cell r="F1039" t="str">
            <v>ADD SUPPLEMENTAL DESCRIPTION</v>
          </cell>
          <cell r="G1039">
            <v>0</v>
          </cell>
        </row>
        <row r="1040">
          <cell r="A1040" t="str">
            <v>512E44401</v>
          </cell>
          <cell r="B1040" t="str">
            <v>Y</v>
          </cell>
          <cell r="C1040" t="str">
            <v>SY</v>
          </cell>
          <cell r="D1040" t="str">
            <v>TYPE B WATERPROOFING, AS PER PLAN</v>
          </cell>
          <cell r="F1040" t="str">
            <v>DESIGN BUILD PROJECTS ONLY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F1041" t="str">
            <v>CHECK UNIT OF MEASURE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F1043" t="str">
            <v>CHECK UNIT OF MEASURE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F1045" t="str">
            <v>CHECK UNIT OF MEASURE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F1047" t="str">
            <v>CHECK UNIT OF MEASURE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F1048" t="str">
            <v>CHECK UNIT OF MEASURE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F1049" t="str">
            <v>CHECK UNIT OF MEASURE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F1050" t="str">
            <v>CHECK UNIT OF MEASURE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F1051" t="str">
            <v>CHECK UNIT OF MEASURE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F1052" t="str">
            <v>CHECK UNIT OF MEASURE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F1053" t="str">
            <v>CHECK UNIT OF MEASURE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F1054" t="str">
            <v>CHECK UNIT OF MEASURE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F1055" t="str">
            <v>CHECK UNIT OF MEASURE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F1056" t="str">
            <v>CHECK UNIT OF MEASURE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F1057" t="str">
            <v>CHECK UNIT OF MEASURE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F1058" t="str">
            <v>CHECK UNIT OF MEASURE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F1059" t="str">
            <v>CHECK UNIT OF MEASURE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F1060" t="str">
            <v>CHECK UNIT OF MEASURE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F1062" t="str">
            <v>CHECK UNIT OF MEASURE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F1064" t="str">
            <v>CHECK UNIT OF MEASURE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F1065" t="str">
            <v>CHECK UNIT OF MEASURE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F1066" t="str">
            <v>CHECK UNIT OF MEASURE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F1067" t="str">
            <v>CHECK UNIT OF MEASURE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F1068" t="str">
            <v>CHECK UNIT OF MEASURE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F1083" t="str">
            <v>ADD SUPPLEMENTAL DESCRIPTION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F1084" t="str">
            <v>ADD SUPPLEMENTAL DESCRIPTION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F1085" t="str">
            <v>ADD SUPPLEMENTAL DESCRIPTION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F1086" t="str">
            <v>ADD SUPPLEMENTAL DESCRIPTION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F1087" t="str">
            <v>ADD SUPPLEMENTAL DESCRIPTION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F1115" t="str">
            <v>ADD SUPPLEMENTAL DESCRIPTION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B1122" t="str">
            <v>Y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B1123" t="str">
            <v>Y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B1124" t="str">
            <v>Y</v>
          </cell>
          <cell r="C1124" t="str">
            <v>LS</v>
          </cell>
          <cell r="D1124" t="str">
            <v>SURFACE PREPARATION OF EXISTING STRUCTURAL STEEL, AS PER PLAN</v>
          </cell>
          <cell r="F1124" t="str">
            <v>DESIGN BUILD PROJECTS ONLY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F1125" t="str">
            <v>SPECIFY BEAM LENGTH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F1126" t="str">
            <v>SPECIFY BEAM LENGTH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F1127" t="str">
            <v>SPECIFY BEAM LENGTH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F1128" t="str">
            <v>SPECIFY BEAM LENGTH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F1129" t="str">
            <v>SPECIFY BEAM LENGTH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F1130" t="str">
            <v>SPECIFY BEAM LENGTH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F1131" t="str">
            <v>SPECIFY BEAM LENGTH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F1132" t="str">
            <v>SPECIFY BEAM LENGTH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F1133" t="str">
            <v>SPECIFY BEAM LENGTH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F1134" t="str">
            <v>SPECIFY BEAM LENGTH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F1135" t="str">
            <v>SPECIFY BEAM LENGTH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F1136" t="str">
            <v>SPECIFY BEAM LENGTH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F1137" t="str">
            <v>SPECIFY BEAM LENGTH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F1138" t="str">
            <v>SPECIFY BEAM LENGTH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F1139" t="str">
            <v>SPECIFY BEAM LENGTH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F1140" t="str">
            <v>SPECIFY BEAM LENGTH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F1141" t="str">
            <v>SPECIFY BEAM LENGTH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F1142" t="str">
            <v>SPECIFY BEAM LENGTH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F1143" t="str">
            <v>SPECIFY BEAM LENGTH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F1144" t="str">
            <v>SPECIFY BEAM LENGTH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F1145" t="str">
            <v>SPECIFY BEAM LENGTH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F1146" t="str">
            <v>SPECIFY BEAM LENGTH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F1147" t="str">
            <v>ADD SUPPLEMENTAL DESCRIPTION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F1148" t="str">
            <v>SPECIFY BEAM LENGTH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F1149" t="str">
            <v>SPECIFY BEAM LENGTH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F1150" t="str">
            <v>SPECIFY BEAM LENGTH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F1151" t="str">
            <v>SPECIFY BEAM LENGTH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F1152" t="str">
            <v>SPECIFY BEAM LENGTH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F1153" t="str">
            <v>SPECIFY BEAM LENGTH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F1154" t="str">
            <v>SPECIFY BEAM LENGTH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F1156" t="str">
            <v>SPECIFY BEAM LENGTH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F1158" t="str">
            <v>SPECIFY BEAM LENGTH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F1160" t="str">
            <v>SPECIFY BEAM LENGTH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F1161" t="str">
            <v>SPECIFY BEAM LENGTH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F1162" t="str">
            <v>SPECIFY BEAM LENGTH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F1163" t="str">
            <v>SPECIFY BEAM LENGTH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F1164" t="str">
            <v>SPECIFY BEAM LENGTH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F1165" t="str">
            <v>SPECIFY BEAM LENGTH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F1166" t="str">
            <v>SPECIFY BEAM LENGTH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F1167" t="str">
            <v>SPECIFY BEAM LENGTH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F1168" t="str">
            <v>SPECIFY BEAM LENGTH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F1169" t="str">
            <v>SPECIFY BEAM LENGTH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F1171" t="str">
            <v>SPECIFY BEAM LENGTH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F1172" t="str">
            <v>SPECIFY BEAM LENGTH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F1174" t="str">
            <v>SPECIFY BEAM LENGTH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F1175" t="str">
            <v>SPECIFY BEAM LENGTH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F1176" t="str">
            <v>SPECIFY BEAM LENGTH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F1177" t="str">
            <v>SPECIFY BEAM LENGTH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F1178" t="str">
            <v>SPECIFY BEAM LENGTH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F1180" t="str">
            <v>SPECIFY BEAM LENGTH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F1182" t="str">
            <v>SPECIFY BEAM LENGTH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F1184" t="str">
            <v>SPECIFY BEAM LENGTH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F1186" t="str">
            <v>SPECIFY BEAM LENGTH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F1188" t="str">
            <v>SPECIFY BEAM LENGTH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F1189" t="str">
            <v>SPECIFY BEAM LENGTH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F1190" t="str">
            <v>SPECIFY BEAM LENGTH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F1192" t="str">
            <v>SPECIFY BEAM LENGTH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F1194" t="str">
            <v>SPECIFY BEAM LENGTH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F1195" t="str">
            <v>SPECIFY BEAM LENGTH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F1196" t="str">
            <v>SPECIFY BEAM LENGTH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F1198" t="str">
            <v>SPECIFY BEAM LENGTH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F1199" t="str">
            <v>SPECIFY BEAM LENGTH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F1200" t="str">
            <v>SPECIFY BEAM LENGTH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F1201" t="str">
            <v>SPECIFY BEAM LENGTH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F1202" t="str">
            <v>SPECIFY BEAM LENGTH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F1203" t="str">
            <v>SPECIFY BEAM LENGTH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F1204" t="str">
            <v>SPECIFY BEAM LENGTH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F1205" t="str">
            <v>SPECIFY BEAM LENGTH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F1206" t="str">
            <v>SPECIFY BEAM LENGTH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F1207" t="str">
            <v>SPECIFY BEAM LENGTH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F1208" t="str">
            <v>SPECIFY BEAM LENGTH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F1209" t="str">
            <v>SPECIFY BEAM LENGTH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F1210" t="str">
            <v>SPECIFY BEAM LENGTH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B1236" t="str">
            <v>Y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F1247" t="str">
            <v>SPECIFY THICKNESS</v>
          </cell>
          <cell r="G1247">
            <v>0</v>
          </cell>
        </row>
        <row r="1248">
          <cell r="A1248" t="str">
            <v>516E10001</v>
          </cell>
          <cell r="B1248" t="str">
            <v>Y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B1253" t="str">
            <v>Y</v>
          </cell>
          <cell r="C1253" t="str">
            <v>FT</v>
          </cell>
          <cell r="D1253" t="str">
            <v>ELASTOMERIC COMPRESSION SEAL</v>
          </cell>
          <cell r="F1253" t="str">
            <v>SPECIFY WIDTH</v>
          </cell>
          <cell r="G1253">
            <v>0</v>
          </cell>
        </row>
        <row r="1254">
          <cell r="A1254" t="str">
            <v>516E10901</v>
          </cell>
          <cell r="B1254" t="str">
            <v>Y</v>
          </cell>
          <cell r="C1254" t="str">
            <v>FT</v>
          </cell>
          <cell r="D1254" t="str">
            <v>ELASTOMERIC COMPRESSION SEAL, AS PER PLAN</v>
          </cell>
          <cell r="F1254" t="str">
            <v>SPECIFY WIDTH</v>
          </cell>
          <cell r="G1254">
            <v>0</v>
          </cell>
        </row>
        <row r="1255">
          <cell r="A1255" t="str">
            <v>516E11210</v>
          </cell>
          <cell r="B1255" t="str">
            <v>Y</v>
          </cell>
          <cell r="C1255" t="str">
            <v>FT</v>
          </cell>
          <cell r="D1255" t="str">
            <v>STRUCTURAL EXPANSION JOINT INCLUDING ELASTOMERIC STRIP SEAL</v>
          </cell>
          <cell r="F1255" t="str">
            <v>SPECIFY WIDTH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F1256" t="str">
            <v>ADD SUPPLEMENTAL DESCRIPTION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F1257" t="str">
            <v>ADD SUPPLEMENTAL DESCRIPTION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F1258" t="str">
            <v>ADD SUPPLEMENTAL DESCRIPTION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F1259" t="str">
            <v>ADD SUPPLEMENTAL DESCRIPTION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B1268" t="str">
            <v>Y</v>
          </cell>
          <cell r="C1268" t="str">
            <v>SF</v>
          </cell>
          <cell r="D1268" t="str">
            <v>1/4" PREFORMED EXPANSION JOINT FILLER</v>
          </cell>
          <cell r="F1268" t="str">
            <v>STRUCTURE ITEM ONLY</v>
          </cell>
          <cell r="G1268">
            <v>0</v>
          </cell>
        </row>
        <row r="1269">
          <cell r="A1269" t="str">
            <v>516E13001</v>
          </cell>
          <cell r="B1269" t="str">
            <v>Y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F1270" t="str">
            <v>CHECK UNIT OF MEASURE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F1271" t="str">
            <v>CHECK UNIT OF MEASURE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F1272" t="str">
            <v>CHECK UNIT OF MEASURE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F1273" t="str">
            <v>CHECK UNIT OF MEASURE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F1274" t="str">
            <v>CHECK UNIT OF MEASURE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F1275" t="str">
            <v>CHECK UNIT OF MEASURE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F1276" t="str">
            <v>CHECK UNIT OF MEASURE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F1277" t="str">
            <v>ADD SUPPLEMENTAL DESCRIPTION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F1279" t="str">
            <v>&lt;2" THICK, SPECIFY DIMENSIONS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F1280" t="str">
            <v>&lt;2" THICK, SPECIFY DIMENSIONS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F1281" t="str">
            <v>2"-3" TK, SPECIFY DIMENSIONS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F1282" t="str">
            <v>2"-3" TK, SPECIFY DIMENSIONS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F1283" t="str">
            <v>3"-4" TK, SPECIFY DIMENSIONS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F1291" t="str">
            <v>2"-3" TK, SPECIFY DIMENSIONS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F1292" t="str">
            <v>2"-3" TK, SPECIFY DIMENSIONS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F1293" t="str">
            <v>3"-4" TK, SPECIFY DIMENSIONS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F1294" t="str">
            <v>3"-4" TK, SPECIFY DIMENSIONS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F1295" t="str">
            <v>4"-5" TK, SPECIFY DIMENSIONS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F1296" t="str">
            <v>4"-5" TK, SPECIFY DIMENSIONS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F1297" t="str">
            <v>5" &amp; OVER, SPECIFY DIMENSIONS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F1298" t="str">
            <v>5" &amp; OVER, SPECIFY DIMENSIONS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B1301" t="str">
            <v>Y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B1302" t="str">
            <v>Y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F1303" t="str">
            <v>CHECK UNIT OF MEASURE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F1304" t="str">
            <v>CHECK UNIT OF MEASURE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F1305" t="str">
            <v>CHECK UNIT OF MEASURE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F1306" t="str">
            <v>CHECK UNIT OF MEASURE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B1315" t="str">
            <v>Y</v>
          </cell>
          <cell r="C1315" t="str">
            <v>EACH</v>
          </cell>
          <cell r="D1315" t="str">
            <v>ELASTOMERIC BEARING WITH INTERNAL LAMINATES ONLY (NEOPRENE), AS PER PLAN</v>
          </cell>
          <cell r="F1315" t="str">
            <v>(INCLUDES JACKING)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F1379" t="str">
            <v>ADD SUPPLEMENTAL DESCRIPTION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F1385" t="str">
            <v>CONCRETE BOX BEAM BRIDGES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F1387" t="str">
            <v>STEEL BEAM BRIDGES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F1389" t="str">
            <v>GIRDER BRIDGES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F1390" t="str">
            <v>GIRDER BRIDGES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F1391" t="str">
            <v>ADD SUPPLEMENTAL DESCRIPTION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F1398" t="str">
            <v>CHECK UNIT OF MEASURE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F1399" t="str">
            <v>CHECK UNIT OF MEASURE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F1400" t="str">
            <v>CHECK UNIT OF MEASURE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F1401" t="str">
            <v>CHECK UNIT OF MEASURE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F1402" t="str">
            <v>CHECK UNIT OF MEASURE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F1403" t="str">
            <v>CHECK UNIT OF MEASURE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F1404" t="str">
            <v>CHECK UNIT OF MEASURE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F1405" t="str">
            <v>CHECK UNIT OF MEASURE</v>
          </cell>
          <cell r="G1405">
            <v>0</v>
          </cell>
        </row>
        <row r="1406">
          <cell r="A1406" t="str">
            <v>517E75601</v>
          </cell>
          <cell r="B1406" t="str">
            <v>Y</v>
          </cell>
          <cell r="C1406" t="str">
            <v>FT</v>
          </cell>
          <cell r="D1406" t="str">
            <v>DEEP BEAM BRIDGE RETROFIT RAILING, AS PER PLAN</v>
          </cell>
          <cell r="F1406" t="str">
            <v>CHECK UNIT OF MEASURE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F1432" t="str">
            <v>OTHER THAN 6"&amp;8", SPECIFY SIZE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F1433" t="str">
            <v>OTHER THAN 6"&amp;8", SPECIFY SIZE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F1434" t="str">
            <v>SPECIFY SIZE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F1435" t="str">
            <v>CHECK UNIT OF MEASURE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F1436" t="str">
            <v>CHECK UNIT OF MEASURE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F1437" t="str">
            <v>CHECK UNIT OF MEASURE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F1438" t="str">
            <v>CHECK UNIT OF MEASURE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F1439" t="str">
            <v>CHECK UNIT OF MEASURE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F1440" t="str">
            <v>CHECK UNIT OF MEASURE</v>
          </cell>
          <cell r="G1440">
            <v>0</v>
          </cell>
        </row>
        <row r="1441">
          <cell r="A1441" t="str">
            <v>518E40001</v>
          </cell>
          <cell r="B1441" t="str">
            <v>Y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F1442" t="str">
            <v>ADD SUPPLEMENTAL DESCRIPTION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F1443" t="str">
            <v>ADD SUPPLEMENTAL DESCRIPTION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F1444" t="str">
            <v>ADD SUPPLEMENTAL DESCRIPTION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F1445" t="str">
            <v>ADD SUPPLEMENTAL DESCRIPTION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F1446" t="str">
            <v>ADD SUPPLEMENTAL DESCRIPTION</v>
          </cell>
          <cell r="G1446">
            <v>0</v>
          </cell>
        </row>
        <row r="1447">
          <cell r="A1447" t="str">
            <v>518E41200</v>
          </cell>
          <cell r="B1447" t="str">
            <v>Y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B1448" t="str">
            <v>Y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B1451" t="str">
            <v>Y</v>
          </cell>
          <cell r="C1451" t="str">
            <v>FT</v>
          </cell>
          <cell r="D1451" t="str">
            <v>8" PERFORATED CORRUGATED STEEL PIPE, 707.01</v>
          </cell>
          <cell r="F1451" t="str">
            <v>ADD SUPPLEMENTAL DESCRIPTION</v>
          </cell>
          <cell r="G1451">
            <v>0</v>
          </cell>
        </row>
        <row r="1452">
          <cell r="A1452" t="str">
            <v>518E42201</v>
          </cell>
          <cell r="B1452" t="str">
            <v>Y</v>
          </cell>
          <cell r="C1452" t="str">
            <v>FT</v>
          </cell>
          <cell r="D1452" t="str">
            <v>8" PERFORATED CORRUGATED STEEL PIPE, 707.01, AS PER PLAN</v>
          </cell>
          <cell r="F1452" t="str">
            <v>ADD SUPPLEMENTAL DESCRIPTION</v>
          </cell>
          <cell r="G1452">
            <v>0</v>
          </cell>
        </row>
        <row r="1453">
          <cell r="A1453" t="str">
            <v>518E42300</v>
          </cell>
          <cell r="B1453" t="str">
            <v>Y</v>
          </cell>
          <cell r="C1453" t="str">
            <v>FT</v>
          </cell>
          <cell r="D1453" t="str">
            <v>8" NON-PERFORATED CORRUGATED STEEL PIPE, INCLUDING SPECIALS, 707.01</v>
          </cell>
          <cell r="F1453" t="str">
            <v>ADD SUPPLEMENTAL DESCRIPTION</v>
          </cell>
          <cell r="G1453">
            <v>0</v>
          </cell>
        </row>
        <row r="1454">
          <cell r="A1454" t="str">
            <v>518E42301</v>
          </cell>
          <cell r="B1454" t="str">
            <v>Y</v>
          </cell>
          <cell r="C1454" t="str">
            <v>FT</v>
          </cell>
          <cell r="D1454" t="str">
            <v>8" NON-PERFORATED CORRUGATED STEEL PIPE, INCLUDING SPECIALS, 707.01, AS PER PLAN</v>
          </cell>
          <cell r="F1454" t="str">
            <v>ADD SUPPLEMENTAL DESCRIPTION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B1458" t="str">
            <v>Y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B1459" t="str">
            <v>Y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B1460" t="str">
            <v>Y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B1461" t="str">
            <v>Y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B1462" t="str">
            <v>Y</v>
          </cell>
          <cell r="C1462" t="str">
            <v>FT</v>
          </cell>
          <cell r="D1462" t="str">
            <v>PIPE DOWNSPOUT, INCLUDING SPECIALS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518E51201</v>
          </cell>
          <cell r="B1463" t="str">
            <v>Y</v>
          </cell>
          <cell r="C1463" t="str">
            <v>FT</v>
          </cell>
          <cell r="D1463" t="str">
            <v>PIPE DOWNSPOUT, INCLUDING SPECIALS, AS PER PLAN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518E51300</v>
          </cell>
          <cell r="B1464" t="str">
            <v>Y</v>
          </cell>
          <cell r="C1464" t="str">
            <v>EACH</v>
          </cell>
          <cell r="D1464" t="str">
            <v>DOWNSPOUT MODIFICATION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F1465" t="str">
            <v>CHECK UNIT OF MEASURE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F1466" t="str">
            <v>CHECK UNIT OF MEASURE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F1467" t="str">
            <v>SPECIFY DIMENSIONS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F1541" t="str">
            <v>ADD SUPPLEMENTAL DESCRIPTION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F1612" t="str">
            <v>ADD SUPPLEMENTAL DESCRIPTION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F1613" t="str">
            <v>ADD SUPPLEMENTAL DESCRIPTION</v>
          </cell>
          <cell r="G1613">
            <v>0</v>
          </cell>
        </row>
        <row r="1614">
          <cell r="A1614" t="str">
            <v>524E95522</v>
          </cell>
          <cell r="B1614" t="str">
            <v>Y</v>
          </cell>
          <cell r="C1614" t="str">
            <v>FT</v>
          </cell>
          <cell r="D1614" t="str">
            <v>DRILLED SHAFTS, 90" DIAMETER, ABOVE BEDROCK WITH QC/QA</v>
          </cell>
          <cell r="F1614" t="str">
            <v>ADD SUPPLEMENTAL DESCRIPTION</v>
          </cell>
          <cell r="G1614">
            <v>0</v>
          </cell>
        </row>
        <row r="1615">
          <cell r="A1615" t="str">
            <v>524E95524</v>
          </cell>
          <cell r="B1615" t="str">
            <v>Y</v>
          </cell>
          <cell r="C1615" t="str">
            <v>FT</v>
          </cell>
          <cell r="D1615" t="str">
            <v>DRILLED SHAFTS, 90" DIAMETER, INTO BEDROCK WITH QC/QA</v>
          </cell>
          <cell r="F1615" t="str">
            <v>ADD SUPPLEMENTAL DESCRIPTION</v>
          </cell>
          <cell r="G1615">
            <v>0</v>
          </cell>
        </row>
        <row r="1616">
          <cell r="A1616" t="str">
            <v>524E95525</v>
          </cell>
          <cell r="B1616" t="str">
            <v>Y</v>
          </cell>
          <cell r="C1616" t="str">
            <v>FT</v>
          </cell>
          <cell r="D1616" t="str">
            <v>DRILLED SHAFTS, 90" DIAMETER, INTO BEDROCK WITH QC/QA, AS PER PLAN</v>
          </cell>
          <cell r="F1616" t="str">
            <v>ADD SUPPLEMENTAL DESCRIPTION</v>
          </cell>
          <cell r="G1616">
            <v>0</v>
          </cell>
        </row>
        <row r="1617">
          <cell r="A1617" t="str">
            <v>524E95530</v>
          </cell>
          <cell r="B1617" t="str">
            <v>Y</v>
          </cell>
          <cell r="C1617" t="str">
            <v>FT</v>
          </cell>
          <cell r="D1617" t="str">
            <v>DRILLED SHAFTS, 96" DIAMETER WITH QC/QA</v>
          </cell>
          <cell r="F1617" t="str">
            <v>ADD SUPPLEMENTAL DESCRIPTION</v>
          </cell>
          <cell r="G1617">
            <v>0</v>
          </cell>
        </row>
        <row r="1618">
          <cell r="A1618" t="str">
            <v>524E95532</v>
          </cell>
          <cell r="B1618" t="str">
            <v>Y</v>
          </cell>
          <cell r="C1618" t="str">
            <v>FT</v>
          </cell>
          <cell r="D1618" t="str">
            <v>DRILLED SHAFTS, 96" DIAMETER, ABOVE BEDROCK WITH QC/QA</v>
          </cell>
          <cell r="F1618" t="str">
            <v>ADD SUPPLEMENTAL DESCRIPTION</v>
          </cell>
          <cell r="G1618">
            <v>0</v>
          </cell>
        </row>
        <row r="1619">
          <cell r="A1619" t="str">
            <v>524E95533</v>
          </cell>
          <cell r="B1619" t="str">
            <v>Y</v>
          </cell>
          <cell r="C1619" t="str">
            <v>FT</v>
          </cell>
          <cell r="D1619" t="str">
            <v>DRILLED SHAFTS, 96" DIAMETER, ABOVE BEDROCK WITH QC/QA, AS PER PLAN</v>
          </cell>
          <cell r="F1619" t="str">
            <v>ADD SUPPLEMENTAL DESCRIPTION</v>
          </cell>
          <cell r="G1619">
            <v>0</v>
          </cell>
        </row>
        <row r="1620">
          <cell r="A1620" t="str">
            <v>524E95534</v>
          </cell>
          <cell r="B1620" t="str">
            <v>Y</v>
          </cell>
          <cell r="C1620" t="str">
            <v>FT</v>
          </cell>
          <cell r="D1620" t="str">
            <v>DRILLED SHAFTS, 96" DIAMETER, INTO BEDROCK WITH QC/QA</v>
          </cell>
          <cell r="F1620" t="str">
            <v>ADD SUPPLEMENTAL DESCRIPTION</v>
          </cell>
          <cell r="G1620">
            <v>0</v>
          </cell>
        </row>
        <row r="1621">
          <cell r="A1621" t="str">
            <v>526E10000</v>
          </cell>
          <cell r="B1621" t="str">
            <v>Y</v>
          </cell>
          <cell r="C1621" t="str">
            <v>SY</v>
          </cell>
          <cell r="D1621" t="str">
            <v>REINFORCED CONCRETE APPROACH SLABS (T=12")</v>
          </cell>
          <cell r="F1621" t="str">
            <v>ADD SUPPLEMENTAL DESCRIPTION</v>
          </cell>
          <cell r="G1621">
            <v>0</v>
          </cell>
        </row>
        <row r="1622">
          <cell r="A1622" t="str">
            <v>526E10001</v>
          </cell>
          <cell r="B1622" t="str">
            <v>Y</v>
          </cell>
          <cell r="C1622" t="str">
            <v>SY</v>
          </cell>
          <cell r="D1622" t="str">
            <v>REINFORCED CONCRETE APPROACH SLABS (T=12"), AS PER PLAN</v>
          </cell>
          <cell r="F1622" t="str">
            <v>ADD SUPPLEMENTAL DESCRIPTION</v>
          </cell>
          <cell r="G1622">
            <v>0</v>
          </cell>
        </row>
        <row r="1623">
          <cell r="A1623" t="str">
            <v>526E10010</v>
          </cell>
          <cell r="B1623" t="str">
            <v>Y</v>
          </cell>
          <cell r="C1623" t="str">
            <v>SY</v>
          </cell>
          <cell r="D1623" t="str">
            <v>REINFORCED CONCRETE APPROACH SLABS WITH QC/QA (T=12")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526E10011</v>
          </cell>
          <cell r="B1624" t="str">
            <v>Y</v>
          </cell>
          <cell r="C1624" t="str">
            <v>SY</v>
          </cell>
          <cell r="D1624" t="str">
            <v>REINFORCED CONCRETE APPROACH SLABS WITH QC/QA (T=12"),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526E15000</v>
          </cell>
          <cell r="B1625" t="str">
            <v>Y</v>
          </cell>
          <cell r="C1625" t="str">
            <v>SY</v>
          </cell>
          <cell r="D1625" t="str">
            <v>REINFORCED CONCRETE APPROACH SLABS (T=13")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526E15001</v>
          </cell>
          <cell r="B1626" t="str">
            <v>Y</v>
          </cell>
          <cell r="C1626" t="str">
            <v>SY</v>
          </cell>
          <cell r="D1626" t="str">
            <v>REINFORCED CONCRETE APPROACH SLABS (T=13"),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526E15010</v>
          </cell>
          <cell r="B1627" t="str">
            <v>Y</v>
          </cell>
          <cell r="C1627" t="str">
            <v>SY</v>
          </cell>
          <cell r="D1627" t="str">
            <v>REINFORCED CONCRETE APPROACH SLABS WITH QC/QA (T=13")</v>
          </cell>
          <cell r="F1627" t="str">
            <v>ADD SUPPLEMENTAL DESCRIPTION</v>
          </cell>
          <cell r="G1627">
            <v>0</v>
          </cell>
        </row>
        <row r="1628">
          <cell r="A1628" t="str">
            <v>526E15011</v>
          </cell>
          <cell r="B1628" t="str">
            <v>Y</v>
          </cell>
          <cell r="C1628" t="str">
            <v>SY</v>
          </cell>
          <cell r="D1628" t="str">
            <v>REINFORCED CONCRETE APPROACH SLABS WITH QC/QA (T=13"), AS PER PLAN</v>
          </cell>
          <cell r="F1628" t="str">
            <v>ADD SUPPLEMENTAL DESCRIPTION</v>
          </cell>
          <cell r="G1628">
            <v>0</v>
          </cell>
        </row>
        <row r="1629">
          <cell r="A1629" t="str">
            <v>526E25000</v>
          </cell>
          <cell r="B1629" t="str">
            <v>Y</v>
          </cell>
          <cell r="C1629" t="str">
            <v>SY</v>
          </cell>
          <cell r="D1629" t="str">
            <v>REINFORCED CONCRETE APPROACH SLABS (T=15")</v>
          </cell>
          <cell r="F1629" t="str">
            <v>ADD SUPPLEMENTAL DESCRIPTION</v>
          </cell>
          <cell r="G1629">
            <v>0</v>
          </cell>
        </row>
        <row r="1630">
          <cell r="A1630" t="str">
            <v>526E25001</v>
          </cell>
          <cell r="B1630" t="str">
            <v>Y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B1631" t="str">
            <v>Y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B1632" t="str">
            <v>Y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B1633" t="str">
            <v>Y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B1634" t="str">
            <v>Y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B1635" t="str">
            <v>Y</v>
          </cell>
          <cell r="C1635" t="str">
            <v>SY</v>
          </cell>
          <cell r="D1635" t="str">
            <v>REINFORCED CONCRETE APPROACH SLABS WITH QC/QA (T=17")</v>
          </cell>
          <cell r="F1635" t="str">
            <v>DESIGN BUILD PROJECTS ONLY</v>
          </cell>
          <cell r="G1635">
            <v>0</v>
          </cell>
        </row>
        <row r="1636">
          <cell r="A1636" t="str">
            <v>526E30011</v>
          </cell>
          <cell r="B1636" t="str">
            <v>Y</v>
          </cell>
          <cell r="C1636" t="str">
            <v>SY</v>
          </cell>
          <cell r="D1636" t="str">
            <v>REINFORCED CONCRETE APPROACH SLABS WITH QC/QA (T=17"), AS PER PLAN</v>
          </cell>
          <cell r="F1636" t="str">
            <v>DESIGN BUILD PROJECTS ONLY</v>
          </cell>
          <cell r="G1636">
            <v>0</v>
          </cell>
        </row>
        <row r="1637">
          <cell r="A1637" t="str">
            <v>526E35000</v>
          </cell>
          <cell r="B1637" t="str">
            <v>Y</v>
          </cell>
          <cell r="C1637" t="str">
            <v>SY</v>
          </cell>
          <cell r="D1637" t="str">
            <v>REINFORCED CONCRETE APPROACH SLABS (VARIABLE THICKNESS)</v>
          </cell>
          <cell r="F1637" t="str">
            <v>DESIGN BUILD PROJECTS ONLY</v>
          </cell>
          <cell r="G1637">
            <v>0</v>
          </cell>
        </row>
        <row r="1638">
          <cell r="A1638" t="str">
            <v>526E35001</v>
          </cell>
          <cell r="B1638" t="str">
            <v>Y</v>
          </cell>
          <cell r="C1638" t="str">
            <v>SY</v>
          </cell>
          <cell r="D1638" t="str">
            <v>REINFORCED CONCRETE APPROACH SLABS (VARIABLE THICKNESS), AS PER PLAN</v>
          </cell>
          <cell r="F1638" t="str">
            <v>DESIGN BUILD PROJECTS ONLY</v>
          </cell>
          <cell r="G1638">
            <v>0</v>
          </cell>
        </row>
        <row r="1639">
          <cell r="A1639" t="str">
            <v>526E35010</v>
          </cell>
          <cell r="B1639" t="str">
            <v>Y</v>
          </cell>
          <cell r="C1639" t="str">
            <v>SY</v>
          </cell>
          <cell r="D1639" t="str">
            <v>REINFORCED CONCRETE APPROACH SLABS WITH QC/QA (VARIABLE THICKNESS)</v>
          </cell>
          <cell r="F1639" t="str">
            <v>DESIGN BUILD PROJECTS ONLY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F1664" t="str">
            <v>ADD SUPPLEMENTAL DESCRIPTION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F1665" t="str">
            <v>ADD SUPPLEMENTAL DESCRIPTION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F1666" t="str">
            <v>ADD SUPPLEMENTAL DESCRIPTION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F1683" t="str">
            <v>ADD SUPPLEMENTAL DESCRIPTION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F1715" t="str">
            <v>SPECIFY TYPE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B1717" t="str">
            <v>Y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F1718" t="str">
            <v>ADD SUPPLEMENTAL DESCRIPTION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F1719" t="str">
            <v>ADD SUPPLEMENTAL DESCRIPTION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F1735" t="str">
            <v>ADD SUPPLEMENTAL DESCRIPTION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F1740" t="str">
            <v>ADD SUPPLEMENTAL DESCRIPTION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F1741" t="str">
            <v>ADD SUPPLEMENTAL DESCRIPTION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F1742" t="str">
            <v>ADD SUPPLEMENTAL DESCRIPTION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F1743" t="str">
            <v>ADD SUPPLEMENTAL DESCRIPTION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F1750" t="str">
            <v>ADD SUPPLEMENTAL DESCRIPTION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F1751" t="str">
            <v>ADD SUPPLEMENTAL DESCRIPTION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F1754" t="str">
            <v>ADD SUPPLEMENTAL DESCRIPTION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F1802" t="str">
            <v>ADD SUPPLEMENTAL DESCRIPTION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F1803" t="str">
            <v>ADD SUPPLEMENTAL DESCRIPTION</v>
          </cell>
          <cell r="G1803">
            <v>0</v>
          </cell>
        </row>
        <row r="1804">
          <cell r="A1804" t="str">
            <v>605E06001</v>
          </cell>
          <cell r="B1804" t="str">
            <v>Y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B1805" t="str">
            <v>Y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B1806" t="str">
            <v>Y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B1807" t="str">
            <v>Y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B1808" t="str">
            <v>Y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B1809" t="str">
            <v>Y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B1810" t="str">
            <v>Y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B1811" t="str">
            <v>Y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B1812" t="str">
            <v>Y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B1813" t="str">
            <v>Y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B1814" t="str">
            <v>Y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B1815" t="str">
            <v>Y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B1816" t="str">
            <v>Y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B1817" t="str">
            <v>Y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B1818" t="str">
            <v>Y</v>
          </cell>
          <cell r="C1818" t="str">
            <v>FT</v>
          </cell>
          <cell r="D1818" t="str">
            <v>6" UNCLASSIFIED PIPE UNDERDRAINS, AS PER PLAN</v>
          </cell>
          <cell r="F1818" t="str">
            <v>ADD SUPPLEMENTAL DESCRIPTION</v>
          </cell>
          <cell r="G1818">
            <v>0</v>
          </cell>
        </row>
        <row r="1819">
          <cell r="A1819" t="str">
            <v>605E13402</v>
          </cell>
          <cell r="B1819" t="str">
            <v>Y</v>
          </cell>
          <cell r="C1819" t="str">
            <v>FT</v>
          </cell>
          <cell r="D1819" t="str">
            <v>6" UNCLASSIFIED PIPE UNDERDRAINS FOR SPRINGS</v>
          </cell>
          <cell r="F1819" t="str">
            <v>ADD SUPPLEMENTAL DESCRIPTION</v>
          </cell>
          <cell r="G1819">
            <v>0</v>
          </cell>
        </row>
        <row r="1820">
          <cell r="A1820" t="str">
            <v>605E13403</v>
          </cell>
          <cell r="B1820" t="str">
            <v>Y</v>
          </cell>
          <cell r="C1820" t="str">
            <v>FT</v>
          </cell>
          <cell r="D1820" t="str">
            <v>6" UNCLASSIFIED PIPE UNDERDRAINS FOR SPRINGS, AS PER PLAN</v>
          </cell>
          <cell r="F1820" t="str">
            <v>ADD SUPPLEMENTAL DESCRIPTION</v>
          </cell>
          <cell r="G1820">
            <v>0</v>
          </cell>
        </row>
        <row r="1821">
          <cell r="A1821" t="str">
            <v>605E13410</v>
          </cell>
          <cell r="B1821" t="str">
            <v>Y</v>
          </cell>
          <cell r="C1821" t="str">
            <v>FT</v>
          </cell>
          <cell r="D1821" t="str">
            <v>6" UNCLASSIFIED PIPE UNDERDRAINS WITH GEOTEXTILE FABRIC</v>
          </cell>
          <cell r="F1821" t="str">
            <v>ADD SUPPLEMENTAL DESCRIPTION</v>
          </cell>
          <cell r="G1821">
            <v>0</v>
          </cell>
        </row>
        <row r="1822">
          <cell r="A1822" t="str">
            <v>605E13411</v>
          </cell>
          <cell r="B1822" t="str">
            <v>Y</v>
          </cell>
          <cell r="C1822" t="str">
            <v>FT</v>
          </cell>
          <cell r="D1822" t="str">
            <v>6" UNCLASSIFIED PIPE UNDERDRAINS WITH GEOTEXTILE FABRIC, AS PER PLAN</v>
          </cell>
          <cell r="F1822" t="str">
            <v>ADD SUPPLEMENTAL DESCRIPTION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F1825" t="str">
            <v>REQUIRES PLAN INSERT SHEET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F1826" t="str">
            <v>REQUIRES PLAN INSERT SHEET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F1828" t="str">
            <v>REQUIRES PLAN INSERT SHEET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F1830" t="str">
            <v>REQUIRES PLAN INSERT SHEET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F1832" t="str">
            <v>REQUIRES PLAN INSERT SHEET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F1834" t="str">
            <v>REQUIRES PLAN INSERT SHEET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F1835" t="str">
            <v>REQUIRES PLAN INSERT SHEET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F1836" t="str">
            <v>REQUIRES PLAN INSERT SHEET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F1837" t="str">
            <v>REQUIRES PLAN INSERT SHEET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F1953" t="str">
            <v>REQUIRES PLAN INSERT SHEET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F1954" t="str">
            <v>REQUIRES PLAN INSERT SHEET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B2022" t="str">
            <v>Y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B2023" t="str">
            <v>Y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B2024" t="str">
            <v>Y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B2025" t="str">
            <v>Y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B2026" t="str">
            <v>Y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B2027" t="str">
            <v>Y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B2028" t="str">
            <v>Y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B2029" t="str">
            <v>Y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B2030" t="str">
            <v>Y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B2031" t="str">
            <v>Y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B2032" t="str">
            <v>Y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B2033" t="str">
            <v>Y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B2034" t="str">
            <v>Y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B2035" t="str">
            <v>Y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B2036" t="str">
            <v>Y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B2037" t="str">
            <v>Y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B2038" t="str">
            <v>Y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B2039" t="str">
            <v>Y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F2044" t="str">
            <v>SPECIFY DESIGN MPH/INCH WIDTH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F2045" t="str">
            <v>SPECIFY DESIGN MPH/INCH WIDTH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F2054" t="str">
            <v>ADD SUPPLEMENTAL DESCRIPTION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F2055" t="str">
            <v>ADD SUPPLEMENTAL DESCRIPTION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F2060" t="str">
            <v>ADD SUPPLEMENTAL DESCRIPTION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F2061" t="str">
            <v>ADD SUPPLEMENTAL DESCRIPTION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F2062" t="str">
            <v>ADD SUPPLEMENTAL DESCRIPTION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F2064" t="str">
            <v>ADD SUPPLEMENTAL DESCRIPTION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F2065" t="str">
            <v>DESIGN BUILD PROJECTS ONLY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F2074" t="str">
            <v>SPECIFY HEIGHT, OTHER THAN 5'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B2096" t="str">
            <v>Y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B2097" t="str">
            <v>Y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F2109" t="str">
            <v>ADD SUPPLEMENTAL DESCRIPTION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F2143" t="str">
            <v>ADD SUPPLEMENTAL DESCRIPTION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F2144" t="str">
            <v>ADD SUPPLEMENTAL DESCRIPTION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F2175" t="str">
            <v>CHECK UNIT OF MEASURE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F2177" t="str">
            <v>CHECK UNIT OF MEASURE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F2178" t="str">
            <v>CHECK UNIT OF MEASURE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F2179" t="str">
            <v>CHECK UNIT OF MEASURE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F2180" t="str">
            <v>CHECK UNIT OF MEASURE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F2181" t="str">
            <v>CHECK UNIT OF MEASURE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F2183" t="str">
            <v>CHECK UNIT OF MEASURE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F2185" t="str">
            <v>CHECK UNIT OF MEASURE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F2187" t="str">
            <v>CHECK UNIT OF MEASURE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F2197" t="str">
            <v>ADD SUPPLEMENTAL DESCRIPTION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F2198" t="str">
            <v>ADD SUPPLEMENTAL DESCRIPTION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F2199" t="str">
            <v>ADD SUPPLEMENTAL DESCRIPTION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F2200" t="str">
            <v>ADD SUPPLEMENTAL DESCRIPTION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F2201" t="str">
            <v>ADD SUPPLEMENTAL DESCRIPTION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B2208" t="str">
            <v>Y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B2209" t="str">
            <v>Y</v>
          </cell>
          <cell r="C2209" t="str">
            <v>SY</v>
          </cell>
          <cell r="D2209" t="str">
            <v>6" CONCRETE TRAFFIC ISLAND, AS PER PLAN</v>
          </cell>
          <cell r="F2209" t="str">
            <v>ADD SUPPLEMENTAL DESCRIPTION</v>
          </cell>
          <cell r="G2209">
            <v>0</v>
          </cell>
        </row>
        <row r="2210">
          <cell r="A2210" t="str">
            <v>609E56000</v>
          </cell>
          <cell r="B2210" t="str">
            <v>Y</v>
          </cell>
          <cell r="C2210" t="str">
            <v>CY</v>
          </cell>
          <cell r="D2210" t="str">
            <v>6" CONCRETE TRAFFIC ISLAND</v>
          </cell>
          <cell r="F2210" t="str">
            <v>ADD SUPPLEMENTAL DESCRIPTION</v>
          </cell>
          <cell r="G2210">
            <v>0</v>
          </cell>
        </row>
        <row r="2211">
          <cell r="A2211" t="str">
            <v>609E57000</v>
          </cell>
          <cell r="B2211" t="str">
            <v>Y</v>
          </cell>
          <cell r="C2211" t="str">
            <v>SY</v>
          </cell>
          <cell r="D2211" t="str">
            <v>8" CONCRETE TRAFFIC ISLAND</v>
          </cell>
          <cell r="F2211" t="str">
            <v>ADD SUPPLEMENTAL DESCRIPTION</v>
          </cell>
          <cell r="G2211">
            <v>0</v>
          </cell>
        </row>
        <row r="2212">
          <cell r="A2212" t="str">
            <v>609E57001</v>
          </cell>
          <cell r="B2212" t="str">
            <v>Y</v>
          </cell>
          <cell r="C2212" t="str">
            <v>SY</v>
          </cell>
          <cell r="D2212" t="str">
            <v>8" CONCRETE TRAFFIC ISLAND, AS PER PLAN</v>
          </cell>
          <cell r="F2212" t="str">
            <v>ADD SUPPLEMENTAL DESCRIPTION</v>
          </cell>
          <cell r="G2212">
            <v>0</v>
          </cell>
        </row>
        <row r="2213">
          <cell r="A2213" t="str">
            <v>609E57500</v>
          </cell>
          <cell r="B2213" t="str">
            <v>Y</v>
          </cell>
          <cell r="C2213" t="str">
            <v>CY</v>
          </cell>
          <cell r="D2213" t="str">
            <v>8" CONCRETE TRAFFIC ISLAND</v>
          </cell>
          <cell r="F2213" t="str">
            <v>ADD SUPPLEMENTAL DESCRIPTION</v>
          </cell>
          <cell r="G2213">
            <v>0</v>
          </cell>
        </row>
        <row r="2214">
          <cell r="A2214" t="str">
            <v>609E57501</v>
          </cell>
          <cell r="B2214" t="str">
            <v>Y</v>
          </cell>
          <cell r="C2214" t="str">
            <v>CY</v>
          </cell>
          <cell r="D2214" t="str">
            <v>8" CONCRETE TRAFFIC ISLAND, AS PER PLAN</v>
          </cell>
          <cell r="F2214" t="str">
            <v>DESIGN BUILD PROJECTS ONLY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F2215" t="str">
            <v>SPECIFY MATL WHEN WARRANTED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F2216" t="str">
            <v>SPECIFY MATL WHEN WARRANTED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F2217" t="str">
            <v>SPECIFY MATL WHEN WARRANTED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F2218" t="str">
            <v>SPECIFY MATL WHEN WARRANTED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F2219" t="str">
            <v>SPECIFY MATL WHEN WARRANTED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F2220" t="str">
            <v>SPECIFY MATL WHEN WARRANTED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F2221" t="str">
            <v>SPECIFY MATL WHEN WARRANTED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F2222" t="str">
            <v>SPECIFY MATL WHEN WARRANTED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F2223" t="str">
            <v>SPECIFY MATL WHEN WARRANTED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F2224" t="str">
            <v>SPECIFY MATL WHEN WARRANTED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F2229" t="str">
            <v>SPECIFY MATL WHEN WARRANTED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F2230" t="str">
            <v>SPECIFY MATL WHEN WARRANTED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F2231" t="str">
            <v>SPECIFY MATL WHEN WARRANTED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F2232" t="str">
            <v>SPECIFY MATL WHEN WARRANTED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F2233" t="str">
            <v>SPECIFY MATL WHEN WARRANTED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F2234" t="str">
            <v>SPECIFY MATL WHEN WARRANTED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F2235" t="str">
            <v>SPECIFY MATL WHEN WARRANTED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F2236" t="str">
            <v>SPECIFY MATL WHEN WARRANTED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F2237" t="str">
            <v>SPECIFY MATL WHEN WARRANTED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F2238" t="str">
            <v>SPECIFY MATL WHEN WARRANTED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F2239" t="str">
            <v>SPECIFY MATL WHEN WARRANTED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F2240" t="str">
            <v>SPECIFY MATL WHEN WARRANTED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F2241" t="str">
            <v>SPECIFY MATL WHEN WARRANTED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F2242" t="str">
            <v>SPECIFY MATL WHEN WARRANTED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F2243" t="str">
            <v>SPECIFY MATL WHEN WARRANTED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F2244" t="str">
            <v>SPECIFY MATL WHEN WARRANTED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F2245" t="str">
            <v>SPECIFY MATL WHEN WARRANTED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F2246" t="str">
            <v>SPECIFY MATL WHEN WARRANTED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F2247" t="str">
            <v>SPECIFY MATL WHEN WARRANTED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F2248" t="str">
            <v>SPECIFY MATL WHEN WARRANTED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F2249" t="str">
            <v>SPECIFY MATL WHEN WARRANTED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F2250" t="str">
            <v>SPECIFY MATL WHEN WARRANTED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F2251" t="str">
            <v>SPECIFY MATL WHEN WARRANTED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F2252" t="str">
            <v>SPECIFY MATL WHEN WARRANTED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F2253" t="str">
            <v>SPECIFY MATL WHEN WARRANTED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F2254" t="str">
            <v>SPECIFY MATL WHEN WARRANTED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F2255" t="str">
            <v>SPECIFY MATL WHEN WARRANTED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F2256" t="str">
            <v>SPECIFY MATL WHEN WARRANTED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F2257" t="str">
            <v>SPECIFY MATL WHEN WARRANTED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F2258" t="str">
            <v>SPECIFY MATL WHEN WARRANTED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F2259" t="str">
            <v>SPECIFY MATL WHEN WARRANTED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F2260" t="str">
            <v>SPECIFY MATL WHEN WARRANTED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F2261" t="str">
            <v>SPECIFY MATL WHEN WARRANTED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F2262" t="str">
            <v>SPECIFY MATL WHEN WARRANTED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F2263" t="str">
            <v>SPECIFY MATL WHEN WARRANTED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F2264" t="str">
            <v>SPECIFY MATL WHEN WARRANTED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F2265" t="str">
            <v>SPECIFY MATL WHEN WARRANTED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F2266" t="str">
            <v>SPECIFY MATL WHEN WARRANTED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F2267" t="str">
            <v>SPECIFY MATL WHEN WARRANTED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F2268" t="str">
            <v>SPECIFY MATL WHEN WARRANTED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F2269" t="str">
            <v>SPECIFY MATL WHEN WARRANTED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F2270" t="str">
            <v>SPECIFY MATL WHEN WARRANTED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F2271" t="str">
            <v>SPECIFY MATL WHEN WARRANTED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F2272" t="str">
            <v>SPECIFY MATL WHEN WARRANTED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F2273" t="str">
            <v>SPECIFY MATL WHEN WARRANTED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F2274" t="str">
            <v>SPECIFY MATL WHEN WARRANTED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F2275" t="str">
            <v>SPECIFY MATL WHEN WARRANTED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F2276" t="str">
            <v>SPECIFY MATL WHEN WARRANTED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F2277" t="str">
            <v>SPECIFY MATL WHEN WARRANTED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F2278" t="str">
            <v>SPECIFY MATL WHEN WARRANTED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F2279" t="str">
            <v>SPECIFY MATL WHEN WARRANTED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F2280" t="str">
            <v>SPECIFY MATL WHEN WARRANTED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F2281" t="str">
            <v>SPECIFY MATL WHEN WARRANTED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F2282" t="str">
            <v>SPECIFY MATL WHEN WARRANTED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F2283" t="str">
            <v>SPECIFY MATL WHEN WARRANTED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F2284" t="str">
            <v>SPECIFY MATL WHEN WARRANTED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F2285" t="str">
            <v>SPECIFY MATL WHEN WARRANTED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F2286" t="str">
            <v>SPECIFY MATL WHEN WARRANTED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F2287" t="str">
            <v>SPECIFY MATL WHEN WARRANTED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F2288" t="str">
            <v>SPECIFY MATL WHEN WARRANTED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F2289" t="str">
            <v>SPECIFY MATL WHEN WARRANTED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F2290" t="str">
            <v>SPECIFY MATL WHEN WARRANTED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F2291" t="str">
            <v>SPECIFY MATL WHEN WARRANTED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F2292" t="str">
            <v>SPECIFY MATL WHEN WARRANTED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F2293" t="str">
            <v>SPECIFY MATL WHEN WARRANTED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F2294" t="str">
            <v>SPECIFY MATL WHEN WARRANTED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F2295" t="str">
            <v>SPECIFY MATL WHEN WARRANTED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F2296" t="str">
            <v>SPECIFY MATL WHEN WARRANTED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F2297" t="str">
            <v>SPECIFY MATL WHEN WARRANTED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F2298" t="str">
            <v>SPECIFY MATL WHEN WARRANTED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F2299" t="str">
            <v>SPECIFY MATL WHEN WARRANTED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F2300" t="str">
            <v>SPECIFY MATL WHEN WARRANTED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F2301" t="str">
            <v>SPECIFY MATL WHEN WARRANTED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F2302" t="str">
            <v>SPECIFY MATL WHEN WARRANTED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F2303" t="str">
            <v>SPECIFY MATL WHEN WARRANTED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F2304" t="str">
            <v>SPECIFY MATL WHEN WARRANTED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F2305" t="str">
            <v>SPECIFY MATL WHEN WARRANTED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F2306" t="str">
            <v>SPECIFY MATL WHEN WARRANTED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F2307" t="str">
            <v>SPECIFY MATL WHEN WARRANTED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F2308" t="str">
            <v>SPECIFY MATL WHEN WARRANTED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F2309" t="str">
            <v>SPECIFY MATL WHEN WARRANTED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F2310" t="str">
            <v>SPECIFY MATL WHEN WARRANTED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F2311" t="str">
            <v>SPECIFY MATL WHEN WARRANTED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F2312" t="str">
            <v>SPECIFY MATL WHEN WARRANTED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F2313" t="str">
            <v>SPECIFY MATL WHEN WARRANTED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F2314" t="str">
            <v>SPECIFY MATL WHEN WARRANTED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F2315" t="str">
            <v>SPECIFY MATL WHEN WARRANTED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F2316" t="str">
            <v>SPECIFY MATL WHEN WARRANTED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F2317" t="str">
            <v>SPECIFY MATL WHEN WARRANTED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F2318" t="str">
            <v>SPECIFY MATL WHEN WARRANTED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F2319" t="str">
            <v>SPECIFY MATL WHEN WARRANTED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F2320" t="str">
            <v>SPECIFY MATL WHEN WARRANTED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F2321" t="str">
            <v>SPECIFY MATL WHEN WARRANTED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F2322" t="str">
            <v>SPECIFY MATL WHEN WARRANTED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F2323" t="str">
            <v>SPECIFY MATL WHEN WARRANTED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F2324" t="str">
            <v>SPECIFY MATL WHEN WARRANTED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F2325" t="str">
            <v>SPECIFY MATL WHEN WARRANTED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F2326" t="str">
            <v>SPECIFY MATL WHEN WARRANTED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F2327" t="str">
            <v>SPECIFY MATL WHEN WARRANTED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F2328" t="str">
            <v>SPECIFY MATL WHEN WARRANTED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F2329" t="str">
            <v>SPECIFY MATL WHEN WARRANTED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F2330" t="str">
            <v>SPECIFY MATL WHEN WARRANTED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F2331" t="str">
            <v>SPECIFY MATL WHEN WARRANTED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F2332" t="str">
            <v>SPECIFY MATL WHEN WARRANTED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F2333" t="str">
            <v>SPECIFY MATL WHEN WARRANTED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F2334" t="str">
            <v>SPECIFY MATL WHEN WARRANTED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F2335" t="str">
            <v>SPECIFY MATL WHEN WARRANTED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F2336" t="str">
            <v>SPECIFY MATL WHEN WARRANTED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F2337" t="str">
            <v>SPECIFY MATL WHEN WARRANTED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F2338" t="str">
            <v>SPECIFY MATL WHEN WARRANTED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F2339" t="str">
            <v>SPECIFY MATL WHEN WARRANTED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F2340" t="str">
            <v>SPECIFY MATL WHEN WARRANTED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F2341" t="str">
            <v>SPECIFY MATL WHEN WARRANTED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F2342" t="str">
            <v>SPECIFY MATL WHEN WARRANTED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F2343" t="str">
            <v>SPECIFY MATL WHEN WARRANTED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F2344" t="str">
            <v>SPECIFY MATL WHEN WARRANTED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F2345" t="str">
            <v>SPECIFY MATL WHEN WARRANTED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F2346" t="str">
            <v>SPECIFY MATL WHEN WARRANTED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F2347" t="str">
            <v>SPECIFY MATL WHEN WARRANTED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F2348" t="str">
            <v>SPECIFY MATL WHEN WARRANTED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F2349" t="str">
            <v>SPECIFY MATL WHEN WARRANTED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F2350" t="str">
            <v>SPECIFY MATL WHEN WARRANTED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F2351" t="str">
            <v>SPECIFY MATL WHEN WARRANTED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F2352" t="str">
            <v>SPECIFY MATL WHEN WARRANTED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F2353" t="str">
            <v>SPECIFY MATL WHEN WARRANTED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F2354" t="str">
            <v>SPECIFY MATL WHEN WARRANTED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F2355" t="str">
            <v>SPECIFY MATL WHEN WARRANTED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F2356" t="str">
            <v>SPECIFY MATL WHEN WARRANTED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F2357" t="str">
            <v>SPECIFY MATL WHEN WARRANTED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F2358" t="str">
            <v>SPECIFY MATL WHEN WARRANTED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F2359" t="str">
            <v>SPECIFY MATL WHEN WARRANTED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F2360" t="str">
            <v>SPECIFY MATL WHEN WARRANTED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F2361" t="str">
            <v>SPECIFY MATL WHEN WARRANTED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F2362" t="str">
            <v>SPECIFY MATL WHEN WARRANTED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F2363" t="str">
            <v>SPECIFY MATL WHEN WARRANTED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F2364" t="str">
            <v>SPECIFY MATL WHEN WARRANTED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F2365" t="str">
            <v>SPECIFY MATL WHEN WARRANTED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F2366" t="str">
            <v>SPECIFY MATL WHEN WARRANTED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F2367" t="str">
            <v>SPECIFY MATL WHEN WARRANTED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F2368" t="str">
            <v>SPECIFY MATL WHEN WARRANTED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F2369" t="str">
            <v>SPECIFY MATL WHEN WARRANTED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F2370" t="str">
            <v>SPECIFY MATL WHEN WARRANTED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F2371" t="str">
            <v>SPECIFY MATL WHEN WARRANTED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F2372" t="str">
            <v>SPECIFY MATL WHEN WARRANTED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F2373" t="str">
            <v>SPECIFY MATL WHEN WARRANTED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F2374" t="str">
            <v>SPECIFY MATL WHEN WARRANTED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F2375" t="str">
            <v>SPECIFY MATL WHEN WARRANTED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F2376" t="str">
            <v>SPECIFY MATL WHEN WARRANTED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F2377" t="str">
            <v>SPECIFY MATL WHEN WARRANTED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F2378" t="str">
            <v>SPECIFY MATL WHEN WARRANTED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F2379" t="str">
            <v>SPECIFY MATL WHEN WARRANTED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F2380" t="str">
            <v>SPECIFY MATL WHEN WARRANTED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F2381" t="str">
            <v>SPECIFY MATL WHEN WARRANTED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F2382" t="str">
            <v>SPECIFY MATL WHEN WARRANTED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F2383" t="str">
            <v>SPECIFY MATL WHEN WARRANTED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F2384" t="str">
            <v>SPECIFY MATL WHEN WARRANTED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F2385" t="str">
            <v>SPECIFY MATL WHEN WARRANTED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F2386" t="str">
            <v>SPECIFY MATL WHEN WARRANTED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F2387" t="str">
            <v>SPECIFY MATL WHEN WARRANTED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F2388" t="str">
            <v>SPECIFY MATL WHEN WARRANTED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F2389" t="str">
            <v>SPECIFY MATL WHEN WARRANTED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F2390" t="str">
            <v>SPECIFY MATL WHEN WARRANTED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F2391" t="str">
            <v>SPECIFY MATL WHEN WARRANTED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F2392" t="str">
            <v>SPECIFY MATL WHEN WARRANTED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F2393" t="str">
            <v>SPECIFY MATL WHEN WARRANTED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F2394" t="str">
            <v>SPECIFY MATL WHEN WARRANTED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F2395" t="str">
            <v>SPECIFY MATL WHEN WARRANTED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F2396" t="str">
            <v>SPECIFY MATL WHEN WARRANTED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F2397" t="str">
            <v>SPECIFY MATL WHEN WARRANTED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F2398" t="str">
            <v>SPECIFY MATL WHEN WARRANTED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F2399" t="str">
            <v>SPECIFY MATL WHEN WARRANTED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F2400" t="str">
            <v>SPECIFY MATL WHEN WARRANTED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F2401" t="str">
            <v>SPECIFY MATL WHEN WARRANTED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F2402" t="str">
            <v>SPECIFY MATL WHEN WARRANTED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F2403" t="str">
            <v>SPECIFY MATL WHEN WARRANTED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F2404" t="str">
            <v>SPECIFY MATL WHEN WARRANTED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F2405" t="str">
            <v>SPECIFY MATL WHEN WARRANTED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F2406" t="str">
            <v>SPECIFY MATL WHEN WARRANTED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F2407" t="str">
            <v>SPECIFY MATL WHEN WARRANTED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F2408" t="str">
            <v>SPECIFY MATL WHEN WARRANTED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F2409" t="str">
            <v>SPECIFY MATL WHEN WARRANTED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F2410" t="str">
            <v>SPECIFY MATL WHEN WARRANTED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F2411" t="str">
            <v>SPECIFY MATL WHEN WARRANTED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F2412" t="str">
            <v>SPECIFY MATL WHEN WARRANTED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F2413" t="str">
            <v>SPECIFY MATL WHEN WARRANTED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F2414" t="str">
            <v>SPECIFY MATL WHEN WARRANTED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F2415" t="str">
            <v>SPECIFY MATL WHEN WARRANTED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F2416" t="str">
            <v>SPECIFY MATL WHEN WARRANTED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F2417" t="str">
            <v>SPECIFY MATL WHEN WARRANTED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F2418" t="str">
            <v>SPECIFY MATL WHEN WARRANTED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F2419" t="str">
            <v>SPECIFY MATL WHEN WARRANTED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F2420" t="str">
            <v>SPECIFY MATL WHEN WARRANTED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F2421" t="str">
            <v>SPECIFY MATL WHEN WARRANTED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F2422" t="str">
            <v>SPECIFY MATL WHEN WARRANTED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F2423" t="str">
            <v>SPECIFY MATL WHEN WARRANTED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F2424" t="str">
            <v>SPECIFY MATL WHEN WARRANTED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F2425" t="str">
            <v>SPECIFY MATL WHEN WARRANTED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F2426" t="str">
            <v>SPECIFY MATL WHEN WARRANTED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F2427" t="str">
            <v>SPECIFY MATL WHEN WARRANTED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F2428" t="str">
            <v>SPECIFY MATL WHEN WARRANTED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F2429" t="str">
            <v>SPECIFY MATL WHEN WARRANTED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F2430" t="str">
            <v>SPECIFY MATL WHEN WARRANTED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F2431" t="str">
            <v>SPECIFY MATL WHEN WARRANTED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F2432" t="str">
            <v>SPECIFY MATL WHEN WARRANTED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F2433" t="str">
            <v>SPECIFY MATL WHEN WARRANTED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F2434" t="str">
            <v>SPECIFY MATL WHEN WARRANTED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F2435" t="str">
            <v>SPECIFY MATL WHEN WARRANTED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F2436" t="str">
            <v>SPECIFY MATL WHEN WARRANTED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F2437" t="str">
            <v>SPECIFY MATL WHEN WARRANTED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F2438" t="str">
            <v>SPECIFY MATL WHEN WARRANTED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F2439" t="str">
            <v>SPECIFY MATL WHEN WARRANTED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F2440" t="str">
            <v>SPECIFY MATL WHEN WARRANTED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F2441" t="str">
            <v>SPECIFY MATL WHEN WARRANTED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F2442" t="str">
            <v>SPECIFY MATL WHEN WARRANTED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F2443" t="str">
            <v>SPECIFY MATL WHEN WARRANTED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F2444" t="str">
            <v>SPECIFY MATL WHEN WARRANTED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F2445" t="str">
            <v>SPECIFY MATL WHEN WARRANTED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F2446" t="str">
            <v>SPECIFY MATL WHEN WARRANTED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F2447" t="str">
            <v>SPECIFY MATL WHEN WARRANTED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F2448" t="str">
            <v>SPECIFY MATL WHEN WARRANTED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F2449" t="str">
            <v>SPECIFY MATL WHEN WARRANTED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F2450" t="str">
            <v>SPECIFY MATL WHEN WARRANTED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F2451" t="str">
            <v>SPECIFY MATL WHEN WARRANTED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F2452" t="str">
            <v>SPECIFY MATL WHEN WARRANTED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F2453" t="str">
            <v>SPECIFY MATL WHEN WARRANTED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F2454" t="str">
            <v>SPECIFY MATL WHEN WARRANTED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F2455" t="str">
            <v>SPECIFY MATL WHEN WARRANTED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F2456" t="str">
            <v>SPECIFY MATL WHEN WARRANTED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F2457" t="str">
            <v>SPECIFY MATL WHEN WARRANTED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F2458" t="str">
            <v>SPECIFY MATL WHEN WARRANTED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F2459" t="str">
            <v>SPECIFY MATL WHEN WARRANTED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F2460" t="str">
            <v>SPECIFY MATL WHEN WARRANTED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F2461" t="str">
            <v>SPECIFY MATL WHEN WARRANTED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F2462" t="str">
            <v>SPECIFY MATL WHEN WARRANTED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F2463" t="str">
            <v>SPECIFY MATL WHEN WARRANTED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F2464" t="str">
            <v>SPECIFY MATL WHEN WARRANTED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F2465" t="str">
            <v>SPECIFY MATL WHEN WARRANTED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F2584" t="str">
            <v>SPECIFY CONDUIT DIAMETER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F2585" t="str">
            <v>SPECIFY CONDUIT DIAMETER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F2586" t="str">
            <v>SPECIFY CONDUIT DIAMETER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F2587" t="str">
            <v>SPECIFY CONDUIT DIAMETER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F2588" t="str">
            <v>SPECIFY SIZE (SPAN X RISE)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F2589" t="str">
            <v>SPECIFY SIZE (SPAN X RISE)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F2590" t="str">
            <v>SPECIFY SIZE (SPAN X RISE)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F2591" t="str">
            <v>SPECIFY SIZE (SPAN X RISE)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F2592" t="str">
            <v>SPECIFY SIZE (SPAN X RISE)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F2593" t="str">
            <v>SPECIFY SIZE (SPAN X RISE)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F2594" t="str">
            <v>SPECIFY MIN/MAX COV; SPANXRISE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F2595" t="str">
            <v>SPECIFY MIN/MAX COV; SPANXRISE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F2596" t="str">
            <v>SPECIFY MIN/MAX COV; SPANXRISE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F2597" t="str">
            <v>SPECIFY MIN/MAX COV; SPANXRISE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F2683" t="str">
            <v>SPECIFY TYPE AND SIZE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F2684" t="str">
            <v>SPECIFY TYPE AND SIZE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F2686" t="str">
            <v>SPECIFY TYPE AND SIZE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F2687" t="str">
            <v>SPECIFY TYPE AND SIZE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F2688" t="str">
            <v>SPECIFY TYPE AND SIZE</v>
          </cell>
          <cell r="G2688">
            <v>0</v>
          </cell>
        </row>
        <row r="2689">
          <cell r="A2689" t="str">
            <v>611E96470</v>
          </cell>
          <cell r="B2689" t="str">
            <v>Y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F2690" t="str">
            <v>SPECIFY SIZE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F2691" t="str">
            <v>SPECIFY SIZE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F2692" t="str">
            <v>SPECIFY SIZE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F2693" t="str">
            <v>SPECIFY SIZE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F2694" t="str">
            <v>SPECIFY SIZE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F2695" t="str">
            <v>SPECIFY SIZE</v>
          </cell>
          <cell r="G2695">
            <v>0</v>
          </cell>
        </row>
        <row r="2696">
          <cell r="A2696" t="str">
            <v>611E96479</v>
          </cell>
          <cell r="B2696" t="str">
            <v>Y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F2697" t="str">
            <v>ADD SUPPLEMENTAL DESCRIPTION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F2698" t="str">
            <v>ADD SUPPLEMENTAL DESCRIPTION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F2699" t="str">
            <v>ADD SUPPLEMENTAL DESCRIPTION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F2700" t="str">
            <v>ADD SUPPLEMENTAL DESCRIPTION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F2701" t="str">
            <v>ADD SUPPLEMENTAL DESCRIPTION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F2702" t="str">
            <v>ADD SUPPLEMENTAL DESCRIPTION</v>
          </cell>
          <cell r="G2702">
            <v>0</v>
          </cell>
        </row>
        <row r="2703">
          <cell r="A2703" t="str">
            <v>611E96486</v>
          </cell>
          <cell r="B2703" t="str">
            <v>Y</v>
          </cell>
          <cell r="C2703" t="str">
            <v>FT</v>
          </cell>
          <cell r="D2703" t="str">
            <v>20' X 7' CONDUIT, TYPE A, 706.05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611E96487</v>
          </cell>
          <cell r="B2704" t="str">
            <v>Y</v>
          </cell>
          <cell r="C2704" t="str">
            <v>FT</v>
          </cell>
          <cell r="D2704" t="str">
            <v>20' X 7' CONDUIT, TYPE A, 706.05, AS PER PLAN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F2711" t="str">
            <v>SPECIFY SUMP SIZE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F2716" t="str">
            <v>SPECIFY SUMP SIZE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F2721" t="str">
            <v>SPECIFY SUMP SIZE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F2728" t="str">
            <v>SPECIFY SUMP SIZE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F2733" t="str">
            <v>SPECIFY SUMP SIZE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F2736" t="str">
            <v>SPECIFY SUMP SIZE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F2742" t="str">
            <v>SPECIFY SUMP SIZE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F2746" t="str">
            <v>SPECIFY SUMP SIZE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F2749" t="str">
            <v>SPECIFY SUMP SIZE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F2752" t="str">
            <v>SPECIFY SUMP SIZE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F2756" t="str">
            <v>SPECIFY SUMP SIZE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F2760" t="str">
            <v>SPECIFY SUMP SIZE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F2764" t="str">
            <v>SPECIFY SUMP SIZE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F2769" t="str">
            <v>SPECIFY SUMP SIZE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F2773" t="str">
            <v>SPECIFY SUMP SIZE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F2777" t="str">
            <v>SPECIFY SUMP SIZE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F2781" t="str">
            <v>SPECIFY SUMP SIZE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F2791" t="str">
            <v>ADD SUPPLEMENTAL DESCRIPTION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F2882" t="str">
            <v>ADD SUPPLEMENTAL DESCRIPTION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F2885" t="str">
            <v>SPECIFY SUMP SIZE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F2888" t="str">
            <v>SPECIFY SUMP SIZE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F2891" t="str">
            <v>SPECIFY SUMP SIZE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F2900" t="str">
            <v>SPECIFY SUMP SIZE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F2903" t="str">
            <v>SPECIFY SUMP SIZE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F2914" t="str">
            <v>ADD SUPPLEMENTAL DESCRIPTION</v>
          </cell>
          <cell r="G2914">
            <v>0</v>
          </cell>
        </row>
        <row r="2915">
          <cell r="A2915" t="str">
            <v>611E99641</v>
          </cell>
          <cell r="B2915" t="str">
            <v>Y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B2918" t="str">
            <v>Y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B2924" t="str">
            <v>Y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B2926" t="str">
            <v>Y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B2927" t="str">
            <v>Y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B2928" t="str">
            <v>Y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F2929" t="str">
            <v>ADD SUPPLEMENTAL DESCRIPTION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F2930" t="str">
            <v>ADD SUPPLEMENTAL DESCRIPTION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F2931" t="str">
            <v>ADD SUPPLEMENTAL DESCRIPTION</v>
          </cell>
          <cell r="G2931">
            <v>0</v>
          </cell>
        </row>
        <row r="2932">
          <cell r="A2932" t="str">
            <v>611E99734</v>
          </cell>
          <cell r="B2932" t="str">
            <v>Y</v>
          </cell>
          <cell r="C2932" t="str">
            <v>EACH</v>
          </cell>
          <cell r="D2932" t="str">
            <v>JUNCTION CHAMBER RECONSTRUCTED TO GRADE</v>
          </cell>
          <cell r="F2932" t="str">
            <v>ADD SUPPLEMENTAL DESCRIPTION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B2949" t="str">
            <v>Y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B2954" t="str">
            <v>Y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B2955" t="str">
            <v>Y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B2956" t="str">
            <v>Y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F2961" t="str">
            <v>SPECIFY INCH WIDTH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F2962" t="str">
            <v>SPECIFY INCH WIDTH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F2966" t="str">
            <v>TEMPORARY ONLY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F2967" t="str">
            <v>ADD SUPPLEMENTAL DESCRIPTION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F2974" t="str">
            <v>CHECK UNIT OF MEASURE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F2975" t="str">
            <v>CHECK UNIT OF MEASURE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B2985" t="str">
            <v>Y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B2986" t="str">
            <v>Y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B2991" t="str">
            <v>Y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B3013" t="str">
            <v>Y</v>
          </cell>
          <cell r="C3013" t="str">
            <v>EACH</v>
          </cell>
          <cell r="D3013" t="str">
            <v>BARRIER REFLECTOR, TYPE 5</v>
          </cell>
          <cell r="F3013" t="str">
            <v>ODOT INTERNAL USE ONLY</v>
          </cell>
          <cell r="G3013">
            <v>1</v>
          </cell>
        </row>
        <row r="3014">
          <cell r="A3014" t="str">
            <v>614E13350</v>
          </cell>
          <cell r="B3014" t="str">
            <v>Y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F3015" t="str">
            <v>ADD SUPPLEMENTAL DESCRIPTION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F3016" t="str">
            <v>ADD SUPPLEMENTAL DESCRIPTION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F3017" t="str">
            <v>ADD SUPPLEMENTAL DESCRIPTION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F3018" t="str">
            <v>ADD SUPPLEMENTAL DESCRIPTION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F3019" t="str">
            <v>ADD SUPPLEMENTAL DESCRIPTION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F3020" t="str">
            <v>ADD SUPPLEMENTAL DESCRIPTION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F3021" t="str">
            <v>ADD SUPPLEMENTAL DESCRIPTION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F3022" t="str">
            <v>ADD SUPPLEMENTAL DESCRIPTION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F3023" t="str">
            <v>CHECK UNIT OF MEASURE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F3024" t="str">
            <v>CHECK UNIT OF MEASURE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F3025" t="str">
            <v>CHECK UNIT OF MEASURE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F3026" t="str">
            <v>CHECK UNIT OF MEASURE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F3144" t="str">
            <v>ADD SUPPLEMENTAL DESCRIPTION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F3145" t="str">
            <v>ADD SUPPLEMENTAL DESCRIPTION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F3146" t="str">
            <v>ADD SUPPLEMENTAL DESCRIPTION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F3147" t="str">
            <v>ADD SUPPLEMENTAL DESCRIPTION</v>
          </cell>
          <cell r="G3147">
            <v>0</v>
          </cell>
        </row>
        <row r="3148">
          <cell r="A3148" t="str">
            <v>614E31600</v>
          </cell>
          <cell r="B3148" t="str">
            <v>Y</v>
          </cell>
          <cell r="C3148" t="str">
            <v>EACH</v>
          </cell>
          <cell r="D3148" t="str">
            <v>WORK ZONE WORD ON PAVEMENT, 72", CLASS I, 740.06, TYPE II</v>
          </cell>
          <cell r="F3148" t="str">
            <v>DESIGN BUILD PROJECTS ONLY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B3151" t="str">
            <v>Y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B3156" t="str">
            <v>Y</v>
          </cell>
          <cell r="C3156" t="str">
            <v>EACH</v>
          </cell>
          <cell r="D3156" t="str">
            <v>WORK ZONE SCHOOL SYMBOL MARKING, 72", CLASS I, 642 PAINT</v>
          </cell>
          <cell r="F3156" t="str">
            <v>DESIGN BUILD PROJECTS ONLY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F3167" t="str">
            <v>ADD SUPPLEMENTAL DESCRIPTION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F3168" t="str">
            <v>ADD SUPPLEMENTAL DESCRIPTION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F3169" t="str">
            <v>ADD SUPPLEMENTAL DESCRIPTION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F3170" t="str">
            <v>CHECK UNIT OF MEASURE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F3171" t="str">
            <v>CHECK UNIT OF MEASURE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F3172" t="str">
            <v>CHECK UNIT OF MEASURE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F3175" t="str">
            <v>CHECK UNIT OF MEASURE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F3197" t="str">
            <v>ADD SUPPLEMENTAL DESCRIPTION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F3198" t="str">
            <v>ADD SUPPLEMENTAL DESCRIPTION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F3223" t="str">
            <v>REQUIRES PLAN INSERT SHEET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F3282" t="str">
            <v>ADD SUPPLEMENTAL DESCRIPTION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F3283" t="str">
            <v>ADD SUPPLEMENTAL DESCRIPTION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F3284" t="str">
            <v>ADD SUPPLEMENTAL DESCRIPTION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F3285" t="str">
            <v>ADD SUPPLEMENTAL DESCRIPTION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F3286" t="str">
            <v>ADD SUPPLEMENTAL DESCRIPTION</v>
          </cell>
          <cell r="G3286">
            <v>0</v>
          </cell>
        </row>
        <row r="3287">
          <cell r="A3287" t="str">
            <v>622E24840</v>
          </cell>
          <cell r="B3287" t="str">
            <v>Y</v>
          </cell>
          <cell r="C3287" t="str">
            <v>EACH</v>
          </cell>
          <cell r="D3287" t="str">
            <v>CONCRETE BARRIER END SECTION, TYPE B</v>
          </cell>
          <cell r="F3287" t="str">
            <v>DESIGN BUILD PROJECTS ONLY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F3307" t="str">
            <v>ADD SUPPLEMENTAL DESCRIPTION</v>
          </cell>
          <cell r="G3307">
            <v>0</v>
          </cell>
        </row>
        <row r="3308">
          <cell r="A3308" t="str">
            <v>622E41000</v>
          </cell>
          <cell r="B3308" t="str">
            <v>Y</v>
          </cell>
          <cell r="C3308" t="str">
            <v>FT</v>
          </cell>
          <cell r="D3308" t="str">
            <v>PORTABLE BARRIER, 32"</v>
          </cell>
          <cell r="F3308" t="str">
            <v>DESIGN BUILD PROJECTS ONLY</v>
          </cell>
          <cell r="G3308">
            <v>0</v>
          </cell>
        </row>
        <row r="3309">
          <cell r="A3309" t="str">
            <v>622E41001</v>
          </cell>
          <cell r="B3309" t="str">
            <v>Y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B3314" t="str">
            <v>Y</v>
          </cell>
          <cell r="C3314" t="str">
            <v>FT</v>
          </cell>
          <cell r="D3314" t="str">
            <v>PORTABLE BARRIER, 50", BRIDGE MOUNTED</v>
          </cell>
          <cell r="F3314" t="str">
            <v>DESIGN BUILD PROJECTS ONLY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F3343" t="str">
            <v>ADD SUPPLEMENTAL DESCRIPTION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F3348" t="str">
            <v>ADD SUPPLEMENTAL DESCRIPTION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F3349" t="str">
            <v>ADD SUPPLEMENTAL DESCRIPTION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F3350" t="str">
            <v>ADD SUPPLEMENTAL DESCRIPTION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F3361" t="str">
            <v>ADD SUPPLEMENTAL DESCRIPTION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F3426" t="str">
            <v>ADD SUPPLEMENTAL DESCRIPTION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F3445" t="str">
            <v>ADD SUPPLEMENTAL DESCRIPTION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F3456" t="str">
            <v>ADD SUPPLEMENTAL DESCRIPTION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F3479" t="str">
            <v>ADD SUPPLEMENTAL DESCRIPTION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F3491" t="str">
            <v>ADD SUPPLEMENTAL DESCRIPTION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F3508" t="str">
            <v>ADD SUPPLEMENTAL DESCRIPTION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F3531" t="str">
            <v>ADD SUPPLEMENTAL DESCRIPTION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F3605" t="str">
            <v>ADD SUPPLEMENTAL DESCRIPTION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F3606" t="str">
            <v>ADD SUPPLEMENTAL DESCRIPTION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F3607" t="str">
            <v>ADD SUPPLEMENTAL DESCRIPTION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F3608" t="str">
            <v>SPECIFY SIZE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F3609" t="str">
            <v>SPECIFY SIZE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F3610" t="str">
            <v>SPECIFY SIZE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F3611" t="str">
            <v>SPECIFY SIZE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F3612" t="str">
            <v>SPECIFY SIZE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F3613" t="str">
            <v>SPECIFY SIZE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F3614" t="str">
            <v>SPECIFY SIZE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F3615" t="str">
            <v>SPECIFY SIZE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F3616" t="str">
            <v>SPECIFY SIZE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F3617" t="str">
            <v>SPECIFY SIZE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F3618" t="str">
            <v>SPECIFY SIZE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F3621" t="str">
            <v>ADD SUPPLEMENTAL DESCRIPTION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F3622" t="str">
            <v>ADD SUPPLEMENTAL DESCRIPTION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F3623" t="str">
            <v>ADD SUPPLEMENTAL DESCRIPTION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F3624" t="str">
            <v>ADD SUPPLEMENTAL DESCRIPTION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F3625" t="str">
            <v>ADD SUPPLEMENTAL DESCRIPTION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F3626" t="str">
            <v>ADD SUPPLEMENTAL DESCRIPTION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F3627" t="str">
            <v>ADD SUPPLEMENTAL DESCRIPTION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F3628" t="str">
            <v>ADD SUPPLEMENTAL DESCRIPTION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F3629" t="str">
            <v>ADD SUPPLEMENTAL DESCRIPTION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F3671" t="str">
            <v>ADD SUPPLEMENTAL DESCRIPTION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F3711" t="str">
            <v>ADD SUPPLEMENTAL DESCRIPTION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B3722" t="str">
            <v>Y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F3744" t="str">
            <v>CHECK UNIT OF MEASURE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F3746" t="str">
            <v>CHECK UNIT OF MEASURE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B3754" t="str">
            <v>Y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B3755" t="str">
            <v>Y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B3756" t="str">
            <v>Y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B3766" t="str">
            <v>Y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B3767" t="str">
            <v>Y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B3801" t="str">
            <v>Y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F3802" t="str">
            <v>ADD SUPPLEMENTAL DESCRIPTION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F3803" t="str">
            <v>ADD SUPPLEMENTAL DESCRIPTION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F3804" t="str">
            <v>ADD SUPPLEMENTAL DESCRIPTION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F3805" t="str">
            <v>ADD SUPPLEMENTAL DESCRIPTION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F3806" t="str">
            <v>ADD SUPPLEMENTAL DESCRIPTION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F3807" t="str">
            <v>ADD SUPPLEMENTAL DESCRIPTION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F3808" t="str">
            <v>ADD SUPPLEMENTAL DESCRIPTION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F3809" t="str">
            <v>ADD SUPPLEMENTAL DESCRIPTION</v>
          </cell>
          <cell r="G3809">
            <v>0</v>
          </cell>
        </row>
        <row r="3810">
          <cell r="A3810" t="str">
            <v>625E75503</v>
          </cell>
          <cell r="B3810" t="str">
            <v>Y</v>
          </cell>
          <cell r="C3810" t="str">
            <v>EACH</v>
          </cell>
          <cell r="D3810" t="str">
            <v>PORTION OF LIGHT POLE FOUNDATION REMOVED, AS PER PLAN</v>
          </cell>
          <cell r="F3810" t="str">
            <v>DESIGN BUILD PROJECTS ONLY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F4030" t="str">
            <v>ADD SUPPLEMENTAL DESCRIPTION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F4039" t="str">
            <v>ADD SUPPLEMENTAL DESCRIPTION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B4080" t="str">
            <v>Y</v>
          </cell>
          <cell r="C4080" t="str">
            <v>EACH</v>
          </cell>
          <cell r="D4080" t="str">
            <v>SPAN WIRE SIGN SUPPORT, TYPE TC-17.10, DESIGN 9</v>
          </cell>
          <cell r="F4080" t="str">
            <v>CHECK UNIT OF MEASURE</v>
          </cell>
          <cell r="G4080">
            <v>0</v>
          </cell>
        </row>
        <row r="4081">
          <cell r="A4081" t="str">
            <v>630E75901</v>
          </cell>
          <cell r="B4081" t="str">
            <v>Y</v>
          </cell>
          <cell r="C4081" t="str">
            <v>EACH</v>
          </cell>
          <cell r="D4081" t="str">
            <v>SPAN WIRE SIGN SUPPORT, TYPE TC-17.10, DESIGN 9, AS PER PLAN</v>
          </cell>
          <cell r="F4081" t="str">
            <v>CHECK UNIT OF MEASURE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B4108" t="str">
            <v>Y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F4278" t="str">
            <v>ADD SUPPLEMENTAL DESCRIPTION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F4281" t="str">
            <v>ADD SUPPLEMENTAL DESCRIPTION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F4282" t="str">
            <v>ADD SUPPLEMENTAL DESCRIPTION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F4283" t="str">
            <v>ADD SUPPLEMENTAL DESCRIPTION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F4284" t="str">
            <v>ADD SUPPLEMENTAL DESCRIPTION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F4285" t="str">
            <v>ADD SUPPLEMENTAL DESCRIPTION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F4286" t="str">
            <v>ADD SUPPLEMENTAL DESCRIPTION</v>
          </cell>
          <cell r="G4286">
            <v>0</v>
          </cell>
        </row>
        <row r="4287">
          <cell r="A4287" t="str">
            <v>630E89818</v>
          </cell>
          <cell r="B4287" t="str">
            <v>Y</v>
          </cell>
          <cell r="C4287" t="str">
            <v>EACH</v>
          </cell>
          <cell r="D4287" t="str">
            <v>REMOVAL OF WOOD POLE AND DELIVERY</v>
          </cell>
          <cell r="F4287" t="str">
            <v>DESIGN BUILD PROJECTS ONLY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F4322" t="str">
            <v>ADD SUPPLEMENTAL DESCRIPTION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F4327" t="str">
            <v>SPECIFY TYPE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F4328" t="str">
            <v>SPECIFY TYPE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F4343" t="str">
            <v>ADD SUPPLEMENTAL DESCRIPTION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F4353" t="str">
            <v>ADD SUPPLEMENTAL DESCRIPTION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F4355" t="str">
            <v>ADD SUPPLEMENTAL DESCRIPTION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F4356" t="str">
            <v>ADD SUPPLEMENTAL DESCRIPTION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F4358" t="str">
            <v>ADD SUPPLEMENTAL DESCRIPTION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F4368" t="str">
            <v>ADD SUPPLEMENTAL DESCRIPTION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F4369" t="str">
            <v>SPECIFY COLOR IF NECESSARY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F4370" t="str">
            <v>SPECIFY COLOR IF NECESSARY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F4371" t="str">
            <v>SPECIFY COLOR IF NECESSARY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F4372" t="str">
            <v>SPECIFY COLOR IF NECESSARY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F4373" t="str">
            <v>SPECIFY COLOR IF NECESSARY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F4374" t="str">
            <v>SPECIFY COLOR IF NECESSARY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F4375" t="str">
            <v>SPECIFY COLOR IF NECESSARY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F4376" t="str">
            <v>SPECIFY COLOR IF NECESSARY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F4377" t="str">
            <v>SPECIFY COLOR IF NECESSARY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F4378" t="str">
            <v>SPECIFY COLOR IF NECESSARY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F4379" t="str">
            <v>SPECIFY COLOR IF NECESSARY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F4380" t="str">
            <v>SPECIFY COLOR IF NECESSARY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F4381" t="str">
            <v>SPECIFY COLOR IF NECESSARY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F4382" t="str">
            <v>SPECIFY COLOR IF NECESSARY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F4383" t="str">
            <v>SPECIFY COLOR IF NECESSARY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F4384" t="str">
            <v>SPECIFY COLOR IF NECESSARY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F4385" t="str">
            <v>SPECIFY COLOR IF NECESSARY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F4386" t="str">
            <v>SPECIFY COLOR IF NECESSARY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F4387" t="str">
            <v>SPECIFY COLOR IF NECESSARY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F4388" t="str">
            <v>SPECIFY COLOR IF NECESSARY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F4389" t="str">
            <v>SPECIFY COLOR IF NECESSARY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F4390" t="str">
            <v>SPECIFY COLOR IF NECESSARY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F4391" t="str">
            <v>SPECIFY COLOR IF NECESSARY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F4392" t="str">
            <v>SPECIFY COLOR IF NECESSARY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F4394" t="str">
            <v>SPECIFY COLOR IF NECESSARY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F4395" t="str">
            <v>SPECIFY COLOR IF NECESSARY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F4396" t="str">
            <v>SPECIFY COLOR IF NECESSARY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F4397" t="str">
            <v>SPECIFY COLOR IF NECESSARY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F4398" t="str">
            <v>SPECIFY COLOR IF NECESSARY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F4399" t="str">
            <v>SPECIFY COLOR IF NECESSARY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F4400" t="str">
            <v>SPECIFY COLOR IF NECESSARY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F4401" t="str">
            <v>SPECIFY COLOR IF NECESSARY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F4402" t="str">
            <v>SPECIFY COLOR IF NECESSARY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F4404" t="str">
            <v>SPECIFY COLOR IF NECESSARY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F4405" t="str">
            <v>SPECIFY COLOR IF NECESSARY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F4406" t="str">
            <v>SPECIFY COLOR IF NECESSARY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F4407" t="str">
            <v>SPECIFY COLOR IF NECESSARY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F4408" t="str">
            <v>SPECIFY COLOR IF NECESSARY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F4409" t="str">
            <v>SPECIFY COLOR IF NECESSARY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F4410" t="str">
            <v>SPECIFY COLOR IF NECESSARY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F4411" t="str">
            <v>SPECIFY COLOR IF NECESSARY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0</v>
          </cell>
        </row>
        <row r="4413">
          <cell r="A4413" t="str">
            <v>632E04817</v>
          </cell>
          <cell r="B4413" t="str">
            <v>Y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B4414" t="str">
            <v>Y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B4415" t="str">
            <v>Y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B4416" t="str">
            <v>Y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F4417" t="str">
            <v>SPECIFY TYPE AND/OR COLOR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F4418" t="str">
            <v>SPECIFY TYPE AND/OR COLOR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F4465" t="str">
            <v>ADD SUPPLEMENTAL DESCRIPTION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F4515" t="str">
            <v>ADD SUPPLEMENTAL DESCRIPTION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F4516" t="str">
            <v>ADD SUPPLEMENTAL DESCRIPTION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F4517" t="str">
            <v>ADD SUPPLEMENTAL DESCRIPTION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F4518" t="str">
            <v>ADD SUPPLEMENTAL DESCRIPTION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F4519" t="str">
            <v>ADD SUPPLEMENTAL DESCRIPTION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F4565" t="str">
            <v>ADD SUPPLEMENTAL DESCRIPTION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F4577" t="str">
            <v>ADD SUPPLEMENTAL DESCRIPTION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F4747" t="str">
            <v>ADD SUPPLEMENTAL DESCRIPTION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F4771" t="str">
            <v>ADD SUPPLEMENTAL DESCRIPTION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F4810" t="str">
            <v>ADD SUPPLEMENTAL DESCRIPTION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F4873" t="str">
            <v>ADD SUPPLEMENTAL DESCRIPTION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F4874" t="str">
            <v>ADD SUPPLEMENTAL DESCRIPTION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F4875" t="str">
            <v>ADD SUPPLEMENTAL DESCRIPTION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F4880" t="str">
            <v>SPECIFY TYPE OF ITEM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F4894" t="str">
            <v>ADD SUPPLEMENTAL DESCRIPTION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F4895" t="str">
            <v>ADD SUPPLEMENTAL DESCRIPTION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F4896" t="str">
            <v>ADD SUPPLEMENTAL DESCRIPTION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F4897" t="str">
            <v>ADD SUPPLEMENTAL DESCRIPTION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F4898" t="str">
            <v>ADD SUPPLEMENTAL DESCRIPTION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F4899" t="str">
            <v>ADD SUPPLEMENTAL DESCRIPTION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F4900" t="str">
            <v>ADD SUPPLEMENTAL DESCRIPTION</v>
          </cell>
          <cell r="G4900">
            <v>0</v>
          </cell>
        </row>
        <row r="4901">
          <cell r="A4901" t="str">
            <v>632E89611</v>
          </cell>
          <cell r="B4901" t="str">
            <v>Y</v>
          </cell>
          <cell r="C4901" t="str">
            <v>EACH</v>
          </cell>
          <cell r="D4901" t="str">
            <v>PEDESTAL, 9', AS PER PLAN</v>
          </cell>
          <cell r="F4901" t="str">
            <v>DESIGN BUILD PROJECTS ONLY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F4974" t="str">
            <v>ADD SUPPLEMENTAL DESCRIPTION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F4975" t="str">
            <v>ADD SUPPLEMENTAL DESCRIPTION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F4976" t="str">
            <v>ADD SUPPLEMENTAL DESCRIPTION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F4977" t="str">
            <v>ADD SUPPLEMENTAL DESCRIPTION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F4978" t="str">
            <v>ADD SUPPLEMENTAL DESCRIPTION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F4979" t="str">
            <v>ADD SUPPLEMENTAL DESCRIPTION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B5360" t="str">
            <v>Y</v>
          </cell>
          <cell r="C5360" t="str">
            <v>EACH</v>
          </cell>
          <cell r="D5360" t="str">
            <v>10" X 10" TAPPING SLEEVE, VALVE AND VALVE BOX</v>
          </cell>
          <cell r="F5360" t="str">
            <v>SPECIFY MUNICIPAL STANDARD</v>
          </cell>
          <cell r="G5360">
            <v>0</v>
          </cell>
        </row>
        <row r="5361">
          <cell r="A5361" t="str">
            <v>638E09521</v>
          </cell>
          <cell r="B5361" t="str">
            <v>Y</v>
          </cell>
          <cell r="C5361" t="str">
            <v>EACH</v>
          </cell>
          <cell r="D5361" t="str">
            <v>10" X 10" TAPPING SLEEVE, VALVE AND VALVE BOX, AS PER PLAN</v>
          </cell>
          <cell r="F5361" t="str">
            <v>SPECIFY MUNICIPAL STANDARD</v>
          </cell>
          <cell r="G5361">
            <v>0</v>
          </cell>
        </row>
        <row r="5362">
          <cell r="A5362" t="str">
            <v>638E09600</v>
          </cell>
          <cell r="B5362" t="str">
            <v>Y</v>
          </cell>
          <cell r="C5362" t="str">
            <v>EACH</v>
          </cell>
          <cell r="D5362" t="str">
            <v>12" X 4" TAPPING SLEEVE, VALVE AND VALVE BOX</v>
          </cell>
          <cell r="F5362" t="str">
            <v>SPECIFY MUNICIPAL STANDARD</v>
          </cell>
          <cell r="G5362">
            <v>0</v>
          </cell>
        </row>
        <row r="5363">
          <cell r="A5363" t="str">
            <v>638E09700</v>
          </cell>
          <cell r="B5363" t="str">
            <v>Y</v>
          </cell>
          <cell r="C5363" t="str">
            <v>EACH</v>
          </cell>
          <cell r="D5363" t="str">
            <v>12" X 6" TAPPING SLEEVE, VALVE AND VALVE BOX</v>
          </cell>
          <cell r="F5363" t="str">
            <v>SPECIFY MUNICIPAL STANDARD</v>
          </cell>
          <cell r="G5363">
            <v>0</v>
          </cell>
        </row>
        <row r="5364">
          <cell r="A5364" t="str">
            <v>638E09701</v>
          </cell>
          <cell r="B5364" t="str">
            <v>Y</v>
          </cell>
          <cell r="C5364" t="str">
            <v>EACH</v>
          </cell>
          <cell r="D5364" t="str">
            <v>12" X 6" TAPPING SLEEVE, VALVE AND VALVE BOX, AS PER PLAN</v>
          </cell>
          <cell r="F5364" t="str">
            <v>SPECIFY MUNICIPAL STANDARD</v>
          </cell>
          <cell r="G5364">
            <v>0</v>
          </cell>
        </row>
        <row r="5365">
          <cell r="A5365" t="str">
            <v>638E09710</v>
          </cell>
          <cell r="B5365" t="str">
            <v>Y</v>
          </cell>
          <cell r="C5365" t="str">
            <v>EACH</v>
          </cell>
          <cell r="D5365" t="str">
            <v>12" X 8" TAPPING SLEEVE, VALVE AND VALVE BOX</v>
          </cell>
          <cell r="F5365" t="str">
            <v>SPECIFY MUNICIPAL STANDARD</v>
          </cell>
          <cell r="G5365">
            <v>0</v>
          </cell>
        </row>
        <row r="5366">
          <cell r="A5366" t="str">
            <v>638E09711</v>
          </cell>
          <cell r="B5366" t="str">
            <v>Y</v>
          </cell>
          <cell r="C5366" t="str">
            <v>EACH</v>
          </cell>
          <cell r="D5366" t="str">
            <v>12" X 8" TAPPING SLEEVE, VALVE AND VALVE BOX, AS PER PLAN</v>
          </cell>
          <cell r="F5366" t="str">
            <v>SPECIFY MUNICIPAL STANDARD</v>
          </cell>
          <cell r="G5366">
            <v>0</v>
          </cell>
        </row>
        <row r="5367">
          <cell r="A5367" t="str">
            <v>638E09714</v>
          </cell>
          <cell r="B5367" t="str">
            <v>Y</v>
          </cell>
          <cell r="C5367" t="str">
            <v>EACH</v>
          </cell>
          <cell r="D5367" t="str">
            <v>12" X 10" TAPPING SLEEVE, VALVE AND VALVE BOX</v>
          </cell>
          <cell r="F5367" t="str">
            <v>SPECIFY MUNICIPAL STANDARD</v>
          </cell>
          <cell r="G5367">
            <v>0</v>
          </cell>
        </row>
        <row r="5368">
          <cell r="A5368" t="str">
            <v>638E09800</v>
          </cell>
          <cell r="B5368" t="str">
            <v>Y</v>
          </cell>
          <cell r="C5368" t="str">
            <v>EACH</v>
          </cell>
          <cell r="D5368" t="str">
            <v>12" X 12" TAPPING SLEEVE, VALVE AND VALVE BOX</v>
          </cell>
          <cell r="F5368" t="str">
            <v>SPECIFY MUNICIPAL STANDARD</v>
          </cell>
          <cell r="G5368">
            <v>0</v>
          </cell>
        </row>
        <row r="5369">
          <cell r="A5369" t="str">
            <v>638E09801</v>
          </cell>
          <cell r="B5369" t="str">
            <v>Y</v>
          </cell>
          <cell r="C5369" t="str">
            <v>EACH</v>
          </cell>
          <cell r="D5369" t="str">
            <v>12" X 12" TAPPING SLEEVE, VALVE AND VALVE BOX, AS PER PLAN</v>
          </cell>
          <cell r="F5369" t="str">
            <v>SPECIFY MUNICIPAL STANDARD</v>
          </cell>
          <cell r="G5369">
            <v>0</v>
          </cell>
        </row>
        <row r="5370">
          <cell r="A5370" t="str">
            <v>638E09808</v>
          </cell>
          <cell r="B5370" t="str">
            <v>Y</v>
          </cell>
          <cell r="C5370" t="str">
            <v>EACH</v>
          </cell>
          <cell r="D5370" t="str">
            <v>14" X 14" TAPPING SLEEVE, VALVE AND VALVE BOX</v>
          </cell>
          <cell r="F5370" t="str">
            <v>SPECIFY MUNICIPAL STANDARD</v>
          </cell>
          <cell r="G5370">
            <v>0</v>
          </cell>
        </row>
        <row r="5371">
          <cell r="A5371" t="str">
            <v>638E09810</v>
          </cell>
          <cell r="B5371" t="str">
            <v>Y</v>
          </cell>
          <cell r="C5371" t="str">
            <v>EACH</v>
          </cell>
          <cell r="D5371" t="str">
            <v>14" X 6" TAPPING SLEEVE, VALVE AND VALVE BOX</v>
          </cell>
          <cell r="F5371" t="str">
            <v>SPECIFY MUNICIPAL STANDARD</v>
          </cell>
          <cell r="G5371">
            <v>0</v>
          </cell>
        </row>
        <row r="5372">
          <cell r="A5372" t="str">
            <v>638E09890</v>
          </cell>
          <cell r="B5372" t="str">
            <v>Y</v>
          </cell>
          <cell r="C5372" t="str">
            <v>EACH</v>
          </cell>
          <cell r="D5372" t="str">
            <v>16" X 6" TAPPING SLEEVE, VALVE AND VALVE BOX</v>
          </cell>
          <cell r="F5372" t="str">
            <v>SPECIFY MUNICIPAL STANDARD</v>
          </cell>
          <cell r="G5372">
            <v>0</v>
          </cell>
        </row>
        <row r="5373">
          <cell r="A5373" t="str">
            <v>638E09894</v>
          </cell>
          <cell r="B5373" t="str">
            <v>Y</v>
          </cell>
          <cell r="C5373" t="str">
            <v>EACH</v>
          </cell>
          <cell r="D5373" t="str">
            <v>16" X 8" TAPPING SLEEVE, VALVE AND VALVE BOX</v>
          </cell>
          <cell r="F5373" t="str">
            <v>SPECIFY MUNICIPAL STANDARD</v>
          </cell>
          <cell r="G5373">
            <v>0</v>
          </cell>
        </row>
        <row r="5374">
          <cell r="A5374" t="str">
            <v>638E09895</v>
          </cell>
          <cell r="B5374" t="str">
            <v>Y</v>
          </cell>
          <cell r="C5374" t="str">
            <v>EACH</v>
          </cell>
          <cell r="D5374" t="str">
            <v>16" X 8" TAPPING SLEEVE, VALVE AND VALVE BOX, AS PER PLAN</v>
          </cell>
          <cell r="F5374" t="str">
            <v>SPECIFY MUNICIPAL STANDARD</v>
          </cell>
          <cell r="G5374">
            <v>0</v>
          </cell>
        </row>
        <row r="5375">
          <cell r="A5375" t="str">
            <v>638E09900</v>
          </cell>
          <cell r="B5375" t="str">
            <v>Y</v>
          </cell>
          <cell r="C5375" t="str">
            <v>EACH</v>
          </cell>
          <cell r="D5375" t="str">
            <v>16" X 10" TAPPING SLEEVE, VALVE AND VALVE BOX</v>
          </cell>
          <cell r="F5375" t="str">
            <v>SPECIFY MUNICIPAL STANDARD</v>
          </cell>
          <cell r="G5375">
            <v>0</v>
          </cell>
        </row>
        <row r="5376">
          <cell r="A5376" t="str">
            <v>638E09908</v>
          </cell>
          <cell r="B5376" t="str">
            <v>Y</v>
          </cell>
          <cell r="C5376" t="str">
            <v>EACH</v>
          </cell>
          <cell r="D5376" t="str">
            <v>16" X 12" TAPPING SLEEVE, VALVE AND VALVE BOX</v>
          </cell>
          <cell r="F5376" t="str">
            <v>SPECIFY MUNICIPAL STANDARD</v>
          </cell>
          <cell r="G5376">
            <v>0</v>
          </cell>
        </row>
        <row r="5377">
          <cell r="A5377" t="str">
            <v>638E09909</v>
          </cell>
          <cell r="B5377" t="str">
            <v>Y</v>
          </cell>
          <cell r="C5377" t="str">
            <v>EACH</v>
          </cell>
          <cell r="D5377" t="str">
            <v>16" X 12" TAPPING SLEEVE, VALVE AND VALVE BOX, AS PER PLAN</v>
          </cell>
          <cell r="F5377" t="str">
            <v>SPECIFY MUNICIPAL STANDARD</v>
          </cell>
          <cell r="G5377">
            <v>0</v>
          </cell>
        </row>
        <row r="5378">
          <cell r="A5378" t="str">
            <v>638E09910</v>
          </cell>
          <cell r="B5378" t="str">
            <v>Y</v>
          </cell>
          <cell r="C5378" t="str">
            <v>EACH</v>
          </cell>
          <cell r="D5378" t="str">
            <v>16" X 16" TAPPING SLEEVE, VALVE AND VALVE BOX</v>
          </cell>
          <cell r="F5378" t="str">
            <v>SPECIFY MUNICIPAL STANDARD</v>
          </cell>
          <cell r="G5378">
            <v>0</v>
          </cell>
        </row>
        <row r="5379">
          <cell r="A5379" t="str">
            <v>638E09920</v>
          </cell>
          <cell r="B5379" t="str">
            <v>Y</v>
          </cell>
          <cell r="C5379" t="str">
            <v>EACH</v>
          </cell>
          <cell r="D5379" t="str">
            <v>18" X 18" TAPPING SLEEVE, VALVE AND VALVE BOX</v>
          </cell>
          <cell r="F5379" t="str">
            <v>SPECIFY MUNICIPAL STANDARD</v>
          </cell>
          <cell r="G5379">
            <v>0</v>
          </cell>
        </row>
        <row r="5380">
          <cell r="A5380" t="str">
            <v>638E10000</v>
          </cell>
          <cell r="B5380" t="str">
            <v>Y</v>
          </cell>
          <cell r="C5380" t="str">
            <v>EACH</v>
          </cell>
          <cell r="D5380" t="str">
            <v>20" X 16" TAPPING SLEEVE, VALVE AND VALVE BOX</v>
          </cell>
          <cell r="F5380" t="str">
            <v>SPECIFY MUNICIPAL STANDARD</v>
          </cell>
          <cell r="G5380">
            <v>0</v>
          </cell>
        </row>
        <row r="5381">
          <cell r="A5381" t="str">
            <v>638E10010</v>
          </cell>
          <cell r="B5381" t="str">
            <v>Y</v>
          </cell>
          <cell r="C5381" t="str">
            <v>EACH</v>
          </cell>
          <cell r="D5381" t="str">
            <v>20" X 20" TAPPING SLEEVE, VALVE AND VALVE BOX</v>
          </cell>
          <cell r="F5381" t="str">
            <v>SPECIFY MUNICIPAL STANDARD</v>
          </cell>
          <cell r="G5381">
            <v>0</v>
          </cell>
        </row>
        <row r="5382">
          <cell r="A5382" t="str">
            <v>638E10011</v>
          </cell>
          <cell r="B5382" t="str">
            <v>Y</v>
          </cell>
          <cell r="C5382" t="str">
            <v>EACH</v>
          </cell>
          <cell r="D5382" t="str">
            <v>20" X 20" TAPPING SLEEVE, VALVE AND VALVE BOX, AS PER PLAN</v>
          </cell>
          <cell r="F5382" t="str">
            <v>SPECIFY MUNICIPAL STANDARD</v>
          </cell>
          <cell r="G5382">
            <v>0</v>
          </cell>
        </row>
        <row r="5383">
          <cell r="A5383" t="str">
            <v>638E10100</v>
          </cell>
          <cell r="B5383" t="str">
            <v>Y</v>
          </cell>
          <cell r="C5383" t="str">
            <v>EACH</v>
          </cell>
          <cell r="D5383" t="str">
            <v>4" FIRE HYDRANT</v>
          </cell>
          <cell r="F5383" t="str">
            <v>SPECIFY MUNICIPAL STANDARD</v>
          </cell>
          <cell r="G5383">
            <v>0</v>
          </cell>
        </row>
        <row r="5384">
          <cell r="A5384" t="str">
            <v>638E10101</v>
          </cell>
          <cell r="B5384" t="str">
            <v>Y</v>
          </cell>
          <cell r="C5384" t="str">
            <v>EACH</v>
          </cell>
          <cell r="D5384" t="str">
            <v>4" FIRE HYDRANT, AS PER PLAN</v>
          </cell>
          <cell r="F5384" t="str">
            <v>SPECIFY MUNICIPAL STANDARD</v>
          </cell>
          <cell r="G5384">
            <v>0</v>
          </cell>
        </row>
        <row r="5385">
          <cell r="A5385" t="str">
            <v>638E10200</v>
          </cell>
          <cell r="B5385" t="str">
            <v>Y</v>
          </cell>
          <cell r="C5385" t="str">
            <v>EACH</v>
          </cell>
          <cell r="D5385" t="str">
            <v>6" FIRE HYDRANT</v>
          </cell>
          <cell r="F5385" t="str">
            <v>SPECIFY MUNICIPAL STANDARD</v>
          </cell>
          <cell r="G5385">
            <v>0</v>
          </cell>
        </row>
        <row r="5386">
          <cell r="A5386" t="str">
            <v>638E10201</v>
          </cell>
          <cell r="B5386" t="str">
            <v>Y</v>
          </cell>
          <cell r="C5386" t="str">
            <v>EACH</v>
          </cell>
          <cell r="D5386" t="str">
            <v>6" FIRE HYDRANT, AS PER PLAN</v>
          </cell>
          <cell r="F5386" t="str">
            <v>SPECIFY MUNICIPAL STANDARD</v>
          </cell>
          <cell r="G5386">
            <v>0</v>
          </cell>
        </row>
        <row r="5387">
          <cell r="A5387" t="str">
            <v>638E10300</v>
          </cell>
          <cell r="B5387" t="str">
            <v>Y</v>
          </cell>
          <cell r="C5387" t="str">
            <v>EACH</v>
          </cell>
          <cell r="D5387" t="str">
            <v>FIRE HYDRANT EXTENDED AND ADJUSTED TO GRADE</v>
          </cell>
          <cell r="F5387" t="str">
            <v>SPECIFY MUNICIPAL STANDARD</v>
          </cell>
          <cell r="G5387">
            <v>0</v>
          </cell>
        </row>
        <row r="5388">
          <cell r="A5388" t="str">
            <v>638E10301</v>
          </cell>
          <cell r="B5388" t="str">
            <v>Y</v>
          </cell>
          <cell r="C5388" t="str">
            <v>EACH</v>
          </cell>
          <cell r="D5388" t="str">
            <v>FIRE HYDRANT EXTENDED AND ADJUSTED TO GRADE, AS PER PLAN</v>
          </cell>
          <cell r="F5388" t="str">
            <v>SPECIFY MUNICIPAL STANDARD</v>
          </cell>
          <cell r="G5388">
            <v>0</v>
          </cell>
        </row>
        <row r="5389">
          <cell r="A5389" t="str">
            <v>638E10400</v>
          </cell>
          <cell r="B5389" t="str">
            <v>Y</v>
          </cell>
          <cell r="C5389" t="str">
            <v>EACH</v>
          </cell>
          <cell r="D5389" t="str">
            <v>FIRE HYDRANT ADJUSTED TO GRADE</v>
          </cell>
          <cell r="F5389" t="str">
            <v>SPECIFY MUNICIPAL STANDARD</v>
          </cell>
          <cell r="G5389">
            <v>0</v>
          </cell>
        </row>
        <row r="5390">
          <cell r="A5390" t="str">
            <v>638E10401</v>
          </cell>
          <cell r="B5390" t="str">
            <v>Y</v>
          </cell>
          <cell r="C5390" t="str">
            <v>EACH</v>
          </cell>
          <cell r="D5390" t="str">
            <v>FIRE HYDRANT ADJUSTED TO GRADE, AS PER PLAN</v>
          </cell>
          <cell r="F5390" t="str">
            <v>SPECIFY MUNICIPAL STANDARD</v>
          </cell>
          <cell r="G5390">
            <v>0</v>
          </cell>
        </row>
        <row r="5391">
          <cell r="A5391" t="str">
            <v>638E10480</v>
          </cell>
          <cell r="B5391" t="str">
            <v>Y</v>
          </cell>
          <cell r="C5391" t="str">
            <v>EACH</v>
          </cell>
          <cell r="D5391" t="str">
            <v>FIRE HYDRANT REMOVED</v>
          </cell>
          <cell r="F5391" t="str">
            <v>SPECIFY MUNICIPAL STANDARD</v>
          </cell>
          <cell r="G5391">
            <v>0</v>
          </cell>
        </row>
        <row r="5392">
          <cell r="A5392" t="str">
            <v>638E10481</v>
          </cell>
          <cell r="B5392" t="str">
            <v>Y</v>
          </cell>
          <cell r="C5392" t="str">
            <v>EACH</v>
          </cell>
          <cell r="D5392" t="str">
            <v>FIRE HYDRANT REMOVED, AS PER PLAN</v>
          </cell>
          <cell r="F5392" t="str">
            <v>SPECIFY MUNICIPAL STANDARD</v>
          </cell>
          <cell r="G5392">
            <v>0</v>
          </cell>
        </row>
        <row r="5393">
          <cell r="A5393" t="str">
            <v>638E10500</v>
          </cell>
          <cell r="B5393" t="str">
            <v>Y</v>
          </cell>
          <cell r="C5393" t="str">
            <v>EACH</v>
          </cell>
          <cell r="D5393" t="str">
            <v>FIRE HYDRANT REMOVED AND RESET</v>
          </cell>
          <cell r="F5393" t="str">
            <v>SPECIFY MUNICIPAL STANDARD</v>
          </cell>
          <cell r="G5393">
            <v>0</v>
          </cell>
        </row>
        <row r="5394">
          <cell r="A5394" t="str">
            <v>638E10501</v>
          </cell>
          <cell r="B5394" t="str">
            <v>Y</v>
          </cell>
          <cell r="C5394" t="str">
            <v>EACH</v>
          </cell>
          <cell r="D5394" t="str">
            <v>FIRE HYDRANT REMOVED AND RESET, AS PER PLAN</v>
          </cell>
          <cell r="F5394" t="str">
            <v>SPECIFY MUNICIPAL STANDARD</v>
          </cell>
          <cell r="G5394">
            <v>0</v>
          </cell>
        </row>
        <row r="5395">
          <cell r="A5395" t="str">
            <v>638E10600</v>
          </cell>
          <cell r="B5395" t="str">
            <v>Y</v>
          </cell>
          <cell r="C5395" t="str">
            <v>EACH</v>
          </cell>
          <cell r="D5395" t="str">
            <v>FIRE HYDRANT AND GATE VALVE REMOVED AND RESET</v>
          </cell>
          <cell r="F5395" t="str">
            <v>SPECIFY MUNICIPAL STANDARD</v>
          </cell>
          <cell r="G5395">
            <v>0</v>
          </cell>
        </row>
        <row r="5396">
          <cell r="A5396" t="str">
            <v>638E10601</v>
          </cell>
          <cell r="B5396" t="str">
            <v>Y</v>
          </cell>
          <cell r="C5396" t="str">
            <v>EACH</v>
          </cell>
          <cell r="D5396" t="str">
            <v>FIRE HYDRANT AND GATE VALVE REMOVED AND RESET, AS PER PLAN</v>
          </cell>
          <cell r="F5396" t="str">
            <v>SPECIFY MUNICIPAL STANDARD</v>
          </cell>
          <cell r="G5396">
            <v>0</v>
          </cell>
        </row>
        <row r="5397">
          <cell r="A5397" t="str">
            <v>638E10700</v>
          </cell>
          <cell r="B5397" t="str">
            <v>Y</v>
          </cell>
          <cell r="C5397" t="str">
            <v>EACH</v>
          </cell>
          <cell r="D5397" t="str">
            <v>FIRE HYDRANT REMOVED AND DISPOSED OF</v>
          </cell>
          <cell r="F5397" t="str">
            <v>SPECIFY MUNICIPAL STANDARD</v>
          </cell>
          <cell r="G5397">
            <v>0</v>
          </cell>
        </row>
        <row r="5398">
          <cell r="A5398" t="str">
            <v>638E10701</v>
          </cell>
          <cell r="B5398" t="str">
            <v>Y</v>
          </cell>
          <cell r="C5398" t="str">
            <v>EACH</v>
          </cell>
          <cell r="D5398" t="str">
            <v>FIRE HYDRANT REMOVED AND DISPOSED OF, AS PER PLAN</v>
          </cell>
          <cell r="F5398" t="str">
            <v>SPECIFY MUNICIPAL STANDARD</v>
          </cell>
          <cell r="G5398">
            <v>0</v>
          </cell>
        </row>
        <row r="5399">
          <cell r="A5399" t="str">
            <v>638E10800</v>
          </cell>
          <cell r="B5399" t="str">
            <v>Y</v>
          </cell>
          <cell r="C5399" t="str">
            <v>EACH</v>
          </cell>
          <cell r="D5399" t="str">
            <v>VALVE BOX ADJUSTED TO GRADE</v>
          </cell>
          <cell r="F5399" t="str">
            <v>SPECIFY MUNICIPAL STANDARD</v>
          </cell>
          <cell r="G5399">
            <v>0</v>
          </cell>
        </row>
        <row r="5400">
          <cell r="A5400" t="str">
            <v>638E10801</v>
          </cell>
          <cell r="B5400" t="str">
            <v>Y</v>
          </cell>
          <cell r="C5400" t="str">
            <v>EACH</v>
          </cell>
          <cell r="D5400" t="str">
            <v>VALVE BOX ADJUSTED TO GRADE, AS PER PLAN</v>
          </cell>
          <cell r="F5400" t="str">
            <v>SPECIFY MUNICIPAL STANDARD</v>
          </cell>
          <cell r="G5400">
            <v>0</v>
          </cell>
        </row>
        <row r="5401">
          <cell r="A5401" t="str">
            <v>638E10900</v>
          </cell>
          <cell r="B5401" t="str">
            <v>Y</v>
          </cell>
          <cell r="C5401" t="str">
            <v>EACH</v>
          </cell>
          <cell r="D5401" t="str">
            <v>SERVICE BOX ADJUSTED TO GRADE</v>
          </cell>
          <cell r="F5401" t="str">
            <v>SPECIFY MUNICIPAL STANDARD</v>
          </cell>
          <cell r="G5401">
            <v>0</v>
          </cell>
        </row>
        <row r="5402">
          <cell r="A5402" t="str">
            <v>638E10901</v>
          </cell>
          <cell r="B5402" t="str">
            <v>Y</v>
          </cell>
          <cell r="C5402" t="str">
            <v>EACH</v>
          </cell>
          <cell r="D5402" t="str">
            <v>SERVICE BOX ADJUSTED TO GRADE, AS PER PLAN</v>
          </cell>
          <cell r="F5402" t="str">
            <v>SPECIFY MUNICIPAL STANDARD</v>
          </cell>
          <cell r="G5402">
            <v>0</v>
          </cell>
        </row>
        <row r="5403">
          <cell r="A5403" t="str">
            <v>638E11100</v>
          </cell>
          <cell r="B5403" t="str">
            <v>Y</v>
          </cell>
          <cell r="C5403" t="str">
            <v>EACH</v>
          </cell>
          <cell r="D5403" t="str">
            <v>METER AND CHAMBER REMOVED AND RESET</v>
          </cell>
          <cell r="F5403" t="str">
            <v>SPECIFY MUNICIPAL STANDARD</v>
          </cell>
          <cell r="G5403">
            <v>0</v>
          </cell>
        </row>
        <row r="5404">
          <cell r="A5404" t="str">
            <v>638E11101</v>
          </cell>
          <cell r="B5404" t="str">
            <v>Y</v>
          </cell>
          <cell r="C5404" t="str">
            <v>EACH</v>
          </cell>
          <cell r="D5404" t="str">
            <v>METER AND CHAMBER REMOVED AND RESET, AS PER PLAN</v>
          </cell>
          <cell r="F5404" t="str">
            <v>SPECIFY MUNICIPAL STANDARD</v>
          </cell>
          <cell r="G5404">
            <v>0</v>
          </cell>
        </row>
        <row r="5405">
          <cell r="A5405" t="str">
            <v>638E11102</v>
          </cell>
          <cell r="B5405" t="str">
            <v>Y</v>
          </cell>
          <cell r="C5405" t="str">
            <v>EACH</v>
          </cell>
          <cell r="D5405" t="str">
            <v>METER AND VAULT REMOVED AND RESET</v>
          </cell>
          <cell r="F5405" t="str">
            <v>SPECIFY MUNICIPAL STANDARD</v>
          </cell>
          <cell r="G5405">
            <v>0</v>
          </cell>
        </row>
        <row r="5406">
          <cell r="A5406" t="str">
            <v>638E11103</v>
          </cell>
          <cell r="B5406" t="str">
            <v>Y</v>
          </cell>
          <cell r="C5406" t="str">
            <v>EACH</v>
          </cell>
          <cell r="D5406" t="str">
            <v>METER AND VAULT REMOVED AND RESET, AS PER PLAN</v>
          </cell>
          <cell r="F5406" t="str">
            <v>SPECIFY MUNICIPAL STANDARD</v>
          </cell>
          <cell r="G5406">
            <v>0</v>
          </cell>
        </row>
        <row r="5407">
          <cell r="A5407" t="str">
            <v>638E11200</v>
          </cell>
          <cell r="B5407" t="str">
            <v>Y</v>
          </cell>
          <cell r="C5407" t="str">
            <v>EACH</v>
          </cell>
          <cell r="D5407" t="str">
            <v>METER, SETTING, STOP AND CHAMBER</v>
          </cell>
          <cell r="F5407" t="str">
            <v>SPECIFY MUNICIPAL STANDARD</v>
          </cell>
          <cell r="G5407">
            <v>0</v>
          </cell>
        </row>
        <row r="5408">
          <cell r="A5408" t="str">
            <v>638E11201</v>
          </cell>
          <cell r="B5408" t="str">
            <v>Y</v>
          </cell>
          <cell r="C5408" t="str">
            <v>EACH</v>
          </cell>
          <cell r="D5408" t="str">
            <v>METER, SETTING, STOP AND CHAMBER, AS PER PLAN</v>
          </cell>
          <cell r="F5408" t="str">
            <v>SPECIFY MUNICIPAL STANDARD</v>
          </cell>
          <cell r="G5408">
            <v>0</v>
          </cell>
        </row>
        <row r="5409">
          <cell r="A5409" t="str">
            <v>638E11296</v>
          </cell>
          <cell r="B5409" t="str">
            <v>Y</v>
          </cell>
          <cell r="C5409" t="str">
            <v>EACH</v>
          </cell>
          <cell r="D5409" t="str">
            <v>3/4" AIR RELEASE VALVE</v>
          </cell>
          <cell r="F5409" t="str">
            <v>SPECIFY MUNICIPAL STANDARD</v>
          </cell>
          <cell r="G5409">
            <v>0</v>
          </cell>
        </row>
        <row r="5410">
          <cell r="A5410" t="str">
            <v>638E11297</v>
          </cell>
          <cell r="B5410" t="str">
            <v>Y</v>
          </cell>
          <cell r="C5410" t="str">
            <v>EACH</v>
          </cell>
          <cell r="D5410" t="str">
            <v>3/4" AIR RELEASE VALVE, AS PER PLAN</v>
          </cell>
          <cell r="F5410" t="str">
            <v>SPECIFY MUNICIPAL STANDARD</v>
          </cell>
          <cell r="G5410">
            <v>0</v>
          </cell>
        </row>
        <row r="5411">
          <cell r="A5411" t="str">
            <v>638E11300</v>
          </cell>
          <cell r="B5411" t="str">
            <v>Y</v>
          </cell>
          <cell r="C5411" t="str">
            <v>EACH</v>
          </cell>
          <cell r="D5411" t="str">
            <v>1" AIR RELEASE VALVE</v>
          </cell>
          <cell r="F5411" t="str">
            <v>SPECIFY MUNICIPAL STANDARD</v>
          </cell>
          <cell r="G5411">
            <v>0</v>
          </cell>
        </row>
        <row r="5412">
          <cell r="A5412" t="str">
            <v>638E11301</v>
          </cell>
          <cell r="B5412" t="str">
            <v>Y</v>
          </cell>
          <cell r="C5412" t="str">
            <v>EACH</v>
          </cell>
          <cell r="D5412" t="str">
            <v>1" AIR RELEASE VALVE, AS PER PLAN</v>
          </cell>
          <cell r="F5412" t="str">
            <v>SPECIFY MUNICIPAL STANDARD</v>
          </cell>
          <cell r="G5412">
            <v>0</v>
          </cell>
        </row>
        <row r="5413">
          <cell r="A5413" t="str">
            <v>638E11310</v>
          </cell>
          <cell r="B5413" t="str">
            <v>Y</v>
          </cell>
          <cell r="C5413" t="str">
            <v>EACH</v>
          </cell>
          <cell r="D5413" t="str">
            <v>2" AIR RELEASE VALVE</v>
          </cell>
          <cell r="F5413" t="str">
            <v>SPECIFY MUNICIPAL STANDARD</v>
          </cell>
          <cell r="G5413">
            <v>0</v>
          </cell>
        </row>
        <row r="5414">
          <cell r="A5414" t="str">
            <v>638E11500</v>
          </cell>
          <cell r="B5414" t="str">
            <v>Y</v>
          </cell>
          <cell r="C5414" t="str">
            <v>MBF</v>
          </cell>
          <cell r="D5414" t="str">
            <v>SHEETING AND BRACING ORDERED LEFT IN PLACE</v>
          </cell>
          <cell r="F5414" t="str">
            <v>SPECIFY MUNICIPAL STANDARD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F5796" t="str">
            <v>DESIGN BUILD PROJECTS ONLY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F5797" t="str">
            <v>DESIGN BUILD PROJECTS ONLY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B5947" t="str">
            <v>Y</v>
          </cell>
          <cell r="C5947" t="str">
            <v>EACH</v>
          </cell>
          <cell r="D5947" t="str">
            <v>RAILROAD SYMBOL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642E01000</v>
          </cell>
          <cell r="B5948" t="str">
            <v>Y</v>
          </cell>
          <cell r="C5948" t="str">
            <v>EACH</v>
          </cell>
          <cell r="D5948" t="str">
            <v>RAILROAD SYMBOL MARKING, TYPE 1</v>
          </cell>
          <cell r="F5948" t="str">
            <v>CHECK UNIT OF MEASURE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F5949" t="str">
            <v>ADD SUPPLEMENTAL DESCRIPTION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F5950" t="str">
            <v>ADD SUPPLEMENTAL DESCRIPTION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F5951" t="str">
            <v>ADD SUPPLEMENTAL DESCRIPTION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F5952" t="str">
            <v>ADD SUPPLEMENTAL DESCRIPTION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F5953" t="str">
            <v>ADD SUPPLEMENTAL DESCRIPTION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B6014" t="str">
            <v>Y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F6015" t="str">
            <v>ADD SUPPLEMENTAL DESCRIPTION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F6016" t="str">
            <v>ADD SUPPLEMENTAL DESCRIPTION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F6017" t="str">
            <v>ADD SUPPLEMENTAL DESCRIPTION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B6079" t="str">
            <v>Y</v>
          </cell>
          <cell r="C6079" t="str">
            <v>FT</v>
          </cell>
          <cell r="D6079" t="str">
            <v>PARKING LOT STALL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643E01201</v>
          </cell>
          <cell r="B6080" t="str">
            <v>Y</v>
          </cell>
          <cell r="C6080" t="str">
            <v>FT</v>
          </cell>
          <cell r="D6080" t="str">
            <v>PARKING LOT STALL MARKING, AS PER PLAN</v>
          </cell>
          <cell r="F6080" t="str">
            <v>CHECK UNIT OF MEASURE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F6081" t="str">
            <v>ADD SUPPLEMENTAL DESCRIPTION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F6082" t="str">
            <v>ADD SUPPLEMENTAL DESCRIPTION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F6083" t="str">
            <v>ADD SUPPLEMENTAL DESCRIPTION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F6084" t="str">
            <v>ADD SUPPLEMENTAL DESCRIPTION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B6267" t="str">
            <v>Y</v>
          </cell>
          <cell r="C6267" t="str">
            <v>EACH</v>
          </cell>
          <cell r="D6267" t="str">
            <v>RAILROAD SYMBOL MARKING, TYPE B</v>
          </cell>
          <cell r="F6267" t="str">
            <v>CHECK UNIT OF MEASURE</v>
          </cell>
          <cell r="G6267">
            <v>0</v>
          </cell>
        </row>
        <row r="6268">
          <cell r="A6268" t="str">
            <v>645E01006</v>
          </cell>
          <cell r="B6268" t="str">
            <v>Y</v>
          </cell>
          <cell r="C6268" t="str">
            <v>EACH</v>
          </cell>
          <cell r="D6268" t="str">
            <v>RAILROAD SYMBOL MARKING, TYPE C</v>
          </cell>
          <cell r="F6268" t="str">
            <v>CHECK UNIT OF MEASURE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F6272" t="str">
            <v>ADD SUPPLEMENTAL DESCRIPTION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F6273" t="str">
            <v>ADD SUPPLEMENTAL DESCRIPTION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B6325" t="str">
            <v>Y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B6326" t="str">
            <v>Y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F6336" t="str">
            <v>ADD SUPPLEMENTAL DESCRIPTION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F6337" t="str">
            <v>ADD SUPPLEMENTAL DESCRIPTION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F6424" t="str">
            <v>ADD SUPPLEMENTAL DESCRIPTION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F6425" t="str">
            <v>ADD SUPPLEMENTAL DESCRIPTION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F6426" t="str">
            <v>ADD SUPPLEMENTAL DESCRIPTION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F6427" t="str">
            <v>ADD SUPPLEMENTAL DESCRIPTION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F6473" t="str">
            <v>ADD SUPPLEMENTAL DESCRIPTION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F6514" t="str">
            <v>ADD SUPPLEMENTAL DESCRIPTION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F6515" t="str">
            <v>ADD SUPPLEMENTAL DESCRIPTION</v>
          </cell>
          <cell r="G6515">
            <v>0</v>
          </cell>
        </row>
        <row r="6516">
          <cell r="A6516" t="str">
            <v>647E20930</v>
          </cell>
          <cell r="B6516" t="str">
            <v>Y</v>
          </cell>
          <cell r="C6516" t="str">
            <v>EACH</v>
          </cell>
          <cell r="D6516" t="str">
            <v>SHARED LANE MARKING, TYPE A90</v>
          </cell>
          <cell r="F6516" t="str">
            <v>DESIGN BUILD PROJECTS ONLY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F6523" t="str">
            <v>SPECIFY TYPE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F6524" t="str">
            <v>SPECIFY TYPE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F6527" t="str">
            <v>SPECIFY TYPE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F6528" t="str">
            <v>SPECIFY TYPE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F6529" t="str">
            <v>SPECIFY TYPE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F6530" t="str">
            <v>SPECIFY TYPE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F6531" t="str">
            <v>SPECIFY TYPE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F6532" t="str">
            <v>SPECIFY TYPE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F6533" t="str">
            <v>SPECIFY TYPE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F6534" t="str">
            <v>SPECIFY TYPE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F6535" t="str">
            <v>SPECIFY TYPE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F6536" t="str">
            <v>SPECIFY TYPE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F6537" t="str">
            <v>SPECIFY TYPE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F6538" t="str">
            <v>SPECIFY TYPE AND CONDITION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F6539" t="str">
            <v>SPECIFY TYPE AND CONDITION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F6540" t="str">
            <v>SPECIFY TYPE AND CONDITION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F6541" t="str">
            <v>SPECIFY TYPE AND CONDITION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F6542" t="str">
            <v>SPECIFY TYPE AND CONDITION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F6543" t="str">
            <v>SPECIFY TYPE AND CONDITION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F6544" t="str">
            <v>SPECIFY TYPE AND CONDITION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F6545" t="str">
            <v>SPECIFY TYPE AND CONDITION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F6546" t="str">
            <v>SPECIFY TYPE AND CONDITION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F6547" t="str">
            <v>SPECIFY TYPE AND CONDITION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F6548" t="str">
            <v>SPECIFY TYPE AND CONDITION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F6549" t="str">
            <v>SPECIFY TYPE AND CONDITION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F6550" t="str">
            <v>SPECIFY TYPE AND CONDITION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F6551" t="str">
            <v>SPECIFY TYPE AND CONDITION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F6552" t="str">
            <v>SPECIFY TYPE AND CONDITION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F6553" t="str">
            <v>SPECIFY TYPE AND CONDITION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F6554" t="str">
            <v>SPECIFY TYPE AND CONDITION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F6555" t="str">
            <v>SPECIFY TYPE AND CONDITION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F6556" t="str">
            <v>SPECIFY TYPE AND CONDITION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F6557" t="str">
            <v>SPECIFY TYPE AND CONDITION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F6558" t="str">
            <v>SPECIFY TYPE AND CONDITION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F6559" t="str">
            <v>SPECIFY TYPE AND CONDITION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F6560" t="str">
            <v>SPECIFY TYPE AND CONDITION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F6561" t="str">
            <v>SPECIFY TYPE AND CONDITION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F6562" t="str">
            <v>SPECIFY TYPE AND CONDITION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F6563" t="str">
            <v>SPECIFY TYPE AND CONDITION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F6564" t="str">
            <v>SPECIFY TYPE AND CONDITION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F6565" t="str">
            <v>SPECIFY TYPE AND CONDITION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F6566" t="str">
            <v>SPECIFY TYPE AND CONDITION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F6567" t="str">
            <v>SPECIFY TYPE AND CONDITION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F6568" t="str">
            <v>SPECIFY TYPE AND CONDITION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F6569" t="str">
            <v>SPECIFY TYPE AND CONDITION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F6570" t="str">
            <v>SPECIFY TYPE AND CONDITION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F6571" t="str">
            <v>SPECIFY TYPE AND CONDITION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F6572" t="str">
            <v>SPECIFY TYPE AND CONDITION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F6575" t="str">
            <v>SPECIFY TYPE AND CONDITION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SPECIFY TYPE AND CONDITION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F6577" t="str">
            <v>SPECIFY TYPE AND CONDITION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F6578" t="str">
            <v>SPECIFY TYPE AND CONDITION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F6579" t="str">
            <v>SPECIFY TYPE AND CONDITION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F6580" t="str">
            <v>SPECIFY TYPE AND CONDITION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F6581" t="str">
            <v>SPECIFY TYPE AND CONDITION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F6582" t="str">
            <v>SPECIFY TYPE AND CONDITION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F6583" t="str">
            <v>SPECIFY TYPE AND CONDITION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F6584" t="str">
            <v>SPECIFY TYPE AND CONDITION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F6585" t="str">
            <v>SPECIFY TYPE AND CONDITION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F6586" t="str">
            <v>SPECIFY TYPE AND CONDITION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F6587" t="str">
            <v>SPECIFY TYPE AND CONDITION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F6588" t="str">
            <v>SPECIFY TYPE AND CONDITION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F6589" t="str">
            <v>SPECIFY TYPE AND CONDITION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F6590" t="str">
            <v>SPECIFY TYPE AND CONDITION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F6591" t="str">
            <v>SPECIFY TYPE AND CONDITION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F6592" t="str">
            <v>SPECIFY TYPE AND CONDITION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F6593" t="str">
            <v>SPECIFY TYPE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F6594" t="str">
            <v>SPECIFY TYPE AND CONDITION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F6595" t="str">
            <v>SPECIFY TYPE AND CONDITION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F6596" t="str">
            <v>SPECIFY TYPE AND CONDITION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F6597" t="str">
            <v>SPECIFY TYPE AND CONDITION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F6598" t="str">
            <v>SPECIFY TYPE AND CONDITION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F6599" t="str">
            <v>SPECIFY TYPE AND CONDITION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F6600" t="str">
            <v>SPECIFY TYPE AND CONDITION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F6601" t="str">
            <v>SPECIFY TYPE AND CONDITION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F6602" t="str">
            <v>SPECIFY TYPE AND CONDITION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F6603" t="str">
            <v>SPECIFY TYPE AND CONDITION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F6604" t="str">
            <v>SPECIFY TYPE AND CONDITION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F6605" t="str">
            <v>SPECIFY TYPE AND CONDITION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F6606" t="str">
            <v>SPECIFY TYPE AND CONDITION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F6607" t="str">
            <v>SPECIFY TYPE AND CONDITION</v>
          </cell>
          <cell r="G6607">
            <v>0</v>
          </cell>
        </row>
        <row r="6608">
          <cell r="A6608" t="str">
            <v>659E15001</v>
          </cell>
          <cell r="B6608" t="str">
            <v>Y</v>
          </cell>
          <cell r="C6608" t="str">
            <v>SY</v>
          </cell>
          <cell r="D6608" t="str">
            <v>INTER-SEEDING, AS PER PLAN</v>
          </cell>
          <cell r="F6608" t="str">
            <v>DESIGN BUILD PROJECTS ONLY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F6609" t="str">
            <v>ADD SUPPLEMENTAL DESCRIPTION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F6610" t="str">
            <v>ADD SUPPLEMENTAL DESCRIPTION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F6611" t="str">
            <v>ADD SUPPLEMENTAL DESCRIPTION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F6612" t="str">
            <v>ADD SUPPLEMENTAL DESCRIPTION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F6613" t="str">
            <v>ADD SUPPLEMENTAL DESCRIPTION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F6620" t="str">
            <v>ADD SUPPLEMENTAL DESCRIPTION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B6660" t="str">
            <v>Y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B6661" t="str">
            <v>Y</v>
          </cell>
          <cell r="C6661" t="str">
            <v>EACH</v>
          </cell>
          <cell r="D6661" t="str">
            <v>EVERGREEN SHRUB, 15" HEIGHT</v>
          </cell>
          <cell r="F6661" t="str">
            <v>GENERAL ONLY</v>
          </cell>
          <cell r="G6661">
            <v>1</v>
          </cell>
        </row>
        <row r="6662">
          <cell r="A6662" t="str">
            <v>661E30040</v>
          </cell>
          <cell r="B6662" t="str">
            <v>Y</v>
          </cell>
          <cell r="C6662" t="str">
            <v>EACH</v>
          </cell>
          <cell r="D6662" t="str">
            <v>EVERGREEN SHRUB, 18" HEIGHT</v>
          </cell>
          <cell r="F6662" t="str">
            <v>NO ELEC/PLBG</v>
          </cell>
          <cell r="G6662">
            <v>1</v>
          </cell>
        </row>
        <row r="6663">
          <cell r="A6663" t="str">
            <v>661E30041</v>
          </cell>
          <cell r="B6663" t="str">
            <v>Y</v>
          </cell>
          <cell r="C6663" t="str">
            <v>EACH</v>
          </cell>
          <cell r="D6663" t="str">
            <v>EVERGREEN SHRUB, 18" HEIGHT, AS PER PLAN</v>
          </cell>
          <cell r="F6663" t="str">
            <v>GENERAL ONLY</v>
          </cell>
          <cell r="G6663">
            <v>1</v>
          </cell>
        </row>
        <row r="6664">
          <cell r="A6664" t="str">
            <v>661E30060</v>
          </cell>
          <cell r="B6664" t="str">
            <v>Y</v>
          </cell>
          <cell r="C6664" t="str">
            <v>EACH</v>
          </cell>
          <cell r="D6664" t="str">
            <v>EVERGREEN SHRUB, 2' HEIGHT</v>
          </cell>
          <cell r="F6664" t="str">
            <v>GENERAL ONLY</v>
          </cell>
          <cell r="G6664">
            <v>1</v>
          </cell>
        </row>
        <row r="6665">
          <cell r="A6665" t="str">
            <v>661E30061</v>
          </cell>
          <cell r="B6665" t="str">
            <v>Y</v>
          </cell>
          <cell r="C6665" t="str">
            <v>EACH</v>
          </cell>
          <cell r="D6665" t="str">
            <v>EVERGREEN SHRUB, 2' HEIGHT, AS PER PLAN</v>
          </cell>
          <cell r="F6665" t="str">
            <v>GENERAL ONLY</v>
          </cell>
          <cell r="G6665">
            <v>1</v>
          </cell>
        </row>
        <row r="6666">
          <cell r="A6666" t="str">
            <v>661E30070</v>
          </cell>
          <cell r="B6666" t="str">
            <v>Y</v>
          </cell>
          <cell r="C6666" t="str">
            <v>EACH</v>
          </cell>
          <cell r="D6666" t="str">
            <v>EVERGREEN SHRUB, 2.5' HEIGHT</v>
          </cell>
          <cell r="F6666" t="str">
            <v>GENERAL ONLY</v>
          </cell>
          <cell r="G6666">
            <v>1</v>
          </cell>
        </row>
        <row r="6667">
          <cell r="A6667" t="str">
            <v>661E30071</v>
          </cell>
          <cell r="B6667" t="str">
            <v>Y</v>
          </cell>
          <cell r="C6667" t="str">
            <v>EACH</v>
          </cell>
          <cell r="D6667" t="str">
            <v>EVERGREEN SHRUB, 2.5' HEIGHT, AS PER PLAN</v>
          </cell>
          <cell r="F6667" t="str">
            <v>GENERAL ONLY</v>
          </cell>
          <cell r="G6667">
            <v>1</v>
          </cell>
        </row>
        <row r="6668">
          <cell r="A6668" t="str">
            <v>661E30080</v>
          </cell>
          <cell r="B6668" t="str">
            <v>Y</v>
          </cell>
          <cell r="C6668" t="str">
            <v>EACH</v>
          </cell>
          <cell r="D6668" t="str">
            <v>EVERGREEN SHRUB, 3' HEIGHT</v>
          </cell>
          <cell r="F6668" t="str">
            <v>GENERAL ONLY</v>
          </cell>
          <cell r="G6668">
            <v>1</v>
          </cell>
        </row>
        <row r="6669">
          <cell r="A6669" t="str">
            <v>661E30081</v>
          </cell>
          <cell r="B6669" t="str">
            <v>Y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B6670" t="str">
            <v>Y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B6671" t="str">
            <v>Y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B6672" t="str">
            <v>Y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B6673" t="str">
            <v>Y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B6674" t="str">
            <v>Y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B6675" t="str">
            <v>Y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B6676" t="str">
            <v>Y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B6677" t="str">
            <v>Y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B6678" t="str">
            <v>Y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B6679" t="str">
            <v>Y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B6681" t="str">
            <v>Y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B6682" t="str">
            <v>Y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B6683" t="str">
            <v>Y</v>
          </cell>
          <cell r="C6683" t="str">
            <v>EACH</v>
          </cell>
          <cell r="D6683" t="str">
            <v>DECIDUOUS TREE, 1" CALIPER, AS PER PLAN</v>
          </cell>
          <cell r="F6683" t="str">
            <v>GENERAL ONLY</v>
          </cell>
          <cell r="G6683">
            <v>1</v>
          </cell>
        </row>
        <row r="6684">
          <cell r="A6684" t="str">
            <v>661E40060</v>
          </cell>
          <cell r="B6684" t="str">
            <v>Y</v>
          </cell>
          <cell r="C6684" t="str">
            <v>EACH</v>
          </cell>
          <cell r="D6684" t="str">
            <v>DECIDUOUS TREE, 1-1/2" CALIPER</v>
          </cell>
          <cell r="F6684" t="str">
            <v>PLUMBING ONLY</v>
          </cell>
          <cell r="G6684">
            <v>1</v>
          </cell>
        </row>
        <row r="6685">
          <cell r="A6685" t="str">
            <v>661E40061</v>
          </cell>
          <cell r="B6685" t="str">
            <v>Y</v>
          </cell>
          <cell r="C6685" t="str">
            <v>EACH</v>
          </cell>
          <cell r="D6685" t="str">
            <v>DECIDUOUS TREE, 1-1/2" CALIPER, AS PER PLAN</v>
          </cell>
          <cell r="F6685" t="str">
            <v>PLUMBING ONLY</v>
          </cell>
          <cell r="G6685">
            <v>1</v>
          </cell>
        </row>
        <row r="6686">
          <cell r="A6686" t="str">
            <v>661E40080</v>
          </cell>
          <cell r="B6686" t="str">
            <v>Y</v>
          </cell>
          <cell r="C6686" t="str">
            <v>EACH</v>
          </cell>
          <cell r="D6686" t="str">
            <v>DECIDUOUS TREE, 2" CALIPER</v>
          </cell>
          <cell r="F6686" t="str">
            <v>PLUMBING ONLY</v>
          </cell>
          <cell r="G6686">
            <v>1</v>
          </cell>
        </row>
        <row r="6687">
          <cell r="A6687" t="str">
            <v>661E40081</v>
          </cell>
          <cell r="B6687" t="str">
            <v>Y</v>
          </cell>
          <cell r="C6687" t="str">
            <v>EACH</v>
          </cell>
          <cell r="D6687" t="str">
            <v>DECIDUOUS TREE, 2" CALIPER, AS PER PLAN</v>
          </cell>
          <cell r="F6687" t="str">
            <v>PLUMBING ONLY</v>
          </cell>
          <cell r="G6687">
            <v>1</v>
          </cell>
        </row>
        <row r="6688">
          <cell r="A6688" t="str">
            <v>661E40100</v>
          </cell>
          <cell r="B6688" t="str">
            <v>Y</v>
          </cell>
          <cell r="C6688" t="str">
            <v>EACH</v>
          </cell>
          <cell r="D6688" t="str">
            <v>DECIDUOUS TREE, 2-1/2" CALIPER</v>
          </cell>
          <cell r="F6688" t="str">
            <v>PLUMBING ONLY</v>
          </cell>
          <cell r="G6688">
            <v>1</v>
          </cell>
        </row>
        <row r="6689">
          <cell r="A6689" t="str">
            <v>661E40101</v>
          </cell>
          <cell r="B6689" t="str">
            <v>Y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B6690" t="str">
            <v>Y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B6691" t="str">
            <v>Y</v>
          </cell>
          <cell r="C6691" t="str">
            <v>EACH</v>
          </cell>
          <cell r="D6691" t="str">
            <v>DECIDUOUS TREE, 3" CALIPER, AS PER PLAN</v>
          </cell>
          <cell r="F6691" t="str">
            <v>HEATING &amp; VENTILATING ONLY</v>
          </cell>
          <cell r="G6691">
            <v>1</v>
          </cell>
        </row>
        <row r="6692">
          <cell r="A6692" t="str">
            <v>661E40140</v>
          </cell>
          <cell r="B6692" t="str">
            <v>Y</v>
          </cell>
          <cell r="C6692" t="str">
            <v>EACH</v>
          </cell>
          <cell r="D6692" t="str">
            <v>DECIDUOUS TREE, 4" CALIPER</v>
          </cell>
          <cell r="F6692" t="str">
            <v>HEATING &amp; VENTILATING ONLY</v>
          </cell>
          <cell r="G6692">
            <v>1</v>
          </cell>
        </row>
        <row r="6693">
          <cell r="A6693" t="str">
            <v>661E40141</v>
          </cell>
          <cell r="B6693" t="str">
            <v>Y</v>
          </cell>
          <cell r="C6693" t="str">
            <v>EACH</v>
          </cell>
          <cell r="D6693" t="str">
            <v>DECIDUOUS TREE, 4" CALIPER, AS PER PLAN</v>
          </cell>
          <cell r="F6693" t="str">
            <v>ELECTRICAL ONLY</v>
          </cell>
          <cell r="G6693">
            <v>1</v>
          </cell>
        </row>
        <row r="6694">
          <cell r="A6694" t="str">
            <v>661E40160</v>
          </cell>
          <cell r="B6694" t="str">
            <v>Y</v>
          </cell>
          <cell r="C6694" t="str">
            <v>EACH</v>
          </cell>
          <cell r="D6694" t="str">
            <v>DECIDUOUS TREE, 5" CALIPER</v>
          </cell>
          <cell r="F6694" t="str">
            <v>ELECTRICAL ONLY</v>
          </cell>
          <cell r="G6694">
            <v>1</v>
          </cell>
        </row>
        <row r="6695">
          <cell r="A6695" t="str">
            <v>661E40161</v>
          </cell>
          <cell r="B6695" t="str">
            <v>Y</v>
          </cell>
          <cell r="C6695" t="str">
            <v>EACH</v>
          </cell>
          <cell r="D6695" t="str">
            <v>DECIDUOUS TREE, 5" CALIPER, AS PER PLAN</v>
          </cell>
          <cell r="F6695" t="str">
            <v>ELECTRICAL ONLY</v>
          </cell>
          <cell r="G6695">
            <v>1</v>
          </cell>
        </row>
        <row r="6696">
          <cell r="A6696" t="str">
            <v>661E50000</v>
          </cell>
          <cell r="B6696" t="str">
            <v>Y</v>
          </cell>
          <cell r="C6696" t="str">
            <v>EACH</v>
          </cell>
          <cell r="D6696" t="str">
            <v>EVERGREEN TREE, 3 YEAR, BARE ROOT SEEDLING</v>
          </cell>
          <cell r="F6696" t="str">
            <v>ELECTRICAL ONLY</v>
          </cell>
          <cell r="G6696">
            <v>1</v>
          </cell>
        </row>
        <row r="6697">
          <cell r="A6697" t="str">
            <v>661E50020</v>
          </cell>
          <cell r="B6697" t="str">
            <v>Y</v>
          </cell>
          <cell r="C6697" t="str">
            <v>EACH</v>
          </cell>
          <cell r="D6697" t="str">
            <v>EVERGREEN TREE, 1' HEIGHT</v>
          </cell>
          <cell r="F6697" t="str">
            <v>ELECTRICAL ONLY</v>
          </cell>
          <cell r="G6697">
            <v>1</v>
          </cell>
        </row>
        <row r="6698">
          <cell r="A6698" t="str">
            <v>661E50040</v>
          </cell>
          <cell r="B6698" t="str">
            <v>Y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B6699" t="str">
            <v>Y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B6700" t="str">
            <v>Y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B6701" t="str">
            <v>Y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B6702" t="str">
            <v>Y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B6703" t="str">
            <v>Y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B6704" t="str">
            <v>Y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B6705" t="str">
            <v>Y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B6706" t="str">
            <v>Y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B6707" t="str">
            <v>Y</v>
          </cell>
          <cell r="C6707" t="str">
            <v>EACH</v>
          </cell>
          <cell r="D6707" t="str">
            <v>EVERGREEN TREE, 8' HEIGHT</v>
          </cell>
          <cell r="F6707" t="str">
            <v>ELECTRICAL ONLY</v>
          </cell>
          <cell r="G6707">
            <v>1</v>
          </cell>
        </row>
        <row r="6708">
          <cell r="A6708" t="str">
            <v>661E50161</v>
          </cell>
          <cell r="B6708" t="str">
            <v>Y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B6709" t="str">
            <v>Y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B6710" t="str">
            <v>Y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B6712" t="str">
            <v>Y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B6713" t="str">
            <v>Y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B6714" t="str">
            <v>Y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B6715" t="str">
            <v>Y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B6716" t="str">
            <v>Y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B6717" t="str">
            <v>Y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B6718" t="str">
            <v>Y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B6719" t="str">
            <v>Y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B6720" t="str">
            <v>Y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B6721" t="str">
            <v>Y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B6722" t="str">
            <v>Y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B6723" t="str">
            <v>Y</v>
          </cell>
          <cell r="C6723" t="str">
            <v>EACH</v>
          </cell>
          <cell r="D6723" t="str">
            <v>LANDSCAPE WATERING, MISC.:</v>
          </cell>
          <cell r="F6723" t="str">
            <v>DESIGN BUILD PROJECTS ONLY</v>
          </cell>
          <cell r="G6723">
            <v>1</v>
          </cell>
        </row>
        <row r="6724">
          <cell r="A6724" t="str">
            <v>666E09000</v>
          </cell>
          <cell r="B6724" t="str">
            <v>Y</v>
          </cell>
          <cell r="C6724" t="str">
            <v>EACH</v>
          </cell>
          <cell r="D6724" t="str">
            <v>PRUNING EXISTING TREE, 3 TO 8-INCH DIAMETER</v>
          </cell>
          <cell r="F6724" t="str">
            <v>DESIGN BUILD PROJECTS ONLY</v>
          </cell>
          <cell r="G6724">
            <v>0</v>
          </cell>
        </row>
        <row r="6725">
          <cell r="A6725" t="str">
            <v>666E09001</v>
          </cell>
          <cell r="B6725" t="str">
            <v>Y</v>
          </cell>
          <cell r="C6725" t="str">
            <v>EACH</v>
          </cell>
          <cell r="D6725" t="str">
            <v>PRUNING EXISTING TREE, 3 TO 8-INCH DIAMETER, AS PER PLAN</v>
          </cell>
          <cell r="F6725" t="str">
            <v>DESIGN BUILD PROJECTS ONLY</v>
          </cell>
          <cell r="G6725">
            <v>0</v>
          </cell>
        </row>
        <row r="6726">
          <cell r="A6726" t="str">
            <v>666E10000</v>
          </cell>
          <cell r="B6726" t="str">
            <v>Y</v>
          </cell>
          <cell r="C6726" t="str">
            <v>EACH</v>
          </cell>
          <cell r="D6726" t="str">
            <v>PRUNING EXISTING TREE, 8 TO 16-INCH DIAMETER</v>
          </cell>
          <cell r="F6726" t="str">
            <v>DESIGN BUILD PROJECTS ONLY</v>
          </cell>
          <cell r="G6726">
            <v>0</v>
          </cell>
        </row>
        <row r="6727">
          <cell r="A6727" t="str">
            <v>666E10001</v>
          </cell>
          <cell r="B6727" t="str">
            <v>Y</v>
          </cell>
          <cell r="C6727" t="str">
            <v>EACH</v>
          </cell>
          <cell r="D6727" t="str">
            <v>PRUNING EXISTING TREE, 8 TO 16-INCH DIAMETER, AS PER PLAN</v>
          </cell>
          <cell r="F6727" t="str">
            <v>DESIGN BUILD PROJECTS ONLY</v>
          </cell>
          <cell r="G6727">
            <v>0</v>
          </cell>
        </row>
        <row r="6728">
          <cell r="A6728" t="str">
            <v>666E10010</v>
          </cell>
          <cell r="B6728" t="str">
            <v>Y</v>
          </cell>
          <cell r="C6728" t="str">
            <v>EACH</v>
          </cell>
          <cell r="D6728" t="str">
            <v>PRUNING EXISTING TREE, 16 TO 24-INCH DIAMETER</v>
          </cell>
          <cell r="F6728" t="str">
            <v>DESIGN BUILD PROJECTS ONLY</v>
          </cell>
          <cell r="G6728">
            <v>0</v>
          </cell>
        </row>
        <row r="6729">
          <cell r="A6729" t="str">
            <v>666E10011</v>
          </cell>
          <cell r="B6729" t="str">
            <v>Y</v>
          </cell>
          <cell r="C6729" t="str">
            <v>EACH</v>
          </cell>
          <cell r="D6729" t="str">
            <v>PRUNING EXISTING TREE, 16 TO 24-INCH DIAMETER, AS PER PLAN</v>
          </cell>
          <cell r="F6729" t="str">
            <v>DESIGN BUILD PROJECTS ONLY</v>
          </cell>
          <cell r="G6729">
            <v>0</v>
          </cell>
        </row>
        <row r="6730">
          <cell r="A6730" t="str">
            <v>666E10020</v>
          </cell>
          <cell r="B6730" t="str">
            <v>Y</v>
          </cell>
          <cell r="C6730" t="str">
            <v>EACH</v>
          </cell>
          <cell r="D6730" t="str">
            <v>PRUNING EXISTING TREE, 24 TO 36-INCH DIAMETER</v>
          </cell>
          <cell r="F6730" t="str">
            <v>DESIGN BUILD PROJECTS ONLY</v>
          </cell>
          <cell r="G6730">
            <v>0</v>
          </cell>
        </row>
        <row r="6731">
          <cell r="A6731" t="str">
            <v>666E10021</v>
          </cell>
          <cell r="B6731" t="str">
            <v>Y</v>
          </cell>
          <cell r="C6731" t="str">
            <v>EACH</v>
          </cell>
          <cell r="D6731" t="str">
            <v>PRUNING EXISTING TREE, 24 TO 36-INCH DIAMETER, AS PER PLAN</v>
          </cell>
          <cell r="F6731" t="str">
            <v>DESIGN BUILD PROJECTS ONLY</v>
          </cell>
          <cell r="G6731">
            <v>0</v>
          </cell>
        </row>
        <row r="6732">
          <cell r="A6732" t="str">
            <v>666E10030</v>
          </cell>
          <cell r="B6732" t="str">
            <v>Y</v>
          </cell>
          <cell r="C6732" t="str">
            <v>EACH</v>
          </cell>
          <cell r="D6732" t="str">
            <v>PRUNING EXISTING TREE, 36 INCH DIAMETER AND OVER</v>
          </cell>
          <cell r="F6732" t="str">
            <v>DESIGN BUILD PROJECTS ONLY</v>
          </cell>
          <cell r="G6732">
            <v>0</v>
          </cell>
        </row>
        <row r="6733">
          <cell r="A6733" t="str">
            <v>666E10031</v>
          </cell>
          <cell r="B6733" t="str">
            <v>Y</v>
          </cell>
          <cell r="C6733" t="str">
            <v>EACH</v>
          </cell>
          <cell r="D6733" t="str">
            <v>PRUNING EXISTING TREE, 36 INCH DIAMETER AND OVER, AS PER PLAN</v>
          </cell>
          <cell r="F6733" t="str">
            <v>DESIGN BUILD PROJECTS ONLY</v>
          </cell>
          <cell r="G6733">
            <v>0</v>
          </cell>
        </row>
        <row r="6734">
          <cell r="A6734" t="str">
            <v>670E00200</v>
          </cell>
          <cell r="B6734" t="str">
            <v>Y</v>
          </cell>
          <cell r="C6734" t="str">
            <v>SY</v>
          </cell>
          <cell r="D6734" t="str">
            <v>VEGETATED SWALE EROSION PROTECTION</v>
          </cell>
          <cell r="F6734" t="str">
            <v>DESIGN BUILD PROJECTS ONLY</v>
          </cell>
          <cell r="G6734">
            <v>0</v>
          </cell>
        </row>
        <row r="6735">
          <cell r="A6735" t="str">
            <v>670E00500</v>
          </cell>
          <cell r="B6735" t="str">
            <v>Y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B6736" t="str">
            <v>Y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B6737" t="str">
            <v>Y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B6738" t="str">
            <v>Y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B6739" t="str">
            <v>Y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B6740" t="str">
            <v>Y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B6741" t="str">
            <v>Y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B6742" t="str">
            <v>Y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B6743" t="str">
            <v>Y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B6744" t="str">
            <v>Y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B6747" t="str">
            <v>Y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B6748" t="str">
            <v>Y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B6749" t="str">
            <v>Y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B6750" t="str">
            <v>Y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B6751" t="str">
            <v>Y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B6753" t="str">
            <v>Y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B6754" t="str">
            <v>Y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B6755" t="str">
            <v>Y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B6756" t="str">
            <v>Y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B6757" t="str">
            <v>Y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B6758" t="str">
            <v>Y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B6759" t="str">
            <v>Y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B6760" t="str">
            <v>Y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B6761" t="str">
            <v>Y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F6763" t="str">
            <v>ADD SUPPLEMENTAL DESCRIPTION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ADD SUPPLEMENTAL DESCRIPTION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ADD SUPPLEMENTAL DESCRIPTION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ADD SUPPLEMENTAL DESCRIPTION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ADD SUPPLEMENTAL DESCRIPTION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ADD SUPPLEMENTAL DESCRIPTION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ADD SUPPLEMENTAL DESCRIPTION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ADD SUPPLEMENTAL DESCRIPTION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ADD SUPPLEMENTAL DESCRIPTION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F6772" t="str">
            <v>ADD SUPPLEMENTAL DESCRIPTION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F6773" t="str">
            <v>ADD SUPPLEMENTAL DESCRIPTION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F6785" t="str">
            <v>ADD SUPPLEMENTAL DESCRIPTION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ADD SUPPLEMENTAL DESCRIPTION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ADD SUPPLEMENTAL DESCRIPTION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ADD SUPPLEMENTAL DESCRIPTION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ADD SUPPLEMENTAL DESCRIPTION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ADD SUPPLEMENTAL DESCRIPTION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ADD SUPPLEMENTAL DESCRIPTION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F6792" t="str">
            <v>ADD SUPPLEMENTAL DESCRIPTION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F6793" t="str">
            <v>ADD SUPPLEMENTAL DESCRIPTION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ADD SUPPLEMENTAL DESCRIPTION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ADD SUPPLEMENTAL DESCRIPTION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ADD SUPPLEMENTAL DESCRIPTION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ADD SUPPLEMENTAL DESCRIPTION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ADD SUPPLEMENTAL DESCRIPTION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ADD SUPPLEMENTAL DESCRIPTION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ADD SUPPLEMENTAL DESCRIPTION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F6801" t="str">
            <v>ADD SUPPLEMENTAL DESCRIPTION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F6802" t="str">
            <v>ADD SUPPLEMENTAL DESCRIPTION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F6803" t="str">
            <v>ADD SUPPLEMENTAL DESCRIPTION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F6804" t="str">
            <v>ADD SUPPLEMENTAL DESCRIPTION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F6805" t="str">
            <v>ADD SUPPLEMENTAL DESCRIPTION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F6807" t="str">
            <v>CHECK UNIT OF MEASURE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F6808" t="str">
            <v>CHECK UNIT OF MEASURE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F6809" t="str">
            <v>CHECK UNIT OF MEASURE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CHECK UNIT OF MEASURE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F6811" t="str">
            <v>CHECK UNIT OF MEASURE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F6812" t="str">
            <v>CHECK UNIT OF MEASURE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F6813" t="str">
            <v>CHECK UNIT OF MEASURE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F6814" t="str">
            <v>CHECK UNIT OF MEASURE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F6815" t="str">
            <v>CHECK UNIT OF MEASURE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F6816" t="str">
            <v>CHECK UNIT OF MEASURE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F6817" t="str">
            <v>CHECK UNIT OF MEASURE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F6818" t="str">
            <v>CHECK UNIT OF MEASURE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F6819" t="str">
            <v>CHECK UNIT OF MEASURE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F6820" t="str">
            <v>CHECK UNIT OF MEASURE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F6821" t="str">
            <v>ADD SUPPLEMENTAL DESCRIPTION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F6822" t="str">
            <v>ADD SUPPLEMENTAL DESCRIPTION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F6823" t="str">
            <v>ADD SUPPLEMENTAL DESCRIPTION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F6824" t="str">
            <v>ADD SUPPLEMENTAL DESCRIPTION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F6825" t="str">
            <v>CHECK UNIT OF MEASURE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CHECK UNIT OF MEASURE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CHECK UNIT OF MEASURE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CHECK UNIT OF MEASURE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CHECK UNIT OF MEASURE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CHECK UNIT OF MEASURE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CHECK UNIT OF MEASURE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CHECK UNIT OF MEASURE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CHECK UNIT OF MEASURE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CHECK UNIT OF MEASURE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CHECK UNIT OF MEASURE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CHECK UNIT OF MEASURE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CHECK UNIT OF MEASURE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F6838" t="str">
            <v>CHECK UNIT OF MEASURE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F6839" t="str">
            <v>CHECK UNIT OF MEASURE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F6840" t="str">
            <v>CHECK UNIT OF MEASURE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F6841" t="str">
            <v>CHECK UNIT OF MEASURE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F6842" t="str">
            <v>CHECK UNIT OF MEASURE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F6843" t="str">
            <v>CHECK UNIT OF MEASURE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F6844" t="str">
            <v>CHECK UNIT OF MEASURE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F6845" t="str">
            <v>CHECK UNIT OF MEASURE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F6846" t="str">
            <v>CHECK UNIT OF MEASURE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F6847" t="str">
            <v>CHECK UNIT OF MEASURE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F6848" t="str">
            <v>CHECK UNIT OF MEASURE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F6849" t="str">
            <v>CHECK UNIT OF MEASURE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F6853" t="str">
            <v>ADD SUPPLEMENTAL DESCRIPTION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F6854" t="str">
            <v>ADD SUPPLEMENTAL DESCRIPTION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F6855" t="str">
            <v>ADD SUPPLEMENTAL DESCRIPTION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F6895" t="str">
            <v>CHECK UNIT OF MEASURE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ADD SUPPLEMENTAL DESCRIPTION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ADD SUPPLEMENTAL DESCRIPTION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DESIGN BUILD PROJECTS ONLY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F6967" t="str">
            <v>ADD SUPPLEMENTAL DESCRIPTION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B6982" t="str">
            <v>Y</v>
          </cell>
          <cell r="C6982" t="str">
            <v>FT</v>
          </cell>
          <cell r="D6982" t="str">
            <v>FIBER OPTIC CABLE, ARMORED, 108 FIBER</v>
          </cell>
          <cell r="F6982" t="str">
            <v>DESIGN BUILD PROJECTS ONLY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F6992" t="str">
            <v>LOCATION REQUIRED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F6993" t="str">
            <v>LOCATION REQUIRED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ADD SUPPLEMENTAL DESCRIPTION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B7018" t="str">
            <v>Y</v>
          </cell>
          <cell r="C7018" t="str">
            <v>EACH</v>
          </cell>
          <cell r="D7018" t="str">
            <v>FIBER OPTIC PATCH CORD, 1 FIBER, AS PER PLAN</v>
          </cell>
          <cell r="F7018" t="str">
            <v>DESIGN BUILD PROJECTS ONLY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F7019" t="str">
            <v>SPECIFY SIZE (___" DIAMETER)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F7020" t="str">
            <v>SPECIFY SIZE (___" DIAMETER)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F7021" t="str">
            <v>SPECIFY SIZE (RISE X SPAN)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F7022" t="str">
            <v>SPECIFY SIZE (SPAN X RISE)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F7023" t="str">
            <v>SPECIFY SIZE (___" DIAMETER)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F7024" t="str">
            <v>SPECIFY SIZE (___" DIAMETER)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F7033" t="str">
            <v>SPECIFY SIZE AND TYPE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F7034" t="str">
            <v>SPECIFY SIZE AND TYPE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F7059" t="str">
            <v>SPECIFY SIZE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F7060" t="str">
            <v>SPECIFY SIZE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F7061" t="str">
            <v>SPECIFY SIZE (RISE X SPAN)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F7062" t="str">
            <v>SPECIFY SIZE (RISE X SPAN)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F7063" t="str">
            <v>SPECIFY SIZE (RISE X SPAN)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F7064" t="str">
            <v>SPECIFY SIZE (RISE X SPAN)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F7065" t="str">
            <v>SPECIFY SPAN X RISE OR SIZE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F7066" t="str">
            <v>SPECIFY SPAN X RISE OR SIZE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F7078" t="str">
            <v>SPECIFY THICKNESS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F7080" t="str">
            <v>SPECIFY THICKNESS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F7081" t="str">
            <v>SPECIFY THICKNESS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F7082" t="str">
            <v>SPECIFY THICKNESS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F7083" t="str">
            <v>SPECIFY THICKNESS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SPECIFY NOMINAL THICKNESS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SPECIFY NOMINAL THICKNESS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F7098" t="str">
            <v>SPECIFY THICKNESS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F7099" t="str">
            <v>SPECIFY THICKNESS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F7100" t="str">
            <v>SPECIFY THICKNESS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F7101" t="str">
            <v>SPECIFY THICKNESS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F7102" t="str">
            <v>SPECIFY THICKNESS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F7103" t="str">
            <v>SPECIFY THICKNESS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F7120" t="str">
            <v>SPECIFY THICKNESS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F7124" t="str">
            <v>ADD SUPPLEMENTAL DESCRIPTION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ADD SUPPLEMENTAL DESCRIPTION</v>
          </cell>
          <cell r="G7125">
            <v>1</v>
          </cell>
        </row>
        <row r="7126">
          <cell r="A7126" t="str">
            <v>819E10001</v>
          </cell>
          <cell r="B7126" t="str">
            <v>Y</v>
          </cell>
          <cell r="C7126" t="str">
            <v>EACH</v>
          </cell>
          <cell r="D7126" t="str">
            <v>RAILROAD PREEMPTION INTERFACE, AS PER PLAN</v>
          </cell>
          <cell r="F7126" t="str">
            <v>DESIGN BUILD PROJECTS ONLY</v>
          </cell>
          <cell r="G7126">
            <v>1</v>
          </cell>
        </row>
        <row r="7127">
          <cell r="A7127" t="str">
            <v>820E10001</v>
          </cell>
          <cell r="B7127" t="str">
            <v>Y</v>
          </cell>
          <cell r="C7127" t="str">
            <v>EACH</v>
          </cell>
          <cell r="D7127" t="str">
            <v>INSTRUMENTATION ENCLOSURE, AS PER PLAN</v>
          </cell>
          <cell r="F7127" t="str">
            <v>DESIGN BUILD PROJECTS ONLY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F7149" t="str">
            <v>ADD SUPPLEMENTAL DESCRIPTION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F7159" t="str">
            <v>SPECIFY ___ KIP MAX. TEST LOAD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F7160" t="str">
            <v>SPECIFY ___ KIP MAX. TEST LOAD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F7161" t="str">
            <v>SPECIFY ___ KIP MAX. TEST LOAD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B7199" t="str">
            <v>Y</v>
          </cell>
          <cell r="C7199" t="str">
            <v>CY</v>
          </cell>
          <cell r="D7199" t="str">
            <v>SELECT GRANULAR BACKFILL, AS PER PLAN</v>
          </cell>
          <cell r="F7199" t="str">
            <v>DESIGN BUILD PROJECTS ONLY</v>
          </cell>
          <cell r="G7199">
            <v>0</v>
          </cell>
        </row>
        <row r="7200">
          <cell r="A7200" t="str">
            <v>840E23050</v>
          </cell>
          <cell r="B7200" t="str">
            <v>Y</v>
          </cell>
          <cell r="C7200" t="str">
            <v>CY</v>
          </cell>
          <cell r="D7200" t="str">
            <v>NATURAL SOIL</v>
          </cell>
          <cell r="F7200" t="str">
            <v>DESIGN BUILD PROJECTS ONLY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ADD SUPPLEMENTAL DESCRIPTION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B7232" t="str">
            <v>Y</v>
          </cell>
          <cell r="C7232" t="str">
            <v>SY</v>
          </cell>
          <cell r="D7232" t="str">
            <v>LATEX MODIFIED CONCRETE OVERLAY, AS PER PLAN</v>
          </cell>
          <cell r="F7232" t="str">
            <v>DESIGN BUILD PROJECTS ONLY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ADD SUPPLEMENTAL DESCRIPTION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ADD SUPPLEMENTAL DESCRIPTION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ADD SUPPLEMENTAL DESCRIPTION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F7264" t="str">
            <v>SPECIFY DEPTH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DEPTH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F7266" t="str">
            <v>SPECIFY DEPTH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B7268" t="str">
            <v>Y</v>
          </cell>
          <cell r="C7268" t="str">
            <v>CY</v>
          </cell>
          <cell r="D7268" t="str">
            <v>FULL DEPTH REPAIR, AS PER PLAN</v>
          </cell>
          <cell r="F7268" t="str">
            <v>ADD SUPP DESC - RAIL ONLY</v>
          </cell>
          <cell r="G7268">
            <v>0</v>
          </cell>
        </row>
        <row r="7269">
          <cell r="A7269" t="str">
            <v>848E50300</v>
          </cell>
          <cell r="B7269" t="str">
            <v>Y</v>
          </cell>
          <cell r="C7269" t="str">
            <v>SY</v>
          </cell>
          <cell r="D7269" t="str">
            <v>WEARING COURSE REMOVED, ASPHALT</v>
          </cell>
          <cell r="F7269" t="str">
            <v>ADD SUPP DESC - RAIL ONLY</v>
          </cell>
          <cell r="G7269">
            <v>0</v>
          </cell>
        </row>
        <row r="7270">
          <cell r="A7270" t="str">
            <v>848E50301</v>
          </cell>
          <cell r="B7270" t="str">
            <v>Y</v>
          </cell>
          <cell r="C7270" t="str">
            <v>SY</v>
          </cell>
          <cell r="D7270" t="str">
            <v>WEARING COURSE REMOVED, ASPHALT, AS PER PLAN</v>
          </cell>
          <cell r="F7270" t="str">
            <v>ADD SUPP DESC - RAIL ONLY</v>
          </cell>
          <cell r="G7270">
            <v>0</v>
          </cell>
        </row>
        <row r="7271">
          <cell r="A7271" t="str">
            <v>848E50320</v>
          </cell>
          <cell r="B7271" t="str">
            <v>Y</v>
          </cell>
          <cell r="C7271" t="str">
            <v>SY</v>
          </cell>
          <cell r="D7271" t="str">
            <v>EXISTING CONCRETE OVERLAY REMOVED</v>
          </cell>
          <cell r="F7271" t="str">
            <v>ADD SUPP DESC - RAIL ONLY</v>
          </cell>
          <cell r="G7271">
            <v>1</v>
          </cell>
        </row>
        <row r="7272">
          <cell r="A7272" t="str">
            <v>848E50321</v>
          </cell>
          <cell r="B7272" t="str">
            <v>Y</v>
          </cell>
          <cell r="C7272" t="str">
            <v>SY</v>
          </cell>
          <cell r="D7272" t="str">
            <v>EXISTING CONCRETE OVERLAY REMOVED, AS PER PLAN</v>
          </cell>
          <cell r="F7272" t="str">
            <v>ADD SUPP DESC - RAIL ONLY</v>
          </cell>
          <cell r="G7272">
            <v>0</v>
          </cell>
        </row>
        <row r="7273">
          <cell r="A7273" t="str">
            <v>848E50340</v>
          </cell>
          <cell r="B7273" t="str">
            <v>Y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ADD SUPP DESC - RAIL ONLY</v>
          </cell>
          <cell r="G7273">
            <v>0</v>
          </cell>
        </row>
        <row r="7274">
          <cell r="A7274" t="str">
            <v>848E50341</v>
          </cell>
          <cell r="B7274" t="str">
            <v>Y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ADD SUPP DESC - RAIL ONLY</v>
          </cell>
          <cell r="G7274">
            <v>0</v>
          </cell>
        </row>
        <row r="7275">
          <cell r="A7275" t="str">
            <v>848E90000</v>
          </cell>
          <cell r="B7275" t="str">
            <v>Y</v>
          </cell>
          <cell r="C7275" t="str">
            <v>SY</v>
          </cell>
          <cell r="D7275" t="str">
            <v>OVERLAY, MISC.:</v>
          </cell>
          <cell r="F7275" t="str">
            <v>ADD SUPP DESC - RAIL ONLY</v>
          </cell>
          <cell r="G7275">
            <v>1</v>
          </cell>
        </row>
        <row r="7276">
          <cell r="A7276" t="str">
            <v>848E91000</v>
          </cell>
          <cell r="B7276" t="str">
            <v>Y</v>
          </cell>
          <cell r="C7276" t="str">
            <v>CY</v>
          </cell>
          <cell r="D7276" t="str">
            <v>OVERLAY, MISC.:</v>
          </cell>
          <cell r="F7276" t="str">
            <v>ADD SUPP DESC - RAIL ONLY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ADD SUPP DESC - RAIL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ADD SUPP DESC - RAIL ONLY</v>
          </cell>
          <cell r="G7278">
            <v>0</v>
          </cell>
        </row>
        <row r="7279">
          <cell r="A7279" t="str">
            <v>849E10000</v>
          </cell>
          <cell r="B7279" t="str">
            <v>Y</v>
          </cell>
          <cell r="C7279" t="str">
            <v>LS</v>
          </cell>
          <cell r="D7279" t="str">
            <v>DAMAGE ASSESSMENT</v>
          </cell>
          <cell r="F7279" t="str">
            <v>ADD SUPP DESC - RAIL ONLY</v>
          </cell>
          <cell r="G7279">
            <v>0</v>
          </cell>
        </row>
        <row r="7280">
          <cell r="A7280" t="str">
            <v>849E10001</v>
          </cell>
          <cell r="B7280" t="str">
            <v>Y</v>
          </cell>
          <cell r="C7280" t="str">
            <v>LS</v>
          </cell>
          <cell r="D7280" t="str">
            <v>DAMAGE ASSESSMENT, AS PER PLAN</v>
          </cell>
          <cell r="F7280" t="str">
            <v>ADD SUPP DESC - RAIL ONLY</v>
          </cell>
          <cell r="G7280">
            <v>0</v>
          </cell>
        </row>
        <row r="7281">
          <cell r="A7281" t="str">
            <v>849E10500</v>
          </cell>
          <cell r="B7281" t="str">
            <v>Y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B7282" t="str">
            <v>Y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B7283" t="str">
            <v>Y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B7284" t="str">
            <v>Y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B7285" t="str">
            <v>Y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B7286" t="str">
            <v>Y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B7288" t="str">
            <v>Y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B7289" t="str">
            <v>Y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B7290" t="str">
            <v>Y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B7291" t="str">
            <v>Y</v>
          </cell>
          <cell r="C7291" t="str">
            <v>CY</v>
          </cell>
          <cell r="D7291" t="str">
            <v>ASPHALT CONCRETE WITH GILSONITE, SURFACE COURSE, TYPE 1 (448)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857E10500</v>
          </cell>
          <cell r="B7292" t="str">
            <v>Y</v>
          </cell>
          <cell r="C7292" t="str">
            <v>CY</v>
          </cell>
          <cell r="D7292" t="str">
            <v>ASPHALT CONCRETE WITH GILSONITE, SURFACE COURSE, 12.5 MM (446)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F7293" t="str">
            <v>ODOT INTERNAL USE ONLY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F7294" t="str">
            <v>ODOT INTERNAL USE ONLY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F7295" t="str">
            <v>ODOT INTERNAL USE ONLY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F7296" t="str">
            <v>ODOT INTERNAL USE ONLY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F7297" t="str">
            <v>ODOT INTERNAL USE ONLY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F7298" t="str">
            <v>ODOT INTERNAL USE ONLY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F7299" t="str">
            <v>SITE MANAGER USE ONLY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F7300" t="str">
            <v>SITE MANAGER USE ONLY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F7301" t="str">
            <v>SITE MANAGER USE ONLY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F7302" t="str">
            <v>SITE MANAGER USE ONLY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F7303" t="str">
            <v>SITE MANAGER USE ONLY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F7304" t="str">
            <v>SITE MANAGER USE ONLY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F7305" t="str">
            <v>SITE MANAGER USE ONLY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F7306" t="str">
            <v>SITE MANAGER USE ONLY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F7307" t="str">
            <v>SITE MANAGER USE ONLY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F7308" t="str">
            <v>SITE MANAGER USE ONLY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F7309" t="str">
            <v>SITE MANAGER USE ONLY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F7310" t="str">
            <v>SITE MANAGER USE ONLY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F7311" t="str">
            <v>SITE MANAGER USE ONLY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F7312" t="str">
            <v>SITE MANAGER USE ONLY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F7313" t="str">
            <v>SITE MANAGER USE ONLY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F7314" t="str">
            <v>SITE MANAGER USE ONLY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F7315" t="str">
            <v>SITE MANAGER USE ONLY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F7316" t="str">
            <v>SITE MANAGER USE ONLY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F7317" t="str">
            <v>SITE MANAGER USE ONLY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F7318" t="str">
            <v>SITE MANAGER USE ONLY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F7319" t="str">
            <v>SITE MANAGER USE ONLY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F7320" t="str">
            <v>SITE MANAGER USE ONLY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F7321" t="str">
            <v>SITE MANAGER USE ONLY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F7322" t="str">
            <v>SITE MANAGER USE ONLY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F7323" t="str">
            <v>SITE MANAGER USE ONLY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F7324" t="str">
            <v>SITE MANAGER USE ONLY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F7325" t="str">
            <v>SITE MANAGER USE ONLY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F7326" t="str">
            <v>SITE MANAGER USE ONLY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F7327" t="str">
            <v>SITE MANAGER USE ONLY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F7328" t="str">
            <v>SITE MANAGER USE ONLY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F7329" t="str">
            <v>SITE MANAGER USE ONLY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F7330" t="str">
            <v>SITE MANAGER USE ONLY</v>
          </cell>
          <cell r="G7330">
            <v>0</v>
          </cell>
        </row>
        <row r="7331">
          <cell r="A7331" t="str">
            <v>871E10020</v>
          </cell>
          <cell r="B7331">
            <v>0</v>
          </cell>
          <cell r="C7331" t="str">
            <v>CY</v>
          </cell>
          <cell r="D7331" t="str">
            <v>EMBANKMENT USING BOTTOM ASH</v>
          </cell>
          <cell r="F7331">
            <v>0</v>
          </cell>
          <cell r="G7331">
            <v>0</v>
          </cell>
        </row>
        <row r="7332">
          <cell r="A7332" t="str">
            <v>871E10040</v>
          </cell>
          <cell r="B7332">
            <v>0</v>
          </cell>
          <cell r="C7332" t="str">
            <v>CY</v>
          </cell>
          <cell r="D7332" t="str">
            <v>EMBANKMENT USING FOUNDRY SAND</v>
          </cell>
          <cell r="F7332">
            <v>0</v>
          </cell>
          <cell r="G7332">
            <v>0</v>
          </cell>
        </row>
        <row r="7333">
          <cell r="A7333" t="str">
            <v>871E10060</v>
          </cell>
          <cell r="B7333">
            <v>0</v>
          </cell>
          <cell r="C7333" t="str">
            <v>CY</v>
          </cell>
          <cell r="D7333" t="str">
            <v>EMBANKMENT USING RECYCLED GLASS</v>
          </cell>
          <cell r="F7333">
            <v>0</v>
          </cell>
          <cell r="G7333">
            <v>0</v>
          </cell>
        </row>
        <row r="7334">
          <cell r="A7334" t="str">
            <v>871E10080</v>
          </cell>
          <cell r="B7334">
            <v>0</v>
          </cell>
          <cell r="C7334" t="str">
            <v>CY</v>
          </cell>
          <cell r="D7334" t="str">
            <v>EMBANKMENT USING TIRE SHREDS</v>
          </cell>
          <cell r="F7334">
            <v>0</v>
          </cell>
          <cell r="G7334">
            <v>0</v>
          </cell>
        </row>
        <row r="7335">
          <cell r="A7335" t="str">
            <v>871E10090</v>
          </cell>
          <cell r="B7335">
            <v>0</v>
          </cell>
          <cell r="C7335" t="str">
            <v>CY</v>
          </cell>
          <cell r="D7335" t="str">
            <v>EMBANKMENT USING PETROLEUM CONTAMINATED SOIL</v>
          </cell>
          <cell r="F7335">
            <v>0</v>
          </cell>
          <cell r="G7335">
            <v>0</v>
          </cell>
        </row>
        <row r="7336">
          <cell r="A7336" t="str">
            <v>871E10110</v>
          </cell>
          <cell r="B7336">
            <v>0</v>
          </cell>
          <cell r="C7336" t="str">
            <v>CY</v>
          </cell>
          <cell r="D7336" t="str">
            <v>EMBANKMENT USING RECYCLED MATERIALS</v>
          </cell>
          <cell r="F7336">
            <v>0</v>
          </cell>
          <cell r="G7336">
            <v>0</v>
          </cell>
        </row>
        <row r="7337">
          <cell r="A7337" t="str">
            <v>871E30000</v>
          </cell>
          <cell r="B7337">
            <v>0</v>
          </cell>
          <cell r="C7337" t="str">
            <v>LS</v>
          </cell>
          <cell r="D7337" t="str">
            <v>SOILS CONSULTANT ANALYSIS</v>
          </cell>
          <cell r="F7337">
            <v>0</v>
          </cell>
          <cell r="G7337">
            <v>0</v>
          </cell>
        </row>
        <row r="7338">
          <cell r="A7338" t="str">
            <v>873E10000</v>
          </cell>
          <cell r="B7338">
            <v>0</v>
          </cell>
          <cell r="C7338" t="str">
            <v>FT</v>
          </cell>
          <cell r="D7338" t="str">
            <v>WET REFLECTIVE REMOVABLE TAPE</v>
          </cell>
          <cell r="F7338">
            <v>0</v>
          </cell>
          <cell r="G7338">
            <v>0</v>
          </cell>
        </row>
        <row r="7339">
          <cell r="A7339" t="str">
            <v>873E20000</v>
          </cell>
          <cell r="B7339">
            <v>0</v>
          </cell>
          <cell r="C7339" t="str">
            <v>MILE</v>
          </cell>
          <cell r="D7339" t="str">
            <v>WORK ZONE LANE LINE, CLASS I</v>
          </cell>
          <cell r="F7339">
            <v>0</v>
          </cell>
          <cell r="G7339">
            <v>0</v>
          </cell>
        </row>
        <row r="7340">
          <cell r="A7340" t="str">
            <v>873E20500</v>
          </cell>
          <cell r="B7340">
            <v>0</v>
          </cell>
          <cell r="C7340" t="str">
            <v>MILE</v>
          </cell>
          <cell r="D7340" t="str">
            <v>WORK ZONE LANE LINE, CLASS II</v>
          </cell>
          <cell r="F7340">
            <v>0</v>
          </cell>
          <cell r="G7340">
            <v>0</v>
          </cell>
        </row>
        <row r="7341">
          <cell r="A7341" t="str">
            <v>873E21000</v>
          </cell>
          <cell r="B7341">
            <v>0</v>
          </cell>
          <cell r="C7341" t="str">
            <v>MILE</v>
          </cell>
          <cell r="D7341" t="str">
            <v>WORK ZONE CENTER LINE, CLASS I</v>
          </cell>
          <cell r="F7341">
            <v>0</v>
          </cell>
          <cell r="G7341">
            <v>0</v>
          </cell>
        </row>
        <row r="7342">
          <cell r="A7342" t="str">
            <v>873E21500</v>
          </cell>
          <cell r="B7342">
            <v>0</v>
          </cell>
          <cell r="C7342" t="str">
            <v>MILE</v>
          </cell>
          <cell r="D7342" t="str">
            <v>WORK ZONE CENTER LINE, CLASS II</v>
          </cell>
          <cell r="F7342">
            <v>0</v>
          </cell>
          <cell r="G7342">
            <v>0</v>
          </cell>
        </row>
        <row r="7343">
          <cell r="A7343" t="str">
            <v>873E22000</v>
          </cell>
          <cell r="B7343">
            <v>0</v>
          </cell>
          <cell r="C7343" t="str">
            <v>MILE</v>
          </cell>
          <cell r="D7343" t="str">
            <v>WORK ZONE EDGE LINE, CLASS I</v>
          </cell>
          <cell r="F7343">
            <v>0</v>
          </cell>
          <cell r="G7343">
            <v>0</v>
          </cell>
        </row>
        <row r="7344">
          <cell r="A7344" t="str">
            <v>873E23000</v>
          </cell>
          <cell r="B7344">
            <v>0</v>
          </cell>
          <cell r="C7344" t="str">
            <v>FT</v>
          </cell>
          <cell r="D7344" t="str">
            <v>WORK ZONE CHANNELIZING LINE, CLASS I</v>
          </cell>
          <cell r="F7344">
            <v>0</v>
          </cell>
          <cell r="G7344">
            <v>0</v>
          </cell>
        </row>
        <row r="7345">
          <cell r="A7345" t="str">
            <v>873E24000</v>
          </cell>
          <cell r="B7345">
            <v>0</v>
          </cell>
          <cell r="C7345" t="str">
            <v>FT</v>
          </cell>
          <cell r="D7345" t="str">
            <v>WORK ZONE GORE MARKING, CLASS II</v>
          </cell>
          <cell r="F7345">
            <v>0</v>
          </cell>
          <cell r="G7345">
            <v>0</v>
          </cell>
        </row>
        <row r="7346">
          <cell r="A7346" t="str">
            <v>873E25000</v>
          </cell>
          <cell r="B7346">
            <v>0</v>
          </cell>
          <cell r="C7346" t="str">
            <v>FT</v>
          </cell>
          <cell r="D7346" t="str">
            <v>WORK ZONE STOP LINE, CLASS I</v>
          </cell>
          <cell r="F7346">
            <v>0</v>
          </cell>
          <cell r="G7346">
            <v>0</v>
          </cell>
        </row>
        <row r="7347">
          <cell r="A7347" t="str">
            <v>873E26000</v>
          </cell>
          <cell r="B7347">
            <v>0</v>
          </cell>
          <cell r="C7347" t="str">
            <v>FT</v>
          </cell>
          <cell r="D7347" t="str">
            <v>WORK ZONE CROSSWALK LINE, CLASS I</v>
          </cell>
          <cell r="F7347">
            <v>0</v>
          </cell>
          <cell r="G7347">
            <v>0</v>
          </cell>
        </row>
        <row r="7348">
          <cell r="A7348" t="str">
            <v>873E27000</v>
          </cell>
          <cell r="B7348">
            <v>0</v>
          </cell>
          <cell r="C7348" t="str">
            <v>FT</v>
          </cell>
          <cell r="D7348" t="str">
            <v>WORK ZONE DOTTED LINE, CLASS I</v>
          </cell>
          <cell r="F7348">
            <v>0</v>
          </cell>
          <cell r="G7348">
            <v>0</v>
          </cell>
        </row>
        <row r="7349">
          <cell r="A7349" t="str">
            <v>874E10000</v>
          </cell>
          <cell r="B7349">
            <v>0</v>
          </cell>
          <cell r="C7349" t="str">
            <v>CY</v>
          </cell>
          <cell r="D7349" t="str">
            <v>ULTRATHIN BONDED ASPHALT CONCRETE</v>
          </cell>
          <cell r="F7349">
            <v>0</v>
          </cell>
          <cell r="G7349">
            <v>0</v>
          </cell>
        </row>
        <row r="7350">
          <cell r="A7350" t="str">
            <v>874E10001</v>
          </cell>
          <cell r="B7350">
            <v>0</v>
          </cell>
          <cell r="C7350" t="str">
            <v>CY</v>
          </cell>
          <cell r="D7350" t="str">
            <v>ULTRATHIN BONDED ASPHALT CONCRETE, AS PER PLAN</v>
          </cell>
          <cell r="F7350">
            <v>0</v>
          </cell>
          <cell r="G7350">
            <v>0</v>
          </cell>
        </row>
        <row r="7351">
          <cell r="A7351" t="str">
            <v>874E10020</v>
          </cell>
          <cell r="B7351">
            <v>0</v>
          </cell>
          <cell r="C7351" t="str">
            <v>CY</v>
          </cell>
          <cell r="D7351" t="str">
            <v>ULTRATHIN BONDED ASPHALT CONCRETE, WITH SUPPLEMENT 1059 WARRANTY</v>
          </cell>
          <cell r="F7351">
            <v>0</v>
          </cell>
          <cell r="G7351">
            <v>0</v>
          </cell>
        </row>
        <row r="7352">
          <cell r="A7352" t="str">
            <v>874E10021</v>
          </cell>
          <cell r="B7352">
            <v>0</v>
          </cell>
          <cell r="C7352" t="str">
            <v>CY</v>
          </cell>
          <cell r="D7352" t="str">
            <v>ULTRATHIN BONDED ASPHALT CONCRETE, WITH SUPPLEMENT 1059 WARRANTY, AS PER PLAN</v>
          </cell>
          <cell r="F7352">
            <v>0</v>
          </cell>
          <cell r="G7352">
            <v>0</v>
          </cell>
        </row>
        <row r="7353">
          <cell r="A7353" t="str">
            <v>875E10000</v>
          </cell>
          <cell r="B7353">
            <v>0</v>
          </cell>
          <cell r="C7353" t="str">
            <v>LB</v>
          </cell>
          <cell r="D7353" t="str">
            <v>LONGITUDINAL JOINT ADHESIVE</v>
          </cell>
          <cell r="F7353">
            <v>0</v>
          </cell>
          <cell r="G7353">
            <v>0</v>
          </cell>
        </row>
        <row r="7354">
          <cell r="A7354" t="str">
            <v>878E25000</v>
          </cell>
          <cell r="B7354">
            <v>0</v>
          </cell>
          <cell r="C7354" t="str">
            <v>LS</v>
          </cell>
          <cell r="D7354" t="str">
            <v>INSPECTION AND COMPACTION TESTING OF UNBOUND MATERIALS</v>
          </cell>
          <cell r="F7354">
            <v>0</v>
          </cell>
          <cell r="G7354">
            <v>0</v>
          </cell>
        </row>
        <row r="7355">
          <cell r="A7355" t="str">
            <v>880E10000</v>
          </cell>
          <cell r="B7355">
            <v>0</v>
          </cell>
          <cell r="C7355" t="str">
            <v>CY</v>
          </cell>
          <cell r="D7355" t="str">
            <v>ASPHALT CONCRETE WITH WARRANTY (5 YEARS)</v>
          </cell>
          <cell r="F7355">
            <v>0</v>
          </cell>
          <cell r="G7355">
            <v>0</v>
          </cell>
        </row>
        <row r="7356">
          <cell r="A7356" t="str">
            <v>880E10001</v>
          </cell>
          <cell r="B7356">
            <v>0</v>
          </cell>
          <cell r="C7356" t="str">
            <v>CY</v>
          </cell>
          <cell r="D7356" t="str">
            <v>ASPHALT CONCRETE WITH WARRANTY (5 YEARS), AS PER PLAN</v>
          </cell>
          <cell r="F7356">
            <v>0</v>
          </cell>
          <cell r="G7356">
            <v>0</v>
          </cell>
        </row>
        <row r="7357">
          <cell r="A7357" t="str">
            <v>880E15000</v>
          </cell>
          <cell r="B7357">
            <v>0</v>
          </cell>
          <cell r="C7357" t="str">
            <v>CY</v>
          </cell>
          <cell r="D7357" t="str">
            <v>ASPHALT CONCRETE WITH WARRANTY (7 YEARS)</v>
          </cell>
          <cell r="F7357">
            <v>0</v>
          </cell>
          <cell r="G7357">
            <v>0</v>
          </cell>
        </row>
        <row r="7358">
          <cell r="A7358" t="str">
            <v>880E15001</v>
          </cell>
          <cell r="B7358">
            <v>0</v>
          </cell>
          <cell r="C7358" t="str">
            <v>CY</v>
          </cell>
          <cell r="D7358" t="str">
            <v>ASPHALT CONCRETE WITH WARRANTY (7 YEARS), AS PER PLAN</v>
          </cell>
          <cell r="F7358">
            <v>0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>
            <v>0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>
            <v>0</v>
          </cell>
          <cell r="G7360">
            <v>0</v>
          </cell>
        </row>
        <row r="7361">
          <cell r="A7361" t="str">
            <v>881E10000</v>
          </cell>
          <cell r="B7361">
            <v>0</v>
          </cell>
          <cell r="C7361" t="str">
            <v>SY</v>
          </cell>
          <cell r="D7361" t="str">
            <v>MICROSURFACING WITH WARRANTY, SINGLE COURSE</v>
          </cell>
          <cell r="F7361">
            <v>0</v>
          </cell>
          <cell r="G7361">
            <v>0</v>
          </cell>
        </row>
        <row r="7362">
          <cell r="A7362" t="str">
            <v>881E10001</v>
          </cell>
          <cell r="B7362">
            <v>0</v>
          </cell>
          <cell r="C7362" t="str">
            <v>SY</v>
          </cell>
          <cell r="D7362" t="str">
            <v>MICROSURFACING WITH WARRANTY, SINGLE COURSE, AS PER PLAN</v>
          </cell>
          <cell r="F7362">
            <v>0</v>
          </cell>
          <cell r="G7362">
            <v>0</v>
          </cell>
        </row>
        <row r="7363">
          <cell r="A7363" t="str">
            <v>881E20000</v>
          </cell>
          <cell r="B7363">
            <v>0</v>
          </cell>
          <cell r="C7363" t="str">
            <v>SY</v>
          </cell>
          <cell r="D7363" t="str">
            <v>MICROSURFACING WITH WARRANTY, MULTIPLE COURSE</v>
          </cell>
          <cell r="F7363">
            <v>0</v>
          </cell>
          <cell r="G7363">
            <v>0</v>
          </cell>
        </row>
        <row r="7364">
          <cell r="A7364" t="str">
            <v>881E20001</v>
          </cell>
          <cell r="B7364">
            <v>0</v>
          </cell>
          <cell r="C7364" t="str">
            <v>SY</v>
          </cell>
          <cell r="D7364" t="str">
            <v>MICROSURFACING WITH WARRANTY, MULTIPLE COURSE, AS PER PLAN</v>
          </cell>
          <cell r="F7364">
            <v>0</v>
          </cell>
          <cell r="G7364">
            <v>0</v>
          </cell>
        </row>
        <row r="7365">
          <cell r="A7365" t="str">
            <v>882E10000</v>
          </cell>
          <cell r="B7365">
            <v>0</v>
          </cell>
          <cell r="C7365" t="str">
            <v>SY</v>
          </cell>
          <cell r="D7365" t="str">
            <v>SINGLE CHIP SEAL WITH TWO YEAR WARRANTY</v>
          </cell>
          <cell r="F7365">
            <v>0</v>
          </cell>
          <cell r="G7365">
            <v>0</v>
          </cell>
        </row>
        <row r="7366">
          <cell r="A7366" t="str">
            <v>882E10001</v>
          </cell>
          <cell r="B7366">
            <v>0</v>
          </cell>
          <cell r="C7366" t="str">
            <v>SY</v>
          </cell>
          <cell r="D7366" t="str">
            <v>SINGLE CHIP SEAL WITH TWO YEAR WARRANTY, AS PER PLAN</v>
          </cell>
          <cell r="F7366">
            <v>0</v>
          </cell>
          <cell r="G7366">
            <v>0</v>
          </cell>
        </row>
        <row r="7367">
          <cell r="A7367" t="str">
            <v>882E20000</v>
          </cell>
          <cell r="B7367">
            <v>0</v>
          </cell>
          <cell r="C7367" t="str">
            <v>SY</v>
          </cell>
          <cell r="D7367" t="str">
            <v>DOUBLE CHIP SEAL WITH TWO YEAR WARRANTY</v>
          </cell>
          <cell r="F7367">
            <v>0</v>
          </cell>
          <cell r="G7367">
            <v>0</v>
          </cell>
        </row>
        <row r="7368">
          <cell r="A7368" t="str">
            <v>882E20001</v>
          </cell>
          <cell r="B7368">
            <v>0</v>
          </cell>
          <cell r="C7368" t="str">
            <v>SY</v>
          </cell>
          <cell r="D7368" t="str">
            <v>DOUBLE CHIP SEAL WITH TWO YEAR WARRANTY, AS PER PLAN</v>
          </cell>
          <cell r="F7368">
            <v>0</v>
          </cell>
          <cell r="G7368">
            <v>0</v>
          </cell>
        </row>
        <row r="7369">
          <cell r="A7369" t="str">
            <v>882E98000</v>
          </cell>
          <cell r="B7369">
            <v>0</v>
          </cell>
          <cell r="C7369" t="str">
            <v>SY</v>
          </cell>
          <cell r="D7369" t="str">
            <v>CHIP SEAL, MISC.:</v>
          </cell>
          <cell r="F7369">
            <v>0</v>
          </cell>
          <cell r="G7369">
            <v>1</v>
          </cell>
        </row>
        <row r="7370">
          <cell r="A7370" t="str">
            <v>883E00050</v>
          </cell>
          <cell r="B7370">
            <v>1</v>
          </cell>
          <cell r="C7370" t="str">
            <v>SF</v>
          </cell>
          <cell r="D7370" t="str">
            <v>SURFACE PREPARATION OF STRUCTURAL STEEL, WITH WARRANTY</v>
          </cell>
          <cell r="F7370">
            <v>1</v>
          </cell>
          <cell r="G7370">
            <v>0</v>
          </cell>
        </row>
        <row r="7371">
          <cell r="A7371" t="str">
            <v>883E00060</v>
          </cell>
          <cell r="B7371">
            <v>0</v>
          </cell>
          <cell r="C7371" t="str">
            <v>LS</v>
          </cell>
          <cell r="D7371" t="str">
            <v>SURFACE PREPARATION OF STRUCTURAL STEEL, WITH WARRANTY</v>
          </cell>
          <cell r="F7371">
            <v>0</v>
          </cell>
          <cell r="G7371">
            <v>0</v>
          </cell>
        </row>
        <row r="7372">
          <cell r="A7372" t="str">
            <v>883E00200</v>
          </cell>
          <cell r="B7372">
            <v>0</v>
          </cell>
          <cell r="C7372" t="str">
            <v>SF</v>
          </cell>
          <cell r="D7372" t="str">
            <v>FIELD METALLIZING OF STRUCTURAL STEEL, WITH WARRANTY</v>
          </cell>
          <cell r="F7372">
            <v>0</v>
          </cell>
          <cell r="G7372">
            <v>0</v>
          </cell>
        </row>
        <row r="7373">
          <cell r="A7373" t="str">
            <v>883E00210</v>
          </cell>
          <cell r="B7373">
            <v>0</v>
          </cell>
          <cell r="C7373" t="str">
            <v>LS</v>
          </cell>
          <cell r="D7373" t="str">
            <v>FIELD METALLIZING OF STRUCTURAL STEEL, WITH WARRANTY</v>
          </cell>
          <cell r="F7373">
            <v>0</v>
          </cell>
          <cell r="G7373">
            <v>0</v>
          </cell>
        </row>
        <row r="7374">
          <cell r="A7374" t="str">
            <v>883E00504</v>
          </cell>
          <cell r="B7374">
            <v>0</v>
          </cell>
          <cell r="C7374" t="str">
            <v>MNHR</v>
          </cell>
          <cell r="D7374" t="str">
            <v>GRINDING FINS, TEARS, SLIVERS ON STRUCTURAL STEEL</v>
          </cell>
          <cell r="F7374">
            <v>0</v>
          </cell>
          <cell r="G7374">
            <v>0</v>
          </cell>
        </row>
        <row r="7375">
          <cell r="A7375" t="str">
            <v>884E00500</v>
          </cell>
          <cell r="B7375">
            <v>0</v>
          </cell>
          <cell r="C7375" t="str">
            <v>SY</v>
          </cell>
          <cell r="D7375" t="str">
            <v>VARIABLE THICKNESS PORTLAND CEMENT CONCRETE PAVEMENT (7 YEAR WARRANTY)</v>
          </cell>
          <cell r="F7375">
            <v>0</v>
          </cell>
          <cell r="G7375">
            <v>0</v>
          </cell>
        </row>
        <row r="7376">
          <cell r="A7376" t="str">
            <v>884E10000</v>
          </cell>
          <cell r="B7376">
            <v>0</v>
          </cell>
          <cell r="C7376" t="str">
            <v>SY</v>
          </cell>
          <cell r="D7376" t="str">
            <v>8" PORTLAND CEMENT CONCRETE PAVEMENT (7 YEAR WARRANTY)</v>
          </cell>
          <cell r="F7376">
            <v>0</v>
          </cell>
          <cell r="G7376">
            <v>0</v>
          </cell>
        </row>
        <row r="7377">
          <cell r="A7377" t="str">
            <v>884E10050</v>
          </cell>
          <cell r="B7377">
            <v>0</v>
          </cell>
          <cell r="C7377" t="str">
            <v>SY</v>
          </cell>
          <cell r="D7377" t="str">
            <v>9" PORTLAND CEMENT CONCRETE PAVEMENT (7 YEAR WARRANTY)</v>
          </cell>
          <cell r="F7377">
            <v>0</v>
          </cell>
          <cell r="G7377">
            <v>0</v>
          </cell>
        </row>
        <row r="7378">
          <cell r="A7378" t="str">
            <v>884E10051</v>
          </cell>
          <cell r="B7378">
            <v>0</v>
          </cell>
          <cell r="C7378" t="str">
            <v>SY</v>
          </cell>
          <cell r="D7378" t="str">
            <v>9" PORTLAND CEMENT CONCRETE PAVEMENT (7 YEAR WARRANTY), AS PER PLAN</v>
          </cell>
          <cell r="F7378">
            <v>0</v>
          </cell>
          <cell r="G7378">
            <v>0</v>
          </cell>
        </row>
        <row r="7379">
          <cell r="A7379" t="str">
            <v>884E10080</v>
          </cell>
          <cell r="B7379">
            <v>0</v>
          </cell>
          <cell r="C7379" t="str">
            <v>SY</v>
          </cell>
          <cell r="D7379" t="str">
            <v>9.5" PORTLAND CEMENT CONCRETE PAVEMENT (7 YEAR WARRANTY)</v>
          </cell>
          <cell r="F7379">
            <v>0</v>
          </cell>
          <cell r="G7379">
            <v>0</v>
          </cell>
        </row>
        <row r="7380">
          <cell r="A7380" t="str">
            <v>884E10100</v>
          </cell>
          <cell r="B7380">
            <v>0</v>
          </cell>
          <cell r="C7380" t="str">
            <v>SY</v>
          </cell>
          <cell r="D7380" t="str">
            <v>10" PORTLAND CEMENT CONCRETE PAVEMENT (7 YEAR WARRANTY)</v>
          </cell>
          <cell r="F7380">
            <v>0</v>
          </cell>
          <cell r="G7380">
            <v>0</v>
          </cell>
        </row>
        <row r="7381">
          <cell r="A7381" t="str">
            <v>884E10150</v>
          </cell>
          <cell r="B7381">
            <v>0</v>
          </cell>
          <cell r="C7381" t="str">
            <v>SY</v>
          </cell>
          <cell r="D7381" t="str">
            <v>11" PORTLAND CEMENT CONCRETE PAVEMENT (7 YEAR WARRANTY)</v>
          </cell>
          <cell r="F7381">
            <v>0</v>
          </cell>
          <cell r="G7381">
            <v>0</v>
          </cell>
        </row>
        <row r="7382">
          <cell r="A7382" t="str">
            <v>884E10200</v>
          </cell>
          <cell r="B7382">
            <v>0</v>
          </cell>
          <cell r="C7382" t="str">
            <v>SY</v>
          </cell>
          <cell r="D7382" t="str">
            <v>12" PORTLAND CEMENT CONCRETE PAVEMENT (7 YEAR WARRANTY)</v>
          </cell>
          <cell r="F7382">
            <v>0</v>
          </cell>
          <cell r="G7382">
            <v>0</v>
          </cell>
        </row>
        <row r="7383">
          <cell r="A7383" t="str">
            <v>884E10201</v>
          </cell>
          <cell r="B7383">
            <v>0</v>
          </cell>
          <cell r="C7383" t="str">
            <v>SY</v>
          </cell>
          <cell r="D7383" t="str">
            <v>12" PORTLAND CEMENT CONCRETE PAVEMENT (7 YEAR WARRANTY), AS PER PLAN</v>
          </cell>
          <cell r="F7383">
            <v>0</v>
          </cell>
          <cell r="G7383">
            <v>0</v>
          </cell>
        </row>
        <row r="7384">
          <cell r="A7384" t="str">
            <v>884E10240</v>
          </cell>
          <cell r="B7384">
            <v>0</v>
          </cell>
          <cell r="C7384" t="str">
            <v>SY</v>
          </cell>
          <cell r="D7384" t="str">
            <v>12.5" PORTLAND CEMENT CONCRETE PAVEMENT (7 YEAR WARRANTY)</v>
          </cell>
          <cell r="F7384">
            <v>0</v>
          </cell>
          <cell r="G7384">
            <v>0</v>
          </cell>
        </row>
        <row r="7385">
          <cell r="A7385" t="str">
            <v>884E10250</v>
          </cell>
          <cell r="B7385">
            <v>0</v>
          </cell>
          <cell r="C7385" t="str">
            <v>SY</v>
          </cell>
          <cell r="D7385" t="str">
            <v>13" PORTLAND CEMENT CONCRETE PAVEMENT (7 YEAR WARRANTY)</v>
          </cell>
          <cell r="F7385">
            <v>0</v>
          </cell>
          <cell r="G7385">
            <v>0</v>
          </cell>
        </row>
        <row r="7386">
          <cell r="A7386" t="str">
            <v>884E10270</v>
          </cell>
          <cell r="B7386">
            <v>0</v>
          </cell>
          <cell r="C7386" t="str">
            <v>SY</v>
          </cell>
          <cell r="D7386" t="str">
            <v>13.5" PORTLAND CEMENT CONCRETE PAVEMENT (7 YEAR WARRANTY)</v>
          </cell>
          <cell r="F7386">
            <v>0</v>
          </cell>
          <cell r="G7386">
            <v>0</v>
          </cell>
        </row>
        <row r="7387">
          <cell r="A7387" t="str">
            <v>884E10300</v>
          </cell>
          <cell r="B7387">
            <v>0</v>
          </cell>
          <cell r="C7387" t="str">
            <v>SY</v>
          </cell>
          <cell r="D7387" t="str">
            <v>14" PORTLAND CEMENT CONCRETE PAVEMENT (7 YEAR WARRANTY)</v>
          </cell>
          <cell r="F7387">
            <v>0</v>
          </cell>
          <cell r="G7387">
            <v>0</v>
          </cell>
        </row>
        <row r="7388">
          <cell r="A7388" t="str">
            <v>884E10320</v>
          </cell>
          <cell r="B7388">
            <v>0</v>
          </cell>
          <cell r="C7388" t="str">
            <v>SY</v>
          </cell>
          <cell r="D7388" t="str">
            <v>14.5" PORTLAND CEMENT CONCRETE PAVEMENT (7 YEAR WARRANTY)</v>
          </cell>
          <cell r="F7388">
            <v>0</v>
          </cell>
          <cell r="G7388">
            <v>0</v>
          </cell>
        </row>
        <row r="7389">
          <cell r="A7389" t="str">
            <v>884E10321</v>
          </cell>
          <cell r="B7389">
            <v>0</v>
          </cell>
          <cell r="C7389" t="str">
            <v>SY</v>
          </cell>
          <cell r="D7389" t="str">
            <v>14.5" PORTLAND CEMENT CONCRETE PAVEMENT (7 YEAR WARRANTY), AS PER PLAN</v>
          </cell>
          <cell r="F7389">
            <v>0</v>
          </cell>
          <cell r="G7389">
            <v>0</v>
          </cell>
        </row>
        <row r="7390">
          <cell r="A7390" t="str">
            <v>884E10350</v>
          </cell>
          <cell r="B7390">
            <v>0</v>
          </cell>
          <cell r="C7390" t="str">
            <v>SY</v>
          </cell>
          <cell r="D7390" t="str">
            <v>15" PORTLAND CEMENT CONCRETE PAVEMENT (7 YEAR WARRANTY)</v>
          </cell>
          <cell r="F7390">
            <v>0</v>
          </cell>
          <cell r="G7390">
            <v>0</v>
          </cell>
        </row>
        <row r="7391">
          <cell r="A7391" t="str">
            <v>884E80000</v>
          </cell>
          <cell r="B7391">
            <v>0</v>
          </cell>
          <cell r="C7391" t="str">
            <v>SY</v>
          </cell>
          <cell r="D7391" t="str">
            <v>PORTLAND CEMENT CONCRETE PAVEMENT (7 YEAR WARRANTY), MISC.:</v>
          </cell>
          <cell r="F7391">
            <v>0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>
            <v>1</v>
          </cell>
          <cell r="G7392">
            <v>0</v>
          </cell>
        </row>
        <row r="7393">
          <cell r="A7393" t="str">
            <v>885E00050</v>
          </cell>
          <cell r="B7393">
            <v>0</v>
          </cell>
          <cell r="C7393" t="str">
            <v>SF</v>
          </cell>
          <cell r="D7393" t="str">
            <v>SURFACE PREPARATION OF EXISTING STRUCTURAL STEEL, WITH WARRANTY</v>
          </cell>
          <cell r="F7393">
            <v>0</v>
          </cell>
          <cell r="G7393">
            <v>0</v>
          </cell>
        </row>
        <row r="7394">
          <cell r="A7394" t="str">
            <v>885E00051</v>
          </cell>
          <cell r="B7394">
            <v>0</v>
          </cell>
          <cell r="C7394" t="str">
            <v>SF</v>
          </cell>
          <cell r="D7394" t="str">
            <v>SURFACE PREPARATION OF EXISTING STRUCTURAL STEEL, WITH WARRANTY, AS PER PLAN</v>
          </cell>
          <cell r="F7394">
            <v>0</v>
          </cell>
          <cell r="G7394">
            <v>0</v>
          </cell>
        </row>
        <row r="7395">
          <cell r="A7395" t="str">
            <v>885E00056</v>
          </cell>
          <cell r="B7395">
            <v>0</v>
          </cell>
          <cell r="C7395" t="str">
            <v>SF</v>
          </cell>
          <cell r="D7395" t="str">
            <v>FIELD PAINTING OF EXISTING STRUCTURAL STEEL, PRIME COAT, WITH WARRANTY</v>
          </cell>
          <cell r="F7395">
            <v>0</v>
          </cell>
          <cell r="G7395">
            <v>0</v>
          </cell>
        </row>
        <row r="7396">
          <cell r="A7396" t="str">
            <v>885E00057</v>
          </cell>
          <cell r="B7396">
            <v>0</v>
          </cell>
          <cell r="C7396" t="str">
            <v>SF</v>
          </cell>
          <cell r="D7396" t="str">
            <v>FIELD PAINTING OF EXISTING STRUCTURAL STEEL, PRIME COAT, WITH WARRANTY, AS PER PLAN</v>
          </cell>
          <cell r="F7396">
            <v>0</v>
          </cell>
          <cell r="G7396">
            <v>0</v>
          </cell>
        </row>
        <row r="7397">
          <cell r="A7397" t="str">
            <v>885E00060</v>
          </cell>
          <cell r="B7397">
            <v>0</v>
          </cell>
          <cell r="C7397" t="str">
            <v>SF</v>
          </cell>
          <cell r="D7397" t="str">
            <v>FIELD PAINTING OF EXISTING STRUCTURAL STEEL, INTERMEDIATE COAT, WITH WARRANTY</v>
          </cell>
          <cell r="F7397">
            <v>0</v>
          </cell>
          <cell r="G7397">
            <v>0</v>
          </cell>
        </row>
        <row r="7398">
          <cell r="A7398" t="str">
            <v>885E00061</v>
          </cell>
          <cell r="B7398">
            <v>0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F7398">
            <v>0</v>
          </cell>
          <cell r="G7398">
            <v>0</v>
          </cell>
        </row>
        <row r="7399">
          <cell r="A7399" t="str">
            <v>885E00066</v>
          </cell>
          <cell r="B7399">
            <v>0</v>
          </cell>
          <cell r="C7399" t="str">
            <v>SF</v>
          </cell>
          <cell r="D7399" t="str">
            <v>FIELD PAINTING STRUCTURAL STEEL, FINISH COAT, WITH WARRANTY</v>
          </cell>
          <cell r="F7399">
            <v>0</v>
          </cell>
          <cell r="G7399">
            <v>0</v>
          </cell>
        </row>
        <row r="7400">
          <cell r="A7400" t="str">
            <v>885E00067</v>
          </cell>
          <cell r="B7400">
            <v>0</v>
          </cell>
          <cell r="C7400" t="str">
            <v>SF</v>
          </cell>
          <cell r="D7400" t="str">
            <v>FIELD PAINTING STRUCTURAL STEEL, FINISH COAT, WITH WARRANTY, AS PER PLAN</v>
          </cell>
          <cell r="F7400">
            <v>0</v>
          </cell>
          <cell r="G7400">
            <v>0</v>
          </cell>
        </row>
        <row r="7401">
          <cell r="A7401" t="str">
            <v>885E00100</v>
          </cell>
          <cell r="B7401">
            <v>0</v>
          </cell>
          <cell r="C7401" t="str">
            <v>LS</v>
          </cell>
          <cell r="D7401" t="str">
            <v>SURFACE PREPARATION OF EXISTING STRUCTURAL STEEL, WITH WARRANTY</v>
          </cell>
          <cell r="F7401">
            <v>0</v>
          </cell>
          <cell r="G7401">
            <v>0</v>
          </cell>
        </row>
        <row r="7402">
          <cell r="A7402" t="str">
            <v>885E00200</v>
          </cell>
          <cell r="B7402">
            <v>0</v>
          </cell>
          <cell r="C7402" t="str">
            <v>LS</v>
          </cell>
          <cell r="D7402" t="str">
            <v>FIELD PAINTING OF EXISTING STRUCTURAL STEEL, PRIME COAT, WITH WARRANTY</v>
          </cell>
          <cell r="F7402">
            <v>0</v>
          </cell>
          <cell r="G7402">
            <v>0</v>
          </cell>
        </row>
        <row r="7403">
          <cell r="A7403" t="str">
            <v>885E00300</v>
          </cell>
          <cell r="B7403">
            <v>0</v>
          </cell>
          <cell r="C7403" t="str">
            <v>LS</v>
          </cell>
          <cell r="D7403" t="str">
            <v>FIELD PAINTING STRUCTURAL STEEL, INTERMEDIATE COAT, WITH WARRANTY</v>
          </cell>
          <cell r="F7403">
            <v>0</v>
          </cell>
          <cell r="G7403">
            <v>0</v>
          </cell>
        </row>
        <row r="7404">
          <cell r="A7404" t="str">
            <v>885E00400</v>
          </cell>
          <cell r="B7404">
            <v>0</v>
          </cell>
          <cell r="C7404" t="str">
            <v>LS</v>
          </cell>
          <cell r="D7404" t="str">
            <v>FIELD PAINTING STRUCTURAL STEEL, FINISH COAT, WITH WARRANTY</v>
          </cell>
          <cell r="F7404">
            <v>0</v>
          </cell>
          <cell r="G7404">
            <v>0</v>
          </cell>
        </row>
        <row r="7405">
          <cell r="A7405" t="str">
            <v>885E00504</v>
          </cell>
          <cell r="B7405">
            <v>0</v>
          </cell>
          <cell r="C7405" t="str">
            <v>MNHR</v>
          </cell>
          <cell r="D7405" t="str">
            <v>GRINDING FINS, TEARS, SLIVERS ON EXISTING STRUCTURAL STEEL</v>
          </cell>
          <cell r="F7405">
            <v>0</v>
          </cell>
          <cell r="G7405">
            <v>0</v>
          </cell>
        </row>
        <row r="7406">
          <cell r="A7406" t="str">
            <v>885E00800</v>
          </cell>
          <cell r="B7406">
            <v>0</v>
          </cell>
          <cell r="C7406" t="str">
            <v>LB</v>
          </cell>
          <cell r="D7406" t="str">
            <v>FIELD PAINTING STRUCTURAL STEEL, INTERMEDIATE COAT, WITH WARRANTY</v>
          </cell>
          <cell r="F7406">
            <v>0</v>
          </cell>
          <cell r="G7406">
            <v>0</v>
          </cell>
        </row>
        <row r="7407">
          <cell r="A7407" t="str">
            <v>885E00850</v>
          </cell>
          <cell r="B7407">
            <v>0</v>
          </cell>
          <cell r="C7407" t="str">
            <v>LB</v>
          </cell>
          <cell r="D7407" t="str">
            <v>FIELD PAINTING STRUCTURAL STEEL, FINISH COAT, WITH WARRANTY</v>
          </cell>
          <cell r="F7407">
            <v>0</v>
          </cell>
          <cell r="G7407">
            <v>0</v>
          </cell>
        </row>
        <row r="7408">
          <cell r="A7408" t="str">
            <v>885E10000</v>
          </cell>
          <cell r="B7408">
            <v>0</v>
          </cell>
          <cell r="C7408" t="str">
            <v>EACH</v>
          </cell>
          <cell r="D7408" t="str">
            <v>FINAL INSPECTION REPAIR</v>
          </cell>
          <cell r="F7408">
            <v>0</v>
          </cell>
          <cell r="G7408">
            <v>0</v>
          </cell>
        </row>
        <row r="7409">
          <cell r="A7409" t="str">
            <v>885E90000</v>
          </cell>
          <cell r="B7409">
            <v>0</v>
          </cell>
          <cell r="C7409" t="str">
            <v>SF</v>
          </cell>
          <cell r="D7409" t="str">
            <v>FIELD PAINTING, MISC.:</v>
          </cell>
          <cell r="F7409">
            <v>0</v>
          </cell>
          <cell r="G7409">
            <v>1</v>
          </cell>
        </row>
        <row r="7410">
          <cell r="A7410" t="str">
            <v>885E90010</v>
          </cell>
          <cell r="B7410">
            <v>1</v>
          </cell>
          <cell r="C7410" t="str">
            <v>LS</v>
          </cell>
          <cell r="D7410" t="str">
            <v>FIELD PAINTING, MISC.:</v>
          </cell>
          <cell r="F7410">
            <v>1</v>
          </cell>
          <cell r="G7410">
            <v>1</v>
          </cell>
        </row>
        <row r="7411">
          <cell r="A7411" t="str">
            <v>885E90020</v>
          </cell>
          <cell r="B7411">
            <v>1</v>
          </cell>
          <cell r="C7411" t="str">
            <v>FT</v>
          </cell>
          <cell r="D7411" t="str">
            <v>FIELD PAINTING, MISC.:</v>
          </cell>
          <cell r="F7411">
            <v>1</v>
          </cell>
          <cell r="G7411">
            <v>1</v>
          </cell>
        </row>
        <row r="7412">
          <cell r="A7412" t="str">
            <v>886E10000</v>
          </cell>
          <cell r="B7412">
            <v>1</v>
          </cell>
          <cell r="C7412" t="str">
            <v>SY</v>
          </cell>
          <cell r="D7412" t="str">
            <v>HOT IN-PLACE RECYCLING WITH WARRANTY</v>
          </cell>
          <cell r="F7412">
            <v>1</v>
          </cell>
          <cell r="G7412">
            <v>0</v>
          </cell>
        </row>
        <row r="7413">
          <cell r="A7413" t="str">
            <v>892E10200</v>
          </cell>
          <cell r="B7413">
            <v>0</v>
          </cell>
          <cell r="C7413" t="str">
            <v>CY</v>
          </cell>
          <cell r="D7413" t="str">
            <v>QC/QA CONCRETE, CLASS QC2, SUPERSTRUCTURE (DECK) WITH WARRANTY</v>
          </cell>
          <cell r="F7413">
            <v>0</v>
          </cell>
          <cell r="G7413">
            <v>0</v>
          </cell>
        </row>
        <row r="7414">
          <cell r="A7414" t="str">
            <v>892E10201</v>
          </cell>
          <cell r="B7414">
            <v>0</v>
          </cell>
          <cell r="C7414" t="str">
            <v>CY</v>
          </cell>
          <cell r="D7414" t="str">
            <v>QC/QA CONCRETE, CLASS QC2, SUPERSTRUCTURE (DECK) WITH WARRANTY, AS PER PLAN</v>
          </cell>
          <cell r="F7414">
            <v>0</v>
          </cell>
          <cell r="G7414">
            <v>0</v>
          </cell>
        </row>
        <row r="7415">
          <cell r="A7415" t="str">
            <v>892E10400</v>
          </cell>
          <cell r="B7415">
            <v>0</v>
          </cell>
          <cell r="C7415" t="str">
            <v>CY</v>
          </cell>
          <cell r="D7415" t="str">
            <v>QC/QA CONCRETE, CLASS QC3, SUPERSTRUCTURE (DECK) WITH WARRANTY</v>
          </cell>
          <cell r="F7415">
            <v>0</v>
          </cell>
          <cell r="G7415">
            <v>0</v>
          </cell>
        </row>
        <row r="7416">
          <cell r="A7416" t="str">
            <v>892E10600</v>
          </cell>
          <cell r="B7416">
            <v>0</v>
          </cell>
          <cell r="C7416" t="str">
            <v>SY</v>
          </cell>
          <cell r="D7416" t="str">
            <v>QC/QA CONCRETE, CLASS QC2, SUPERSTRUCTURE (DECK) WITH WARRANTY</v>
          </cell>
          <cell r="F7416">
            <v>0</v>
          </cell>
          <cell r="G7416">
            <v>0</v>
          </cell>
        </row>
        <row r="7417">
          <cell r="A7417" t="str">
            <v>892E10800</v>
          </cell>
          <cell r="B7417">
            <v>0</v>
          </cell>
          <cell r="C7417" t="str">
            <v>SY</v>
          </cell>
          <cell r="D7417" t="str">
            <v>QC/QA CONCRETE, CLASS QC3, SUPERSTRUCTURE (DECK) WITH WARRANTY</v>
          </cell>
          <cell r="F7417">
            <v>0</v>
          </cell>
          <cell r="G7417">
            <v>0</v>
          </cell>
        </row>
        <row r="7418">
          <cell r="A7418" t="str">
            <v>895E10010</v>
          </cell>
          <cell r="B7418">
            <v>0</v>
          </cell>
          <cell r="C7418" t="str">
            <v>EACH</v>
          </cell>
          <cell r="D7418" t="str">
            <v>MANUFACTURED WATER QUALITY STRUCTURE, TYPE 1</v>
          </cell>
          <cell r="F7418">
            <v>0</v>
          </cell>
          <cell r="G7418">
            <v>0</v>
          </cell>
        </row>
        <row r="7419">
          <cell r="A7419" t="str">
            <v>895E10011</v>
          </cell>
          <cell r="B7419">
            <v>0</v>
          </cell>
          <cell r="C7419" t="str">
            <v>EACH</v>
          </cell>
          <cell r="D7419" t="str">
            <v>MANUFACTURED WATER QUALITY STRUCTURE, TYPE 1, AS PER PLAN</v>
          </cell>
          <cell r="F7419">
            <v>0</v>
          </cell>
          <cell r="G7419">
            <v>0</v>
          </cell>
        </row>
        <row r="7420">
          <cell r="A7420" t="str">
            <v>895E10020</v>
          </cell>
          <cell r="B7420">
            <v>0</v>
          </cell>
          <cell r="C7420" t="str">
            <v>EACH</v>
          </cell>
          <cell r="D7420" t="str">
            <v>MANUFACTURED WATER QUALITY STRUCTURE, TYPE 2</v>
          </cell>
          <cell r="F7420">
            <v>0</v>
          </cell>
          <cell r="G7420">
            <v>0</v>
          </cell>
        </row>
        <row r="7421">
          <cell r="A7421" t="str">
            <v>895E10021</v>
          </cell>
          <cell r="B7421">
            <v>0</v>
          </cell>
          <cell r="C7421" t="str">
            <v>EACH</v>
          </cell>
          <cell r="D7421" t="str">
            <v>MANUFACTURED WATER QUALITY STRUCTURE, TYPE 2, AS PER PLAN</v>
          </cell>
          <cell r="F7421">
            <v>0</v>
          </cell>
          <cell r="G7421">
            <v>0</v>
          </cell>
        </row>
        <row r="7422">
          <cell r="A7422" t="str">
            <v>895E10030</v>
          </cell>
          <cell r="B7422">
            <v>0</v>
          </cell>
          <cell r="C7422" t="str">
            <v>EACH</v>
          </cell>
          <cell r="D7422" t="str">
            <v>MANUFACTURED WATER QUALITY STRUCTURE, TYPE 3</v>
          </cell>
          <cell r="F7422">
            <v>0</v>
          </cell>
          <cell r="G7422">
            <v>0</v>
          </cell>
        </row>
        <row r="7423">
          <cell r="A7423" t="str">
            <v>895E10040</v>
          </cell>
          <cell r="B7423">
            <v>0</v>
          </cell>
          <cell r="C7423" t="str">
            <v>EACH</v>
          </cell>
          <cell r="D7423" t="str">
            <v>MANUFACTURED WATER QUALITY STRUCTURE, TYPE 4</v>
          </cell>
          <cell r="F7423">
            <v>0</v>
          </cell>
          <cell r="G7423">
            <v>0</v>
          </cell>
        </row>
        <row r="7424">
          <cell r="A7424" t="str">
            <v>896E00010</v>
          </cell>
          <cell r="B7424">
            <v>0</v>
          </cell>
          <cell r="C7424" t="str">
            <v>SNMT</v>
          </cell>
          <cell r="D7424" t="str">
            <v>PORTABLE NON-INTRUSIVE TRAFFIC SENSOR, CLASS I</v>
          </cell>
          <cell r="F7424">
            <v>0</v>
          </cell>
          <cell r="G7424">
            <v>0</v>
          </cell>
        </row>
        <row r="7425">
          <cell r="A7425" t="str">
            <v>896E00012</v>
          </cell>
          <cell r="B7425">
            <v>0</v>
          </cell>
          <cell r="C7425" t="str">
            <v>SNMT</v>
          </cell>
          <cell r="D7425" t="str">
            <v>PORTABLE NON-INTRUSIVE TRAFFIC SENSOR, CLASS II</v>
          </cell>
          <cell r="F7425">
            <v>0</v>
          </cell>
          <cell r="G7425">
            <v>0</v>
          </cell>
        </row>
        <row r="7426">
          <cell r="A7426" t="str">
            <v>896E00020</v>
          </cell>
          <cell r="B7426">
            <v>0</v>
          </cell>
          <cell r="C7426" t="str">
            <v>SNMT</v>
          </cell>
          <cell r="D7426" t="str">
            <v>PORTABLE CHANGEABLE MESSAGE SIGN</v>
          </cell>
          <cell r="F7426">
            <v>0</v>
          </cell>
          <cell r="G7426">
            <v>0</v>
          </cell>
        </row>
        <row r="7427">
          <cell r="A7427" t="str">
            <v>896E00021</v>
          </cell>
          <cell r="B7427">
            <v>0</v>
          </cell>
          <cell r="C7427" t="str">
            <v>SNMT</v>
          </cell>
          <cell r="D7427" t="str">
            <v>PORTABLE CHANGEABLE MESSAGE SIGN, AS PER PLAN</v>
          </cell>
          <cell r="F7427">
            <v>0</v>
          </cell>
          <cell r="G7427">
            <v>0</v>
          </cell>
        </row>
        <row r="7428">
          <cell r="A7428" t="str">
            <v>897E01010</v>
          </cell>
          <cell r="B7428">
            <v>0</v>
          </cell>
          <cell r="C7428" t="str">
            <v>SY</v>
          </cell>
          <cell r="D7428" t="str">
            <v>PAVEMENT PLANING, ASPHALT CONCRETE, CLASS A</v>
          </cell>
          <cell r="F7428">
            <v>0</v>
          </cell>
          <cell r="G7428">
            <v>1</v>
          </cell>
        </row>
        <row r="7429">
          <cell r="A7429" t="str">
            <v>897E01011</v>
          </cell>
          <cell r="B7429">
            <v>1</v>
          </cell>
          <cell r="C7429" t="str">
            <v>SY</v>
          </cell>
          <cell r="D7429" t="str">
            <v>PAVEMENT PLANING, ASPHALT CONCRETE, CLASS A, AS PER PLAN</v>
          </cell>
          <cell r="F7429">
            <v>1</v>
          </cell>
          <cell r="G7429">
            <v>1</v>
          </cell>
        </row>
        <row r="7430">
          <cell r="A7430" t="str">
            <v>897E01020</v>
          </cell>
          <cell r="B7430">
            <v>1</v>
          </cell>
          <cell r="C7430" t="str">
            <v>SY</v>
          </cell>
          <cell r="D7430" t="str">
            <v>PAVEMENT PLANING, ASPHALT CONCRETE, CLASS B</v>
          </cell>
          <cell r="F7430">
            <v>1</v>
          </cell>
          <cell r="G7430">
            <v>1</v>
          </cell>
        </row>
        <row r="7431">
          <cell r="A7431" t="str">
            <v>897E01021</v>
          </cell>
          <cell r="B7431">
            <v>1</v>
          </cell>
          <cell r="C7431" t="str">
            <v>SY</v>
          </cell>
          <cell r="D7431" t="str">
            <v>PAVEMENT PLANING, ASPHALT CONCRETE, CLASS B, AS PER PLAN</v>
          </cell>
          <cell r="F7431">
            <v>1</v>
          </cell>
          <cell r="G7431">
            <v>1</v>
          </cell>
        </row>
        <row r="7432">
          <cell r="A7432" t="str">
            <v>897E02000</v>
          </cell>
          <cell r="B7432">
            <v>1</v>
          </cell>
          <cell r="C7432" t="str">
            <v>SY</v>
          </cell>
          <cell r="D7432" t="str">
            <v>PATCHING PLANED SURFACE</v>
          </cell>
          <cell r="F7432">
            <v>1</v>
          </cell>
          <cell r="G7432">
            <v>0</v>
          </cell>
        </row>
        <row r="7433">
          <cell r="A7433" t="str">
            <v>897E02001</v>
          </cell>
          <cell r="B7433">
            <v>0</v>
          </cell>
          <cell r="C7433" t="str">
            <v>SY</v>
          </cell>
          <cell r="D7433" t="str">
            <v>PATCHING PLANED SURFACE, AS PER PLAN</v>
          </cell>
          <cell r="F7433">
            <v>0</v>
          </cell>
          <cell r="G7433">
            <v>0</v>
          </cell>
        </row>
        <row r="7434">
          <cell r="A7434" t="str">
            <v>900E01000</v>
          </cell>
          <cell r="B7434">
            <v>0</v>
          </cell>
          <cell r="C7434" t="str">
            <v>MILE</v>
          </cell>
          <cell r="D7434" t="str">
            <v>SPECIAL -</v>
          </cell>
          <cell r="F7434">
            <v>0</v>
          </cell>
          <cell r="G7434">
            <v>1</v>
          </cell>
        </row>
        <row r="7435">
          <cell r="A7435" t="str">
            <v>900E10000</v>
          </cell>
          <cell r="B7435">
            <v>1</v>
          </cell>
          <cell r="C7435" t="str">
            <v>FT</v>
          </cell>
          <cell r="D7435" t="str">
            <v>SPECIAL -</v>
          </cell>
          <cell r="F7435">
            <v>1</v>
          </cell>
          <cell r="G7435">
            <v>1</v>
          </cell>
        </row>
        <row r="7436">
          <cell r="A7436" t="str">
            <v>900E11000</v>
          </cell>
          <cell r="B7436">
            <v>1</v>
          </cell>
          <cell r="C7436" t="str">
            <v>EACH</v>
          </cell>
          <cell r="D7436" t="str">
            <v>SPECIAL -</v>
          </cell>
          <cell r="F7436">
            <v>1</v>
          </cell>
          <cell r="G7436">
            <v>1</v>
          </cell>
        </row>
        <row r="7437">
          <cell r="A7437" t="str">
            <v>900E12000</v>
          </cell>
          <cell r="B7437">
            <v>1</v>
          </cell>
          <cell r="C7437" t="str">
            <v>TKFT</v>
          </cell>
          <cell r="D7437" t="str">
            <v>SPECIAL -</v>
          </cell>
          <cell r="F7437">
            <v>1</v>
          </cell>
          <cell r="G7437">
            <v>1</v>
          </cell>
        </row>
        <row r="7438">
          <cell r="A7438" t="str">
            <v>900E13000</v>
          </cell>
          <cell r="B7438">
            <v>1</v>
          </cell>
          <cell r="C7438" t="str">
            <v>PAIR</v>
          </cell>
          <cell r="D7438" t="str">
            <v>SPECIAL -</v>
          </cell>
          <cell r="F7438">
            <v>1</v>
          </cell>
          <cell r="G7438">
            <v>1</v>
          </cell>
        </row>
        <row r="7439">
          <cell r="A7439" t="str">
            <v>900E14000</v>
          </cell>
          <cell r="B7439">
            <v>1</v>
          </cell>
          <cell r="C7439" t="str">
            <v>JT</v>
          </cell>
          <cell r="D7439" t="str">
            <v>SPECIAL -</v>
          </cell>
          <cell r="F7439">
            <v>1</v>
          </cell>
          <cell r="G7439">
            <v>1</v>
          </cell>
        </row>
        <row r="7440">
          <cell r="A7440" t="str">
            <v>900E15000</v>
          </cell>
          <cell r="B7440">
            <v>1</v>
          </cell>
          <cell r="C7440" t="str">
            <v>SET</v>
          </cell>
          <cell r="D7440" t="str">
            <v>SPECIAL -</v>
          </cell>
          <cell r="F7440">
            <v>1</v>
          </cell>
          <cell r="G7440">
            <v>1</v>
          </cell>
        </row>
        <row r="7441">
          <cell r="A7441" t="str">
            <v>900E16000</v>
          </cell>
          <cell r="B7441">
            <v>1</v>
          </cell>
          <cell r="C7441" t="str">
            <v>TON</v>
          </cell>
          <cell r="D7441" t="str">
            <v>SPECIAL -</v>
          </cell>
          <cell r="F7441">
            <v>1</v>
          </cell>
          <cell r="G7441">
            <v>1</v>
          </cell>
        </row>
        <row r="7442">
          <cell r="A7442" t="str">
            <v>900E17000</v>
          </cell>
          <cell r="B7442">
            <v>1</v>
          </cell>
          <cell r="C7442" t="str">
            <v>LS</v>
          </cell>
          <cell r="D7442" t="str">
            <v>SPECIAL -</v>
          </cell>
          <cell r="F7442">
            <v>1</v>
          </cell>
          <cell r="G7442">
            <v>1</v>
          </cell>
        </row>
        <row r="7443">
          <cell r="A7443" t="str">
            <v>900E19000</v>
          </cell>
          <cell r="B7443">
            <v>1</v>
          </cell>
          <cell r="C7443" t="str">
            <v>CY</v>
          </cell>
          <cell r="D7443" t="str">
            <v>SPECIAL -</v>
          </cell>
          <cell r="F7443">
            <v>1</v>
          </cell>
          <cell r="G7443">
            <v>1</v>
          </cell>
        </row>
        <row r="7444">
          <cell r="A7444" t="str">
            <v>900E20000</v>
          </cell>
          <cell r="B7444">
            <v>1</v>
          </cell>
          <cell r="C7444" t="str">
            <v>SY</v>
          </cell>
          <cell r="D7444" t="str">
            <v>SPECIAL -</v>
          </cell>
          <cell r="F7444">
            <v>1</v>
          </cell>
          <cell r="G7444">
            <v>1</v>
          </cell>
        </row>
        <row r="7445">
          <cell r="A7445" t="str">
            <v>900E21000</v>
          </cell>
          <cell r="B7445">
            <v>1</v>
          </cell>
          <cell r="C7445" t="str">
            <v>BNDL</v>
          </cell>
          <cell r="D7445" t="str">
            <v>SPECIAL -</v>
          </cell>
          <cell r="F7445">
            <v>1</v>
          </cell>
          <cell r="G7445">
            <v>1</v>
          </cell>
        </row>
        <row r="7446">
          <cell r="A7446" t="str">
            <v>900E22000</v>
          </cell>
          <cell r="B7446">
            <v>1</v>
          </cell>
          <cell r="C7446" t="str">
            <v>LB</v>
          </cell>
          <cell r="D7446" t="str">
            <v>SPECIAL -</v>
          </cell>
          <cell r="F7446">
            <v>1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>
            <v>1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>
            <v>0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>
            <v>0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>
            <v>0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>
            <v>0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>
            <v>0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>
            <v>0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>
            <v>0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>
            <v>0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>
            <v>0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>
            <v>0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>
            <v>1</v>
          </cell>
          <cell r="G7458">
            <v>1</v>
          </cell>
        </row>
        <row r="7459">
          <cell r="A7459" t="str">
            <v>990E10000</v>
          </cell>
          <cell r="B7459">
            <v>1</v>
          </cell>
          <cell r="C7459" t="str">
            <v>LS</v>
          </cell>
          <cell r="D7459" t="str">
            <v>ESTIMATED COST OF REPAIRS TO DETOUR</v>
          </cell>
          <cell r="F7459">
            <v>1</v>
          </cell>
          <cell r="G7459">
            <v>0</v>
          </cell>
        </row>
        <row r="7460">
          <cell r="A7460" t="str">
            <v>990E10010</v>
          </cell>
          <cell r="B7460">
            <v>0</v>
          </cell>
          <cell r="C7460" t="str">
            <v>LS</v>
          </cell>
          <cell r="D7460" t="str">
            <v>ESTIMATED COST OF RIGHT OF WAY</v>
          </cell>
          <cell r="F7460">
            <v>0</v>
          </cell>
          <cell r="G7460">
            <v>0</v>
          </cell>
        </row>
        <row r="7461">
          <cell r="A7461" t="str">
            <v>990E10020</v>
          </cell>
          <cell r="B7461">
            <v>0</v>
          </cell>
          <cell r="C7461" t="str">
            <v>LS</v>
          </cell>
          <cell r="D7461" t="str">
            <v>ESTIMATED COST OF ENGINEERING, SUPERINTENDENCE AND CONTINGENCIES</v>
          </cell>
          <cell r="F7461">
            <v>0</v>
          </cell>
          <cell r="G7461">
            <v>0</v>
          </cell>
        </row>
        <row r="7462">
          <cell r="A7462" t="str">
            <v>990E10030</v>
          </cell>
          <cell r="B7462">
            <v>0</v>
          </cell>
          <cell r="C7462" t="str">
            <v>LS</v>
          </cell>
          <cell r="D7462" t="str">
            <v>ESTIMATED COST OF PRELIMINARY ENGINEERING</v>
          </cell>
          <cell r="F7462">
            <v>0</v>
          </cell>
          <cell r="G7462">
            <v>0</v>
          </cell>
        </row>
        <row r="7463">
          <cell r="A7463" t="str">
            <v>990E10040</v>
          </cell>
          <cell r="B7463">
            <v>0</v>
          </cell>
          <cell r="C7463" t="str">
            <v>LS</v>
          </cell>
          <cell r="D7463" t="str">
            <v>ESTIMATED COST OF FORCE ACCOUNT WORK</v>
          </cell>
          <cell r="F7463">
            <v>0</v>
          </cell>
          <cell r="G7463">
            <v>0</v>
          </cell>
        </row>
        <row r="7464">
          <cell r="A7464" t="str">
            <v>990E10500</v>
          </cell>
          <cell r="B7464">
            <v>0</v>
          </cell>
          <cell r="C7464" t="str">
            <v>LS</v>
          </cell>
          <cell r="D7464" t="str">
            <v>ESTIMATED COST OF INCENTIVE/DISINCENTIVE PAYMENT</v>
          </cell>
          <cell r="F7464">
            <v>0</v>
          </cell>
          <cell r="G7464">
            <v>0</v>
          </cell>
        </row>
        <row r="7465">
          <cell r="A7465" t="str">
            <v>990E20000</v>
          </cell>
          <cell r="B7465">
            <v>0</v>
          </cell>
          <cell r="C7465" t="str">
            <v>LS</v>
          </cell>
          <cell r="D7465" t="str">
            <v>FORCE ACCOUNT</v>
          </cell>
          <cell r="F7465">
            <v>0</v>
          </cell>
          <cell r="G7465">
            <v>0</v>
          </cell>
        </row>
        <row r="7466">
          <cell r="A7466" t="str">
            <v>990E20010</v>
          </cell>
          <cell r="B7466">
            <v>0</v>
          </cell>
          <cell r="C7466" t="str">
            <v>LS</v>
          </cell>
          <cell r="D7466" t="str">
            <v>DIFFERENCE BETWEEN ESTIMATED AND ACTUAL COST OF FORCE ACCOUNT</v>
          </cell>
          <cell r="F7466">
            <v>0</v>
          </cell>
          <cell r="G7466">
            <v>0</v>
          </cell>
        </row>
        <row r="7467">
          <cell r="A7467" t="str">
            <v>990E21000</v>
          </cell>
          <cell r="B7467">
            <v>0</v>
          </cell>
          <cell r="C7467" t="str">
            <v>DLR</v>
          </cell>
          <cell r="D7467" t="str">
            <v>INTEREST PAYMENTS</v>
          </cell>
          <cell r="F7467">
            <v>0</v>
          </cell>
          <cell r="G7467">
            <v>0</v>
          </cell>
        </row>
        <row r="7468">
          <cell r="A7468" t="str">
            <v>990E24000</v>
          </cell>
          <cell r="B7468">
            <v>0</v>
          </cell>
          <cell r="C7468" t="str">
            <v>LS</v>
          </cell>
          <cell r="D7468" t="str">
            <v>BITUMINOUS PRICE ADJUSTMENT</v>
          </cell>
          <cell r="F7468">
            <v>0</v>
          </cell>
          <cell r="G7468">
            <v>0</v>
          </cell>
        </row>
        <row r="7469">
          <cell r="A7469" t="str">
            <v>990E24100</v>
          </cell>
          <cell r="B7469">
            <v>0</v>
          </cell>
          <cell r="C7469" t="str">
            <v>LS</v>
          </cell>
          <cell r="D7469" t="str">
            <v>446 ADJUSTMENT</v>
          </cell>
          <cell r="F7469">
            <v>0</v>
          </cell>
          <cell r="G7469">
            <v>0</v>
          </cell>
        </row>
        <row r="7470">
          <cell r="A7470" t="str">
            <v>990E24200</v>
          </cell>
          <cell r="B7470">
            <v>0</v>
          </cell>
          <cell r="C7470" t="str">
            <v>LS</v>
          </cell>
          <cell r="D7470" t="str">
            <v>448 ADJUSTMENT</v>
          </cell>
          <cell r="F7470">
            <v>0</v>
          </cell>
          <cell r="G7470">
            <v>0</v>
          </cell>
        </row>
        <row r="7471">
          <cell r="A7471" t="str">
            <v>990E24300</v>
          </cell>
          <cell r="B7471">
            <v>0</v>
          </cell>
          <cell r="C7471" t="str">
            <v>LS</v>
          </cell>
          <cell r="D7471" t="str">
            <v>SMOOTHNESS</v>
          </cell>
          <cell r="F7471">
            <v>0</v>
          </cell>
          <cell r="G7471">
            <v>0</v>
          </cell>
        </row>
        <row r="7472">
          <cell r="A7472" t="str">
            <v>990E24400</v>
          </cell>
          <cell r="B7472">
            <v>0</v>
          </cell>
          <cell r="C7472" t="str">
            <v>LS</v>
          </cell>
          <cell r="D7472" t="str">
            <v>STEEL PRICE ADJUSTMENT</v>
          </cell>
          <cell r="F7472">
            <v>0</v>
          </cell>
          <cell r="G7472">
            <v>0</v>
          </cell>
        </row>
        <row r="7473">
          <cell r="A7473" t="str">
            <v>990E24500</v>
          </cell>
          <cell r="B7473">
            <v>0</v>
          </cell>
          <cell r="C7473" t="str">
            <v>LS</v>
          </cell>
          <cell r="D7473" t="str">
            <v>QC / QA</v>
          </cell>
          <cell r="F7473">
            <v>0</v>
          </cell>
          <cell r="G7473">
            <v>0</v>
          </cell>
        </row>
        <row r="7474">
          <cell r="A7474" t="str">
            <v>990E24600</v>
          </cell>
          <cell r="B7474">
            <v>0</v>
          </cell>
          <cell r="C7474" t="str">
            <v>LS</v>
          </cell>
          <cell r="D7474" t="str">
            <v>LANDSCAPING ADJUSTMENT</v>
          </cell>
          <cell r="F7474">
            <v>0</v>
          </cell>
          <cell r="G7474">
            <v>0</v>
          </cell>
        </row>
        <row r="7475">
          <cell r="A7475" t="str">
            <v>990E24700</v>
          </cell>
          <cell r="B7475">
            <v>0</v>
          </cell>
          <cell r="C7475" t="str">
            <v>LS</v>
          </cell>
          <cell r="D7475" t="str">
            <v>104.02 ADJUSTMENT</v>
          </cell>
          <cell r="F7475">
            <v>0</v>
          </cell>
          <cell r="G7475">
            <v>0</v>
          </cell>
        </row>
        <row r="7476">
          <cell r="A7476" t="str">
            <v>990E24800</v>
          </cell>
          <cell r="B7476">
            <v>0</v>
          </cell>
          <cell r="C7476" t="str">
            <v>LS</v>
          </cell>
          <cell r="D7476" t="str">
            <v>NON-SPEC MATERIAL DEDUCTION</v>
          </cell>
          <cell r="F7476">
            <v>0</v>
          </cell>
          <cell r="G7476">
            <v>0</v>
          </cell>
        </row>
        <row r="7477">
          <cell r="A7477" t="str">
            <v>990E24900</v>
          </cell>
          <cell r="B7477">
            <v>0</v>
          </cell>
          <cell r="C7477" t="str">
            <v>LS</v>
          </cell>
          <cell r="D7477" t="str">
            <v>109.05 - BUY BACK MATERIAL</v>
          </cell>
          <cell r="F7477">
            <v>0</v>
          </cell>
          <cell r="G7477">
            <v>0</v>
          </cell>
        </row>
        <row r="7478">
          <cell r="A7478" t="str">
            <v>990E25000</v>
          </cell>
          <cell r="B7478">
            <v>0</v>
          </cell>
          <cell r="C7478" t="str">
            <v>LS</v>
          </cell>
          <cell r="D7478" t="str">
            <v>FUEL PRICE ADJUSTMENT</v>
          </cell>
          <cell r="F7478">
            <v>0</v>
          </cell>
          <cell r="G7478">
            <v>0</v>
          </cell>
        </row>
        <row r="7479">
          <cell r="A7479" t="str">
            <v>990E25100</v>
          </cell>
          <cell r="B7479">
            <v>0</v>
          </cell>
          <cell r="C7479" t="str">
            <v>LS</v>
          </cell>
          <cell r="D7479" t="str">
            <v>UTILITY CONFLICT/DELAYS</v>
          </cell>
          <cell r="F7479">
            <v>0</v>
          </cell>
          <cell r="G7479">
            <v>0</v>
          </cell>
        </row>
        <row r="7480">
          <cell r="A7480" t="str">
            <v>990E25200</v>
          </cell>
          <cell r="B7480">
            <v>0</v>
          </cell>
          <cell r="C7480" t="str">
            <v>LS</v>
          </cell>
          <cell r="D7480" t="str">
            <v>ABANDONED UTILITY CONFLICT/DELAYS</v>
          </cell>
          <cell r="F7480">
            <v>0</v>
          </cell>
          <cell r="G7480">
            <v>0</v>
          </cell>
        </row>
        <row r="7481">
          <cell r="A7481" t="str">
            <v>990E25300</v>
          </cell>
          <cell r="B7481">
            <v>0</v>
          </cell>
          <cell r="C7481" t="str">
            <v>LS</v>
          </cell>
          <cell r="D7481" t="str">
            <v>105.03 NON-CONFORMANCE ADJUSTMENT</v>
          </cell>
          <cell r="F7481">
            <v>0</v>
          </cell>
          <cell r="G7481">
            <v>0</v>
          </cell>
        </row>
        <row r="7482">
          <cell r="A7482" t="str">
            <v>990E25400</v>
          </cell>
          <cell r="B7482">
            <v>0</v>
          </cell>
          <cell r="C7482" t="str">
            <v>LS</v>
          </cell>
          <cell r="D7482" t="str">
            <v>LUMP SUM ADJUSTMENT - GENERAL / OTHER ITEMS</v>
          </cell>
          <cell r="F7482">
            <v>0</v>
          </cell>
          <cell r="G7482">
            <v>0</v>
          </cell>
        </row>
        <row r="7483">
          <cell r="A7483" t="str">
            <v>990E30000</v>
          </cell>
          <cell r="B7483">
            <v>0</v>
          </cell>
          <cell r="C7483" t="str">
            <v>LS</v>
          </cell>
          <cell r="D7483" t="str">
            <v>AGREED LUMP SUM</v>
          </cell>
          <cell r="F7483">
            <v>0</v>
          </cell>
          <cell r="G7483">
            <v>0</v>
          </cell>
        </row>
        <row r="7484">
          <cell r="A7484" t="str">
            <v>990E40000</v>
          </cell>
          <cell r="B7484">
            <v>0</v>
          </cell>
          <cell r="C7484" t="str">
            <v>EACH</v>
          </cell>
          <cell r="D7484" t="str">
            <v>AGREED UNIT PRICE</v>
          </cell>
          <cell r="F7484">
            <v>0</v>
          </cell>
          <cell r="G7484">
            <v>0</v>
          </cell>
        </row>
        <row r="7485">
          <cell r="A7485" t="str">
            <v>990E40010</v>
          </cell>
          <cell r="B7485">
            <v>0</v>
          </cell>
          <cell r="C7485" t="str">
            <v>FT</v>
          </cell>
          <cell r="D7485" t="str">
            <v>AGREED UNIT PRICE</v>
          </cell>
          <cell r="F7485">
            <v>0</v>
          </cell>
          <cell r="G7485">
            <v>0</v>
          </cell>
        </row>
        <row r="7486">
          <cell r="A7486" t="str">
            <v>990E40020</v>
          </cell>
          <cell r="B7486">
            <v>0</v>
          </cell>
          <cell r="C7486" t="str">
            <v>SF</v>
          </cell>
          <cell r="D7486" t="str">
            <v>AGREED UNIT PRICE</v>
          </cell>
          <cell r="F7486">
            <v>0</v>
          </cell>
          <cell r="G7486">
            <v>0</v>
          </cell>
        </row>
        <row r="7487">
          <cell r="A7487" t="str">
            <v>990E40030</v>
          </cell>
          <cell r="B7487">
            <v>0</v>
          </cell>
          <cell r="C7487" t="str">
            <v>SY</v>
          </cell>
          <cell r="D7487" t="str">
            <v>AGREED UNIT PRICE</v>
          </cell>
          <cell r="F7487">
            <v>0</v>
          </cell>
          <cell r="G7487">
            <v>0</v>
          </cell>
        </row>
        <row r="7488">
          <cell r="A7488" t="str">
            <v>990E40050</v>
          </cell>
          <cell r="B7488">
            <v>0</v>
          </cell>
          <cell r="C7488" t="str">
            <v>MILE</v>
          </cell>
          <cell r="D7488" t="str">
            <v>AGREED UNIT PRICE</v>
          </cell>
          <cell r="F7488">
            <v>0</v>
          </cell>
          <cell r="G7488">
            <v>0</v>
          </cell>
        </row>
        <row r="7489">
          <cell r="A7489" t="str">
            <v>990E40060</v>
          </cell>
          <cell r="B7489">
            <v>0</v>
          </cell>
          <cell r="C7489" t="str">
            <v>CY</v>
          </cell>
          <cell r="D7489" t="str">
            <v>AGREED UNIT PRICE</v>
          </cell>
          <cell r="F7489">
            <v>0</v>
          </cell>
          <cell r="G7489">
            <v>0</v>
          </cell>
        </row>
        <row r="7490">
          <cell r="A7490" t="str">
            <v>990E40070</v>
          </cell>
          <cell r="B7490">
            <v>0</v>
          </cell>
          <cell r="C7490" t="str">
            <v>LB</v>
          </cell>
          <cell r="D7490" t="str">
            <v>AGREED UNIT PRICE</v>
          </cell>
          <cell r="F7490">
            <v>0</v>
          </cell>
          <cell r="G7490">
            <v>0</v>
          </cell>
        </row>
        <row r="7491">
          <cell r="A7491" t="str">
            <v>990E40080</v>
          </cell>
          <cell r="B7491">
            <v>0</v>
          </cell>
          <cell r="C7491" t="str">
            <v>MNTH</v>
          </cell>
          <cell r="D7491" t="str">
            <v>AGREED UNIT PRICE</v>
          </cell>
          <cell r="F7491">
            <v>0</v>
          </cell>
          <cell r="G7491">
            <v>0</v>
          </cell>
        </row>
        <row r="7492">
          <cell r="A7492" t="str">
            <v>990E40090</v>
          </cell>
          <cell r="B7492">
            <v>0</v>
          </cell>
          <cell r="C7492" t="str">
            <v>TON</v>
          </cell>
          <cell r="D7492" t="str">
            <v>AGREED UNIT PRICE</v>
          </cell>
          <cell r="F7492">
            <v>0</v>
          </cell>
          <cell r="G7492">
            <v>0</v>
          </cell>
        </row>
        <row r="7493">
          <cell r="A7493" t="str">
            <v>990E40100</v>
          </cell>
          <cell r="B7493">
            <v>0</v>
          </cell>
          <cell r="C7493" t="str">
            <v>TKFT</v>
          </cell>
          <cell r="D7493" t="str">
            <v>AGREED UNIT PRICE</v>
          </cell>
          <cell r="F7493">
            <v>0</v>
          </cell>
          <cell r="G7493">
            <v>0</v>
          </cell>
        </row>
        <row r="7494">
          <cell r="A7494" t="str">
            <v>990E50000</v>
          </cell>
          <cell r="B7494">
            <v>0</v>
          </cell>
          <cell r="C7494" t="str">
            <v>HOUR</v>
          </cell>
          <cell r="D7494" t="str">
            <v>AGREED UNIT PRICE</v>
          </cell>
          <cell r="F7494">
            <v>0</v>
          </cell>
          <cell r="G7494">
            <v>0</v>
          </cell>
        </row>
        <row r="7495">
          <cell r="A7495" t="str">
            <v>990E50100</v>
          </cell>
          <cell r="B7495">
            <v>0</v>
          </cell>
          <cell r="C7495" t="str">
            <v>DAY</v>
          </cell>
          <cell r="D7495" t="str">
            <v>AGREED UNIT PRICE</v>
          </cell>
          <cell r="F7495">
            <v>0</v>
          </cell>
          <cell r="G7495">
            <v>0</v>
          </cell>
        </row>
        <row r="7496">
          <cell r="A7496" t="str">
            <v>990E50110</v>
          </cell>
          <cell r="B7496">
            <v>0</v>
          </cell>
          <cell r="C7496" t="str">
            <v>GAL</v>
          </cell>
          <cell r="D7496" t="str">
            <v>AGREED UNIT PRICE</v>
          </cell>
          <cell r="F7496">
            <v>0</v>
          </cell>
          <cell r="G7496">
            <v>0</v>
          </cell>
        </row>
        <row r="7497">
          <cell r="A7497" t="str">
            <v>990E50120</v>
          </cell>
          <cell r="B7497">
            <v>0</v>
          </cell>
          <cell r="C7497" t="str">
            <v>STA</v>
          </cell>
          <cell r="D7497" t="str">
            <v>AGREED UNIT PRICE</v>
          </cell>
          <cell r="F7497">
            <v>0</v>
          </cell>
          <cell r="G7497">
            <v>0</v>
          </cell>
        </row>
        <row r="7498">
          <cell r="A7498" t="str">
            <v>990E50130</v>
          </cell>
          <cell r="B7498">
            <v>0</v>
          </cell>
          <cell r="C7498" t="str">
            <v>MSF</v>
          </cell>
          <cell r="D7498" t="str">
            <v>AGREED UNIT PRICE</v>
          </cell>
          <cell r="F7498">
            <v>0</v>
          </cell>
          <cell r="G7498">
            <v>0</v>
          </cell>
        </row>
        <row r="7499">
          <cell r="A7499" t="str">
            <v>990E50140</v>
          </cell>
          <cell r="B7499">
            <v>0</v>
          </cell>
          <cell r="C7499" t="str">
            <v>MGAL</v>
          </cell>
          <cell r="D7499" t="str">
            <v>AGREED UNIT PRICE</v>
          </cell>
          <cell r="F7499">
            <v>0</v>
          </cell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128"/>
  <sheetViews>
    <sheetView showGridLines="0" tabSelected="1" topLeftCell="D55" zoomScaleNormal="100" workbookViewId="0">
      <selection activeCell="D64" sqref="D64:AD86"/>
    </sheetView>
  </sheetViews>
  <sheetFormatPr defaultColWidth="9.140625" defaultRowHeight="12.75" customHeight="1" x14ac:dyDescent="0.2"/>
  <cols>
    <col min="1" max="1" width="2.7109375" style="5" customWidth="1"/>
    <col min="2" max="2" width="9.140625" style="34"/>
    <col min="3" max="3" width="2.7109375" style="5" customWidth="1"/>
    <col min="4" max="4" width="8.7109375" style="5" customWidth="1"/>
    <col min="5" max="5" width="12.7109375" style="5" customWidth="1"/>
    <col min="6" max="6" width="10.7109375" style="5" customWidth="1"/>
    <col min="7" max="7" width="4.28515625" style="5" customWidth="1"/>
    <col min="8" max="8" width="12.7109375" style="5" customWidth="1"/>
    <col min="9" max="9" width="10.7109375" style="5" customWidth="1"/>
    <col min="10" max="10" width="9.7109375" style="6" customWidth="1"/>
    <col min="11" max="30" width="9.710937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3"/>
      <c r="F1" s="3" t="s">
        <v>8</v>
      </c>
      <c r="G1" s="31" t="s">
        <v>16</v>
      </c>
      <c r="H1" s="2" t="s">
        <v>14</v>
      </c>
      <c r="I1" s="1"/>
      <c r="J1" s="1"/>
      <c r="K1" s="1"/>
      <c r="L1" s="28"/>
      <c r="M1" s="1"/>
      <c r="N1" s="1"/>
      <c r="O1" s="1"/>
      <c r="P1" s="28"/>
      <c r="Q1" s="28"/>
      <c r="R1" s="28"/>
      <c r="S1" s="28"/>
      <c r="T1" s="28"/>
      <c r="U1" s="28"/>
      <c r="V1" s="23"/>
      <c r="W1" s="23"/>
      <c r="X1" s="1"/>
      <c r="Y1" s="1"/>
      <c r="Z1" s="23"/>
      <c r="AA1" s="23"/>
      <c r="AB1" s="29"/>
      <c r="AC1" s="29"/>
      <c r="AD1" s="29"/>
    </row>
    <row r="2" spans="1:37" ht="12.75" customHeight="1" x14ac:dyDescent="0.2">
      <c r="D2" s="2"/>
      <c r="E2" s="3"/>
      <c r="F2" s="3" t="s">
        <v>5</v>
      </c>
      <c r="G2" s="31" t="s">
        <v>17</v>
      </c>
      <c r="H2" s="2" t="s">
        <v>6</v>
      </c>
      <c r="I2" s="1"/>
      <c r="J2" s="1"/>
      <c r="K2" s="1"/>
      <c r="L2" s="28"/>
      <c r="M2" s="1"/>
      <c r="N2" s="1"/>
      <c r="O2" s="1"/>
      <c r="P2" s="28"/>
      <c r="Q2" s="28"/>
      <c r="R2" s="28"/>
      <c r="S2" s="28"/>
      <c r="T2" s="28"/>
      <c r="U2" s="28"/>
      <c r="V2" s="23"/>
      <c r="W2" s="23"/>
      <c r="X2" s="1"/>
      <c r="Y2" s="1"/>
      <c r="Z2" s="23"/>
      <c r="AA2" s="23"/>
      <c r="AB2" s="29"/>
      <c r="AC2" s="29"/>
      <c r="AD2" s="29"/>
    </row>
    <row r="3" spans="1:37" ht="12.75" customHeight="1" x14ac:dyDescent="0.2">
      <c r="D3" s="2"/>
      <c r="E3" s="3"/>
      <c r="F3" s="3"/>
      <c r="G3" s="31" t="s">
        <v>18</v>
      </c>
      <c r="H3" s="2" t="s">
        <v>7</v>
      </c>
      <c r="I3" s="1"/>
      <c r="J3" s="1"/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23"/>
      <c r="W3" s="23"/>
      <c r="X3" s="1"/>
      <c r="Y3" s="1"/>
      <c r="Z3" s="23"/>
      <c r="AA3" s="23"/>
      <c r="AB3" s="29"/>
      <c r="AC3" s="29"/>
      <c r="AD3" s="29"/>
    </row>
    <row r="4" spans="1:37" ht="12.75" customHeight="1" x14ac:dyDescent="0.2">
      <c r="D4" s="2"/>
      <c r="E4" s="4"/>
      <c r="F4" s="4"/>
      <c r="G4" s="31" t="s">
        <v>19</v>
      </c>
      <c r="H4" s="2" t="s">
        <v>15</v>
      </c>
      <c r="I4" s="1"/>
      <c r="J4" s="1"/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23"/>
      <c r="W4" s="23"/>
      <c r="X4" s="1"/>
      <c r="Y4" s="1"/>
      <c r="Z4" s="23"/>
      <c r="AA4" s="23"/>
      <c r="AB4" s="29"/>
      <c r="AC4" s="29"/>
      <c r="AD4" s="29"/>
    </row>
    <row r="5" spans="1:37" ht="12.75" customHeight="1" x14ac:dyDescent="0.2">
      <c r="D5" s="2"/>
      <c r="E5" s="4"/>
      <c r="F5" s="4"/>
      <c r="G5" s="31"/>
      <c r="H5" s="2"/>
      <c r="I5" s="1"/>
      <c r="J5" s="1"/>
      <c r="K5" s="1"/>
      <c r="L5" s="2"/>
      <c r="M5" s="1"/>
      <c r="N5" s="1"/>
      <c r="O5" s="1"/>
      <c r="P5" s="2"/>
      <c r="Q5" s="2"/>
      <c r="R5" s="2"/>
      <c r="S5" s="2"/>
      <c r="T5" s="2"/>
      <c r="U5" s="2"/>
      <c r="V5" s="23"/>
      <c r="W5" s="23"/>
      <c r="X5" s="1"/>
      <c r="Y5" s="1"/>
      <c r="Z5" s="23"/>
      <c r="AA5" s="23"/>
      <c r="AB5" s="29"/>
      <c r="AC5" s="29"/>
      <c r="AD5" s="29"/>
    </row>
    <row r="6" spans="1:37" ht="12.75" customHeight="1" thickBot="1" x14ac:dyDescent="0.25"/>
    <row r="7" spans="1:37" ht="12.75" customHeight="1" thickBot="1" x14ac:dyDescent="0.25">
      <c r="B7" s="35" t="s">
        <v>11</v>
      </c>
      <c r="D7" s="71">
        <f>AF7</f>
        <v>743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F7" s="25">
        <v>743</v>
      </c>
      <c r="AG7" s="26" t="s">
        <v>4</v>
      </c>
      <c r="AH7" s="27"/>
      <c r="AI7" s="27"/>
      <c r="AJ7" s="27"/>
      <c r="AK7" s="27"/>
    </row>
    <row r="8" spans="1:37" ht="12.75" customHeight="1" thickBot="1" x14ac:dyDescent="0.25">
      <c r="B8" s="36">
        <v>743</v>
      </c>
      <c r="D8" s="72" t="s">
        <v>9</v>
      </c>
      <c r="E8" s="72"/>
      <c r="F8" s="72"/>
      <c r="G8" s="72"/>
      <c r="H8" s="72"/>
      <c r="I8" s="72"/>
      <c r="J8" s="30" t="s">
        <v>161</v>
      </c>
      <c r="K8" s="30" t="s">
        <v>31</v>
      </c>
      <c r="L8" s="30" t="s">
        <v>196</v>
      </c>
      <c r="M8" s="30" t="s">
        <v>197</v>
      </c>
      <c r="N8" s="30" t="s">
        <v>32</v>
      </c>
      <c r="O8" s="30" t="s">
        <v>32</v>
      </c>
      <c r="P8" s="30" t="s">
        <v>32</v>
      </c>
      <c r="Q8" s="30" t="s">
        <v>32</v>
      </c>
      <c r="R8" s="30" t="s">
        <v>65</v>
      </c>
      <c r="S8" s="30" t="s">
        <v>55</v>
      </c>
      <c r="T8" s="30" t="s">
        <v>54</v>
      </c>
      <c r="U8" s="30" t="s">
        <v>38</v>
      </c>
      <c r="V8" s="30" t="s">
        <v>21</v>
      </c>
      <c r="W8" s="30" t="s">
        <v>21</v>
      </c>
      <c r="X8" s="30" t="s">
        <v>21</v>
      </c>
      <c r="Y8" s="30" t="s">
        <v>21</v>
      </c>
      <c r="Z8" s="30" t="s">
        <v>22</v>
      </c>
      <c r="AA8" s="30" t="s">
        <v>39</v>
      </c>
      <c r="AB8" s="30" t="s">
        <v>39</v>
      </c>
      <c r="AC8" s="30" t="s">
        <v>39</v>
      </c>
      <c r="AD8" s="30"/>
      <c r="AE8" s="32"/>
    </row>
    <row r="9" spans="1:37" ht="12.75" customHeight="1" thickBot="1" x14ac:dyDescent="0.25">
      <c r="D9" s="73" t="s">
        <v>10</v>
      </c>
      <c r="E9" s="73"/>
      <c r="F9" s="73"/>
      <c r="G9" s="73"/>
      <c r="H9" s="73"/>
      <c r="I9" s="73"/>
      <c r="J9" s="24"/>
      <c r="K9" s="24"/>
      <c r="L9" s="24"/>
      <c r="M9" s="24"/>
      <c r="N9" s="24" t="s">
        <v>33</v>
      </c>
      <c r="O9" s="24" t="s">
        <v>34</v>
      </c>
      <c r="P9" s="24" t="s">
        <v>35</v>
      </c>
      <c r="Q9" s="24" t="s">
        <v>36</v>
      </c>
      <c r="R9" s="24" t="s">
        <v>66</v>
      </c>
      <c r="S9" s="24"/>
      <c r="T9" s="24"/>
      <c r="U9" s="24"/>
      <c r="V9" s="24" t="s">
        <v>37</v>
      </c>
      <c r="W9" s="24" t="s">
        <v>188</v>
      </c>
      <c r="X9" s="24" t="s">
        <v>158</v>
      </c>
      <c r="Y9" s="24" t="s">
        <v>182</v>
      </c>
      <c r="Z9" s="24" t="s">
        <v>157</v>
      </c>
      <c r="AA9" s="24" t="s">
        <v>186</v>
      </c>
      <c r="AB9" s="24" t="s">
        <v>40</v>
      </c>
      <c r="AC9" s="24" t="s">
        <v>187</v>
      </c>
      <c r="AD9" s="24"/>
      <c r="AE9" s="33"/>
    </row>
    <row r="10" spans="1:37" ht="12.75" customHeight="1" x14ac:dyDescent="0.2">
      <c r="B10" s="93" t="s">
        <v>12</v>
      </c>
      <c r="D10" s="74" t="s">
        <v>0</v>
      </c>
      <c r="E10" s="77" t="s">
        <v>1</v>
      </c>
      <c r="F10" s="78"/>
      <c r="G10" s="78"/>
      <c r="H10" s="78"/>
      <c r="I10" s="79"/>
      <c r="J10" s="8" t="str">
        <f t="shared" ref="J10:AD10" si="0">IF(OR(TRIM(J8)=0,TRIM(J8)=""),"",IF(IFERROR(TRIM(INDEX(QryItemNamed,MATCH(TRIM(J8),ITEM,0),2)),"")="Y","SPECIAL",LEFT(IFERROR(TRIM(INDEX(ITEM,MATCH(TRIM(J8),ITEM,0))),""),3)))</f>
        <v>625</v>
      </c>
      <c r="K10" s="9" t="str">
        <f t="shared" si="0"/>
        <v>625</v>
      </c>
      <c r="L10" s="9" t="str">
        <f t="shared" si="0"/>
        <v>625</v>
      </c>
      <c r="M10" s="9" t="str">
        <f t="shared" si="0"/>
        <v>625</v>
      </c>
      <c r="N10" s="9" t="str">
        <f t="shared" si="0"/>
        <v>625</v>
      </c>
      <c r="O10" s="9" t="str">
        <f t="shared" si="0"/>
        <v>625</v>
      </c>
      <c r="P10" s="9" t="str">
        <f t="shared" si="0"/>
        <v>625</v>
      </c>
      <c r="Q10" s="9" t="str">
        <f t="shared" si="0"/>
        <v>625</v>
      </c>
      <c r="R10" s="9" t="str">
        <f t="shared" si="0"/>
        <v>625</v>
      </c>
      <c r="S10" s="9" t="str">
        <f t="shared" si="0"/>
        <v>625</v>
      </c>
      <c r="T10" s="9" t="str">
        <f t="shared" si="0"/>
        <v>625</v>
      </c>
      <c r="U10" s="9" t="str">
        <f t="shared" si="0"/>
        <v>625</v>
      </c>
      <c r="V10" s="9" t="str">
        <f t="shared" si="0"/>
        <v>625</v>
      </c>
      <c r="W10" s="9" t="str">
        <f t="shared" si="0"/>
        <v>625</v>
      </c>
      <c r="X10" s="9" t="str">
        <f t="shared" si="0"/>
        <v>625</v>
      </c>
      <c r="Y10" s="9" t="str">
        <f t="shared" si="0"/>
        <v>625</v>
      </c>
      <c r="Z10" s="9" t="str">
        <f t="shared" si="0"/>
        <v>625</v>
      </c>
      <c r="AA10" s="9" t="str">
        <f t="shared" si="0"/>
        <v>625</v>
      </c>
      <c r="AB10" s="9" t="str">
        <f t="shared" si="0"/>
        <v>625</v>
      </c>
      <c r="AC10" s="9" t="str">
        <f t="shared" si="0"/>
        <v>625</v>
      </c>
      <c r="AD10" s="9" t="str">
        <f t="shared" si="0"/>
        <v/>
      </c>
    </row>
    <row r="11" spans="1:37" ht="12.75" customHeight="1" x14ac:dyDescent="0.2">
      <c r="B11" s="94"/>
      <c r="D11" s="75"/>
      <c r="E11" s="80"/>
      <c r="F11" s="81"/>
      <c r="G11" s="81"/>
      <c r="H11" s="81"/>
      <c r="I11" s="82"/>
      <c r="J11" s="86" t="str">
        <f t="shared" ref="J11:AD11" si="1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NO. 4 AWG 600 VOLT DISTRIBUTION CABLE, AS PER PLAN</v>
      </c>
      <c r="K11" s="87" t="str">
        <f t="shared" si="1"/>
        <v>NO. 8 AWG 600 VOLT DISTRIBUTION CABLE</v>
      </c>
      <c r="L11" s="87" t="str">
        <f t="shared" si="1"/>
        <v>CONDUIT, 2", 725.051</v>
      </c>
      <c r="M11" s="87" t="str">
        <f t="shared" si="1"/>
        <v>CONDUIT, 3", 725.051</v>
      </c>
      <c r="N11" s="67" t="str">
        <f t="shared" si="1"/>
        <v>CONDUIT, CONCRETE ENCASED, (1)-2"</v>
      </c>
      <c r="O11" s="67" t="str">
        <f t="shared" si="1"/>
        <v>CONDUIT, CONCRETE ENCASED, (2)-2"</v>
      </c>
      <c r="P11" s="67" t="str">
        <f t="shared" si="1"/>
        <v>CONDUIT, CONCRETE ENCASED, (3)-2"</v>
      </c>
      <c r="Q11" s="67" t="str">
        <f t="shared" si="1"/>
        <v>CONDUIT, CONCRETE ENCASED, (4)-2"</v>
      </c>
      <c r="R11" s="67" t="str">
        <f t="shared" si="1"/>
        <v>CONDUIT, MISC.: ENCASED INTERCONNECT CONDUIT BANK, (4)-3" &amp; (1)-1.5", TC-2, SCH 40</v>
      </c>
      <c r="S11" s="67" t="str">
        <f t="shared" si="1"/>
        <v>TRENCH, AS PER PLAN</v>
      </c>
      <c r="T11" s="67" t="str">
        <f t="shared" si="1"/>
        <v>TRENCH IN PAVED AREA, TYPE A, AS PER PLAN</v>
      </c>
      <c r="U11" s="91" t="str">
        <f t="shared" si="1"/>
        <v>PULL BOX REMOVED, AS PER PLAN</v>
      </c>
      <c r="V11" s="91" t="str">
        <f t="shared" si="1"/>
        <v>PULL BOX, MISC.: 27" ROUND CONCRETE (725.08)</v>
      </c>
      <c r="W11" s="91" t="str">
        <f t="shared" si="1"/>
        <v>PULL BOX, MISC.: 32" ROUND CONCRETE (725.08)</v>
      </c>
      <c r="X11" s="67" t="str">
        <f t="shared" si="1"/>
        <v>PULL BOX, MISC.: 48" ROUND CONCRETE, TYPE 1 (725.08)</v>
      </c>
      <c r="Y11" s="67" t="str">
        <f t="shared" si="1"/>
        <v>PULL BOX, MISC.: CITY OF COLUMBUS, 12"X18", TRAFFIC, (725.06)</v>
      </c>
      <c r="Z11" s="88" t="str">
        <f t="shared" si="1"/>
        <v>GROUND ROD (SIGNALS)</v>
      </c>
      <c r="AA11" s="67" t="str">
        <f t="shared" si="1"/>
        <v>LIGHTING, MISC.: BRACKET ARM, LUMINAIRE, 8'</v>
      </c>
      <c r="AB11" s="67" t="str">
        <f t="shared" si="1"/>
        <v>LIGHTING, MISC.: PHOTO CELL</v>
      </c>
      <c r="AC11" s="67" t="str">
        <f t="shared" si="1"/>
        <v>LIGHTING, MISC.: LED, 120V, TEARDROP (BLACK)</v>
      </c>
      <c r="AD11" s="67" t="str">
        <f t="shared" si="1"/>
        <v/>
      </c>
    </row>
    <row r="12" spans="1:37" ht="12.75" customHeight="1" x14ac:dyDescent="0.2">
      <c r="B12" s="94"/>
      <c r="D12" s="75"/>
      <c r="E12" s="80"/>
      <c r="F12" s="81"/>
      <c r="G12" s="81"/>
      <c r="H12" s="81"/>
      <c r="I12" s="82"/>
      <c r="J12" s="86"/>
      <c r="K12" s="87"/>
      <c r="L12" s="87"/>
      <c r="M12" s="87"/>
      <c r="N12" s="67"/>
      <c r="O12" s="67"/>
      <c r="P12" s="67"/>
      <c r="Q12" s="67"/>
      <c r="R12" s="67"/>
      <c r="S12" s="67"/>
      <c r="T12" s="67"/>
      <c r="U12" s="91"/>
      <c r="V12" s="91"/>
      <c r="W12" s="91"/>
      <c r="X12" s="67"/>
      <c r="Y12" s="67"/>
      <c r="Z12" s="89"/>
      <c r="AA12" s="67"/>
      <c r="AB12" s="67"/>
      <c r="AC12" s="67"/>
      <c r="AD12" s="67"/>
    </row>
    <row r="13" spans="1:37" ht="12.75" customHeight="1" x14ac:dyDescent="0.2">
      <c r="B13" s="94"/>
      <c r="D13" s="75"/>
      <c r="E13" s="80"/>
      <c r="F13" s="81"/>
      <c r="G13" s="81"/>
      <c r="H13" s="81"/>
      <c r="I13" s="82"/>
      <c r="J13" s="86"/>
      <c r="K13" s="87"/>
      <c r="L13" s="87"/>
      <c r="M13" s="87"/>
      <c r="N13" s="67"/>
      <c r="O13" s="67"/>
      <c r="P13" s="67"/>
      <c r="Q13" s="67"/>
      <c r="R13" s="67"/>
      <c r="S13" s="67"/>
      <c r="T13" s="67"/>
      <c r="U13" s="91"/>
      <c r="V13" s="91"/>
      <c r="W13" s="91"/>
      <c r="X13" s="67"/>
      <c r="Y13" s="67"/>
      <c r="Z13" s="89"/>
      <c r="AA13" s="67"/>
      <c r="AB13" s="67"/>
      <c r="AC13" s="67"/>
      <c r="AD13" s="67"/>
    </row>
    <row r="14" spans="1:37" ht="12.75" customHeight="1" x14ac:dyDescent="0.2">
      <c r="B14" s="94"/>
      <c r="D14" s="75"/>
      <c r="E14" s="80"/>
      <c r="F14" s="81"/>
      <c r="G14" s="81"/>
      <c r="H14" s="81"/>
      <c r="I14" s="82"/>
      <c r="J14" s="86"/>
      <c r="K14" s="87"/>
      <c r="L14" s="87"/>
      <c r="M14" s="87"/>
      <c r="N14" s="67"/>
      <c r="O14" s="67"/>
      <c r="P14" s="67"/>
      <c r="Q14" s="67"/>
      <c r="R14" s="67"/>
      <c r="S14" s="67"/>
      <c r="T14" s="67"/>
      <c r="U14" s="91"/>
      <c r="V14" s="91"/>
      <c r="W14" s="91"/>
      <c r="X14" s="67"/>
      <c r="Y14" s="67"/>
      <c r="Z14" s="89"/>
      <c r="AA14" s="67"/>
      <c r="AB14" s="67"/>
      <c r="AC14" s="67"/>
      <c r="AD14" s="67"/>
    </row>
    <row r="15" spans="1:37" ht="12.75" customHeight="1" x14ac:dyDescent="0.2">
      <c r="B15" s="94"/>
      <c r="D15" s="75"/>
      <c r="E15" s="80"/>
      <c r="F15" s="81"/>
      <c r="G15" s="81"/>
      <c r="H15" s="81"/>
      <c r="I15" s="82"/>
      <c r="J15" s="86"/>
      <c r="K15" s="87"/>
      <c r="L15" s="87"/>
      <c r="M15" s="87"/>
      <c r="N15" s="67"/>
      <c r="O15" s="67"/>
      <c r="P15" s="67"/>
      <c r="Q15" s="67"/>
      <c r="R15" s="67"/>
      <c r="S15" s="67"/>
      <c r="T15" s="67"/>
      <c r="U15" s="91"/>
      <c r="V15" s="91"/>
      <c r="W15" s="91"/>
      <c r="X15" s="67"/>
      <c r="Y15" s="67"/>
      <c r="Z15" s="89"/>
      <c r="AA15" s="67"/>
      <c r="AB15" s="67"/>
      <c r="AC15" s="67"/>
      <c r="AD15" s="67"/>
    </row>
    <row r="16" spans="1:37" ht="12.75" customHeight="1" x14ac:dyDescent="0.2">
      <c r="B16" s="94"/>
      <c r="D16" s="75"/>
      <c r="E16" s="80"/>
      <c r="F16" s="81"/>
      <c r="G16" s="81"/>
      <c r="H16" s="81"/>
      <c r="I16" s="82"/>
      <c r="J16" s="86"/>
      <c r="K16" s="87"/>
      <c r="L16" s="87"/>
      <c r="M16" s="87"/>
      <c r="N16" s="67"/>
      <c r="O16" s="67"/>
      <c r="P16" s="67"/>
      <c r="Q16" s="67"/>
      <c r="R16" s="67"/>
      <c r="S16" s="67"/>
      <c r="T16" s="67"/>
      <c r="U16" s="91"/>
      <c r="V16" s="91"/>
      <c r="W16" s="91"/>
      <c r="X16" s="67"/>
      <c r="Y16" s="67"/>
      <c r="Z16" s="89"/>
      <c r="AA16" s="67"/>
      <c r="AB16" s="67"/>
      <c r="AC16" s="67"/>
      <c r="AD16" s="67"/>
    </row>
    <row r="17" spans="2:30" ht="12.75" customHeight="1" x14ac:dyDescent="0.2">
      <c r="B17" s="94"/>
      <c r="D17" s="75"/>
      <c r="E17" s="80"/>
      <c r="F17" s="81"/>
      <c r="G17" s="81"/>
      <c r="H17" s="81"/>
      <c r="I17" s="82"/>
      <c r="J17" s="86"/>
      <c r="K17" s="87"/>
      <c r="L17" s="87"/>
      <c r="M17" s="87"/>
      <c r="N17" s="67"/>
      <c r="O17" s="67"/>
      <c r="P17" s="67"/>
      <c r="Q17" s="67"/>
      <c r="R17" s="67"/>
      <c r="S17" s="67"/>
      <c r="T17" s="67"/>
      <c r="U17" s="91"/>
      <c r="V17" s="91"/>
      <c r="W17" s="91"/>
      <c r="X17" s="67"/>
      <c r="Y17" s="67"/>
      <c r="Z17" s="89"/>
      <c r="AA17" s="67"/>
      <c r="AB17" s="67"/>
      <c r="AC17" s="67"/>
      <c r="AD17" s="67"/>
    </row>
    <row r="18" spans="2:30" ht="6.4" customHeight="1" x14ac:dyDescent="0.2">
      <c r="B18" s="94"/>
      <c r="D18" s="75"/>
      <c r="E18" s="80"/>
      <c r="F18" s="81"/>
      <c r="G18" s="81"/>
      <c r="H18" s="81"/>
      <c r="I18" s="82"/>
      <c r="J18" s="86"/>
      <c r="K18" s="87"/>
      <c r="L18" s="87"/>
      <c r="M18" s="87"/>
      <c r="N18" s="67"/>
      <c r="O18" s="67"/>
      <c r="P18" s="67"/>
      <c r="Q18" s="67"/>
      <c r="R18" s="67"/>
      <c r="S18" s="67"/>
      <c r="T18" s="67"/>
      <c r="U18" s="91"/>
      <c r="V18" s="91"/>
      <c r="W18" s="91"/>
      <c r="X18" s="67"/>
      <c r="Y18" s="67"/>
      <c r="Z18" s="89"/>
      <c r="AA18" s="67"/>
      <c r="AB18" s="67"/>
      <c r="AC18" s="67"/>
      <c r="AD18" s="67"/>
    </row>
    <row r="19" spans="2:30" ht="12.75" customHeight="1" x14ac:dyDescent="0.2">
      <c r="B19" s="94"/>
      <c r="D19" s="75"/>
      <c r="E19" s="80"/>
      <c r="F19" s="81"/>
      <c r="G19" s="81"/>
      <c r="H19" s="81"/>
      <c r="I19" s="82"/>
      <c r="J19" s="86"/>
      <c r="K19" s="87"/>
      <c r="L19" s="87"/>
      <c r="M19" s="87"/>
      <c r="N19" s="67"/>
      <c r="O19" s="67"/>
      <c r="P19" s="67"/>
      <c r="Q19" s="67"/>
      <c r="R19" s="67"/>
      <c r="S19" s="67"/>
      <c r="T19" s="67"/>
      <c r="U19" s="91"/>
      <c r="V19" s="91"/>
      <c r="W19" s="91"/>
      <c r="X19" s="67"/>
      <c r="Y19" s="67"/>
      <c r="Z19" s="89"/>
      <c r="AA19" s="67"/>
      <c r="AB19" s="67"/>
      <c r="AC19" s="67"/>
      <c r="AD19" s="67"/>
    </row>
    <row r="20" spans="2:30" ht="12.75" customHeight="1" x14ac:dyDescent="0.2">
      <c r="B20" s="94"/>
      <c r="D20" s="75"/>
      <c r="E20" s="80"/>
      <c r="F20" s="81"/>
      <c r="G20" s="81"/>
      <c r="H20" s="81"/>
      <c r="I20" s="82"/>
      <c r="J20" s="86"/>
      <c r="K20" s="87"/>
      <c r="L20" s="87"/>
      <c r="M20" s="87"/>
      <c r="N20" s="67"/>
      <c r="O20" s="67"/>
      <c r="P20" s="67"/>
      <c r="Q20" s="67"/>
      <c r="R20" s="67"/>
      <c r="S20" s="67"/>
      <c r="T20" s="67"/>
      <c r="U20" s="91"/>
      <c r="V20" s="91"/>
      <c r="W20" s="91"/>
      <c r="X20" s="67"/>
      <c r="Y20" s="67"/>
      <c r="Z20" s="89"/>
      <c r="AA20" s="67"/>
      <c r="AB20" s="67"/>
      <c r="AC20" s="67"/>
      <c r="AD20" s="67"/>
    </row>
    <row r="21" spans="2:30" ht="12.75" customHeight="1" x14ac:dyDescent="0.2">
      <c r="B21" s="94"/>
      <c r="D21" s="75"/>
      <c r="E21" s="80"/>
      <c r="F21" s="81"/>
      <c r="G21" s="81"/>
      <c r="H21" s="81"/>
      <c r="I21" s="82"/>
      <c r="J21" s="86"/>
      <c r="K21" s="87"/>
      <c r="L21" s="87"/>
      <c r="M21" s="87"/>
      <c r="N21" s="67"/>
      <c r="O21" s="67"/>
      <c r="P21" s="67"/>
      <c r="Q21" s="67"/>
      <c r="R21" s="67"/>
      <c r="S21" s="67"/>
      <c r="T21" s="67"/>
      <c r="U21" s="91"/>
      <c r="V21" s="91"/>
      <c r="W21" s="91"/>
      <c r="X21" s="67"/>
      <c r="Y21" s="67"/>
      <c r="Z21" s="89"/>
      <c r="AA21" s="67"/>
      <c r="AB21" s="67"/>
      <c r="AC21" s="67"/>
      <c r="AD21" s="67"/>
    </row>
    <row r="22" spans="2:30" ht="12.75" customHeight="1" x14ac:dyDescent="0.2">
      <c r="B22" s="94"/>
      <c r="D22" s="75"/>
      <c r="E22" s="80"/>
      <c r="F22" s="81"/>
      <c r="G22" s="81"/>
      <c r="H22" s="81"/>
      <c r="I22" s="82"/>
      <c r="J22" s="86"/>
      <c r="K22" s="87"/>
      <c r="L22" s="87"/>
      <c r="M22" s="87"/>
      <c r="N22" s="67"/>
      <c r="O22" s="67"/>
      <c r="P22" s="67"/>
      <c r="Q22" s="67"/>
      <c r="R22" s="67"/>
      <c r="S22" s="67"/>
      <c r="T22" s="67"/>
      <c r="U22" s="91"/>
      <c r="V22" s="91"/>
      <c r="W22" s="91"/>
      <c r="X22" s="67"/>
      <c r="Y22" s="67"/>
      <c r="Z22" s="90"/>
      <c r="AA22" s="67"/>
      <c r="AB22" s="67"/>
      <c r="AC22" s="67"/>
      <c r="AD22" s="67"/>
    </row>
    <row r="23" spans="2:30" ht="12.75" customHeight="1" thickBot="1" x14ac:dyDescent="0.25">
      <c r="B23" s="95"/>
      <c r="D23" s="76"/>
      <c r="E23" s="83"/>
      <c r="F23" s="84"/>
      <c r="G23" s="84"/>
      <c r="H23" s="84"/>
      <c r="I23" s="85"/>
      <c r="J23" s="10" t="str">
        <f t="shared" ref="J23:AD23" si="2">IF(OR(TRIM(J8)=0,TRIM(J8)=""),"",IF(IFERROR(TRIM(INDEX(QryItemNamed,MATCH(TRIM(J8),ITEM,0),3)),"")="LS","",IFERROR(TRIM(INDEX(QryItemNamed,MATCH(TRIM(J8),ITEM,0),3)),"")))</f>
        <v>FT</v>
      </c>
      <c r="K23" s="11" t="str">
        <f t="shared" si="2"/>
        <v>FT</v>
      </c>
      <c r="L23" s="11" t="str">
        <f t="shared" si="2"/>
        <v>FT</v>
      </c>
      <c r="M23" s="11" t="str">
        <f t="shared" si="2"/>
        <v>FT</v>
      </c>
      <c r="N23" s="11" t="str">
        <f t="shared" si="2"/>
        <v>FT</v>
      </c>
      <c r="O23" s="11" t="str">
        <f t="shared" si="2"/>
        <v>FT</v>
      </c>
      <c r="P23" s="11" t="str">
        <f t="shared" si="2"/>
        <v>FT</v>
      </c>
      <c r="Q23" s="11" t="str">
        <f t="shared" si="2"/>
        <v>FT</v>
      </c>
      <c r="R23" s="11" t="str">
        <f t="shared" si="2"/>
        <v>FT</v>
      </c>
      <c r="S23" s="11" t="str">
        <f t="shared" si="2"/>
        <v>FT</v>
      </c>
      <c r="T23" s="11" t="str">
        <f t="shared" si="2"/>
        <v>FT</v>
      </c>
      <c r="U23" s="11" t="str">
        <f t="shared" si="2"/>
        <v>EACH</v>
      </c>
      <c r="V23" s="11" t="str">
        <f t="shared" si="2"/>
        <v>EACH</v>
      </c>
      <c r="W23" s="11" t="str">
        <f t="shared" si="2"/>
        <v>EACH</v>
      </c>
      <c r="X23" s="11" t="str">
        <f t="shared" si="2"/>
        <v>EACH</v>
      </c>
      <c r="Y23" s="11" t="str">
        <f t="shared" si="2"/>
        <v>EACH</v>
      </c>
      <c r="Z23" s="11" t="str">
        <f t="shared" si="2"/>
        <v>EACH</v>
      </c>
      <c r="AA23" s="11" t="str">
        <f t="shared" si="2"/>
        <v>EACH</v>
      </c>
      <c r="AB23" s="11" t="str">
        <f t="shared" si="2"/>
        <v>EACH</v>
      </c>
      <c r="AC23" s="11" t="str">
        <f t="shared" si="2"/>
        <v>EACH</v>
      </c>
      <c r="AD23" s="11" t="str">
        <f t="shared" si="2"/>
        <v/>
      </c>
    </row>
    <row r="24" spans="2:30" ht="12.75" customHeight="1" x14ac:dyDescent="0.2">
      <c r="B24" s="37"/>
      <c r="D24" s="12"/>
      <c r="E24" s="58"/>
      <c r="F24" s="59"/>
      <c r="G24" s="59"/>
      <c r="H24" s="59"/>
      <c r="I24" s="60"/>
      <c r="J24" s="14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</row>
    <row r="25" spans="2:30" ht="12.75" customHeight="1" x14ac:dyDescent="0.2">
      <c r="B25" s="38">
        <v>8</v>
      </c>
      <c r="D25" s="17">
        <v>744</v>
      </c>
      <c r="E25" s="61" t="s">
        <v>30</v>
      </c>
      <c r="F25" s="62"/>
      <c r="G25" s="62"/>
      <c r="H25" s="62"/>
      <c r="I25" s="63"/>
      <c r="J25" s="19">
        <f>'No. 4 Dist'!F4</f>
        <v>921</v>
      </c>
      <c r="K25" s="20">
        <f>'No. 8 Dist'!F4</f>
        <v>262</v>
      </c>
      <c r="L25" s="20">
        <f>'2" Cond'!F4</f>
        <v>124</v>
      </c>
      <c r="M25" s="20">
        <f>'3" Cond'!F4</f>
        <v>12</v>
      </c>
      <c r="N25" s="20">
        <f>'(1)-2" Enc'!F4</f>
        <v>71</v>
      </c>
      <c r="O25" s="20">
        <f>'(2)-2" Enc'!F4</f>
        <v>57</v>
      </c>
      <c r="P25" s="20">
        <f>'(3)-2" Enc'!F4</f>
        <v>44</v>
      </c>
      <c r="Q25" s="20">
        <f>'(4)-2" Enc'!F4</f>
        <v>103</v>
      </c>
      <c r="R25" s="20"/>
      <c r="S25" s="20">
        <f>Trench!F4</f>
        <v>337</v>
      </c>
      <c r="T25" s="20"/>
      <c r="U25" s="20"/>
      <c r="V25" s="20">
        <v>1</v>
      </c>
      <c r="W25" s="20">
        <v>2</v>
      </c>
      <c r="X25" s="20">
        <v>1</v>
      </c>
      <c r="Y25" s="20">
        <v>3</v>
      </c>
      <c r="Z25" s="20">
        <v>7</v>
      </c>
      <c r="AA25" s="20">
        <v>1</v>
      </c>
      <c r="AB25" s="20">
        <v>1</v>
      </c>
      <c r="AC25" s="20">
        <v>1</v>
      </c>
      <c r="AD25" s="20"/>
    </row>
    <row r="26" spans="2:30" ht="12.75" customHeight="1" x14ac:dyDescent="0.2">
      <c r="B26" s="38"/>
      <c r="D26" s="17"/>
      <c r="E26" s="61"/>
      <c r="F26" s="62"/>
      <c r="G26" s="62"/>
      <c r="H26" s="62"/>
      <c r="I26" s="63"/>
      <c r="J26" s="19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2:30" ht="12.75" customHeight="1" x14ac:dyDescent="0.2">
      <c r="B27" s="38">
        <v>8</v>
      </c>
      <c r="D27" s="17">
        <v>747</v>
      </c>
      <c r="E27" s="61" t="s">
        <v>64</v>
      </c>
      <c r="F27" s="62"/>
      <c r="G27" s="62"/>
      <c r="H27" s="62"/>
      <c r="I27" s="63"/>
      <c r="J27" s="19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2:30" ht="12.75" customHeight="1" x14ac:dyDescent="0.2">
      <c r="B28" s="38"/>
      <c r="D28" s="17"/>
      <c r="E28" s="61"/>
      <c r="F28" s="62"/>
      <c r="G28" s="62"/>
      <c r="H28" s="62"/>
      <c r="I28" s="63"/>
      <c r="J28" s="19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 ht="12.75" customHeight="1" x14ac:dyDescent="0.2">
      <c r="B29" s="38">
        <v>8</v>
      </c>
      <c r="D29" s="17">
        <v>749</v>
      </c>
      <c r="E29" s="61" t="s">
        <v>162</v>
      </c>
      <c r="F29" s="62"/>
      <c r="G29" s="62"/>
      <c r="H29" s="62"/>
      <c r="I29" s="63"/>
      <c r="J29" s="19"/>
      <c r="K29" s="20"/>
      <c r="L29" s="20"/>
      <c r="M29" s="20"/>
      <c r="N29" s="20"/>
      <c r="O29" s="20"/>
      <c r="P29" s="20"/>
      <c r="Q29" s="20"/>
      <c r="R29" s="20">
        <f>'(4)-3" Enc'!R4</f>
        <v>445</v>
      </c>
      <c r="S29" s="20">
        <f>Trench!R4</f>
        <v>440</v>
      </c>
      <c r="T29" s="20">
        <f>'Trench, Type A'!R4</f>
        <v>5</v>
      </c>
      <c r="U29" s="20">
        <v>1</v>
      </c>
      <c r="V29" s="20"/>
      <c r="W29" s="20"/>
      <c r="X29" s="20"/>
      <c r="Y29" s="20"/>
      <c r="Z29" s="20"/>
      <c r="AA29" s="20"/>
      <c r="AB29" s="20"/>
      <c r="AC29" s="20"/>
      <c r="AD29" s="20"/>
    </row>
    <row r="30" spans="2:30" ht="12.75" customHeight="1" x14ac:dyDescent="0.2">
      <c r="B30" s="38">
        <v>8</v>
      </c>
      <c r="D30" s="17">
        <v>750</v>
      </c>
      <c r="E30" s="61" t="s">
        <v>163</v>
      </c>
      <c r="F30" s="62"/>
      <c r="G30" s="62"/>
      <c r="H30" s="62"/>
      <c r="I30" s="63"/>
      <c r="J30" s="19"/>
      <c r="K30" s="20"/>
      <c r="L30" s="20"/>
      <c r="M30" s="20"/>
      <c r="N30" s="20"/>
      <c r="O30" s="20"/>
      <c r="P30" s="20"/>
      <c r="Q30" s="20"/>
      <c r="R30" s="20">
        <f>'(4)-3" Enc'!R18</f>
        <v>211</v>
      </c>
      <c r="S30" s="20">
        <f>Trench!R18</f>
        <v>211</v>
      </c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 ht="12.75" customHeight="1" thickBot="1" x14ac:dyDescent="0.25">
      <c r="B31" s="38"/>
      <c r="D31" s="17"/>
      <c r="E31" s="61"/>
      <c r="F31" s="62"/>
      <c r="G31" s="62"/>
      <c r="H31" s="62"/>
      <c r="I31" s="63"/>
      <c r="J31" s="19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2:30" ht="12.75" customHeight="1" x14ac:dyDescent="0.2">
      <c r="B32" s="34" t="s">
        <v>13</v>
      </c>
      <c r="D32" s="68" t="s">
        <v>3</v>
      </c>
      <c r="E32" s="69"/>
      <c r="F32" s="69"/>
      <c r="G32" s="69"/>
      <c r="H32" s="69"/>
      <c r="I32" s="70"/>
      <c r="J32" s="22">
        <f t="shared" ref="J32:AD32" si="3">IF(J8="","",IF(J23="",IF(SUM(COUNTIF(J24:J31,"LS")+COUNTIF(J24:J31,"LUMP"))&gt;0,"LS",""),IF(SUM(J24:J31)&gt;0,ROUNDUP(SUM(J24:J31),0),"")))</f>
        <v>921</v>
      </c>
      <c r="K32" s="22">
        <f t="shared" si="3"/>
        <v>262</v>
      </c>
      <c r="L32" s="22">
        <f t="shared" si="3"/>
        <v>124</v>
      </c>
      <c r="M32" s="22">
        <f t="shared" si="3"/>
        <v>12</v>
      </c>
      <c r="N32" s="22">
        <f t="shared" si="3"/>
        <v>71</v>
      </c>
      <c r="O32" s="22">
        <f t="shared" si="3"/>
        <v>57</v>
      </c>
      <c r="P32" s="22">
        <f t="shared" si="3"/>
        <v>44</v>
      </c>
      <c r="Q32" s="22">
        <f t="shared" si="3"/>
        <v>103</v>
      </c>
      <c r="R32" s="22">
        <f t="shared" si="3"/>
        <v>656</v>
      </c>
      <c r="S32" s="22">
        <f t="shared" si="3"/>
        <v>988</v>
      </c>
      <c r="T32" s="22">
        <f t="shared" si="3"/>
        <v>5</v>
      </c>
      <c r="U32" s="22">
        <f t="shared" si="3"/>
        <v>1</v>
      </c>
      <c r="V32" s="22">
        <f t="shared" si="3"/>
        <v>1</v>
      </c>
      <c r="W32" s="22">
        <f t="shared" si="3"/>
        <v>2</v>
      </c>
      <c r="X32" s="22">
        <f t="shared" si="3"/>
        <v>1</v>
      </c>
      <c r="Y32" s="22">
        <f t="shared" si="3"/>
        <v>3</v>
      </c>
      <c r="Z32" s="22">
        <f t="shared" si="3"/>
        <v>7</v>
      </c>
      <c r="AA32" s="22">
        <f t="shared" si="3"/>
        <v>1</v>
      </c>
      <c r="AB32" s="22">
        <f t="shared" si="3"/>
        <v>1</v>
      </c>
      <c r="AC32" s="22">
        <f t="shared" si="3"/>
        <v>1</v>
      </c>
      <c r="AD32" s="22" t="str">
        <f t="shared" si="3"/>
        <v/>
      </c>
    </row>
    <row r="33" spans="2:30" ht="12.75" customHeight="1" thickBot="1" x14ac:dyDescent="0.25"/>
    <row r="34" spans="2:30" ht="12.75" customHeight="1" thickBot="1" x14ac:dyDescent="0.25">
      <c r="B34" s="35" t="s">
        <v>11</v>
      </c>
      <c r="D34" s="71">
        <f>D7</f>
        <v>743</v>
      </c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</row>
    <row r="35" spans="2:30" ht="12.75" customHeight="1" thickBot="1" x14ac:dyDescent="0.25">
      <c r="B35" s="36">
        <v>743</v>
      </c>
      <c r="D35" s="72" t="s">
        <v>9</v>
      </c>
      <c r="E35" s="72"/>
      <c r="F35" s="72"/>
      <c r="G35" s="72"/>
      <c r="H35" s="72"/>
      <c r="I35" s="72"/>
      <c r="J35" s="30" t="s">
        <v>57</v>
      </c>
      <c r="K35" s="30" t="s">
        <v>56</v>
      </c>
      <c r="L35" s="30" t="s">
        <v>58</v>
      </c>
      <c r="M35" s="30" t="s">
        <v>59</v>
      </c>
      <c r="N35" s="30" t="s">
        <v>122</v>
      </c>
      <c r="O35" s="30" t="s">
        <v>185</v>
      </c>
      <c r="P35" s="30" t="s">
        <v>23</v>
      </c>
      <c r="Q35" s="30" t="s">
        <v>24</v>
      </c>
      <c r="R35" s="30" t="s">
        <v>180</v>
      </c>
      <c r="S35" s="30" t="s">
        <v>181</v>
      </c>
      <c r="T35" s="30" t="s">
        <v>41</v>
      </c>
      <c r="U35" s="30" t="s">
        <v>42</v>
      </c>
      <c r="V35" s="30" t="s">
        <v>25</v>
      </c>
      <c r="W35" s="30" t="s">
        <v>43</v>
      </c>
      <c r="X35" s="30" t="s">
        <v>145</v>
      </c>
      <c r="Y35" s="30" t="s">
        <v>145</v>
      </c>
      <c r="Z35" s="30" t="s">
        <v>145</v>
      </c>
      <c r="AA35" s="30" t="s">
        <v>67</v>
      </c>
      <c r="AB35" s="30" t="s">
        <v>67</v>
      </c>
      <c r="AC35" s="30" t="s">
        <v>62</v>
      </c>
      <c r="AD35" s="30" t="s">
        <v>29</v>
      </c>
    </row>
    <row r="36" spans="2:30" ht="12.75" customHeight="1" thickBot="1" x14ac:dyDescent="0.25">
      <c r="D36" s="73" t="s">
        <v>10</v>
      </c>
      <c r="E36" s="73"/>
      <c r="F36" s="73"/>
      <c r="G36" s="73"/>
      <c r="H36" s="73"/>
      <c r="I36" s="73"/>
      <c r="J36" s="24"/>
      <c r="K36" s="24"/>
      <c r="L36" s="24"/>
      <c r="M36" s="24"/>
      <c r="N36" s="24" t="s">
        <v>60</v>
      </c>
      <c r="O36" s="24"/>
      <c r="P36" s="24"/>
      <c r="Q36" s="24"/>
      <c r="R36" s="24"/>
      <c r="S36" s="24"/>
      <c r="T36" s="24"/>
      <c r="U36" s="24"/>
      <c r="V36" s="24"/>
      <c r="W36" s="24"/>
      <c r="X36" s="24" t="s">
        <v>69</v>
      </c>
      <c r="Y36" s="24" t="s">
        <v>70</v>
      </c>
      <c r="Z36" s="24" t="s">
        <v>152</v>
      </c>
      <c r="AA36" s="24" t="s">
        <v>68</v>
      </c>
      <c r="AB36" s="24" t="s">
        <v>71</v>
      </c>
      <c r="AC36" s="24"/>
      <c r="AD36" s="24"/>
    </row>
    <row r="37" spans="2:30" ht="12.75" customHeight="1" x14ac:dyDescent="0.2">
      <c r="B37" s="93" t="s">
        <v>12</v>
      </c>
      <c r="D37" s="74" t="s">
        <v>0</v>
      </c>
      <c r="E37" s="77" t="s">
        <v>1</v>
      </c>
      <c r="F37" s="78"/>
      <c r="G37" s="78"/>
      <c r="H37" s="78"/>
      <c r="I37" s="79"/>
      <c r="J37" s="8" t="str">
        <f t="shared" ref="J37:AD37" si="4">IF(OR(TRIM(J35)=0,TRIM(J35)=""),"",IF(IFERROR(TRIM(INDEX(QryItemNamed,MATCH(TRIM(J35),ITEM,0),2)),"")="Y","SPECIAL",LEFT(IFERROR(TRIM(INDEX(ITEM,MATCH(TRIM(J35),ITEM,0))),""),3)))</f>
        <v>630</v>
      </c>
      <c r="K37" s="9" t="str">
        <f t="shared" si="4"/>
        <v>630</v>
      </c>
      <c r="L37" s="9" t="str">
        <f t="shared" si="4"/>
        <v>630</v>
      </c>
      <c r="M37" s="9" t="str">
        <f t="shared" si="4"/>
        <v>630</v>
      </c>
      <c r="N37" s="9" t="str">
        <f t="shared" si="4"/>
        <v>630</v>
      </c>
      <c r="O37" s="9" t="str">
        <f t="shared" si="4"/>
        <v>632</v>
      </c>
      <c r="P37" s="9" t="str">
        <f t="shared" si="4"/>
        <v>632</v>
      </c>
      <c r="Q37" s="9" t="str">
        <f t="shared" si="4"/>
        <v>632</v>
      </c>
      <c r="R37" s="9" t="str">
        <f t="shared" si="4"/>
        <v>632</v>
      </c>
      <c r="S37" s="9" t="str">
        <f t="shared" si="4"/>
        <v>632</v>
      </c>
      <c r="T37" s="9" t="str">
        <f t="shared" si="4"/>
        <v>632</v>
      </c>
      <c r="U37" s="9" t="str">
        <f t="shared" si="4"/>
        <v>632</v>
      </c>
      <c r="V37" s="9" t="str">
        <f t="shared" si="4"/>
        <v>632</v>
      </c>
      <c r="W37" s="9" t="str">
        <f t="shared" si="4"/>
        <v>632</v>
      </c>
      <c r="X37" s="9" t="str">
        <f t="shared" si="4"/>
        <v>632</v>
      </c>
      <c r="Y37" s="9" t="str">
        <f t="shared" si="4"/>
        <v>632</v>
      </c>
      <c r="Z37" s="9" t="str">
        <f t="shared" si="4"/>
        <v>632</v>
      </c>
      <c r="AA37" s="9" t="str">
        <f t="shared" si="4"/>
        <v>632</v>
      </c>
      <c r="AB37" s="9" t="str">
        <f t="shared" si="4"/>
        <v>632</v>
      </c>
      <c r="AC37" s="9" t="str">
        <f t="shared" si="4"/>
        <v>632</v>
      </c>
      <c r="AD37" s="9" t="str">
        <f t="shared" si="4"/>
        <v>632</v>
      </c>
    </row>
    <row r="38" spans="2:30" ht="12.75" customHeight="1" x14ac:dyDescent="0.2">
      <c r="B38" s="94"/>
      <c r="D38" s="75"/>
      <c r="E38" s="80"/>
      <c r="F38" s="81"/>
      <c r="G38" s="81"/>
      <c r="H38" s="81"/>
      <c r="I38" s="82"/>
      <c r="J38" s="86" t="str">
        <f t="shared" ref="J38:AD38" si="5">IF(OR(TRIM(J35)=0,TRIM(J35)=""),IF(J36="","",J36),IF(IFERROR(TRIM(INDEX(QryItemNamed,MATCH(TRIM(J35),ITEM,0),2)),"")="Y",TRIM(RIGHT(IFERROR(TRIM(INDEX(QryItemNamed,MATCH(TRIM(J35),ITEM,0),4)),"123456789012"),LEN(IFERROR(TRIM(INDEX(QryItemNamed,MATCH(TRIM(J35),ITEM,0),4)),"123456789012"))-9))&amp;J36,IFERROR(TRIM(INDEX(QryItemNamed,MATCH(TRIM(J35),ITEM,0),4))&amp;J36,"ITEM CODE DOES NOT EXIST IN ITEM MASTER")))</f>
        <v>SIGN HANGER ASSEMBLY, MAST ARM, AS PER PLAN</v>
      </c>
      <c r="K38" s="87" t="str">
        <f t="shared" si="5"/>
        <v>SIGN SUPPORT ASSEMBLY, POLE MOUNTED, AS PER PLAN</v>
      </c>
      <c r="L38" s="92" t="str">
        <f t="shared" si="5"/>
        <v>SIGN, FLAT SHEET, AS PER PLAN</v>
      </c>
      <c r="M38" s="87" t="str">
        <f t="shared" si="5"/>
        <v>SIGN, DOUBLE FACED, STREET NAME, AS PER PLAN</v>
      </c>
      <c r="N38" s="67" t="str">
        <f t="shared" si="5"/>
        <v>SIGNING, MISC.: TRAFFIC SIGNAL SIGNS</v>
      </c>
      <c r="O38" s="67" t="str">
        <f t="shared" si="5"/>
        <v>VEHICULAR SIGNAL HEAD, (LED), 3-SECTION, 12" LENS, 1-WAY, ALUMINUM, AS PER PLAN</v>
      </c>
      <c r="P38" s="67" t="str">
        <f t="shared" si="5"/>
        <v>VEHICULAR SIGNAL HEAD, (LED), 3-SECTION, 12" LENS, 1-WAY, POLYCARBONATE, AS PER PLAN</v>
      </c>
      <c r="Q38" s="67" t="str">
        <f t="shared" si="5"/>
        <v>PEDESTRIAN SIGNAL HEAD (LED), TYPE D2, COUNTDOWN, AS PER PLAN</v>
      </c>
      <c r="R38" s="67" t="str">
        <f t="shared" si="5"/>
        <v>COVERING OF VEHICULAR SIGNAL HEAD, AS PER PLAN</v>
      </c>
      <c r="S38" s="67" t="str">
        <f t="shared" si="5"/>
        <v>COVERING OF PEDESTRIAN SIGNAL HEAD, AS PER PLAN</v>
      </c>
      <c r="T38" s="67" t="str">
        <f t="shared" si="5"/>
        <v>PEDESTRIAN PUSHBUTTON</v>
      </c>
      <c r="U38" s="67" t="str">
        <f t="shared" si="5"/>
        <v>SIGNAL CABLE, 3 CONDUCTOR, NO. 14 AWG</v>
      </c>
      <c r="V38" s="67" t="str">
        <f t="shared" si="5"/>
        <v>SIGNAL CABLE, 7 CONDUCTOR, NO. 14 AWG</v>
      </c>
      <c r="W38" s="67" t="str">
        <f t="shared" si="5"/>
        <v>SIGNAL CABLE, 9 CONDUCTOR, NO. 14 AWG</v>
      </c>
      <c r="X38" s="67" t="str">
        <f t="shared" si="5"/>
        <v>INTERCONNECT CABLE, MISC.: FIBER OPTIC CABLE, 144 STRAND</v>
      </c>
      <c r="Y38" s="67" t="str">
        <f t="shared" si="5"/>
        <v>INTERCONNECT CABLE, MISC.: FIBER OPTIC CABLE, 24 STRAND</v>
      </c>
      <c r="Z38" s="88" t="str">
        <f t="shared" si="5"/>
        <v>INTERCONNECT CABLE, MISC.: RELOCATE EXISTING FIBER OPTIC CABLE, 144 STRAND</v>
      </c>
      <c r="AA38" s="67" t="str">
        <f t="shared" si="5"/>
        <v>INTERCONNECT, MISC.: FIBER OPTIC SPLICE ENCLOSURE, CLAMSHELL, 288 SPLICE</v>
      </c>
      <c r="AB38" s="67" t="str">
        <f>IF(OR(TRIM(AB35)=0,TRIM(AB35)=""),IF(AB36="","",AB36),IF(IFERROR(TRIM(INDEX(QryItemNamed,MATCH(TRIM(AB35),ITEM,0),2)),"")="Y",TRIM(RIGHT(IFERROR(TRIM(INDEX(QryItemNamed,MATCH(TRIM(AB35),ITEM,0),4)),"123456789012"),LEN(IFERROR(TRIM(INDEX(QryItemNamed,MATCH(TRIM(AB35),ITEM,0),4)),"123456789012"))-9))&amp;AB36,IFERROR(TRIM(INDEX(QryItemNamed,MATCH(TRIM(AB35),ITEM,0),4))&amp;AB36,"ITEM CODE DOES NOT EXIST IN ITEM MASTER")))</f>
        <v>INTERCONNECT, MISC.: FIBER OPTIC FUSION SPLICE</v>
      </c>
      <c r="AC38" s="67" t="str">
        <f t="shared" si="5"/>
        <v>SIGNAL SUPPORT FOUNDATION, AS PER PLAN</v>
      </c>
      <c r="AD38" s="67" t="str">
        <f t="shared" si="5"/>
        <v>PEDESTAL FOUNDATION</v>
      </c>
    </row>
    <row r="39" spans="2:30" ht="12.75" customHeight="1" x14ac:dyDescent="0.2">
      <c r="B39" s="94"/>
      <c r="D39" s="75"/>
      <c r="E39" s="80"/>
      <c r="F39" s="81"/>
      <c r="G39" s="81"/>
      <c r="H39" s="81"/>
      <c r="I39" s="82"/>
      <c r="J39" s="86"/>
      <c r="K39" s="87"/>
      <c r="L39" s="92"/>
      <c r="M39" s="8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89"/>
      <c r="AA39" s="67"/>
      <c r="AB39" s="67"/>
      <c r="AC39" s="67"/>
      <c r="AD39" s="67"/>
    </row>
    <row r="40" spans="2:30" ht="12.75" customHeight="1" x14ac:dyDescent="0.2">
      <c r="B40" s="94"/>
      <c r="D40" s="75"/>
      <c r="E40" s="80"/>
      <c r="F40" s="81"/>
      <c r="G40" s="81"/>
      <c r="H40" s="81"/>
      <c r="I40" s="82"/>
      <c r="J40" s="86"/>
      <c r="K40" s="87"/>
      <c r="L40" s="92"/>
      <c r="M40" s="8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89"/>
      <c r="AA40" s="67"/>
      <c r="AB40" s="67"/>
      <c r="AC40" s="67"/>
      <c r="AD40" s="67"/>
    </row>
    <row r="41" spans="2:30" ht="12.75" customHeight="1" x14ac:dyDescent="0.2">
      <c r="B41" s="94"/>
      <c r="D41" s="75"/>
      <c r="E41" s="80"/>
      <c r="F41" s="81"/>
      <c r="G41" s="81"/>
      <c r="H41" s="81"/>
      <c r="I41" s="82"/>
      <c r="J41" s="86"/>
      <c r="K41" s="87"/>
      <c r="L41" s="92"/>
      <c r="M41" s="8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89"/>
      <c r="AA41" s="67"/>
      <c r="AB41" s="67"/>
      <c r="AC41" s="67"/>
      <c r="AD41" s="67"/>
    </row>
    <row r="42" spans="2:30" ht="12.75" customHeight="1" x14ac:dyDescent="0.2">
      <c r="B42" s="94"/>
      <c r="D42" s="75"/>
      <c r="E42" s="80"/>
      <c r="F42" s="81"/>
      <c r="G42" s="81"/>
      <c r="H42" s="81"/>
      <c r="I42" s="82"/>
      <c r="J42" s="86"/>
      <c r="K42" s="87"/>
      <c r="L42" s="92"/>
      <c r="M42" s="8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89"/>
      <c r="AA42" s="67"/>
      <c r="AB42" s="67"/>
      <c r="AC42" s="67"/>
      <c r="AD42" s="67"/>
    </row>
    <row r="43" spans="2:30" ht="12.75" customHeight="1" x14ac:dyDescent="0.2">
      <c r="B43" s="94"/>
      <c r="D43" s="75"/>
      <c r="E43" s="80"/>
      <c r="F43" s="81"/>
      <c r="G43" s="81"/>
      <c r="H43" s="81"/>
      <c r="I43" s="82"/>
      <c r="J43" s="86"/>
      <c r="K43" s="87"/>
      <c r="L43" s="92"/>
      <c r="M43" s="8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89"/>
      <c r="AA43" s="67"/>
      <c r="AB43" s="67"/>
      <c r="AC43" s="67"/>
      <c r="AD43" s="67"/>
    </row>
    <row r="44" spans="2:30" ht="12.75" customHeight="1" x14ac:dyDescent="0.2">
      <c r="B44" s="94"/>
      <c r="D44" s="75"/>
      <c r="E44" s="80"/>
      <c r="F44" s="81"/>
      <c r="G44" s="81"/>
      <c r="H44" s="81"/>
      <c r="I44" s="82"/>
      <c r="J44" s="86"/>
      <c r="K44" s="87"/>
      <c r="L44" s="92"/>
      <c r="M44" s="8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89"/>
      <c r="AA44" s="67"/>
      <c r="AB44" s="67"/>
      <c r="AC44" s="67"/>
      <c r="AD44" s="67"/>
    </row>
    <row r="45" spans="2:30" ht="12.75" customHeight="1" x14ac:dyDescent="0.2">
      <c r="B45" s="94"/>
      <c r="D45" s="75"/>
      <c r="E45" s="80"/>
      <c r="F45" s="81"/>
      <c r="G45" s="81"/>
      <c r="H45" s="81"/>
      <c r="I45" s="82"/>
      <c r="J45" s="86"/>
      <c r="K45" s="87"/>
      <c r="L45" s="92"/>
      <c r="M45" s="8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89"/>
      <c r="AA45" s="67"/>
      <c r="AB45" s="67"/>
      <c r="AC45" s="67"/>
      <c r="AD45" s="67"/>
    </row>
    <row r="46" spans="2:30" ht="12.75" customHeight="1" x14ac:dyDescent="0.2">
      <c r="B46" s="94"/>
      <c r="D46" s="75"/>
      <c r="E46" s="80"/>
      <c r="F46" s="81"/>
      <c r="G46" s="81"/>
      <c r="H46" s="81"/>
      <c r="I46" s="82"/>
      <c r="J46" s="86"/>
      <c r="K46" s="87"/>
      <c r="L46" s="92"/>
      <c r="M46" s="8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89"/>
      <c r="AA46" s="67"/>
      <c r="AB46" s="67"/>
      <c r="AC46" s="67"/>
      <c r="AD46" s="67"/>
    </row>
    <row r="47" spans="2:30" ht="12.75" customHeight="1" x14ac:dyDescent="0.2">
      <c r="B47" s="94"/>
      <c r="D47" s="75"/>
      <c r="E47" s="80"/>
      <c r="F47" s="81"/>
      <c r="G47" s="81"/>
      <c r="H47" s="81"/>
      <c r="I47" s="82"/>
      <c r="J47" s="86"/>
      <c r="K47" s="87"/>
      <c r="L47" s="92"/>
      <c r="M47" s="8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89"/>
      <c r="AA47" s="67"/>
      <c r="AB47" s="67"/>
      <c r="AC47" s="67"/>
      <c r="AD47" s="67"/>
    </row>
    <row r="48" spans="2:30" ht="12.75" customHeight="1" x14ac:dyDescent="0.2">
      <c r="B48" s="94"/>
      <c r="D48" s="75"/>
      <c r="E48" s="80"/>
      <c r="F48" s="81"/>
      <c r="G48" s="81"/>
      <c r="H48" s="81"/>
      <c r="I48" s="82"/>
      <c r="J48" s="86"/>
      <c r="K48" s="87"/>
      <c r="L48" s="92"/>
      <c r="M48" s="8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89"/>
      <c r="AA48" s="67"/>
      <c r="AB48" s="67"/>
      <c r="AC48" s="67"/>
      <c r="AD48" s="67"/>
    </row>
    <row r="49" spans="2:30" ht="12.75" customHeight="1" x14ac:dyDescent="0.2">
      <c r="B49" s="94"/>
      <c r="D49" s="75"/>
      <c r="E49" s="80"/>
      <c r="F49" s="81"/>
      <c r="G49" s="81"/>
      <c r="H49" s="81"/>
      <c r="I49" s="82"/>
      <c r="J49" s="86"/>
      <c r="K49" s="87"/>
      <c r="L49" s="92"/>
      <c r="M49" s="8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90"/>
      <c r="AA49" s="67"/>
      <c r="AB49" s="67"/>
      <c r="AC49" s="67"/>
      <c r="AD49" s="67"/>
    </row>
    <row r="50" spans="2:30" ht="12.75" customHeight="1" thickBot="1" x14ac:dyDescent="0.25">
      <c r="B50" s="95"/>
      <c r="D50" s="76"/>
      <c r="E50" s="83"/>
      <c r="F50" s="84"/>
      <c r="G50" s="84"/>
      <c r="H50" s="84"/>
      <c r="I50" s="85"/>
      <c r="J50" s="10" t="str">
        <f t="shared" ref="J50:AD50" si="6">IF(OR(TRIM(J35)=0,TRIM(J35)=""),"",IF(IFERROR(TRIM(INDEX(QryItemNamed,MATCH(TRIM(J35),ITEM,0),3)),"")="LS","",IFERROR(TRIM(INDEX(QryItemNamed,MATCH(TRIM(J35),ITEM,0),3)),"")))</f>
        <v>EACH</v>
      </c>
      <c r="K50" s="11" t="str">
        <f t="shared" si="6"/>
        <v>EACH</v>
      </c>
      <c r="L50" s="11" t="str">
        <f t="shared" si="6"/>
        <v>SF</v>
      </c>
      <c r="M50" s="11" t="str">
        <f t="shared" si="6"/>
        <v>EACH</v>
      </c>
      <c r="N50" s="11" t="str">
        <f t="shared" si="6"/>
        <v>EACH</v>
      </c>
      <c r="O50" s="11" t="str">
        <f t="shared" si="6"/>
        <v>EACH</v>
      </c>
      <c r="P50" s="11" t="str">
        <f t="shared" si="6"/>
        <v>EACH</v>
      </c>
      <c r="Q50" s="11" t="str">
        <f t="shared" si="6"/>
        <v>EACH</v>
      </c>
      <c r="R50" s="11" t="str">
        <f t="shared" si="6"/>
        <v>EACH</v>
      </c>
      <c r="S50" s="11" t="str">
        <f t="shared" si="6"/>
        <v>EACH</v>
      </c>
      <c r="T50" s="11" t="str">
        <f t="shared" si="6"/>
        <v>EACH</v>
      </c>
      <c r="U50" s="11" t="str">
        <f t="shared" si="6"/>
        <v>FT</v>
      </c>
      <c r="V50" s="11" t="str">
        <f t="shared" si="6"/>
        <v>FT</v>
      </c>
      <c r="W50" s="11" t="str">
        <f t="shared" si="6"/>
        <v>FT</v>
      </c>
      <c r="X50" s="11" t="str">
        <f t="shared" si="6"/>
        <v>FT</v>
      </c>
      <c r="Y50" s="11" t="str">
        <f t="shared" si="6"/>
        <v>FT</v>
      </c>
      <c r="Z50" s="11" t="str">
        <f t="shared" si="6"/>
        <v>FT</v>
      </c>
      <c r="AA50" s="11" t="str">
        <f t="shared" si="6"/>
        <v>EACH</v>
      </c>
      <c r="AB50" s="11" t="str">
        <f t="shared" si="6"/>
        <v>EACH</v>
      </c>
      <c r="AC50" s="11" t="str">
        <f t="shared" si="6"/>
        <v>EACH</v>
      </c>
      <c r="AD50" s="11" t="str">
        <f t="shared" si="6"/>
        <v>EACH</v>
      </c>
    </row>
    <row r="51" spans="2:30" ht="12.75" customHeight="1" x14ac:dyDescent="0.2">
      <c r="B51" s="37"/>
      <c r="D51" s="12"/>
      <c r="E51" s="58"/>
      <c r="F51" s="59"/>
      <c r="G51" s="59"/>
      <c r="H51" s="59"/>
      <c r="I51" s="60"/>
      <c r="J51" s="14"/>
      <c r="K51" s="14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2:30" ht="12.75" customHeight="1" x14ac:dyDescent="0.2">
      <c r="B52" s="38">
        <v>8</v>
      </c>
      <c r="D52" s="17">
        <v>744</v>
      </c>
      <c r="E52" s="61" t="s">
        <v>30</v>
      </c>
      <c r="F52" s="62"/>
      <c r="G52" s="62"/>
      <c r="H52" s="62"/>
      <c r="I52" s="63"/>
      <c r="J52" s="19">
        <v>1</v>
      </c>
      <c r="K52" s="19">
        <v>7</v>
      </c>
      <c r="L52" s="20">
        <f>'Sign, FS'!F4</f>
        <v>20.200000000000003</v>
      </c>
      <c r="M52" s="20">
        <v>4</v>
      </c>
      <c r="N52" s="20">
        <v>2</v>
      </c>
      <c r="O52" s="20"/>
      <c r="P52" s="20">
        <v>6</v>
      </c>
      <c r="Q52" s="20">
        <v>4</v>
      </c>
      <c r="R52" s="20">
        <v>6</v>
      </c>
      <c r="S52" s="20">
        <v>4</v>
      </c>
      <c r="T52" s="20">
        <v>2</v>
      </c>
      <c r="U52" s="20">
        <f>'3C'!F4</f>
        <v>54</v>
      </c>
      <c r="V52" s="20">
        <f>'7C'!F4</f>
        <v>480</v>
      </c>
      <c r="W52" s="20">
        <f>'9C'!F4</f>
        <v>382</v>
      </c>
      <c r="X52" s="20"/>
      <c r="Y52" s="20"/>
      <c r="Z52" s="20"/>
      <c r="AA52" s="20"/>
      <c r="AB52" s="20"/>
      <c r="AC52" s="20">
        <v>2</v>
      </c>
      <c r="AD52" s="20">
        <v>3</v>
      </c>
    </row>
    <row r="53" spans="2:30" ht="12.75" customHeight="1" x14ac:dyDescent="0.2">
      <c r="B53" s="38"/>
      <c r="D53" s="17"/>
      <c r="E53" s="61"/>
      <c r="F53" s="62"/>
      <c r="G53" s="62"/>
      <c r="H53" s="62"/>
      <c r="I53" s="63"/>
      <c r="J53" s="19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2:30" ht="12.75" customHeight="1" x14ac:dyDescent="0.2">
      <c r="B54" s="38">
        <v>8</v>
      </c>
      <c r="D54" s="17">
        <v>747</v>
      </c>
      <c r="E54" s="61" t="s">
        <v>64</v>
      </c>
      <c r="F54" s="62"/>
      <c r="G54" s="62"/>
      <c r="H54" s="62"/>
      <c r="I54" s="63"/>
      <c r="J54" s="19">
        <v>2</v>
      </c>
      <c r="K54" s="19"/>
      <c r="L54" s="20">
        <f>'Sign, FS'!L4</f>
        <v>10</v>
      </c>
      <c r="M54" s="20"/>
      <c r="N54" s="20">
        <v>3</v>
      </c>
      <c r="O54" s="20">
        <v>2</v>
      </c>
      <c r="P54" s="20"/>
      <c r="Q54" s="20"/>
      <c r="R54" s="20"/>
      <c r="S54" s="20"/>
      <c r="T54" s="20"/>
      <c r="U54" s="20"/>
      <c r="V54" s="20">
        <f>'7C'!L4</f>
        <v>22</v>
      </c>
      <c r="W54" s="20"/>
      <c r="X54" s="20"/>
      <c r="Y54" s="20"/>
      <c r="Z54" s="20"/>
      <c r="AA54" s="20"/>
      <c r="AB54" s="20"/>
      <c r="AC54" s="20"/>
      <c r="AD54" s="20"/>
    </row>
    <row r="55" spans="2:30" ht="12.75" customHeight="1" x14ac:dyDescent="0.2">
      <c r="B55" s="38"/>
      <c r="D55" s="17"/>
      <c r="E55" s="61"/>
      <c r="F55" s="62"/>
      <c r="G55" s="62"/>
      <c r="H55" s="62"/>
      <c r="I55" s="63"/>
      <c r="J55" s="19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2:30" ht="12.75" customHeight="1" x14ac:dyDescent="0.2">
      <c r="B56" s="38">
        <v>8</v>
      </c>
      <c r="D56" s="17">
        <v>749</v>
      </c>
      <c r="E56" s="61" t="s">
        <v>162</v>
      </c>
      <c r="F56" s="62"/>
      <c r="G56" s="62"/>
      <c r="H56" s="62"/>
      <c r="I56" s="63"/>
      <c r="J56" s="19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>
        <f>'144 F.O.'!R4</f>
        <v>335</v>
      </c>
      <c r="Y56" s="20">
        <f>'24 F.O.'!R4</f>
        <v>153</v>
      </c>
      <c r="Z56" s="20">
        <f>'Reuse 144 F.O.'!R4</f>
        <v>260</v>
      </c>
      <c r="AA56" s="20">
        <v>1</v>
      </c>
      <c r="AB56" s="20">
        <v>36</v>
      </c>
      <c r="AC56" s="20"/>
      <c r="AD56" s="20"/>
    </row>
    <row r="57" spans="2:30" ht="12.75" customHeight="1" x14ac:dyDescent="0.2">
      <c r="B57" s="38">
        <v>8</v>
      </c>
      <c r="D57" s="17">
        <v>750</v>
      </c>
      <c r="E57" s="61" t="s">
        <v>163</v>
      </c>
      <c r="F57" s="62"/>
      <c r="G57" s="62"/>
      <c r="H57" s="62"/>
      <c r="I57" s="63"/>
      <c r="J57" s="19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>
        <f>'144 F.O.'!R18</f>
        <v>385</v>
      </c>
      <c r="Y57" s="20">
        <f>'24 F.O.'!R18</f>
        <v>135</v>
      </c>
      <c r="Z57" s="20"/>
      <c r="AA57" s="20">
        <v>1</v>
      </c>
      <c r="AB57" s="20">
        <v>12</v>
      </c>
      <c r="AC57" s="20"/>
      <c r="AD57" s="20"/>
    </row>
    <row r="58" spans="2:30" ht="12.75" customHeight="1" thickBot="1" x14ac:dyDescent="0.25">
      <c r="B58" s="38"/>
      <c r="D58" s="17"/>
      <c r="E58" s="61"/>
      <c r="F58" s="62"/>
      <c r="G58" s="62"/>
      <c r="H58" s="62"/>
      <c r="I58" s="63"/>
      <c r="J58" s="19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 ht="12.75" customHeight="1" x14ac:dyDescent="0.2">
      <c r="B59" s="34" t="s">
        <v>13</v>
      </c>
      <c r="D59" s="68" t="s">
        <v>3</v>
      </c>
      <c r="E59" s="69"/>
      <c r="F59" s="69"/>
      <c r="G59" s="69"/>
      <c r="H59" s="69"/>
      <c r="I59" s="70"/>
      <c r="J59" s="22">
        <f t="shared" ref="J59:AD59" si="7">IF(J35="","",IF(J50="",IF(SUM(COUNTIF(J51:J58,"LS")+COUNTIF(J51:J58,"LUMP"))&gt;0,"LS",""),IF(SUM(J51:J58)&gt;0,ROUNDUP(SUM(J51:J58),0),"")))</f>
        <v>3</v>
      </c>
      <c r="K59" s="22">
        <f t="shared" si="7"/>
        <v>7</v>
      </c>
      <c r="L59" s="22">
        <f t="shared" si="7"/>
        <v>31</v>
      </c>
      <c r="M59" s="22">
        <f t="shared" si="7"/>
        <v>4</v>
      </c>
      <c r="N59" s="22">
        <f t="shared" si="7"/>
        <v>5</v>
      </c>
      <c r="O59" s="22">
        <f t="shared" si="7"/>
        <v>2</v>
      </c>
      <c r="P59" s="22">
        <f t="shared" si="7"/>
        <v>6</v>
      </c>
      <c r="Q59" s="22">
        <f t="shared" si="7"/>
        <v>4</v>
      </c>
      <c r="R59" s="22">
        <f t="shared" si="7"/>
        <v>6</v>
      </c>
      <c r="S59" s="22">
        <f t="shared" si="7"/>
        <v>4</v>
      </c>
      <c r="T59" s="22">
        <f t="shared" si="7"/>
        <v>2</v>
      </c>
      <c r="U59" s="22">
        <f t="shared" si="7"/>
        <v>54</v>
      </c>
      <c r="V59" s="22">
        <f t="shared" si="7"/>
        <v>502</v>
      </c>
      <c r="W59" s="22">
        <f t="shared" si="7"/>
        <v>382</v>
      </c>
      <c r="X59" s="22">
        <f t="shared" si="7"/>
        <v>720</v>
      </c>
      <c r="Y59" s="22">
        <f t="shared" si="7"/>
        <v>288</v>
      </c>
      <c r="Z59" s="22">
        <f t="shared" si="7"/>
        <v>260</v>
      </c>
      <c r="AA59" s="22">
        <f t="shared" si="7"/>
        <v>2</v>
      </c>
      <c r="AB59" s="22">
        <f t="shared" si="7"/>
        <v>48</v>
      </c>
      <c r="AC59" s="22">
        <f t="shared" si="7"/>
        <v>2</v>
      </c>
      <c r="AD59" s="22">
        <f t="shared" si="7"/>
        <v>3</v>
      </c>
    </row>
    <row r="60" spans="2:30" ht="12.75" customHeight="1" thickBot="1" x14ac:dyDescent="0.25"/>
    <row r="61" spans="2:30" ht="12.75" customHeight="1" thickBot="1" x14ac:dyDescent="0.25">
      <c r="B61" s="35" t="s">
        <v>11</v>
      </c>
      <c r="D61" s="71">
        <f>D34+1</f>
        <v>744</v>
      </c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</row>
    <row r="62" spans="2:30" ht="12.75" customHeight="1" thickBot="1" x14ac:dyDescent="0.25">
      <c r="B62" s="36">
        <v>743</v>
      </c>
      <c r="D62" s="72" t="s">
        <v>9</v>
      </c>
      <c r="E62" s="72"/>
      <c r="F62" s="72"/>
      <c r="G62" s="72"/>
      <c r="H62" s="72"/>
      <c r="I62" s="72"/>
      <c r="J62" s="30" t="s">
        <v>44</v>
      </c>
      <c r="K62" s="30" t="s">
        <v>45</v>
      </c>
      <c r="L62" s="30" t="s">
        <v>194</v>
      </c>
      <c r="M62" s="30" t="s">
        <v>26</v>
      </c>
      <c r="N62" s="30" t="s">
        <v>46</v>
      </c>
      <c r="O62" s="30" t="s">
        <v>27</v>
      </c>
      <c r="P62" s="30" t="s">
        <v>28</v>
      </c>
      <c r="Q62" s="30" t="s">
        <v>28</v>
      </c>
      <c r="R62" s="30" t="s">
        <v>61</v>
      </c>
      <c r="S62" s="30" t="s">
        <v>137</v>
      </c>
      <c r="T62" s="30" t="s">
        <v>50</v>
      </c>
      <c r="U62" s="30" t="s">
        <v>183</v>
      </c>
      <c r="V62" s="30" t="s">
        <v>183</v>
      </c>
      <c r="W62" s="30" t="s">
        <v>183</v>
      </c>
      <c r="X62" s="30"/>
      <c r="Y62" s="30" t="s">
        <v>53</v>
      </c>
      <c r="Z62" s="30" t="s">
        <v>190</v>
      </c>
      <c r="AA62" s="30" t="s">
        <v>53</v>
      </c>
      <c r="AB62" s="30" t="s">
        <v>53</v>
      </c>
      <c r="AC62" s="30" t="s">
        <v>63</v>
      </c>
      <c r="AD62" s="30" t="s">
        <v>52</v>
      </c>
    </row>
    <row r="63" spans="2:30" ht="12.75" customHeight="1" thickBot="1" x14ac:dyDescent="0.25">
      <c r="D63" s="73" t="s">
        <v>10</v>
      </c>
      <c r="E63" s="73"/>
      <c r="F63" s="73"/>
      <c r="G63" s="73"/>
      <c r="H63" s="73"/>
      <c r="I63" s="73"/>
      <c r="J63" s="24"/>
      <c r="K63" s="24"/>
      <c r="L63" s="24"/>
      <c r="M63" s="24"/>
      <c r="N63" s="24" t="s">
        <v>47</v>
      </c>
      <c r="O63" s="24" t="s">
        <v>48</v>
      </c>
      <c r="P63" s="24" t="s">
        <v>179</v>
      </c>
      <c r="Q63" s="24" t="s">
        <v>49</v>
      </c>
      <c r="R63" s="24"/>
      <c r="S63" s="24"/>
      <c r="T63" s="24" t="s">
        <v>51</v>
      </c>
      <c r="U63" s="24" t="s">
        <v>184</v>
      </c>
      <c r="V63" s="24" t="s">
        <v>189</v>
      </c>
      <c r="W63" s="24" t="s">
        <v>191</v>
      </c>
      <c r="X63" s="24"/>
      <c r="Y63" s="24" t="s">
        <v>210</v>
      </c>
      <c r="Z63" s="24"/>
      <c r="AA63" s="24" t="s">
        <v>159</v>
      </c>
      <c r="AB63" s="24" t="s">
        <v>160</v>
      </c>
      <c r="AC63" s="24"/>
      <c r="AD63" s="24"/>
    </row>
    <row r="64" spans="2:30" ht="12.75" customHeight="1" x14ac:dyDescent="0.2">
      <c r="B64" s="93" t="s">
        <v>12</v>
      </c>
      <c r="D64" s="74" t="s">
        <v>0</v>
      </c>
      <c r="E64" s="77" t="s">
        <v>1</v>
      </c>
      <c r="F64" s="78"/>
      <c r="G64" s="78"/>
      <c r="H64" s="78"/>
      <c r="I64" s="79"/>
      <c r="J64" s="8" t="str">
        <f t="shared" ref="J64:AD64" si="8">IF(OR(TRIM(J62)=0,TRIM(J62)=""),"",IF(IFERROR(TRIM(INDEX(QryItemNamed,MATCH(TRIM(J62),ITEM,0),2)),"")="Y","SPECIAL",LEFT(IFERROR(TRIM(INDEX(ITEM,MATCH(TRIM(J62),ITEM,0))),""),3)))</f>
        <v>632</v>
      </c>
      <c r="K64" s="9" t="str">
        <f t="shared" si="8"/>
        <v>632</v>
      </c>
      <c r="L64" s="9" t="str">
        <f t="shared" si="8"/>
        <v>632</v>
      </c>
      <c r="M64" s="9" t="str">
        <f t="shared" si="8"/>
        <v>632</v>
      </c>
      <c r="N64" s="9" t="str">
        <f t="shared" si="8"/>
        <v>632</v>
      </c>
      <c r="O64" s="9" t="str">
        <f t="shared" si="8"/>
        <v>632</v>
      </c>
      <c r="P64" s="9" t="str">
        <f t="shared" si="8"/>
        <v>632</v>
      </c>
      <c r="Q64" s="9" t="str">
        <f t="shared" si="8"/>
        <v>632</v>
      </c>
      <c r="R64" s="9" t="str">
        <f t="shared" si="8"/>
        <v>632</v>
      </c>
      <c r="S64" s="9" t="str">
        <f t="shared" si="8"/>
        <v>632</v>
      </c>
      <c r="T64" s="9" t="str">
        <f t="shared" si="8"/>
        <v>632</v>
      </c>
      <c r="U64" s="9" t="str">
        <f t="shared" si="8"/>
        <v>632</v>
      </c>
      <c r="V64" s="9" t="str">
        <f t="shared" si="8"/>
        <v>632</v>
      </c>
      <c r="W64" s="9" t="str">
        <f t="shared" si="8"/>
        <v>632</v>
      </c>
      <c r="X64" s="9" t="str">
        <f t="shared" si="8"/>
        <v/>
      </c>
      <c r="Y64" s="9" t="str">
        <f t="shared" si="8"/>
        <v>633</v>
      </c>
      <c r="Z64" s="9" t="str">
        <f t="shared" si="8"/>
        <v>633</v>
      </c>
      <c r="AA64" s="9" t="str">
        <f t="shared" si="8"/>
        <v>633</v>
      </c>
      <c r="AB64" s="9" t="str">
        <f t="shared" si="8"/>
        <v>633</v>
      </c>
      <c r="AC64" s="9" t="str">
        <f t="shared" si="8"/>
        <v>804</v>
      </c>
      <c r="AD64" s="9" t="str">
        <f t="shared" si="8"/>
        <v>809</v>
      </c>
    </row>
    <row r="65" spans="2:30" ht="12.75" customHeight="1" x14ac:dyDescent="0.2">
      <c r="B65" s="94"/>
      <c r="D65" s="75"/>
      <c r="E65" s="80"/>
      <c r="F65" s="81"/>
      <c r="G65" s="81"/>
      <c r="H65" s="81"/>
      <c r="I65" s="82"/>
      <c r="J65" s="86" t="str">
        <f t="shared" ref="J65:AD65" si="9">IF(OR(TRIM(J62)=0,TRIM(J62)=""),IF(J63="","",J63),IF(IFERROR(TRIM(INDEX(QryItemNamed,MATCH(TRIM(J62),ITEM,0),2)),"")="Y",TRIM(RIGHT(IFERROR(TRIM(INDEX(QryItemNamed,MATCH(TRIM(J62),ITEM,0),4)),"123456789012"),LEN(IFERROR(TRIM(INDEX(QryItemNamed,MATCH(TRIM(J62),ITEM,0),4)),"123456789012"))-9))&amp;J63,IFERROR(TRIM(INDEX(QryItemNamed,MATCH(TRIM(J62),ITEM,0),4))&amp;J63,"ITEM CODE DOES NOT EXIST IN ITEM MASTER")))</f>
        <v>LOOP DETECTOR LEAD-IN CABLE</v>
      </c>
      <c r="K65" s="87" t="str">
        <f t="shared" si="9"/>
        <v>POWER CABLE, 2 CONDUCTOR, NO. 6 AWG</v>
      </c>
      <c r="L65" s="87" t="str">
        <f t="shared" si="9"/>
        <v>POWER CABLE, 3 CONDUCTOR, NO. 6 AWG</v>
      </c>
      <c r="M65" s="87" t="str">
        <f t="shared" si="9"/>
        <v>POWER SERVICE, AS PER PLAN</v>
      </c>
      <c r="N65" s="67" t="str">
        <f t="shared" si="9"/>
        <v>SIGNAL SUPPORT, MISC.: CITY OF COLUMBUS DESIGN C15</v>
      </c>
      <c r="O65" s="67" t="str">
        <f t="shared" si="9"/>
        <v>COMBINATION SIGNAL SUPPORT, MISC.: CITY OF COLUMBUS DESIGN 4</v>
      </c>
      <c r="P65" s="67" t="str">
        <f t="shared" si="9"/>
        <v>PEDESTAL, MISC.: 10.7' PEDESTAL</v>
      </c>
      <c r="Q65" s="67" t="str">
        <f t="shared" si="9"/>
        <v>PEDESTAL, MISC.: 21' PEDESTAL</v>
      </c>
      <c r="R65" s="67" t="str">
        <f t="shared" si="9"/>
        <v>REMOVAL OF TRAFFIC SIGNAL INSTALLATION, AS PER PLAN</v>
      </c>
      <c r="S65" s="67" t="str">
        <f t="shared" si="9"/>
        <v>REUSE OF VEHICULAR SIGNAL HEAD</v>
      </c>
      <c r="T65" s="67" t="str">
        <f t="shared" si="9"/>
        <v>SIGNALIZATION, MISC.: COVERING OF PEDESTRIAN PUSHBUTTON</v>
      </c>
      <c r="U65" s="67" t="str">
        <f t="shared" si="9"/>
        <v>SIGNALIZATION, MISC.: FOUNDATION PRE-EXCAVATION</v>
      </c>
      <c r="V65" s="67" t="str">
        <f t="shared" si="9"/>
        <v>SIGNALIZATION, MISC.: CCTV IP-CAMERA SYSTEM</v>
      </c>
      <c r="W65" s="67" t="str">
        <f t="shared" si="9"/>
        <v>SIGNALIZATION, MISC.: POWER METER CABINET, BASE MOUNT, WITH FOUNDATION</v>
      </c>
      <c r="X65" s="67" t="str">
        <f t="shared" si="9"/>
        <v/>
      </c>
      <c r="Y65" s="67" t="str">
        <f t="shared" si="9"/>
        <v>CONTROLLER ITEM, MISC.:CONTROLLER UNIT, TYPE TS2/A2, WITH CABINET, TYPE TS2</v>
      </c>
      <c r="Z65" s="88" t="str">
        <f t="shared" si="9"/>
        <v>CABINET FOUNDATION</v>
      </c>
      <c r="AA65" s="67" t="str">
        <f t="shared" si="9"/>
        <v>CONTROLLER ITEM, MISC.: FIBER OPTIC ETHERNET TRANSCEIVER, SHORT RANGE</v>
      </c>
      <c r="AB65" s="67" t="str">
        <f t="shared" si="9"/>
        <v>CONTROLLER ITEM, MISC.: LAYER 2 ETHERNET SWITCH</v>
      </c>
      <c r="AC65" s="67" t="str">
        <f t="shared" si="9"/>
        <v>FIBER TERMINATION PANEL, 24 FIBER, AS PER PLAN</v>
      </c>
      <c r="AD65" s="67" t="str">
        <f t="shared" si="9"/>
        <v>STOP LINE RADAR DETECTION, AS PER PLAN</v>
      </c>
    </row>
    <row r="66" spans="2:30" ht="12.75" customHeight="1" x14ac:dyDescent="0.2">
      <c r="B66" s="94"/>
      <c r="D66" s="75"/>
      <c r="E66" s="80"/>
      <c r="F66" s="81"/>
      <c r="G66" s="81"/>
      <c r="H66" s="81"/>
      <c r="I66" s="82"/>
      <c r="J66" s="86"/>
      <c r="K66" s="87"/>
      <c r="L66" s="87"/>
      <c r="M66" s="8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89"/>
      <c r="AA66" s="67"/>
      <c r="AB66" s="67"/>
      <c r="AC66" s="67"/>
      <c r="AD66" s="67"/>
    </row>
    <row r="67" spans="2:30" ht="12.75" customHeight="1" x14ac:dyDescent="0.2">
      <c r="B67" s="94"/>
      <c r="D67" s="75"/>
      <c r="E67" s="80"/>
      <c r="F67" s="81"/>
      <c r="G67" s="81"/>
      <c r="H67" s="81"/>
      <c r="I67" s="82"/>
      <c r="J67" s="86"/>
      <c r="K67" s="87"/>
      <c r="L67" s="87"/>
      <c r="M67" s="8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89"/>
      <c r="AA67" s="67"/>
      <c r="AB67" s="67"/>
      <c r="AC67" s="67"/>
      <c r="AD67" s="67"/>
    </row>
    <row r="68" spans="2:30" ht="12.75" customHeight="1" x14ac:dyDescent="0.2">
      <c r="B68" s="94"/>
      <c r="D68" s="75"/>
      <c r="E68" s="80"/>
      <c r="F68" s="81"/>
      <c r="G68" s="81"/>
      <c r="H68" s="81"/>
      <c r="I68" s="82"/>
      <c r="J68" s="86"/>
      <c r="K68" s="87"/>
      <c r="L68" s="87"/>
      <c r="M68" s="8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89"/>
      <c r="AA68" s="67"/>
      <c r="AB68" s="67"/>
      <c r="AC68" s="67"/>
      <c r="AD68" s="67"/>
    </row>
    <row r="69" spans="2:30" ht="12.75" customHeight="1" x14ac:dyDescent="0.2">
      <c r="B69" s="94"/>
      <c r="D69" s="75"/>
      <c r="E69" s="80"/>
      <c r="F69" s="81"/>
      <c r="G69" s="81"/>
      <c r="H69" s="81"/>
      <c r="I69" s="82"/>
      <c r="J69" s="86"/>
      <c r="K69" s="87"/>
      <c r="L69" s="87"/>
      <c r="M69" s="8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89"/>
      <c r="AA69" s="67"/>
      <c r="AB69" s="67"/>
      <c r="AC69" s="67"/>
      <c r="AD69" s="67"/>
    </row>
    <row r="70" spans="2:30" ht="12.75" customHeight="1" x14ac:dyDescent="0.2">
      <c r="B70" s="94"/>
      <c r="D70" s="75"/>
      <c r="E70" s="80"/>
      <c r="F70" s="81"/>
      <c r="G70" s="81"/>
      <c r="H70" s="81"/>
      <c r="I70" s="82"/>
      <c r="J70" s="86"/>
      <c r="K70" s="87"/>
      <c r="L70" s="87"/>
      <c r="M70" s="8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89"/>
      <c r="AA70" s="67"/>
      <c r="AB70" s="67"/>
      <c r="AC70" s="67"/>
      <c r="AD70" s="67"/>
    </row>
    <row r="71" spans="2:30" ht="12.75" customHeight="1" x14ac:dyDescent="0.2">
      <c r="B71" s="94"/>
      <c r="D71" s="75"/>
      <c r="E71" s="80"/>
      <c r="F71" s="81"/>
      <c r="G71" s="81"/>
      <c r="H71" s="81"/>
      <c r="I71" s="82"/>
      <c r="J71" s="86"/>
      <c r="K71" s="87"/>
      <c r="L71" s="87"/>
      <c r="M71" s="8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89"/>
      <c r="AA71" s="67"/>
      <c r="AB71" s="67"/>
      <c r="AC71" s="67"/>
      <c r="AD71" s="67"/>
    </row>
    <row r="72" spans="2:30" ht="12.75" customHeight="1" x14ac:dyDescent="0.2">
      <c r="B72" s="94"/>
      <c r="D72" s="75"/>
      <c r="E72" s="80"/>
      <c r="F72" s="81"/>
      <c r="G72" s="81"/>
      <c r="H72" s="81"/>
      <c r="I72" s="82"/>
      <c r="J72" s="86"/>
      <c r="K72" s="87"/>
      <c r="L72" s="87"/>
      <c r="M72" s="87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89"/>
      <c r="AA72" s="67"/>
      <c r="AB72" s="67"/>
      <c r="AC72" s="67"/>
      <c r="AD72" s="67"/>
    </row>
    <row r="73" spans="2:30" ht="12.75" customHeight="1" x14ac:dyDescent="0.2">
      <c r="B73" s="94"/>
      <c r="D73" s="75"/>
      <c r="E73" s="80"/>
      <c r="F73" s="81"/>
      <c r="G73" s="81"/>
      <c r="H73" s="81"/>
      <c r="I73" s="82"/>
      <c r="J73" s="86"/>
      <c r="K73" s="87"/>
      <c r="L73" s="87"/>
      <c r="M73" s="8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89"/>
      <c r="AA73" s="67"/>
      <c r="AB73" s="67"/>
      <c r="AC73" s="67"/>
      <c r="AD73" s="67"/>
    </row>
    <row r="74" spans="2:30" ht="12.75" customHeight="1" x14ac:dyDescent="0.2">
      <c r="B74" s="94"/>
      <c r="D74" s="75"/>
      <c r="E74" s="80"/>
      <c r="F74" s="81"/>
      <c r="G74" s="81"/>
      <c r="H74" s="81"/>
      <c r="I74" s="82"/>
      <c r="J74" s="86"/>
      <c r="K74" s="87"/>
      <c r="L74" s="87"/>
      <c r="M74" s="8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89"/>
      <c r="AA74" s="67"/>
      <c r="AB74" s="67"/>
      <c r="AC74" s="67"/>
      <c r="AD74" s="67"/>
    </row>
    <row r="75" spans="2:30" ht="12.75" customHeight="1" x14ac:dyDescent="0.2">
      <c r="B75" s="94"/>
      <c r="D75" s="75"/>
      <c r="E75" s="80"/>
      <c r="F75" s="81"/>
      <c r="G75" s="81"/>
      <c r="H75" s="81"/>
      <c r="I75" s="82"/>
      <c r="J75" s="86"/>
      <c r="K75" s="87"/>
      <c r="L75" s="87"/>
      <c r="M75" s="8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89"/>
      <c r="AA75" s="67"/>
      <c r="AB75" s="67"/>
      <c r="AC75" s="67"/>
      <c r="AD75" s="67"/>
    </row>
    <row r="76" spans="2:30" ht="12.75" customHeight="1" x14ac:dyDescent="0.2">
      <c r="B76" s="94"/>
      <c r="D76" s="75"/>
      <c r="E76" s="80"/>
      <c r="F76" s="81"/>
      <c r="G76" s="81"/>
      <c r="H76" s="81"/>
      <c r="I76" s="82"/>
      <c r="J76" s="86"/>
      <c r="K76" s="87"/>
      <c r="L76" s="87"/>
      <c r="M76" s="8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90"/>
      <c r="AA76" s="67"/>
      <c r="AB76" s="67"/>
      <c r="AC76" s="67"/>
      <c r="AD76" s="67"/>
    </row>
    <row r="77" spans="2:30" ht="12.75" customHeight="1" thickBot="1" x14ac:dyDescent="0.25">
      <c r="B77" s="95"/>
      <c r="D77" s="76"/>
      <c r="E77" s="83"/>
      <c r="F77" s="84"/>
      <c r="G77" s="84"/>
      <c r="H77" s="84"/>
      <c r="I77" s="85"/>
      <c r="J77" s="10" t="str">
        <f t="shared" ref="J77:AD77" si="10">IF(OR(TRIM(J62)=0,TRIM(J62)=""),"",IF(IFERROR(TRIM(INDEX(QryItemNamed,MATCH(TRIM(J62),ITEM,0),3)),"")="LS","",IFERROR(TRIM(INDEX(QryItemNamed,MATCH(TRIM(J62),ITEM,0),3)),"")))</f>
        <v>FT</v>
      </c>
      <c r="K77" s="11" t="str">
        <f t="shared" si="10"/>
        <v>FT</v>
      </c>
      <c r="L77" s="11" t="str">
        <f t="shared" si="10"/>
        <v>FT</v>
      </c>
      <c r="M77" s="11" t="str">
        <f t="shared" si="10"/>
        <v>EACH</v>
      </c>
      <c r="N77" s="11" t="str">
        <f t="shared" si="10"/>
        <v>EACH</v>
      </c>
      <c r="O77" s="11" t="str">
        <f t="shared" si="10"/>
        <v>EACH</v>
      </c>
      <c r="P77" s="11" t="str">
        <f t="shared" si="10"/>
        <v>EACH</v>
      </c>
      <c r="Q77" s="11" t="str">
        <f t="shared" si="10"/>
        <v>EACH</v>
      </c>
      <c r="R77" s="11" t="str">
        <f t="shared" si="10"/>
        <v>EACH</v>
      </c>
      <c r="S77" s="11" t="str">
        <f t="shared" si="10"/>
        <v>EACH</v>
      </c>
      <c r="T77" s="11" t="str">
        <f t="shared" si="10"/>
        <v>EACH</v>
      </c>
      <c r="U77" s="11" t="str">
        <f t="shared" si="10"/>
        <v>EACH</v>
      </c>
      <c r="V77" s="11" t="str">
        <f t="shared" si="10"/>
        <v>EACH</v>
      </c>
      <c r="W77" s="11" t="str">
        <f t="shared" si="10"/>
        <v>EACH</v>
      </c>
      <c r="X77" s="11" t="str">
        <f t="shared" si="10"/>
        <v/>
      </c>
      <c r="Y77" s="11" t="str">
        <f t="shared" si="10"/>
        <v>EACH</v>
      </c>
      <c r="Z77" s="11" t="str">
        <f t="shared" si="10"/>
        <v>EACH</v>
      </c>
      <c r="AA77" s="11" t="str">
        <f t="shared" si="10"/>
        <v>EACH</v>
      </c>
      <c r="AB77" s="11" t="str">
        <f t="shared" si="10"/>
        <v>EACH</v>
      </c>
      <c r="AC77" s="11" t="str">
        <f t="shared" si="10"/>
        <v>EACH</v>
      </c>
      <c r="AD77" s="11" t="str">
        <f t="shared" si="10"/>
        <v>EACH</v>
      </c>
    </row>
    <row r="78" spans="2:30" ht="12.75" customHeight="1" x14ac:dyDescent="0.2">
      <c r="B78" s="37"/>
      <c r="D78" s="12"/>
      <c r="E78" s="58"/>
      <c r="F78" s="59"/>
      <c r="G78" s="59"/>
      <c r="H78" s="59"/>
      <c r="I78" s="60"/>
      <c r="J78" s="14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</row>
    <row r="79" spans="2:30" ht="12.75" customHeight="1" x14ac:dyDescent="0.2">
      <c r="B79" s="38">
        <v>8</v>
      </c>
      <c r="D79" s="17">
        <v>744</v>
      </c>
      <c r="E79" s="61" t="s">
        <v>30</v>
      </c>
      <c r="F79" s="62"/>
      <c r="G79" s="62"/>
      <c r="H79" s="62"/>
      <c r="I79" s="63"/>
      <c r="J79" s="19">
        <f>'Lead-In C'!F4</f>
        <v>291</v>
      </c>
      <c r="K79" s="20">
        <f>'2C Pwr'!F4</f>
        <v>204</v>
      </c>
      <c r="L79" s="20">
        <f>'3C Pwr'!F4</f>
        <v>29</v>
      </c>
      <c r="M79" s="20">
        <v>1</v>
      </c>
      <c r="N79" s="20">
        <v>1</v>
      </c>
      <c r="O79" s="20">
        <v>1</v>
      </c>
      <c r="P79" s="20">
        <v>2</v>
      </c>
      <c r="Q79" s="20">
        <v>1</v>
      </c>
      <c r="R79" s="20">
        <v>1</v>
      </c>
      <c r="S79" s="20"/>
      <c r="T79" s="20">
        <v>2</v>
      </c>
      <c r="U79" s="20">
        <v>3</v>
      </c>
      <c r="V79" s="20"/>
      <c r="W79" s="20">
        <v>1</v>
      </c>
      <c r="X79" s="20"/>
      <c r="Y79" s="20">
        <v>1</v>
      </c>
      <c r="Z79" s="20">
        <v>1</v>
      </c>
      <c r="AA79" s="20"/>
      <c r="AB79" s="20"/>
      <c r="AC79" s="20"/>
      <c r="AD79" s="20">
        <v>1</v>
      </c>
    </row>
    <row r="80" spans="2:30" ht="12.75" customHeight="1" x14ac:dyDescent="0.2">
      <c r="B80" s="38"/>
      <c r="D80" s="17"/>
      <c r="E80" s="61"/>
      <c r="F80" s="62"/>
      <c r="G80" s="62"/>
      <c r="H80" s="62"/>
      <c r="I80" s="63"/>
      <c r="J80" s="19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 ht="12.75" customHeight="1" x14ac:dyDescent="0.2">
      <c r="B81" s="38">
        <v>8</v>
      </c>
      <c r="D81" s="17">
        <v>747</v>
      </c>
      <c r="E81" s="61" t="s">
        <v>64</v>
      </c>
      <c r="F81" s="62"/>
      <c r="G81" s="62"/>
      <c r="H81" s="62"/>
      <c r="I81" s="63"/>
      <c r="J81" s="19"/>
      <c r="K81" s="20"/>
      <c r="L81" s="20"/>
      <c r="M81" s="20"/>
      <c r="N81" s="20"/>
      <c r="O81" s="20"/>
      <c r="P81" s="20"/>
      <c r="Q81" s="20"/>
      <c r="R81" s="20">
        <v>1</v>
      </c>
      <c r="S81" s="20">
        <v>1</v>
      </c>
      <c r="T81" s="20"/>
      <c r="U81" s="20"/>
      <c r="V81" s="20">
        <v>1</v>
      </c>
      <c r="W81" s="20"/>
      <c r="X81" s="20"/>
      <c r="Y81" s="20"/>
      <c r="Z81" s="20"/>
      <c r="AA81" s="20"/>
      <c r="AB81" s="20"/>
      <c r="AC81" s="20"/>
      <c r="AD81" s="20"/>
    </row>
    <row r="82" spans="2:30" ht="12.75" customHeight="1" x14ac:dyDescent="0.2">
      <c r="B82" s="38"/>
      <c r="D82" s="17"/>
      <c r="E82" s="61"/>
      <c r="F82" s="62"/>
      <c r="G82" s="62"/>
      <c r="H82" s="62"/>
      <c r="I82" s="63"/>
      <c r="J82" s="19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 ht="12.75" customHeight="1" x14ac:dyDescent="0.2">
      <c r="B83" s="38">
        <v>8</v>
      </c>
      <c r="D83" s="17">
        <v>749</v>
      </c>
      <c r="E83" s="61" t="s">
        <v>162</v>
      </c>
      <c r="F83" s="62"/>
      <c r="G83" s="62"/>
      <c r="H83" s="62"/>
      <c r="I83" s="63"/>
      <c r="J83" s="19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>
        <v>2</v>
      </c>
      <c r="AB83" s="20">
        <v>1</v>
      </c>
      <c r="AC83" s="20">
        <v>1</v>
      </c>
      <c r="AD83" s="20"/>
    </row>
    <row r="84" spans="2:30" ht="12.75" customHeight="1" x14ac:dyDescent="0.2">
      <c r="B84" s="38">
        <v>8</v>
      </c>
      <c r="D84" s="17">
        <v>750</v>
      </c>
      <c r="E84" s="61" t="s">
        <v>163</v>
      </c>
      <c r="F84" s="62"/>
      <c r="G84" s="62"/>
      <c r="H84" s="62"/>
      <c r="I84" s="63"/>
      <c r="J84" s="19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>
        <v>1</v>
      </c>
      <c r="AD84" s="20"/>
    </row>
    <row r="85" spans="2:30" ht="12.75" customHeight="1" thickBot="1" x14ac:dyDescent="0.25">
      <c r="B85" s="38"/>
      <c r="D85" s="17"/>
      <c r="E85" s="61"/>
      <c r="F85" s="62"/>
      <c r="G85" s="62"/>
      <c r="H85" s="62"/>
      <c r="I85" s="63"/>
      <c r="J85" s="19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</row>
    <row r="86" spans="2:30" ht="12.75" customHeight="1" x14ac:dyDescent="0.2">
      <c r="B86" s="34" t="s">
        <v>13</v>
      </c>
      <c r="D86" s="68" t="s">
        <v>3</v>
      </c>
      <c r="E86" s="69"/>
      <c r="F86" s="69"/>
      <c r="G86" s="69"/>
      <c r="H86" s="69"/>
      <c r="I86" s="70"/>
      <c r="J86" s="22">
        <f t="shared" ref="J86:AD86" si="11">IF(J62="","",IF(J77="",IF(SUM(COUNTIF(J78:J85,"LS")+COUNTIF(J78:J85,"LUMP"))&gt;0,"LS",""),IF(SUM(J78:J85)&gt;0,ROUNDUP(SUM(J78:J85),0),"")))</f>
        <v>291</v>
      </c>
      <c r="K86" s="22">
        <f t="shared" si="11"/>
        <v>204</v>
      </c>
      <c r="L86" s="22">
        <f t="shared" si="11"/>
        <v>29</v>
      </c>
      <c r="M86" s="22">
        <f t="shared" si="11"/>
        <v>1</v>
      </c>
      <c r="N86" s="22">
        <f t="shared" si="11"/>
        <v>1</v>
      </c>
      <c r="O86" s="22">
        <f t="shared" si="11"/>
        <v>1</v>
      </c>
      <c r="P86" s="22">
        <f t="shared" si="11"/>
        <v>2</v>
      </c>
      <c r="Q86" s="22">
        <f t="shared" si="11"/>
        <v>1</v>
      </c>
      <c r="R86" s="22">
        <f t="shared" si="11"/>
        <v>2</v>
      </c>
      <c r="S86" s="22">
        <f t="shared" si="11"/>
        <v>1</v>
      </c>
      <c r="T86" s="22">
        <f t="shared" si="11"/>
        <v>2</v>
      </c>
      <c r="U86" s="22">
        <f t="shared" si="11"/>
        <v>3</v>
      </c>
      <c r="V86" s="22">
        <f t="shared" si="11"/>
        <v>1</v>
      </c>
      <c r="W86" s="22">
        <f t="shared" si="11"/>
        <v>1</v>
      </c>
      <c r="X86" s="22" t="str">
        <f t="shared" si="11"/>
        <v/>
      </c>
      <c r="Y86" s="22">
        <f t="shared" si="11"/>
        <v>1</v>
      </c>
      <c r="Z86" s="22">
        <f t="shared" si="11"/>
        <v>1</v>
      </c>
      <c r="AA86" s="22">
        <f t="shared" si="11"/>
        <v>2</v>
      </c>
      <c r="AB86" s="22">
        <f t="shared" si="11"/>
        <v>1</v>
      </c>
      <c r="AC86" s="22">
        <f t="shared" si="11"/>
        <v>2</v>
      </c>
      <c r="AD86" s="22">
        <f t="shared" si="11"/>
        <v>1</v>
      </c>
    </row>
    <row r="87" spans="2:30" ht="12.75" customHeight="1" thickBot="1" x14ac:dyDescent="0.25"/>
    <row r="88" spans="2:30" ht="12.75" customHeight="1" thickBot="1" x14ac:dyDescent="0.25">
      <c r="B88" s="35" t="s">
        <v>11</v>
      </c>
      <c r="D88" s="71">
        <f>D61+1</f>
        <v>745</v>
      </c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</row>
    <row r="89" spans="2:30" ht="12.75" customHeight="1" thickBot="1" x14ac:dyDescent="0.25">
      <c r="B89" s="36"/>
      <c r="D89" s="72" t="s">
        <v>9</v>
      </c>
      <c r="E89" s="72"/>
      <c r="F89" s="72"/>
      <c r="G89" s="72"/>
      <c r="H89" s="72"/>
      <c r="I89" s="72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</row>
    <row r="90" spans="2:30" ht="12.75" customHeight="1" thickBot="1" x14ac:dyDescent="0.25">
      <c r="D90" s="73" t="s">
        <v>10</v>
      </c>
      <c r="E90" s="73"/>
      <c r="F90" s="73"/>
      <c r="G90" s="73"/>
      <c r="H90" s="73"/>
      <c r="I90" s="73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</row>
    <row r="91" spans="2:30" ht="12.75" customHeight="1" x14ac:dyDescent="0.2">
      <c r="B91" s="93" t="s">
        <v>12</v>
      </c>
      <c r="D91" s="74" t="s">
        <v>20</v>
      </c>
      <c r="E91" s="77" t="s">
        <v>1</v>
      </c>
      <c r="F91" s="78"/>
      <c r="G91" s="78"/>
      <c r="H91" s="78"/>
      <c r="I91" s="79"/>
      <c r="J91" s="8" t="str">
        <f t="shared" ref="J91:AD91" si="12">IF(OR(TRIM(J89)=0,TRIM(J89)=""),"",IF(IFERROR(TRIM(INDEX(QryItemNamed,MATCH(TRIM(J89),ITEM,0),2)),"")="Y","SPECIAL",LEFT(IFERROR(TRIM(INDEX(ITEM,MATCH(TRIM(J89),ITEM,0))),""),3)))</f>
        <v/>
      </c>
      <c r="K91" s="9" t="str">
        <f t="shared" si="12"/>
        <v/>
      </c>
      <c r="L91" s="9" t="str">
        <f t="shared" si="12"/>
        <v/>
      </c>
      <c r="M91" s="9" t="str">
        <f t="shared" si="12"/>
        <v/>
      </c>
      <c r="N91" s="9" t="str">
        <f t="shared" si="12"/>
        <v/>
      </c>
      <c r="O91" s="9" t="str">
        <f t="shared" si="12"/>
        <v/>
      </c>
      <c r="P91" s="9" t="str">
        <f t="shared" si="12"/>
        <v/>
      </c>
      <c r="Q91" s="9" t="str">
        <f t="shared" si="12"/>
        <v/>
      </c>
      <c r="R91" s="9" t="str">
        <f t="shared" si="12"/>
        <v/>
      </c>
      <c r="S91" s="9" t="str">
        <f t="shared" si="12"/>
        <v/>
      </c>
      <c r="T91" s="9" t="str">
        <f t="shared" si="12"/>
        <v/>
      </c>
      <c r="U91" s="9" t="str">
        <f t="shared" si="12"/>
        <v/>
      </c>
      <c r="V91" s="9" t="str">
        <f t="shared" si="12"/>
        <v/>
      </c>
      <c r="W91" s="9" t="str">
        <f t="shared" si="12"/>
        <v/>
      </c>
      <c r="X91" s="9" t="str">
        <f t="shared" si="12"/>
        <v/>
      </c>
      <c r="Y91" s="9" t="str">
        <f t="shared" si="12"/>
        <v/>
      </c>
      <c r="Z91" s="9" t="str">
        <f t="shared" si="12"/>
        <v/>
      </c>
      <c r="AA91" s="9" t="str">
        <f t="shared" si="12"/>
        <v/>
      </c>
      <c r="AB91" s="9" t="str">
        <f t="shared" si="12"/>
        <v/>
      </c>
      <c r="AC91" s="9" t="str">
        <f t="shared" si="12"/>
        <v/>
      </c>
      <c r="AD91" s="9" t="str">
        <f t="shared" si="12"/>
        <v/>
      </c>
    </row>
    <row r="92" spans="2:30" ht="12.75" customHeight="1" x14ac:dyDescent="0.2">
      <c r="B92" s="94"/>
      <c r="D92" s="75"/>
      <c r="E92" s="80"/>
      <c r="F92" s="81"/>
      <c r="G92" s="81"/>
      <c r="H92" s="81"/>
      <c r="I92" s="82"/>
      <c r="J92" s="86" t="str">
        <f t="shared" ref="J92:AD92" si="13">IF(OR(TRIM(J89)=0,TRIM(J89)=""),IF(J90="","",J90),IF(IFERROR(TRIM(INDEX(QryItemNamed,MATCH(TRIM(J89),ITEM,0),2)),"")="Y",TRIM(RIGHT(IFERROR(TRIM(INDEX(QryItemNamed,MATCH(TRIM(J89),ITEM,0),4)),"123456789012"),LEN(IFERROR(TRIM(INDEX(QryItemNamed,MATCH(TRIM(J89),ITEM,0),4)),"123456789012"))-9))&amp;J90,IFERROR(TRIM(INDEX(QryItemNamed,MATCH(TRIM(J89),ITEM,0),4))&amp;J90,"ITEM CODE DOES NOT EXIST IN ITEM MASTER")))</f>
        <v/>
      </c>
      <c r="K92" s="87" t="str">
        <f t="shared" si="13"/>
        <v/>
      </c>
      <c r="L92" s="87" t="str">
        <f t="shared" si="13"/>
        <v/>
      </c>
      <c r="M92" s="87" t="str">
        <f t="shared" si="13"/>
        <v/>
      </c>
      <c r="N92" s="67" t="str">
        <f t="shared" si="13"/>
        <v/>
      </c>
      <c r="O92" s="67" t="str">
        <f t="shared" si="13"/>
        <v/>
      </c>
      <c r="P92" s="67" t="str">
        <f t="shared" si="13"/>
        <v/>
      </c>
      <c r="Q92" s="67" t="str">
        <f t="shared" si="13"/>
        <v/>
      </c>
      <c r="R92" s="67" t="str">
        <f t="shared" si="13"/>
        <v/>
      </c>
      <c r="S92" s="67" t="str">
        <f t="shared" si="13"/>
        <v/>
      </c>
      <c r="T92" s="67" t="str">
        <f t="shared" si="13"/>
        <v/>
      </c>
      <c r="U92" s="67" t="str">
        <f t="shared" si="13"/>
        <v/>
      </c>
      <c r="V92" s="67" t="str">
        <f t="shared" si="13"/>
        <v/>
      </c>
      <c r="W92" s="67" t="str">
        <f t="shared" si="13"/>
        <v/>
      </c>
      <c r="X92" s="67" t="str">
        <f t="shared" si="13"/>
        <v/>
      </c>
      <c r="Y92" s="67" t="str">
        <f t="shared" si="13"/>
        <v/>
      </c>
      <c r="Z92" s="88" t="str">
        <f t="shared" si="13"/>
        <v/>
      </c>
      <c r="AA92" s="67" t="str">
        <f t="shared" si="13"/>
        <v/>
      </c>
      <c r="AB92" s="67" t="str">
        <f t="shared" si="13"/>
        <v/>
      </c>
      <c r="AC92" s="67" t="str">
        <f t="shared" si="13"/>
        <v/>
      </c>
      <c r="AD92" s="67" t="str">
        <f t="shared" si="13"/>
        <v/>
      </c>
    </row>
    <row r="93" spans="2:30" ht="12.75" customHeight="1" x14ac:dyDescent="0.2">
      <c r="B93" s="94"/>
      <c r="D93" s="75"/>
      <c r="E93" s="80"/>
      <c r="F93" s="81"/>
      <c r="G93" s="81"/>
      <c r="H93" s="81"/>
      <c r="I93" s="82"/>
      <c r="J93" s="86"/>
      <c r="K93" s="87"/>
      <c r="L93" s="87"/>
      <c r="M93" s="8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89"/>
      <c r="AA93" s="67"/>
      <c r="AB93" s="67"/>
      <c r="AC93" s="67"/>
      <c r="AD93" s="67"/>
    </row>
    <row r="94" spans="2:30" ht="12.75" customHeight="1" x14ac:dyDescent="0.2">
      <c r="B94" s="94"/>
      <c r="D94" s="75"/>
      <c r="E94" s="80"/>
      <c r="F94" s="81"/>
      <c r="G94" s="81"/>
      <c r="H94" s="81"/>
      <c r="I94" s="82"/>
      <c r="J94" s="86"/>
      <c r="K94" s="87"/>
      <c r="L94" s="87"/>
      <c r="M94" s="8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89"/>
      <c r="AA94" s="67"/>
      <c r="AB94" s="67"/>
      <c r="AC94" s="67"/>
      <c r="AD94" s="67"/>
    </row>
    <row r="95" spans="2:30" ht="12.75" customHeight="1" x14ac:dyDescent="0.2">
      <c r="B95" s="94"/>
      <c r="D95" s="75"/>
      <c r="E95" s="80"/>
      <c r="F95" s="81"/>
      <c r="G95" s="81"/>
      <c r="H95" s="81"/>
      <c r="I95" s="82"/>
      <c r="J95" s="86"/>
      <c r="K95" s="87"/>
      <c r="L95" s="87"/>
      <c r="M95" s="8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89"/>
      <c r="AA95" s="67"/>
      <c r="AB95" s="67"/>
      <c r="AC95" s="67"/>
      <c r="AD95" s="67"/>
    </row>
    <row r="96" spans="2:30" ht="12.75" customHeight="1" x14ac:dyDescent="0.2">
      <c r="B96" s="94"/>
      <c r="D96" s="75"/>
      <c r="E96" s="80"/>
      <c r="F96" s="81"/>
      <c r="G96" s="81"/>
      <c r="H96" s="81"/>
      <c r="I96" s="82"/>
      <c r="J96" s="86"/>
      <c r="K96" s="87"/>
      <c r="L96" s="87"/>
      <c r="M96" s="8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89"/>
      <c r="AA96" s="67"/>
      <c r="AB96" s="67"/>
      <c r="AC96" s="67"/>
      <c r="AD96" s="67"/>
    </row>
    <row r="97" spans="2:30" ht="12.75" customHeight="1" x14ac:dyDescent="0.2">
      <c r="B97" s="94"/>
      <c r="D97" s="75"/>
      <c r="E97" s="80"/>
      <c r="F97" s="81"/>
      <c r="G97" s="81"/>
      <c r="H97" s="81"/>
      <c r="I97" s="82"/>
      <c r="J97" s="86"/>
      <c r="K97" s="87"/>
      <c r="L97" s="87"/>
      <c r="M97" s="8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89"/>
      <c r="AA97" s="67"/>
      <c r="AB97" s="67"/>
      <c r="AC97" s="67"/>
      <c r="AD97" s="67"/>
    </row>
    <row r="98" spans="2:30" ht="12.75" customHeight="1" x14ac:dyDescent="0.2">
      <c r="B98" s="94"/>
      <c r="D98" s="75"/>
      <c r="E98" s="80"/>
      <c r="F98" s="81"/>
      <c r="G98" s="81"/>
      <c r="H98" s="81"/>
      <c r="I98" s="82"/>
      <c r="J98" s="86"/>
      <c r="K98" s="87"/>
      <c r="L98" s="87"/>
      <c r="M98" s="8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89"/>
      <c r="AA98" s="67"/>
      <c r="AB98" s="67"/>
      <c r="AC98" s="67"/>
      <c r="AD98" s="67"/>
    </row>
    <row r="99" spans="2:30" ht="12.75" customHeight="1" x14ac:dyDescent="0.2">
      <c r="B99" s="94"/>
      <c r="D99" s="75"/>
      <c r="E99" s="80"/>
      <c r="F99" s="81"/>
      <c r="G99" s="81"/>
      <c r="H99" s="81"/>
      <c r="I99" s="82"/>
      <c r="J99" s="86"/>
      <c r="K99" s="87"/>
      <c r="L99" s="87"/>
      <c r="M99" s="8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89"/>
      <c r="AA99" s="67"/>
      <c r="AB99" s="67"/>
      <c r="AC99" s="67"/>
      <c r="AD99" s="67"/>
    </row>
    <row r="100" spans="2:30" ht="12.75" customHeight="1" x14ac:dyDescent="0.2">
      <c r="B100" s="94"/>
      <c r="D100" s="75"/>
      <c r="E100" s="80"/>
      <c r="F100" s="81"/>
      <c r="G100" s="81"/>
      <c r="H100" s="81"/>
      <c r="I100" s="82"/>
      <c r="J100" s="86"/>
      <c r="K100" s="87"/>
      <c r="L100" s="87"/>
      <c r="M100" s="8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89"/>
      <c r="AA100" s="67"/>
      <c r="AB100" s="67"/>
      <c r="AC100" s="67"/>
      <c r="AD100" s="67"/>
    </row>
    <row r="101" spans="2:30" ht="12.75" customHeight="1" x14ac:dyDescent="0.2">
      <c r="B101" s="94"/>
      <c r="D101" s="75"/>
      <c r="E101" s="80"/>
      <c r="F101" s="81"/>
      <c r="G101" s="81"/>
      <c r="H101" s="81"/>
      <c r="I101" s="82"/>
      <c r="J101" s="86"/>
      <c r="K101" s="87"/>
      <c r="L101" s="87"/>
      <c r="M101" s="8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89"/>
      <c r="AA101" s="67"/>
      <c r="AB101" s="67"/>
      <c r="AC101" s="67"/>
      <c r="AD101" s="67"/>
    </row>
    <row r="102" spans="2:30" ht="12.75" customHeight="1" x14ac:dyDescent="0.2">
      <c r="B102" s="94"/>
      <c r="D102" s="75"/>
      <c r="E102" s="80"/>
      <c r="F102" s="81"/>
      <c r="G102" s="81"/>
      <c r="H102" s="81"/>
      <c r="I102" s="82"/>
      <c r="J102" s="86"/>
      <c r="K102" s="87"/>
      <c r="L102" s="87"/>
      <c r="M102" s="8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89"/>
      <c r="AA102" s="67"/>
      <c r="AB102" s="67"/>
      <c r="AC102" s="67"/>
      <c r="AD102" s="67"/>
    </row>
    <row r="103" spans="2:30" ht="12.75" customHeight="1" x14ac:dyDescent="0.2">
      <c r="B103" s="94"/>
      <c r="D103" s="75"/>
      <c r="E103" s="80"/>
      <c r="F103" s="81"/>
      <c r="G103" s="81"/>
      <c r="H103" s="81"/>
      <c r="I103" s="82"/>
      <c r="J103" s="86"/>
      <c r="K103" s="87"/>
      <c r="L103" s="87"/>
      <c r="M103" s="8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90"/>
      <c r="AA103" s="67"/>
      <c r="AB103" s="67"/>
      <c r="AC103" s="67"/>
      <c r="AD103" s="67"/>
    </row>
    <row r="104" spans="2:30" ht="12.75" customHeight="1" thickBot="1" x14ac:dyDescent="0.25">
      <c r="B104" s="95"/>
      <c r="D104" s="76"/>
      <c r="E104" s="83"/>
      <c r="F104" s="84"/>
      <c r="G104" s="84"/>
      <c r="H104" s="84"/>
      <c r="I104" s="85"/>
      <c r="J104" s="10" t="str">
        <f t="shared" ref="J104:AD104" si="14">IF(OR(TRIM(J89)=0,TRIM(J89)=""),"",IF(IFERROR(TRIM(INDEX(QryItemNamed,MATCH(TRIM(J89),ITEM,0),3)),"")="LS","",IFERROR(TRIM(INDEX(QryItemNamed,MATCH(TRIM(J89),ITEM,0),3)),"")))</f>
        <v/>
      </c>
      <c r="K104" s="11" t="str">
        <f t="shared" si="14"/>
        <v/>
      </c>
      <c r="L104" s="11" t="str">
        <f t="shared" si="14"/>
        <v/>
      </c>
      <c r="M104" s="11" t="str">
        <f t="shared" si="14"/>
        <v/>
      </c>
      <c r="N104" s="11" t="str">
        <f t="shared" si="14"/>
        <v/>
      </c>
      <c r="O104" s="11" t="str">
        <f t="shared" si="14"/>
        <v/>
      </c>
      <c r="P104" s="11" t="str">
        <f t="shared" si="14"/>
        <v/>
      </c>
      <c r="Q104" s="11" t="str">
        <f t="shared" si="14"/>
        <v/>
      </c>
      <c r="R104" s="11" t="str">
        <f t="shared" si="14"/>
        <v/>
      </c>
      <c r="S104" s="11" t="str">
        <f t="shared" si="14"/>
        <v/>
      </c>
      <c r="T104" s="11" t="str">
        <f t="shared" si="14"/>
        <v/>
      </c>
      <c r="U104" s="11" t="str">
        <f t="shared" si="14"/>
        <v/>
      </c>
      <c r="V104" s="11" t="str">
        <f t="shared" si="14"/>
        <v/>
      </c>
      <c r="W104" s="11" t="str">
        <f t="shared" si="14"/>
        <v/>
      </c>
      <c r="X104" s="11" t="str">
        <f t="shared" si="14"/>
        <v/>
      </c>
      <c r="Y104" s="11" t="str">
        <f t="shared" si="14"/>
        <v/>
      </c>
      <c r="Z104" s="11" t="str">
        <f t="shared" si="14"/>
        <v/>
      </c>
      <c r="AA104" s="11" t="str">
        <f t="shared" si="14"/>
        <v/>
      </c>
      <c r="AB104" s="11" t="str">
        <f t="shared" si="14"/>
        <v/>
      </c>
      <c r="AC104" s="11" t="str">
        <f t="shared" si="14"/>
        <v/>
      </c>
      <c r="AD104" s="11" t="str">
        <f t="shared" si="14"/>
        <v/>
      </c>
    </row>
    <row r="105" spans="2:30" ht="12.75" customHeight="1" x14ac:dyDescent="0.2">
      <c r="B105" s="37"/>
      <c r="D105" s="12"/>
      <c r="E105" s="13"/>
      <c r="F105" s="14"/>
      <c r="G105" s="15" t="s">
        <v>2</v>
      </c>
      <c r="H105" s="13"/>
      <c r="I105" s="16"/>
      <c r="J105" s="14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</row>
    <row r="106" spans="2:30" ht="12.75" customHeight="1" x14ac:dyDescent="0.2">
      <c r="B106" s="38"/>
      <c r="D106" s="17"/>
      <c r="E106" s="18"/>
      <c r="F106" s="19"/>
      <c r="G106" s="20"/>
      <c r="H106" s="18"/>
      <c r="I106" s="21"/>
      <c r="J106" s="19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</row>
    <row r="107" spans="2:30" ht="12.75" customHeight="1" x14ac:dyDescent="0.2">
      <c r="B107" s="38"/>
      <c r="D107" s="17"/>
      <c r="E107" s="18"/>
      <c r="F107" s="19"/>
      <c r="G107" s="20"/>
      <c r="H107" s="18"/>
      <c r="I107" s="21"/>
      <c r="J107" s="19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</row>
    <row r="108" spans="2:30" ht="12.75" customHeight="1" x14ac:dyDescent="0.2">
      <c r="B108" s="38"/>
      <c r="D108" s="17"/>
      <c r="E108" s="18"/>
      <c r="F108" s="19"/>
      <c r="G108" s="20"/>
      <c r="H108" s="18"/>
      <c r="I108" s="21"/>
      <c r="J108" s="19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</row>
    <row r="109" spans="2:30" ht="12.75" customHeight="1" x14ac:dyDescent="0.2">
      <c r="B109" s="38"/>
      <c r="D109" s="17"/>
      <c r="E109" s="18"/>
      <c r="F109" s="19"/>
      <c r="G109" s="20"/>
      <c r="H109" s="18"/>
      <c r="I109" s="21"/>
      <c r="J109" s="19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</row>
    <row r="110" spans="2:30" ht="12.75" customHeight="1" x14ac:dyDescent="0.2">
      <c r="B110" s="38"/>
      <c r="D110" s="17"/>
      <c r="E110" s="18"/>
      <c r="F110" s="19"/>
      <c r="G110" s="20"/>
      <c r="H110" s="18"/>
      <c r="I110" s="21"/>
      <c r="J110" s="19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</row>
    <row r="111" spans="2:30" ht="12.75" customHeight="1" x14ac:dyDescent="0.2">
      <c r="B111" s="38"/>
      <c r="D111" s="17"/>
      <c r="E111" s="18"/>
      <c r="F111" s="19"/>
      <c r="G111" s="20"/>
      <c r="H111" s="18"/>
      <c r="I111" s="21"/>
      <c r="J111" s="19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</row>
    <row r="112" spans="2:30" ht="12.75" customHeight="1" x14ac:dyDescent="0.2">
      <c r="B112" s="38"/>
      <c r="D112" s="17"/>
      <c r="E112" s="18"/>
      <c r="F112" s="19"/>
      <c r="G112" s="20"/>
      <c r="H112" s="18"/>
      <c r="I112" s="21"/>
      <c r="J112" s="19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</row>
    <row r="113" spans="2:30" ht="12.75" customHeight="1" x14ac:dyDescent="0.2">
      <c r="B113" s="38"/>
      <c r="D113" s="17"/>
      <c r="E113" s="18"/>
      <c r="F113" s="19"/>
      <c r="G113" s="20"/>
      <c r="H113" s="18"/>
      <c r="I113" s="21"/>
      <c r="J113" s="19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</row>
    <row r="114" spans="2:30" ht="12.75" customHeight="1" x14ac:dyDescent="0.2">
      <c r="B114" s="38"/>
      <c r="D114" s="17"/>
      <c r="E114" s="18"/>
      <c r="F114" s="19"/>
      <c r="G114" s="20"/>
      <c r="H114" s="18"/>
      <c r="I114" s="21"/>
      <c r="J114" s="19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</row>
    <row r="115" spans="2:30" ht="12.75" customHeight="1" x14ac:dyDescent="0.2">
      <c r="B115" s="38"/>
      <c r="D115" s="17"/>
      <c r="E115" s="18"/>
      <c r="F115" s="19"/>
      <c r="G115" s="20"/>
      <c r="H115" s="18"/>
      <c r="I115" s="21"/>
      <c r="J115" s="19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</row>
    <row r="116" spans="2:30" ht="12.75" customHeight="1" x14ac:dyDescent="0.2">
      <c r="B116" s="38"/>
      <c r="D116" s="17"/>
      <c r="E116" s="18"/>
      <c r="F116" s="19"/>
      <c r="G116" s="20"/>
      <c r="H116" s="18"/>
      <c r="I116" s="21"/>
      <c r="J116" s="19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</row>
    <row r="117" spans="2:30" ht="12.75" customHeight="1" x14ac:dyDescent="0.2">
      <c r="B117" s="38"/>
      <c r="D117" s="17"/>
      <c r="E117" s="18"/>
      <c r="F117" s="19"/>
      <c r="G117" s="20"/>
      <c r="H117" s="18"/>
      <c r="I117" s="21"/>
      <c r="J117" s="19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</row>
    <row r="118" spans="2:30" ht="12.75" customHeight="1" x14ac:dyDescent="0.2">
      <c r="B118" s="38"/>
      <c r="D118" s="17"/>
      <c r="E118" s="18"/>
      <c r="F118" s="19"/>
      <c r="G118" s="20"/>
      <c r="H118" s="18"/>
      <c r="I118" s="21"/>
      <c r="J118" s="19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</row>
    <row r="119" spans="2:30" ht="12.75" customHeight="1" x14ac:dyDescent="0.2">
      <c r="B119" s="38"/>
      <c r="D119" s="17"/>
      <c r="E119" s="18"/>
      <c r="F119" s="19"/>
      <c r="G119" s="20"/>
      <c r="H119" s="18"/>
      <c r="I119" s="21"/>
      <c r="J119" s="19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</row>
    <row r="120" spans="2:30" ht="12.75" customHeight="1" x14ac:dyDescent="0.2">
      <c r="B120" s="38"/>
      <c r="D120" s="17"/>
      <c r="E120" s="18"/>
      <c r="F120" s="19"/>
      <c r="G120" s="20"/>
      <c r="H120" s="18"/>
      <c r="I120" s="21"/>
      <c r="J120" s="19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</row>
    <row r="121" spans="2:30" ht="12.75" customHeight="1" x14ac:dyDescent="0.2">
      <c r="B121" s="38"/>
      <c r="D121" s="17"/>
      <c r="E121" s="18"/>
      <c r="F121" s="19"/>
      <c r="G121" s="20"/>
      <c r="H121" s="18"/>
      <c r="I121" s="21"/>
      <c r="J121" s="19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</row>
    <row r="122" spans="2:30" ht="12.75" customHeight="1" x14ac:dyDescent="0.2">
      <c r="B122" s="38"/>
      <c r="D122" s="17"/>
      <c r="E122" s="18"/>
      <c r="F122" s="19"/>
      <c r="G122" s="20"/>
      <c r="H122" s="18"/>
      <c r="I122" s="21"/>
      <c r="J122" s="19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</row>
    <row r="123" spans="2:30" ht="12.75" customHeight="1" x14ac:dyDescent="0.2">
      <c r="B123" s="38"/>
      <c r="D123" s="17"/>
      <c r="E123" s="18"/>
      <c r="F123" s="19"/>
      <c r="G123" s="20"/>
      <c r="H123" s="18"/>
      <c r="I123" s="21"/>
      <c r="J123" s="19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</row>
    <row r="124" spans="2:30" ht="12.75" customHeight="1" x14ac:dyDescent="0.2">
      <c r="B124" s="38"/>
      <c r="D124" s="17"/>
      <c r="E124" s="18"/>
      <c r="F124" s="19"/>
      <c r="G124" s="20"/>
      <c r="H124" s="18"/>
      <c r="I124" s="21"/>
      <c r="J124" s="19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</row>
    <row r="125" spans="2:30" ht="12.75" customHeight="1" x14ac:dyDescent="0.2">
      <c r="B125" s="38"/>
      <c r="D125" s="17"/>
      <c r="E125" s="18"/>
      <c r="F125" s="19"/>
      <c r="G125" s="20"/>
      <c r="H125" s="18"/>
      <c r="I125" s="21"/>
      <c r="J125" s="19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</row>
    <row r="126" spans="2:30" ht="12.75" customHeight="1" x14ac:dyDescent="0.2">
      <c r="B126" s="38"/>
      <c r="D126" s="17"/>
      <c r="E126" s="18"/>
      <c r="F126" s="19"/>
      <c r="G126" s="20"/>
      <c r="H126" s="18"/>
      <c r="I126" s="21"/>
      <c r="J126" s="19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</row>
    <row r="127" spans="2:30" ht="12.75" customHeight="1" thickBot="1" x14ac:dyDescent="0.25">
      <c r="B127" s="39"/>
      <c r="D127" s="17"/>
      <c r="E127" s="18"/>
      <c r="F127" s="19"/>
      <c r="G127" s="20"/>
      <c r="H127" s="18"/>
      <c r="I127" s="21"/>
      <c r="J127" s="19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</row>
    <row r="128" spans="2:30" ht="12.75" customHeight="1" x14ac:dyDescent="0.2">
      <c r="B128" s="34" t="s">
        <v>13</v>
      </c>
      <c r="D128" s="64" t="s">
        <v>3</v>
      </c>
      <c r="E128" s="65"/>
      <c r="F128" s="65"/>
      <c r="G128" s="65"/>
      <c r="H128" s="65"/>
      <c r="I128" s="66"/>
      <c r="J128" s="22" t="str">
        <f>IF(J89="","",IF(J104="",IF(SUM(COUNTIF(J105:J127,"LS")+COUNTIF(J105:J127,"LUMP"))&gt;0,"LS",""),IF(SUM(J105:J127)&gt;0,ROUNDUP(SUM(J105:J127),0),"")))</f>
        <v/>
      </c>
      <c r="K128" s="22" t="str">
        <f t="shared" ref="K128" si="15">IF(K89="","",IF(K104="",IF(SUM(COUNTIF(K105:K127,"LS")+COUNTIF(K105:K127,"LUMP"))&gt;0,"LS",""),IF(SUM(K105:K127)&gt;0,ROUNDUP(SUM(K105:K127),0),"")))</f>
        <v/>
      </c>
      <c r="L128" s="22" t="str">
        <f t="shared" ref="L128" si="16">IF(L89="","",IF(L104="",IF(SUM(COUNTIF(L105:L127,"LS")+COUNTIF(L105:L127,"LUMP"))&gt;0,"LS",""),IF(SUM(L105:L127)&gt;0,ROUNDUP(SUM(L105:L127),0),"")))</f>
        <v/>
      </c>
      <c r="M128" s="22" t="str">
        <f t="shared" ref="M128" si="17">IF(M89="","",IF(M104="",IF(SUM(COUNTIF(M105:M127,"LS")+COUNTIF(M105:M127,"LUMP"))&gt;0,"LS",""),IF(SUM(M105:M127)&gt;0,ROUNDUP(SUM(M105:M127),0),"")))</f>
        <v/>
      </c>
      <c r="N128" s="22" t="str">
        <f t="shared" ref="N128" si="18">IF(N89="","",IF(N104="",IF(SUM(COUNTIF(N105:N127,"LS")+COUNTIF(N105:N127,"LUMP"))&gt;0,"LS",""),IF(SUM(N105:N127)&gt;0,ROUNDUP(SUM(N105:N127),0),"")))</f>
        <v/>
      </c>
      <c r="O128" s="22" t="str">
        <f t="shared" ref="O128" si="19">IF(O89="","",IF(O104="",IF(SUM(COUNTIF(O105:O127,"LS")+COUNTIF(O105:O127,"LUMP"))&gt;0,"LS",""),IF(SUM(O105:O127)&gt;0,ROUNDUP(SUM(O105:O127),0),"")))</f>
        <v/>
      </c>
      <c r="P128" s="22" t="str">
        <f t="shared" ref="P128" si="20">IF(P89="","",IF(P104="",IF(SUM(COUNTIF(P105:P127,"LS")+COUNTIF(P105:P127,"LUMP"))&gt;0,"LS",""),IF(SUM(P105:P127)&gt;0,ROUNDUP(SUM(P105:P127),0),"")))</f>
        <v/>
      </c>
      <c r="Q128" s="22" t="str">
        <f t="shared" ref="Q128" si="21">IF(Q89="","",IF(Q104="",IF(SUM(COUNTIF(Q105:Q127,"LS")+COUNTIF(Q105:Q127,"LUMP"))&gt;0,"LS",""),IF(SUM(Q105:Q127)&gt;0,ROUNDUP(SUM(Q105:Q127),0),"")))</f>
        <v/>
      </c>
      <c r="R128" s="22" t="str">
        <f t="shared" ref="R128" si="22">IF(R89="","",IF(R104="",IF(SUM(COUNTIF(R105:R127,"LS")+COUNTIF(R105:R127,"LUMP"))&gt;0,"LS",""),IF(SUM(R105:R127)&gt;0,ROUNDUP(SUM(R105:R127),0),"")))</f>
        <v/>
      </c>
      <c r="S128" s="22" t="str">
        <f t="shared" ref="S128" si="23">IF(S89="","",IF(S104="",IF(SUM(COUNTIF(S105:S127,"LS")+COUNTIF(S105:S127,"LUMP"))&gt;0,"LS",""),IF(SUM(S105:S127)&gt;0,ROUNDUP(SUM(S105:S127),0),"")))</f>
        <v/>
      </c>
      <c r="T128" s="22" t="str">
        <f t="shared" ref="T128" si="24">IF(T89="","",IF(T104="",IF(SUM(COUNTIF(T105:T127,"LS")+COUNTIF(T105:T127,"LUMP"))&gt;0,"LS",""),IF(SUM(T105:T127)&gt;0,ROUNDUP(SUM(T105:T127),0),"")))</f>
        <v/>
      </c>
      <c r="U128" s="22" t="str">
        <f t="shared" ref="U128" si="25">IF(U89="","",IF(U104="",IF(SUM(COUNTIF(U105:U127,"LS")+COUNTIF(U105:U127,"LUMP"))&gt;0,"LS",""),IF(SUM(U105:U127)&gt;0,ROUNDUP(SUM(U105:U127),0),"")))</f>
        <v/>
      </c>
      <c r="V128" s="22" t="str">
        <f t="shared" ref="V128" si="26">IF(V89="","",IF(V104="",IF(SUM(COUNTIF(V105:V127,"LS")+COUNTIF(V105:V127,"LUMP"))&gt;0,"LS",""),IF(SUM(V105:V127)&gt;0,ROUNDUP(SUM(V105:V127),0),"")))</f>
        <v/>
      </c>
      <c r="W128" s="22" t="str">
        <f t="shared" ref="W128" si="27">IF(W89="","",IF(W104="",IF(SUM(COUNTIF(W105:W127,"LS")+COUNTIF(W105:W127,"LUMP"))&gt;0,"LS",""),IF(SUM(W105:W127)&gt;0,ROUNDUP(SUM(W105:W127),0),"")))</f>
        <v/>
      </c>
      <c r="X128" s="22" t="str">
        <f t="shared" ref="X128" si="28">IF(X89="","",IF(X104="",IF(SUM(COUNTIF(X105:X127,"LS")+COUNTIF(X105:X127,"LUMP"))&gt;0,"LS",""),IF(SUM(X105:X127)&gt;0,ROUNDUP(SUM(X105:X127),0),"")))</f>
        <v/>
      </c>
      <c r="Y128" s="22" t="str">
        <f t="shared" ref="Y128" si="29">IF(Y89="","",IF(Y104="",IF(SUM(COUNTIF(Y105:Y127,"LS")+COUNTIF(Y105:Y127,"LUMP"))&gt;0,"LS",""),IF(SUM(Y105:Y127)&gt;0,ROUNDUP(SUM(Y105:Y127),0),"")))</f>
        <v/>
      </c>
      <c r="Z128" s="22" t="str">
        <f t="shared" ref="Z128" si="30">IF(Z89="","",IF(Z104="",IF(SUM(COUNTIF(Z105:Z127,"LS")+COUNTIF(Z105:Z127,"LUMP"))&gt;0,"LS",""),IF(SUM(Z105:Z127)&gt;0,ROUNDUP(SUM(Z105:Z127),0),"")))</f>
        <v/>
      </c>
      <c r="AA128" s="22" t="str">
        <f t="shared" ref="AA128" si="31">IF(AA89="","",IF(AA104="",IF(SUM(COUNTIF(AA105:AA127,"LS")+COUNTIF(AA105:AA127,"LUMP"))&gt;0,"LS",""),IF(SUM(AA105:AA127)&gt;0,ROUNDUP(SUM(AA105:AA127),0),"")))</f>
        <v/>
      </c>
      <c r="AB128" s="22" t="str">
        <f t="shared" ref="AB128" si="32">IF(AB89="","",IF(AB104="",IF(SUM(COUNTIF(AB105:AB127,"LS")+COUNTIF(AB105:AB127,"LUMP"))&gt;0,"LS",""),IF(SUM(AB105:AB127)&gt;0,ROUNDUP(SUM(AB105:AB127),0),"")))</f>
        <v/>
      </c>
      <c r="AC128" s="22" t="str">
        <f t="shared" ref="AC128" si="33">IF(AC89="","",IF(AC104="",IF(SUM(COUNTIF(AC105:AC127,"LS")+COUNTIF(AC105:AC127,"LUMP"))&gt;0,"LS",""),IF(SUM(AC105:AC127)&gt;0,ROUNDUP(SUM(AC105:AC127),0),"")))</f>
        <v/>
      </c>
      <c r="AD128" s="22" t="str">
        <f t="shared" ref="AD128" si="34">IF(AD89="","",IF(AD104="",IF(SUM(COUNTIF(AD105:AD127,"LS")+COUNTIF(AD105:AD127,"LUMP"))&gt;0,"LS",""),IF(SUM(AD105:AD127)&gt;0,ROUNDUP(SUM(AD105:AD127),0),"")))</f>
        <v/>
      </c>
    </row>
  </sheetData>
  <mergeCells count="136">
    <mergeCell ref="E24:I24"/>
    <mergeCell ref="E51:I51"/>
    <mergeCell ref="B10:B23"/>
    <mergeCell ref="B37:B50"/>
    <mergeCell ref="B64:B77"/>
    <mergeCell ref="B91:B104"/>
    <mergeCell ref="S92:S103"/>
    <mergeCell ref="T92:T103"/>
    <mergeCell ref="AB38:AB49"/>
    <mergeCell ref="AB92:AB103"/>
    <mergeCell ref="M38:M49"/>
    <mergeCell ref="T38:T49"/>
    <mergeCell ref="U38:U49"/>
    <mergeCell ref="O65:O76"/>
    <mergeCell ref="P65:P76"/>
    <mergeCell ref="Q65:Q76"/>
    <mergeCell ref="R65:R76"/>
    <mergeCell ref="S65:S76"/>
    <mergeCell ref="T65:T76"/>
    <mergeCell ref="U65:U76"/>
    <mergeCell ref="V65:V76"/>
    <mergeCell ref="W65:W76"/>
    <mergeCell ref="Y38:Y49"/>
    <mergeCell ref="Z38:Z49"/>
    <mergeCell ref="AA38:AA49"/>
    <mergeCell ref="AA65:AA76"/>
    <mergeCell ref="AB65:AB76"/>
    <mergeCell ref="AC65:AC76"/>
    <mergeCell ref="AD65:AD76"/>
    <mergeCell ref="X65:X76"/>
    <mergeCell ref="Y65:Y76"/>
    <mergeCell ref="Z65:Z76"/>
    <mergeCell ref="D61:AD61"/>
    <mergeCell ref="D62:I62"/>
    <mergeCell ref="D63:I63"/>
    <mergeCell ref="D64:D77"/>
    <mergeCell ref="E64:I77"/>
    <mergeCell ref="J65:J76"/>
    <mergeCell ref="K65:K76"/>
    <mergeCell ref="L65:L76"/>
    <mergeCell ref="M65:M76"/>
    <mergeCell ref="N65:N76"/>
    <mergeCell ref="AD92:AD103"/>
    <mergeCell ref="D59:I59"/>
    <mergeCell ref="D8:I8"/>
    <mergeCell ref="D9:I9"/>
    <mergeCell ref="N38:N49"/>
    <mergeCell ref="O38:O49"/>
    <mergeCell ref="V38:V49"/>
    <mergeCell ref="W38:W49"/>
    <mergeCell ref="P38:P49"/>
    <mergeCell ref="Q38:Q49"/>
    <mergeCell ref="R38:R49"/>
    <mergeCell ref="S38:S49"/>
    <mergeCell ref="N11:N22"/>
    <mergeCell ref="U11:U22"/>
    <mergeCell ref="D37:D50"/>
    <mergeCell ref="M11:M22"/>
    <mergeCell ref="E10:I23"/>
    <mergeCell ref="E37:I50"/>
    <mergeCell ref="J38:J49"/>
    <mergeCell ref="K38:K49"/>
    <mergeCell ref="L38:L49"/>
    <mergeCell ref="AC38:AC49"/>
    <mergeCell ref="AD38:AD49"/>
    <mergeCell ref="X38:X49"/>
    <mergeCell ref="D7:AD7"/>
    <mergeCell ref="Z11:Z22"/>
    <mergeCell ref="Y11:Y22"/>
    <mergeCell ref="AA11:AA22"/>
    <mergeCell ref="AB11:AB22"/>
    <mergeCell ref="AC11:AC22"/>
    <mergeCell ref="X11:X22"/>
    <mergeCell ref="D10:D23"/>
    <mergeCell ref="D36:I36"/>
    <mergeCell ref="V11:V22"/>
    <mergeCell ref="W11:W22"/>
    <mergeCell ref="S11:S22"/>
    <mergeCell ref="T11:T22"/>
    <mergeCell ref="D32:I32"/>
    <mergeCell ref="J11:J22"/>
    <mergeCell ref="K11:K22"/>
    <mergeCell ref="L11:L22"/>
    <mergeCell ref="O11:O22"/>
    <mergeCell ref="P11:P22"/>
    <mergeCell ref="Q11:Q22"/>
    <mergeCell ref="R11:R22"/>
    <mergeCell ref="D34:AD34"/>
    <mergeCell ref="D35:I35"/>
    <mergeCell ref="AD11:AD22"/>
    <mergeCell ref="D128:I128"/>
    <mergeCell ref="U92:U103"/>
    <mergeCell ref="V92:V103"/>
    <mergeCell ref="W92:W103"/>
    <mergeCell ref="X92:X103"/>
    <mergeCell ref="Y92:Y103"/>
    <mergeCell ref="D86:I86"/>
    <mergeCell ref="D88:AD88"/>
    <mergeCell ref="D89:I89"/>
    <mergeCell ref="D90:I90"/>
    <mergeCell ref="D91:D104"/>
    <mergeCell ref="E91:I104"/>
    <mergeCell ref="J92:J103"/>
    <mergeCell ref="K92:K103"/>
    <mergeCell ref="L92:L103"/>
    <mergeCell ref="Z92:Z103"/>
    <mergeCell ref="M92:M103"/>
    <mergeCell ref="N92:N103"/>
    <mergeCell ref="O92:O103"/>
    <mergeCell ref="P92:P103"/>
    <mergeCell ref="Q92:Q103"/>
    <mergeCell ref="R92:R103"/>
    <mergeCell ref="AA92:AA103"/>
    <mergeCell ref="AC92:AC103"/>
    <mergeCell ref="E78:I78"/>
    <mergeCell ref="E79:I79"/>
    <mergeCell ref="E80:I80"/>
    <mergeCell ref="E81:I81"/>
    <mergeCell ref="E82:I82"/>
    <mergeCell ref="E83:I83"/>
    <mergeCell ref="E85:I85"/>
    <mergeCell ref="E25:I25"/>
    <mergeCell ref="E26:I26"/>
    <mergeCell ref="E27:I27"/>
    <mergeCell ref="E28:I28"/>
    <mergeCell ref="E29:I29"/>
    <mergeCell ref="E31:I31"/>
    <mergeCell ref="E52:I52"/>
    <mergeCell ref="E53:I53"/>
    <mergeCell ref="E54:I54"/>
    <mergeCell ref="E55:I55"/>
    <mergeCell ref="E56:I56"/>
    <mergeCell ref="E58:I58"/>
    <mergeCell ref="E30:I30"/>
    <mergeCell ref="E57:I57"/>
    <mergeCell ref="E84:I84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2"/>
  <sheetViews>
    <sheetView workbookViewId="0">
      <selection activeCell="Q26" sqref="Q26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0</v>
      </c>
      <c r="H4" s="42"/>
      <c r="I4" s="42"/>
      <c r="J4" s="42"/>
      <c r="K4" s="44" t="s">
        <v>85</v>
      </c>
      <c r="L4" s="43">
        <f>SUM(L6:L51)</f>
        <v>0</v>
      </c>
      <c r="N4" s="49"/>
      <c r="O4" s="49"/>
      <c r="P4" s="49"/>
      <c r="Q4" s="44" t="s">
        <v>85</v>
      </c>
      <c r="R4" s="43">
        <f>SUM(R6:R15)</f>
        <v>445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9" t="s">
        <v>73</v>
      </c>
      <c r="P5" s="49" t="s">
        <v>75</v>
      </c>
      <c r="Q5" s="49" t="s">
        <v>74</v>
      </c>
      <c r="R5" s="49" t="s">
        <v>76</v>
      </c>
    </row>
    <row r="6" spans="2:18" x14ac:dyDescent="0.2">
      <c r="B6" s="41"/>
      <c r="C6" s="42"/>
      <c r="D6" s="42"/>
      <c r="E6" s="42"/>
      <c r="F6" s="42"/>
      <c r="H6" s="41"/>
      <c r="I6" s="42"/>
      <c r="J6" s="42"/>
      <c r="K6" s="42"/>
      <c r="L6" s="42"/>
      <c r="N6" s="45" t="s">
        <v>141</v>
      </c>
      <c r="O6" s="49">
        <v>185</v>
      </c>
      <c r="P6" s="49"/>
      <c r="Q6" s="49">
        <v>1</v>
      </c>
      <c r="R6" s="49">
        <f>(O6+P6)*Q6</f>
        <v>185</v>
      </c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5" t="s">
        <v>142</v>
      </c>
      <c r="O7" s="49">
        <v>260</v>
      </c>
      <c r="P7" s="49"/>
      <c r="Q7" s="49">
        <v>1</v>
      </c>
      <c r="R7" s="49">
        <f t="shared" ref="R7" si="0">(O7+P7)*Q7</f>
        <v>260</v>
      </c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5"/>
      <c r="O8" s="49"/>
      <c r="P8" s="49"/>
      <c r="Q8" s="49"/>
      <c r="R8" s="49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9"/>
      <c r="P9" s="49"/>
      <c r="Q9" s="49"/>
      <c r="R9" s="49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9"/>
      <c r="P10" s="49"/>
      <c r="Q10" s="49"/>
      <c r="R10" s="49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9"/>
      <c r="P11" s="49"/>
      <c r="Q11" s="49"/>
      <c r="R11" s="49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9"/>
      <c r="P12" s="49"/>
      <c r="Q12" s="49"/>
      <c r="R12" s="49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9"/>
      <c r="P13" s="49"/>
      <c r="Q13" s="49"/>
      <c r="R13" s="49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9"/>
      <c r="P14" s="49"/>
      <c r="Q14" s="49"/>
      <c r="R14" s="49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9"/>
      <c r="P15" s="49"/>
      <c r="Q15" s="49"/>
      <c r="R15" s="49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50"/>
      <c r="O16" s="51"/>
      <c r="P16" s="51"/>
      <c r="Q16" s="51"/>
      <c r="R16" s="51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96" t="s">
        <v>165</v>
      </c>
      <c r="O17" s="96"/>
      <c r="P17" s="96"/>
      <c r="Q17" s="96"/>
      <c r="R17" s="96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9"/>
      <c r="O18" s="49"/>
      <c r="P18" s="49"/>
      <c r="Q18" s="44" t="s">
        <v>85</v>
      </c>
      <c r="R18" s="43">
        <f>SUM(R20:R29)</f>
        <v>211</v>
      </c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 t="s">
        <v>72</v>
      </c>
      <c r="O19" s="49" t="s">
        <v>73</v>
      </c>
      <c r="P19" s="49" t="s">
        <v>75</v>
      </c>
      <c r="Q19" s="49" t="s">
        <v>74</v>
      </c>
      <c r="R19" s="49" t="s">
        <v>76</v>
      </c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5" t="s">
        <v>154</v>
      </c>
      <c r="O20" s="49">
        <v>140</v>
      </c>
      <c r="P20" s="49"/>
      <c r="Q20" s="49">
        <v>1</v>
      </c>
      <c r="R20" s="49">
        <f>(O20+P20)*Q20</f>
        <v>140</v>
      </c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 t="s">
        <v>155</v>
      </c>
      <c r="O21" s="49">
        <v>71</v>
      </c>
      <c r="P21" s="49"/>
      <c r="Q21" s="49">
        <v>1</v>
      </c>
      <c r="R21" s="49">
        <f t="shared" ref="R21" si="1">(O21+P21)*Q21</f>
        <v>71</v>
      </c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5"/>
      <c r="O22" s="49"/>
      <c r="P22" s="49"/>
      <c r="Q22" s="49"/>
      <c r="R22" s="49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9"/>
      <c r="P23" s="49"/>
      <c r="Q23" s="49"/>
      <c r="R23" s="49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9"/>
      <c r="P24" s="49"/>
      <c r="Q24" s="49"/>
      <c r="R24" s="49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9"/>
      <c r="P25" s="49"/>
      <c r="Q25" s="49"/>
      <c r="R25" s="49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9"/>
      <c r="P26" s="49"/>
      <c r="Q26" s="49"/>
      <c r="R26" s="49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9"/>
      <c r="P27" s="49"/>
      <c r="Q27" s="49"/>
      <c r="R27" s="49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9"/>
      <c r="P28" s="49"/>
      <c r="Q28" s="49"/>
      <c r="R28" s="49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9"/>
      <c r="P29" s="49"/>
      <c r="Q29" s="49"/>
      <c r="R29" s="49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50"/>
      <c r="O30" s="51"/>
      <c r="P30" s="51"/>
      <c r="Q30" s="51"/>
      <c r="R30" s="51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50"/>
      <c r="O31" s="51"/>
      <c r="P31" s="51"/>
      <c r="Q31" s="51"/>
      <c r="R31" s="51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50"/>
      <c r="O32" s="51"/>
      <c r="P32" s="51"/>
      <c r="Q32" s="51"/>
      <c r="R32" s="51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50"/>
      <c r="O33" s="51"/>
      <c r="P33" s="51"/>
      <c r="Q33" s="51"/>
      <c r="R33" s="51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50"/>
      <c r="O34" s="51"/>
      <c r="P34" s="51"/>
      <c r="Q34" s="51"/>
      <c r="R34" s="51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50"/>
      <c r="O35" s="51"/>
      <c r="P35" s="51"/>
      <c r="Q35" s="51"/>
      <c r="R35" s="51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50"/>
      <c r="O36" s="51"/>
      <c r="P36" s="51"/>
      <c r="Q36" s="51"/>
      <c r="R36" s="51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50"/>
      <c r="O37" s="51"/>
      <c r="P37" s="51"/>
      <c r="Q37" s="51"/>
      <c r="R37" s="51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50"/>
      <c r="O38" s="51"/>
      <c r="P38" s="51"/>
      <c r="Q38" s="51"/>
      <c r="R38" s="51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50"/>
      <c r="O39" s="51"/>
      <c r="P39" s="51"/>
      <c r="Q39" s="51"/>
      <c r="R39" s="51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50"/>
      <c r="O40" s="51"/>
      <c r="P40" s="51"/>
      <c r="Q40" s="51"/>
      <c r="R40" s="51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50"/>
      <c r="O41" s="51"/>
      <c r="P41" s="51"/>
      <c r="Q41" s="51"/>
      <c r="R41" s="51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50"/>
      <c r="O42" s="51"/>
      <c r="P42" s="51"/>
      <c r="Q42" s="51"/>
      <c r="R42" s="51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50"/>
      <c r="O43" s="51"/>
      <c r="P43" s="51"/>
      <c r="Q43" s="51"/>
      <c r="R43" s="51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50"/>
      <c r="O44" s="51"/>
      <c r="P44" s="51"/>
      <c r="Q44" s="51"/>
      <c r="R44" s="51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50"/>
      <c r="O45" s="51"/>
      <c r="P45" s="51"/>
      <c r="Q45" s="51"/>
      <c r="R45" s="51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50"/>
      <c r="O46" s="51"/>
      <c r="P46" s="51"/>
      <c r="Q46" s="51"/>
      <c r="R46" s="51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50"/>
      <c r="O47" s="51"/>
      <c r="P47" s="51"/>
      <c r="Q47" s="51"/>
      <c r="R47" s="51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50"/>
      <c r="O48" s="51"/>
      <c r="P48" s="51"/>
      <c r="Q48" s="51"/>
      <c r="R48" s="51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50"/>
      <c r="O49" s="51"/>
      <c r="P49" s="51"/>
      <c r="Q49" s="51"/>
      <c r="R49" s="51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50"/>
      <c r="O50" s="51"/>
      <c r="P50" s="51"/>
      <c r="Q50" s="51"/>
      <c r="R50" s="51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50"/>
      <c r="O51" s="51"/>
      <c r="P51" s="51"/>
      <c r="Q51" s="51"/>
      <c r="R51" s="51"/>
    </row>
    <row r="52" spans="2:18" x14ac:dyDescent="0.2">
      <c r="N52" s="50"/>
      <c r="O52" s="51"/>
      <c r="P52" s="51"/>
      <c r="Q52" s="51"/>
      <c r="R52" s="51"/>
    </row>
  </sheetData>
  <mergeCells count="4">
    <mergeCell ref="B3:F3"/>
    <mergeCell ref="H3:L3"/>
    <mergeCell ref="N3:R3"/>
    <mergeCell ref="N17:R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Q12" sqref="Q12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337</v>
      </c>
      <c r="H4" s="42"/>
      <c r="I4" s="42"/>
      <c r="J4" s="42"/>
      <c r="K4" s="44" t="s">
        <v>85</v>
      </c>
      <c r="L4" s="43">
        <f>SUM(L6:L51)</f>
        <v>0</v>
      </c>
      <c r="N4" s="49"/>
      <c r="O4" s="49"/>
      <c r="P4" s="49"/>
      <c r="Q4" s="44" t="s">
        <v>85</v>
      </c>
      <c r="R4" s="43">
        <f>SUM(R6:R15)</f>
        <v>440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9" t="s">
        <v>73</v>
      </c>
      <c r="P5" s="49" t="s">
        <v>75</v>
      </c>
      <c r="Q5" s="49" t="s">
        <v>74</v>
      </c>
      <c r="R5" s="49" t="s">
        <v>76</v>
      </c>
    </row>
    <row r="6" spans="2:18" x14ac:dyDescent="0.2">
      <c r="B6" s="45" t="s">
        <v>92</v>
      </c>
      <c r="C6" s="42">
        <v>6</v>
      </c>
      <c r="D6" s="42"/>
      <c r="E6" s="42">
        <v>1</v>
      </c>
      <c r="F6" s="42">
        <f>(C6+D6)*E6</f>
        <v>6</v>
      </c>
      <c r="H6" s="41"/>
      <c r="I6" s="42"/>
      <c r="J6" s="42"/>
      <c r="K6" s="42"/>
      <c r="L6" s="42"/>
      <c r="N6" s="45" t="s">
        <v>143</v>
      </c>
      <c r="O6" s="49">
        <v>180</v>
      </c>
      <c r="P6" s="49"/>
      <c r="Q6" s="49">
        <v>1</v>
      </c>
      <c r="R6" s="49">
        <f>(O6+P6)*Q6</f>
        <v>180</v>
      </c>
    </row>
    <row r="7" spans="2:18" x14ac:dyDescent="0.2">
      <c r="B7" s="45" t="s">
        <v>103</v>
      </c>
      <c r="C7" s="42">
        <v>7</v>
      </c>
      <c r="D7" s="42"/>
      <c r="E7" s="42">
        <v>1</v>
      </c>
      <c r="F7" s="42">
        <f t="shared" ref="F7:F24" si="0">(C7+D7)*E7</f>
        <v>7</v>
      </c>
      <c r="H7" s="41"/>
      <c r="I7" s="42"/>
      <c r="J7" s="42"/>
      <c r="K7" s="42"/>
      <c r="L7" s="42"/>
      <c r="N7" s="45" t="s">
        <v>142</v>
      </c>
      <c r="O7" s="49">
        <v>260</v>
      </c>
      <c r="P7" s="49"/>
      <c r="Q7" s="49">
        <v>1</v>
      </c>
      <c r="R7" s="49">
        <f t="shared" ref="R7" si="1">(O7+P7)*Q7</f>
        <v>260</v>
      </c>
    </row>
    <row r="8" spans="2:18" x14ac:dyDescent="0.2">
      <c r="B8" s="45" t="s">
        <v>93</v>
      </c>
      <c r="C8" s="42">
        <v>6</v>
      </c>
      <c r="D8" s="42"/>
      <c r="E8" s="42">
        <v>1</v>
      </c>
      <c r="F8" s="42">
        <f t="shared" si="0"/>
        <v>6</v>
      </c>
      <c r="H8" s="41"/>
      <c r="I8" s="42"/>
      <c r="J8" s="42"/>
      <c r="K8" s="42"/>
      <c r="L8" s="42"/>
      <c r="N8" s="45"/>
      <c r="O8" s="49"/>
      <c r="P8" s="49"/>
      <c r="Q8" s="49"/>
      <c r="R8" s="49"/>
    </row>
    <row r="9" spans="2:18" x14ac:dyDescent="0.2">
      <c r="B9" s="45" t="s">
        <v>99</v>
      </c>
      <c r="C9" s="42">
        <v>15</v>
      </c>
      <c r="D9" s="42"/>
      <c r="E9" s="42">
        <v>1</v>
      </c>
      <c r="F9" s="42">
        <f t="shared" si="0"/>
        <v>15</v>
      </c>
      <c r="H9" s="41"/>
      <c r="I9" s="42"/>
      <c r="J9" s="42"/>
      <c r="K9" s="42"/>
      <c r="L9" s="42"/>
      <c r="N9" s="41"/>
      <c r="O9" s="49"/>
      <c r="P9" s="49"/>
      <c r="Q9" s="49"/>
      <c r="R9" s="49"/>
    </row>
    <row r="10" spans="2:18" x14ac:dyDescent="0.2">
      <c r="B10" s="45" t="s">
        <v>104</v>
      </c>
      <c r="C10" s="42">
        <v>8</v>
      </c>
      <c r="D10" s="42"/>
      <c r="E10" s="42">
        <v>1</v>
      </c>
      <c r="F10" s="42">
        <f t="shared" si="0"/>
        <v>8</v>
      </c>
      <c r="H10" s="41"/>
      <c r="I10" s="42"/>
      <c r="J10" s="42"/>
      <c r="K10" s="42"/>
      <c r="L10" s="42"/>
      <c r="N10" s="41"/>
      <c r="O10" s="49"/>
      <c r="P10" s="49"/>
      <c r="Q10" s="49"/>
      <c r="R10" s="49"/>
    </row>
    <row r="11" spans="2:18" x14ac:dyDescent="0.2">
      <c r="B11" s="45" t="s">
        <v>106</v>
      </c>
      <c r="C11" s="42">
        <v>39</v>
      </c>
      <c r="D11" s="42"/>
      <c r="E11" s="42">
        <v>1</v>
      </c>
      <c r="F11" s="42">
        <f t="shared" si="0"/>
        <v>39</v>
      </c>
      <c r="H11" s="41"/>
      <c r="I11" s="42"/>
      <c r="J11" s="42"/>
      <c r="K11" s="42"/>
      <c r="L11" s="42"/>
      <c r="N11" s="41"/>
      <c r="O11" s="49"/>
      <c r="P11" s="49"/>
      <c r="Q11" s="49"/>
      <c r="R11" s="49"/>
    </row>
    <row r="12" spans="2:18" x14ac:dyDescent="0.2">
      <c r="B12" s="45" t="s">
        <v>100</v>
      </c>
      <c r="C12" s="42">
        <v>8</v>
      </c>
      <c r="D12" s="42"/>
      <c r="E12" s="42">
        <v>1</v>
      </c>
      <c r="F12" s="42">
        <f t="shared" si="0"/>
        <v>8</v>
      </c>
      <c r="H12" s="41"/>
      <c r="I12" s="42"/>
      <c r="J12" s="42"/>
      <c r="K12" s="42"/>
      <c r="L12" s="42"/>
      <c r="N12" s="41"/>
      <c r="O12" s="49"/>
      <c r="P12" s="49"/>
      <c r="Q12" s="49"/>
      <c r="R12" s="49"/>
    </row>
    <row r="13" spans="2:18" x14ac:dyDescent="0.2">
      <c r="B13" s="45" t="s">
        <v>105</v>
      </c>
      <c r="C13" s="42">
        <v>6</v>
      </c>
      <c r="D13" s="42"/>
      <c r="E13" s="42">
        <v>1</v>
      </c>
      <c r="F13" s="42">
        <f t="shared" si="0"/>
        <v>6</v>
      </c>
      <c r="H13" s="41"/>
      <c r="I13" s="42"/>
      <c r="J13" s="42"/>
      <c r="K13" s="42"/>
      <c r="L13" s="42"/>
      <c r="N13" s="41"/>
      <c r="O13" s="49"/>
      <c r="P13" s="49"/>
      <c r="Q13" s="49"/>
      <c r="R13" s="49"/>
    </row>
    <row r="14" spans="2:18" x14ac:dyDescent="0.2">
      <c r="B14" s="45" t="s">
        <v>81</v>
      </c>
      <c r="C14" s="42">
        <v>8</v>
      </c>
      <c r="D14" s="42"/>
      <c r="E14" s="42">
        <v>1</v>
      </c>
      <c r="F14" s="42">
        <f t="shared" si="0"/>
        <v>8</v>
      </c>
      <c r="H14" s="41"/>
      <c r="I14" s="42"/>
      <c r="J14" s="42"/>
      <c r="K14" s="42"/>
      <c r="L14" s="42"/>
      <c r="N14" s="41"/>
      <c r="O14" s="49"/>
      <c r="P14" s="49"/>
      <c r="Q14" s="49"/>
      <c r="R14" s="49"/>
    </row>
    <row r="15" spans="2:18" x14ac:dyDescent="0.2">
      <c r="B15" s="45" t="s">
        <v>82</v>
      </c>
      <c r="C15" s="42">
        <v>21</v>
      </c>
      <c r="D15" s="42"/>
      <c r="E15" s="42">
        <v>1</v>
      </c>
      <c r="F15" s="42">
        <f t="shared" si="0"/>
        <v>21</v>
      </c>
      <c r="H15" s="41"/>
      <c r="I15" s="42"/>
      <c r="J15" s="42"/>
      <c r="K15" s="42"/>
      <c r="L15" s="42"/>
      <c r="N15" s="41"/>
      <c r="O15" s="49"/>
      <c r="P15" s="49"/>
      <c r="Q15" s="49"/>
      <c r="R15" s="49"/>
    </row>
    <row r="16" spans="2:18" x14ac:dyDescent="0.2">
      <c r="B16" s="45" t="s">
        <v>107</v>
      </c>
      <c r="C16" s="42">
        <v>11</v>
      </c>
      <c r="D16" s="42"/>
      <c r="E16" s="42">
        <v>1</v>
      </c>
      <c r="F16" s="42">
        <f t="shared" si="0"/>
        <v>11</v>
      </c>
      <c r="H16" s="41"/>
      <c r="I16" s="42"/>
      <c r="J16" s="42"/>
      <c r="K16" s="42"/>
      <c r="L16" s="42"/>
      <c r="N16" s="50"/>
      <c r="O16" s="51"/>
      <c r="P16" s="51"/>
      <c r="Q16" s="51"/>
      <c r="R16" s="51"/>
    </row>
    <row r="17" spans="2:18" x14ac:dyDescent="0.2">
      <c r="B17" s="45" t="s">
        <v>108</v>
      </c>
      <c r="C17" s="42">
        <v>9</v>
      </c>
      <c r="D17" s="42"/>
      <c r="E17" s="42">
        <v>1</v>
      </c>
      <c r="F17" s="42">
        <f t="shared" si="0"/>
        <v>9</v>
      </c>
      <c r="H17" s="41"/>
      <c r="I17" s="42"/>
      <c r="J17" s="42"/>
      <c r="K17" s="42"/>
      <c r="L17" s="42"/>
      <c r="N17" s="96" t="s">
        <v>165</v>
      </c>
      <c r="O17" s="96"/>
      <c r="P17" s="96"/>
      <c r="Q17" s="96"/>
      <c r="R17" s="96"/>
    </row>
    <row r="18" spans="2:18" x14ac:dyDescent="0.2">
      <c r="B18" s="45" t="s">
        <v>109</v>
      </c>
      <c r="C18" s="42">
        <v>64</v>
      </c>
      <c r="D18" s="42"/>
      <c r="E18" s="42">
        <v>1</v>
      </c>
      <c r="F18" s="42">
        <f t="shared" si="0"/>
        <v>64</v>
      </c>
      <c r="H18" s="41"/>
      <c r="I18" s="42"/>
      <c r="J18" s="42"/>
      <c r="K18" s="42"/>
      <c r="L18" s="42"/>
      <c r="N18" s="49"/>
      <c r="O18" s="49"/>
      <c r="P18" s="49"/>
      <c r="Q18" s="44" t="s">
        <v>85</v>
      </c>
      <c r="R18" s="43">
        <f>SUM(R20:R29)</f>
        <v>211</v>
      </c>
    </row>
    <row r="19" spans="2:18" x14ac:dyDescent="0.2">
      <c r="B19" s="45" t="s">
        <v>110</v>
      </c>
      <c r="C19" s="42">
        <v>10</v>
      </c>
      <c r="D19" s="42"/>
      <c r="E19" s="42">
        <v>1</v>
      </c>
      <c r="F19" s="42">
        <f t="shared" si="0"/>
        <v>10</v>
      </c>
      <c r="H19" s="41"/>
      <c r="I19" s="42"/>
      <c r="J19" s="42"/>
      <c r="K19" s="42"/>
      <c r="L19" s="42"/>
      <c r="N19" s="41" t="s">
        <v>72</v>
      </c>
      <c r="O19" s="49" t="s">
        <v>73</v>
      </c>
      <c r="P19" s="49" t="s">
        <v>75</v>
      </c>
      <c r="Q19" s="49" t="s">
        <v>74</v>
      </c>
      <c r="R19" s="49" t="s">
        <v>76</v>
      </c>
    </row>
    <row r="20" spans="2:18" x14ac:dyDescent="0.2">
      <c r="B20" s="45" t="s">
        <v>111</v>
      </c>
      <c r="C20" s="42">
        <v>36</v>
      </c>
      <c r="D20" s="42"/>
      <c r="E20" s="42">
        <v>1</v>
      </c>
      <c r="F20" s="42">
        <f t="shared" si="0"/>
        <v>36</v>
      </c>
      <c r="H20" s="41"/>
      <c r="I20" s="42"/>
      <c r="J20" s="42"/>
      <c r="K20" s="42"/>
      <c r="L20" s="42"/>
      <c r="N20" s="45" t="s">
        <v>154</v>
      </c>
      <c r="O20" s="49">
        <v>140</v>
      </c>
      <c r="P20" s="49"/>
      <c r="Q20" s="49">
        <v>1</v>
      </c>
      <c r="R20" s="49">
        <f>(O20+P20)*Q20</f>
        <v>140</v>
      </c>
    </row>
    <row r="21" spans="2:18" x14ac:dyDescent="0.2">
      <c r="B21" s="45" t="s">
        <v>96</v>
      </c>
      <c r="C21" s="42">
        <v>16</v>
      </c>
      <c r="D21" s="42"/>
      <c r="E21" s="42">
        <v>1</v>
      </c>
      <c r="F21" s="42">
        <f t="shared" si="0"/>
        <v>16</v>
      </c>
      <c r="H21" s="41"/>
      <c r="I21" s="42"/>
      <c r="J21" s="42"/>
      <c r="K21" s="42"/>
      <c r="L21" s="42"/>
      <c r="N21" s="41" t="s">
        <v>156</v>
      </c>
      <c r="O21" s="49">
        <v>71</v>
      </c>
      <c r="P21" s="49"/>
      <c r="Q21" s="49">
        <v>1</v>
      </c>
      <c r="R21" s="49">
        <f t="shared" ref="R21" si="2">(O21+P21)*Q21</f>
        <v>71</v>
      </c>
    </row>
    <row r="22" spans="2:18" x14ac:dyDescent="0.2">
      <c r="B22" s="45" t="s">
        <v>112</v>
      </c>
      <c r="C22" s="42">
        <v>5</v>
      </c>
      <c r="D22" s="42"/>
      <c r="E22" s="42">
        <v>1</v>
      </c>
      <c r="F22" s="42">
        <f t="shared" si="0"/>
        <v>5</v>
      </c>
      <c r="H22" s="41"/>
      <c r="I22" s="42"/>
      <c r="J22" s="42"/>
      <c r="K22" s="42"/>
      <c r="L22" s="42"/>
      <c r="N22" s="45"/>
      <c r="O22" s="49"/>
      <c r="P22" s="49"/>
      <c r="Q22" s="49"/>
      <c r="R22" s="49"/>
    </row>
    <row r="23" spans="2:18" x14ac:dyDescent="0.2">
      <c r="B23" s="45" t="s">
        <v>98</v>
      </c>
      <c r="C23" s="42">
        <v>57</v>
      </c>
      <c r="D23" s="42"/>
      <c r="E23" s="42">
        <v>1</v>
      </c>
      <c r="F23" s="42">
        <f t="shared" si="0"/>
        <v>57</v>
      </c>
      <c r="H23" s="41"/>
      <c r="I23" s="42"/>
      <c r="J23" s="42"/>
      <c r="K23" s="42"/>
      <c r="L23" s="42"/>
      <c r="N23" s="41"/>
      <c r="O23" s="49"/>
      <c r="P23" s="49"/>
      <c r="Q23" s="49"/>
      <c r="R23" s="49"/>
    </row>
    <row r="24" spans="2:18" x14ac:dyDescent="0.2">
      <c r="B24" s="45" t="s">
        <v>113</v>
      </c>
      <c r="C24" s="42">
        <v>5</v>
      </c>
      <c r="D24" s="42"/>
      <c r="E24" s="42">
        <v>1</v>
      </c>
      <c r="F24" s="42">
        <f t="shared" si="0"/>
        <v>5</v>
      </c>
      <c r="H24" s="41"/>
      <c r="I24" s="42"/>
      <c r="J24" s="42"/>
      <c r="K24" s="42"/>
      <c r="L24" s="42"/>
      <c r="N24" s="41"/>
      <c r="O24" s="49"/>
      <c r="P24" s="49"/>
      <c r="Q24" s="49"/>
      <c r="R24" s="49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9"/>
      <c r="P25" s="49"/>
      <c r="Q25" s="49"/>
      <c r="R25" s="49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9"/>
      <c r="P26" s="49"/>
      <c r="Q26" s="49"/>
      <c r="R26" s="49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9"/>
      <c r="P27" s="49"/>
      <c r="Q27" s="49"/>
      <c r="R27" s="49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9"/>
      <c r="P28" s="49"/>
      <c r="Q28" s="49"/>
      <c r="R28" s="49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9"/>
      <c r="P29" s="49"/>
      <c r="Q29" s="49"/>
      <c r="R29" s="49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50"/>
      <c r="O30" s="51"/>
      <c r="P30" s="51"/>
      <c r="Q30" s="51"/>
      <c r="R30" s="51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50"/>
      <c r="O31" s="51"/>
      <c r="P31" s="51"/>
      <c r="Q31" s="51"/>
      <c r="R31" s="51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50"/>
      <c r="O32" s="51"/>
      <c r="P32" s="51"/>
      <c r="Q32" s="51"/>
      <c r="R32" s="51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50"/>
      <c r="O33" s="51"/>
      <c r="P33" s="51"/>
      <c r="Q33" s="51"/>
      <c r="R33" s="51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50"/>
      <c r="O34" s="51"/>
      <c r="P34" s="51"/>
      <c r="Q34" s="51"/>
      <c r="R34" s="51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50"/>
      <c r="O35" s="51"/>
      <c r="P35" s="51"/>
      <c r="Q35" s="51"/>
      <c r="R35" s="51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50"/>
      <c r="O36" s="51"/>
      <c r="P36" s="51"/>
      <c r="Q36" s="51"/>
      <c r="R36" s="51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50"/>
      <c r="O37" s="51"/>
      <c r="P37" s="51"/>
      <c r="Q37" s="51"/>
      <c r="R37" s="51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50"/>
      <c r="O38" s="51"/>
      <c r="P38" s="51"/>
      <c r="Q38" s="51"/>
      <c r="R38" s="51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50"/>
      <c r="O39" s="51"/>
      <c r="P39" s="51"/>
      <c r="Q39" s="51"/>
      <c r="R39" s="51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50"/>
      <c r="O40" s="51"/>
      <c r="P40" s="51"/>
      <c r="Q40" s="51"/>
      <c r="R40" s="51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50"/>
      <c r="O41" s="51"/>
      <c r="P41" s="51"/>
      <c r="Q41" s="51"/>
      <c r="R41" s="51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50"/>
      <c r="O42" s="51"/>
      <c r="P42" s="51"/>
      <c r="Q42" s="51"/>
      <c r="R42" s="51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50"/>
      <c r="O43" s="51"/>
      <c r="P43" s="51"/>
      <c r="Q43" s="51"/>
      <c r="R43" s="51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50"/>
      <c r="O44" s="51"/>
      <c r="P44" s="51"/>
      <c r="Q44" s="51"/>
      <c r="R44" s="51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50"/>
      <c r="O45" s="51"/>
      <c r="P45" s="51"/>
      <c r="Q45" s="51"/>
      <c r="R45" s="51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50"/>
      <c r="O46" s="51"/>
      <c r="P46" s="51"/>
      <c r="Q46" s="51"/>
      <c r="R46" s="51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50"/>
      <c r="O47" s="51"/>
      <c r="P47" s="51"/>
      <c r="Q47" s="51"/>
      <c r="R47" s="51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50"/>
      <c r="O48" s="51"/>
      <c r="P48" s="51"/>
      <c r="Q48" s="51"/>
      <c r="R48" s="51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50"/>
      <c r="O49" s="51"/>
      <c r="P49" s="51"/>
      <c r="Q49" s="51"/>
      <c r="R49" s="51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50"/>
      <c r="O50" s="51"/>
      <c r="P50" s="51"/>
      <c r="Q50" s="51"/>
      <c r="R50" s="51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50"/>
      <c r="O51" s="51"/>
      <c r="P51" s="51"/>
      <c r="Q51" s="51"/>
      <c r="R51" s="51"/>
    </row>
  </sheetData>
  <mergeCells count="4">
    <mergeCell ref="B3:F3"/>
    <mergeCell ref="H3:L3"/>
    <mergeCell ref="N3:R3"/>
    <mergeCell ref="N17:R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N3" sqref="N3:R3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0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5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1"/>
      <c r="C6" s="42"/>
      <c r="D6" s="42"/>
      <c r="E6" s="42"/>
      <c r="F6" s="42"/>
      <c r="H6" s="41"/>
      <c r="I6" s="42"/>
      <c r="J6" s="42"/>
      <c r="K6" s="42"/>
      <c r="L6" s="42"/>
      <c r="N6" s="45" t="s">
        <v>144</v>
      </c>
      <c r="O6" s="42">
        <v>5</v>
      </c>
      <c r="P6" s="42"/>
      <c r="Q6" s="42">
        <v>1</v>
      </c>
      <c r="R6" s="42">
        <f>(O6+P6)*Q6</f>
        <v>5</v>
      </c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D9" sqref="D9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7">
        <f>ROUNDUP(SUM(F6:F51),1)</f>
        <v>20.200000000000003</v>
      </c>
      <c r="H4" s="42"/>
      <c r="I4" s="42"/>
      <c r="J4" s="42"/>
      <c r="K4" s="44" t="s">
        <v>85</v>
      </c>
      <c r="L4" s="43">
        <f>SUM(L6:L51)</f>
        <v>10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5" t="s">
        <v>114</v>
      </c>
      <c r="C5" s="46" t="s">
        <v>115</v>
      </c>
      <c r="D5" s="46" t="s">
        <v>116</v>
      </c>
      <c r="E5" s="46" t="s">
        <v>74</v>
      </c>
      <c r="F5" s="42" t="s">
        <v>76</v>
      </c>
      <c r="H5" s="45" t="s">
        <v>114</v>
      </c>
      <c r="I5" s="46" t="s">
        <v>115</v>
      </c>
      <c r="J5" s="46" t="s">
        <v>116</v>
      </c>
      <c r="K5" s="46" t="s">
        <v>74</v>
      </c>
      <c r="L5" s="42" t="s">
        <v>76</v>
      </c>
      <c r="N5" s="45" t="s">
        <v>114</v>
      </c>
      <c r="O5" s="46" t="s">
        <v>115</v>
      </c>
      <c r="P5" s="46" t="s">
        <v>116</v>
      </c>
      <c r="Q5" s="46" t="s">
        <v>74</v>
      </c>
      <c r="R5" s="42" t="s">
        <v>76</v>
      </c>
    </row>
    <row r="6" spans="2:18" x14ac:dyDescent="0.2">
      <c r="B6" s="45" t="s">
        <v>117</v>
      </c>
      <c r="C6" s="42">
        <v>2</v>
      </c>
      <c r="D6" s="42">
        <v>2.5</v>
      </c>
      <c r="E6" s="42">
        <v>1</v>
      </c>
      <c r="F6" s="48">
        <f>C6*D6*E6</f>
        <v>5</v>
      </c>
      <c r="H6" s="45" t="s">
        <v>138</v>
      </c>
      <c r="I6" s="42">
        <v>2</v>
      </c>
      <c r="J6" s="42">
        <v>2.5</v>
      </c>
      <c r="K6" s="42">
        <v>1</v>
      </c>
      <c r="L6" s="42">
        <f>I6*J6*K6</f>
        <v>5</v>
      </c>
      <c r="N6" s="41"/>
      <c r="O6" s="42"/>
      <c r="P6" s="42"/>
      <c r="Q6" s="42"/>
      <c r="R6" s="42"/>
    </row>
    <row r="7" spans="2:18" x14ac:dyDescent="0.2">
      <c r="B7" s="45" t="s">
        <v>118</v>
      </c>
      <c r="C7" s="42">
        <v>1</v>
      </c>
      <c r="D7" s="42">
        <v>1</v>
      </c>
      <c r="E7" s="42">
        <v>4</v>
      </c>
      <c r="F7" s="48">
        <f t="shared" ref="F7:F11" si="0">C7*D7*E7</f>
        <v>4</v>
      </c>
      <c r="H7" s="45" t="s">
        <v>139</v>
      </c>
      <c r="I7" s="42">
        <v>2</v>
      </c>
      <c r="J7" s="42">
        <v>2.5</v>
      </c>
      <c r="K7" s="42">
        <v>1</v>
      </c>
      <c r="L7" s="42">
        <f>I7*J7*K7</f>
        <v>5</v>
      </c>
      <c r="N7" s="41"/>
      <c r="O7" s="42"/>
      <c r="P7" s="42"/>
      <c r="Q7" s="42"/>
      <c r="R7" s="42"/>
    </row>
    <row r="8" spans="2:18" x14ac:dyDescent="0.2">
      <c r="B8" s="45" t="s">
        <v>178</v>
      </c>
      <c r="C8" s="42">
        <v>1.5</v>
      </c>
      <c r="D8" s="42">
        <v>1</v>
      </c>
      <c r="E8" s="42">
        <v>2</v>
      </c>
      <c r="F8" s="48">
        <f t="shared" si="0"/>
        <v>3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119</v>
      </c>
      <c r="C9" s="42">
        <v>2</v>
      </c>
      <c r="D9" s="42">
        <v>1</v>
      </c>
      <c r="E9" s="42">
        <v>1</v>
      </c>
      <c r="F9" s="48">
        <f t="shared" si="0"/>
        <v>2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5" t="s">
        <v>120</v>
      </c>
      <c r="C10" s="42">
        <v>2</v>
      </c>
      <c r="D10" s="42">
        <v>2</v>
      </c>
      <c r="E10" s="42">
        <v>1</v>
      </c>
      <c r="F10" s="48">
        <f t="shared" si="0"/>
        <v>4</v>
      </c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5" t="s">
        <v>121</v>
      </c>
      <c r="C11" s="42">
        <v>1.75</v>
      </c>
      <c r="D11" s="42">
        <v>1.25</v>
      </c>
      <c r="E11" s="42">
        <v>1</v>
      </c>
      <c r="F11" s="48">
        <f t="shared" si="0"/>
        <v>2.1875</v>
      </c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8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8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8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8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8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8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8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8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8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8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8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8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8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8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8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8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8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8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8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8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8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8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8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8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8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8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8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8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8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8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8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8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8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8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8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8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8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8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8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8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7" sqref="F7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54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123</v>
      </c>
      <c r="C6" s="42">
        <f>7+6+6+20</f>
        <v>39</v>
      </c>
      <c r="D6" s="42">
        <f>5+5+5</f>
        <v>15</v>
      </c>
      <c r="E6" s="42">
        <v>1</v>
      </c>
      <c r="F6" s="42">
        <f>(C6+D6)*E6</f>
        <v>54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L6" sqref="L6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480</v>
      </c>
      <c r="H4" s="42"/>
      <c r="I4" s="42"/>
      <c r="J4" s="42"/>
      <c r="K4" s="44" t="s">
        <v>85</v>
      </c>
      <c r="L4" s="43">
        <f>SUM(L6:L51)</f>
        <v>22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124</v>
      </c>
      <c r="C6" s="42">
        <f>7+6+6+21+23</f>
        <v>63</v>
      </c>
      <c r="D6" s="42">
        <f>5+5+5</f>
        <v>15</v>
      </c>
      <c r="E6" s="42">
        <v>1</v>
      </c>
      <c r="F6" s="42">
        <f>(C6+D6)*E6</f>
        <v>78</v>
      </c>
      <c r="H6" s="45" t="s">
        <v>140</v>
      </c>
      <c r="I6" s="42">
        <v>12</v>
      </c>
      <c r="J6" s="42">
        <f>5+5</f>
        <v>10</v>
      </c>
      <c r="K6" s="42">
        <v>1</v>
      </c>
      <c r="L6" s="42">
        <f>(I6+J6)*K6</f>
        <v>22</v>
      </c>
      <c r="N6" s="41"/>
      <c r="O6" s="42"/>
      <c r="P6" s="42"/>
      <c r="Q6" s="42"/>
      <c r="R6" s="42"/>
    </row>
    <row r="7" spans="2:18" x14ac:dyDescent="0.2">
      <c r="B7" s="45" t="s">
        <v>125</v>
      </c>
      <c r="C7" s="42">
        <v>10</v>
      </c>
      <c r="D7" s="42">
        <f>5+5</f>
        <v>10</v>
      </c>
      <c r="E7" s="42">
        <v>1</v>
      </c>
      <c r="F7" s="42">
        <f t="shared" ref="F7:F11" si="0">(C7+D7)*E7</f>
        <v>20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 t="s">
        <v>126</v>
      </c>
      <c r="C8" s="42">
        <v>27</v>
      </c>
      <c r="D8" s="42">
        <f>5+5</f>
        <v>10</v>
      </c>
      <c r="E8" s="42">
        <v>1</v>
      </c>
      <c r="F8" s="42">
        <f t="shared" si="0"/>
        <v>37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127</v>
      </c>
      <c r="C9" s="42">
        <v>11</v>
      </c>
      <c r="D9" s="42">
        <f>5+5</f>
        <v>10</v>
      </c>
      <c r="E9" s="42">
        <v>1</v>
      </c>
      <c r="F9" s="42">
        <f t="shared" si="0"/>
        <v>21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5" t="s">
        <v>128</v>
      </c>
      <c r="C10" s="42">
        <f>7+6+15+39+8+11+64+10+57+5+21+19</f>
        <v>262</v>
      </c>
      <c r="D10" s="42">
        <f>5+5+5+5+5+5</f>
        <v>30</v>
      </c>
      <c r="E10" s="42">
        <v>1</v>
      </c>
      <c r="F10" s="42">
        <f t="shared" si="0"/>
        <v>292</v>
      </c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5" t="s">
        <v>129</v>
      </c>
      <c r="C11" s="42">
        <v>22</v>
      </c>
      <c r="D11" s="42">
        <f>5+5</f>
        <v>10</v>
      </c>
      <c r="E11" s="42">
        <v>1</v>
      </c>
      <c r="F11" s="42">
        <f t="shared" si="0"/>
        <v>32</v>
      </c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16" sqref="F16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382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130</v>
      </c>
      <c r="C6" s="42">
        <f>7+6+6+11</f>
        <v>30</v>
      </c>
      <c r="D6" s="42">
        <f>5+5+5</f>
        <v>15</v>
      </c>
      <c r="E6" s="42">
        <v>1</v>
      </c>
      <c r="F6" s="42">
        <f>(C6+D6)*E6</f>
        <v>45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131</v>
      </c>
      <c r="C7" s="42">
        <f>11+6+15+39+8+8+11</f>
        <v>98</v>
      </c>
      <c r="D7" s="42">
        <f>5+5+5+5</f>
        <v>20</v>
      </c>
      <c r="E7" s="42">
        <v>1</v>
      </c>
      <c r="F7" s="42">
        <f t="shared" ref="F7:F9" si="0">(C7+D7)*E7</f>
        <v>118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 t="s">
        <v>132</v>
      </c>
      <c r="C8" s="42">
        <f>11+8+21+11</f>
        <v>51</v>
      </c>
      <c r="D8" s="42">
        <f>5+5+5</f>
        <v>15</v>
      </c>
      <c r="E8" s="42">
        <v>1</v>
      </c>
      <c r="F8" s="42">
        <f t="shared" si="0"/>
        <v>66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133</v>
      </c>
      <c r="C9" s="42">
        <f>11+21+11+64+10+16</f>
        <v>133</v>
      </c>
      <c r="D9" s="42">
        <f>5+5+5+5</f>
        <v>20</v>
      </c>
      <c r="E9" s="42">
        <v>1</v>
      </c>
      <c r="F9" s="42">
        <f t="shared" si="0"/>
        <v>153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N23" sqref="N23:Q23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0</v>
      </c>
      <c r="H4" s="42"/>
      <c r="I4" s="42"/>
      <c r="J4" s="42"/>
      <c r="K4" s="44" t="s">
        <v>85</v>
      </c>
      <c r="L4" s="43">
        <f>SUM(L6:L51)</f>
        <v>0</v>
      </c>
      <c r="N4" s="49"/>
      <c r="O4" s="49"/>
      <c r="P4" s="49"/>
      <c r="Q4" s="44" t="s">
        <v>85</v>
      </c>
      <c r="R4" s="43">
        <f>SUM(R6:R15)</f>
        <v>335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9" t="s">
        <v>73</v>
      </c>
      <c r="P5" s="49" t="s">
        <v>75</v>
      </c>
      <c r="Q5" s="49" t="s">
        <v>74</v>
      </c>
      <c r="R5" s="49" t="s">
        <v>76</v>
      </c>
    </row>
    <row r="6" spans="2:18" x14ac:dyDescent="0.2">
      <c r="B6" s="45"/>
      <c r="C6" s="42"/>
      <c r="D6" s="42"/>
      <c r="E6" s="42"/>
      <c r="F6" s="42"/>
      <c r="H6" s="41"/>
      <c r="I6" s="42"/>
      <c r="J6" s="42"/>
      <c r="K6" s="42"/>
      <c r="L6" s="42"/>
      <c r="N6" s="45" t="s">
        <v>146</v>
      </c>
      <c r="O6" s="49"/>
      <c r="P6" s="49">
        <v>75</v>
      </c>
      <c r="Q6" s="49">
        <v>1</v>
      </c>
      <c r="R6" s="49">
        <f>(O6+P6)*Q6</f>
        <v>75</v>
      </c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5" t="s">
        <v>147</v>
      </c>
      <c r="O7" s="49">
        <v>260</v>
      </c>
      <c r="P7" s="49"/>
      <c r="Q7" s="49">
        <v>1</v>
      </c>
      <c r="R7" s="49">
        <f t="shared" ref="R7" si="0">(O7+P7)*Q7</f>
        <v>260</v>
      </c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5"/>
      <c r="O8" s="49"/>
      <c r="P8" s="49"/>
      <c r="Q8" s="49"/>
      <c r="R8" s="49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5"/>
      <c r="O9" s="49"/>
      <c r="P9" s="49"/>
      <c r="Q9" s="49"/>
      <c r="R9" s="49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9"/>
      <c r="P10" s="49"/>
      <c r="Q10" s="49"/>
      <c r="R10" s="49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9"/>
      <c r="P11" s="49"/>
      <c r="Q11" s="49"/>
      <c r="R11" s="49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9"/>
      <c r="P12" s="49"/>
      <c r="Q12" s="49"/>
      <c r="R12" s="49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9"/>
      <c r="P13" s="49"/>
      <c r="Q13" s="49"/>
      <c r="R13" s="49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9"/>
      <c r="P14" s="49"/>
      <c r="Q14" s="49"/>
      <c r="R14" s="49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9"/>
      <c r="P15" s="49"/>
      <c r="Q15" s="49"/>
      <c r="R15" s="49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50"/>
      <c r="O16" s="51"/>
      <c r="P16" s="51"/>
      <c r="Q16" s="51"/>
      <c r="R16" s="51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96" t="s">
        <v>165</v>
      </c>
      <c r="O17" s="96"/>
      <c r="P17" s="96"/>
      <c r="Q17" s="96"/>
      <c r="R17" s="96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9"/>
      <c r="O18" s="49"/>
      <c r="P18" s="49"/>
      <c r="Q18" s="44" t="s">
        <v>85</v>
      </c>
      <c r="R18" s="43">
        <f>SUM(R20:R29)</f>
        <v>385</v>
      </c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 t="s">
        <v>72</v>
      </c>
      <c r="O19" s="49" t="s">
        <v>73</v>
      </c>
      <c r="P19" s="49" t="s">
        <v>75</v>
      </c>
      <c r="Q19" s="49" t="s">
        <v>74</v>
      </c>
      <c r="R19" s="49" t="s">
        <v>76</v>
      </c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5" t="s">
        <v>148</v>
      </c>
      <c r="O20" s="49">
        <f>140+71</f>
        <v>211</v>
      </c>
      <c r="P20" s="49"/>
      <c r="Q20" s="49">
        <v>1</v>
      </c>
      <c r="R20" s="49">
        <f>(O20+P20)*Q20</f>
        <v>211</v>
      </c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5" t="s">
        <v>166</v>
      </c>
      <c r="O21" s="49">
        <v>55</v>
      </c>
      <c r="P21" s="49"/>
      <c r="Q21" s="49">
        <v>1</v>
      </c>
      <c r="R21" s="49">
        <f t="shared" ref="R21:R23" si="1">(O21+P21)*Q21</f>
        <v>55</v>
      </c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5" t="s">
        <v>168</v>
      </c>
      <c r="O22" s="49"/>
      <c r="P22" s="49">
        <v>75</v>
      </c>
      <c r="Q22" s="49">
        <v>1</v>
      </c>
      <c r="R22" s="49">
        <f t="shared" si="1"/>
        <v>75</v>
      </c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5" t="s">
        <v>167</v>
      </c>
      <c r="O23" s="49">
        <v>44</v>
      </c>
      <c r="P23" s="49"/>
      <c r="Q23" s="49">
        <v>1</v>
      </c>
      <c r="R23" s="49">
        <f t="shared" si="1"/>
        <v>44</v>
      </c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9"/>
      <c r="P24" s="49"/>
      <c r="Q24" s="49"/>
      <c r="R24" s="49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9"/>
      <c r="P25" s="49"/>
      <c r="Q25" s="49"/>
      <c r="R25" s="49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9"/>
      <c r="P26" s="49"/>
      <c r="Q26" s="49"/>
      <c r="R26" s="49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9"/>
      <c r="P27" s="49"/>
      <c r="Q27" s="49"/>
      <c r="R27" s="49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9"/>
      <c r="P28" s="49"/>
      <c r="Q28" s="49"/>
      <c r="R28" s="49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9"/>
      <c r="P29" s="49"/>
      <c r="Q29" s="49"/>
      <c r="R29" s="49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50"/>
      <c r="O30" s="51"/>
      <c r="P30" s="51"/>
      <c r="Q30" s="51"/>
      <c r="R30" s="51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50"/>
      <c r="O31" s="51"/>
      <c r="P31" s="51"/>
      <c r="Q31" s="51"/>
      <c r="R31" s="51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50"/>
      <c r="O32" s="51"/>
      <c r="P32" s="51"/>
      <c r="Q32" s="51"/>
      <c r="R32" s="51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50"/>
      <c r="O33" s="51"/>
      <c r="P33" s="51"/>
      <c r="Q33" s="51"/>
      <c r="R33" s="51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50"/>
      <c r="O34" s="51"/>
      <c r="P34" s="51"/>
      <c r="Q34" s="51"/>
      <c r="R34" s="51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50"/>
      <c r="O35" s="51"/>
      <c r="P35" s="51"/>
      <c r="Q35" s="51"/>
      <c r="R35" s="51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50"/>
      <c r="O36" s="51"/>
      <c r="P36" s="51"/>
      <c r="Q36" s="51"/>
      <c r="R36" s="51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50"/>
      <c r="O37" s="51"/>
      <c r="P37" s="51"/>
      <c r="Q37" s="51"/>
      <c r="R37" s="51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50"/>
      <c r="O38" s="51"/>
      <c r="P38" s="51"/>
      <c r="Q38" s="51"/>
      <c r="R38" s="51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50"/>
      <c r="O39" s="51"/>
      <c r="P39" s="51"/>
      <c r="Q39" s="51"/>
      <c r="R39" s="51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50"/>
      <c r="O40" s="51"/>
      <c r="P40" s="51"/>
      <c r="Q40" s="51"/>
      <c r="R40" s="51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50"/>
      <c r="O41" s="51"/>
      <c r="P41" s="51"/>
      <c r="Q41" s="51"/>
      <c r="R41" s="51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50"/>
      <c r="O42" s="51"/>
      <c r="P42" s="51"/>
      <c r="Q42" s="51"/>
      <c r="R42" s="51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50"/>
      <c r="O43" s="51"/>
      <c r="P43" s="51"/>
      <c r="Q43" s="51"/>
      <c r="R43" s="51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50"/>
      <c r="O44" s="51"/>
      <c r="P44" s="51"/>
      <c r="Q44" s="51"/>
      <c r="R44" s="51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50"/>
      <c r="O45" s="51"/>
      <c r="P45" s="51"/>
      <c r="Q45" s="51"/>
      <c r="R45" s="51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50"/>
      <c r="O46" s="51"/>
      <c r="P46" s="51"/>
      <c r="Q46" s="51"/>
      <c r="R46" s="51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50"/>
      <c r="O47" s="51"/>
      <c r="P47" s="51"/>
      <c r="Q47" s="51"/>
      <c r="R47" s="51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50"/>
      <c r="O48" s="51"/>
      <c r="P48" s="51"/>
      <c r="Q48" s="51"/>
      <c r="R48" s="51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50"/>
      <c r="O49" s="51"/>
      <c r="P49" s="51"/>
      <c r="Q49" s="51"/>
      <c r="R49" s="51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50"/>
      <c r="O50" s="51"/>
      <c r="P50" s="51"/>
      <c r="Q50" s="51"/>
      <c r="R50" s="51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50"/>
      <c r="O51" s="51"/>
      <c r="P51" s="51"/>
      <c r="Q51" s="51"/>
      <c r="R51" s="51"/>
    </row>
  </sheetData>
  <mergeCells count="4">
    <mergeCell ref="B3:F3"/>
    <mergeCell ref="H3:L3"/>
    <mergeCell ref="N3:R3"/>
    <mergeCell ref="N17:R1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Q23" sqref="Q23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0</v>
      </c>
      <c r="H4" s="42"/>
      <c r="I4" s="42"/>
      <c r="J4" s="42"/>
      <c r="K4" s="44" t="s">
        <v>85</v>
      </c>
      <c r="L4" s="43">
        <f>SUM(L6:L51)</f>
        <v>0</v>
      </c>
      <c r="N4" s="49"/>
      <c r="O4" s="49"/>
      <c r="P4" s="49"/>
      <c r="Q4" s="44" t="s">
        <v>85</v>
      </c>
      <c r="R4" s="43">
        <f>SUM(R6:R15)</f>
        <v>153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9" t="s">
        <v>73</v>
      </c>
      <c r="P5" s="49" t="s">
        <v>75</v>
      </c>
      <c r="Q5" s="49" t="s">
        <v>74</v>
      </c>
      <c r="R5" s="49" t="s">
        <v>76</v>
      </c>
    </row>
    <row r="6" spans="2:18" x14ac:dyDescent="0.2">
      <c r="B6" s="45"/>
      <c r="C6" s="42"/>
      <c r="D6" s="42"/>
      <c r="E6" s="42"/>
      <c r="F6" s="42"/>
      <c r="H6" s="41"/>
      <c r="I6" s="42"/>
      <c r="J6" s="42"/>
      <c r="K6" s="42"/>
      <c r="L6" s="42"/>
      <c r="N6" s="45" t="s">
        <v>149</v>
      </c>
      <c r="O6" s="49">
        <f>8+39+15+5</f>
        <v>67</v>
      </c>
      <c r="P6" s="49"/>
      <c r="Q6" s="49">
        <v>1</v>
      </c>
      <c r="R6" s="49">
        <f>(O6+P6)*Q6</f>
        <v>67</v>
      </c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5" t="s">
        <v>150</v>
      </c>
      <c r="O7" s="49"/>
      <c r="P7" s="49">
        <v>75</v>
      </c>
      <c r="Q7" s="49">
        <v>1</v>
      </c>
      <c r="R7" s="49">
        <f t="shared" ref="R7:R8" si="0">(O7+P7)*Q7</f>
        <v>75</v>
      </c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5" t="s">
        <v>151</v>
      </c>
      <c r="O8" s="46">
        <f>6+5</f>
        <v>11</v>
      </c>
      <c r="P8" s="49"/>
      <c r="Q8" s="49">
        <v>1</v>
      </c>
      <c r="R8" s="49">
        <f t="shared" si="0"/>
        <v>11</v>
      </c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9"/>
      <c r="P9" s="49"/>
      <c r="Q9" s="49"/>
      <c r="R9" s="49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9"/>
      <c r="P10" s="49"/>
      <c r="Q10" s="49"/>
      <c r="R10" s="49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9"/>
      <c r="P11" s="49"/>
      <c r="Q11" s="49"/>
      <c r="R11" s="49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9"/>
      <c r="P12" s="49"/>
      <c r="Q12" s="49"/>
      <c r="R12" s="49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9"/>
      <c r="P13" s="49"/>
      <c r="Q13" s="49"/>
      <c r="R13" s="49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9"/>
      <c r="P14" s="49"/>
      <c r="Q14" s="49"/>
      <c r="R14" s="49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9"/>
      <c r="P15" s="49"/>
      <c r="Q15" s="49"/>
      <c r="R15" s="49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50"/>
      <c r="O16" s="51"/>
      <c r="P16" s="51"/>
      <c r="Q16" s="51"/>
      <c r="R16" s="51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96" t="s">
        <v>165</v>
      </c>
      <c r="O17" s="96"/>
      <c r="P17" s="96"/>
      <c r="Q17" s="96"/>
      <c r="R17" s="96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9"/>
      <c r="O18" s="49"/>
      <c r="P18" s="49"/>
      <c r="Q18" s="44" t="s">
        <v>85</v>
      </c>
      <c r="R18" s="43">
        <f>SUM(R20:R29)</f>
        <v>135</v>
      </c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 t="s">
        <v>72</v>
      </c>
      <c r="O19" s="49" t="s">
        <v>73</v>
      </c>
      <c r="P19" s="49" t="s">
        <v>75</v>
      </c>
      <c r="Q19" s="49" t="s">
        <v>74</v>
      </c>
      <c r="R19" s="49" t="s">
        <v>76</v>
      </c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5" t="s">
        <v>167</v>
      </c>
      <c r="O20" s="52">
        <v>44</v>
      </c>
      <c r="P20" s="52"/>
      <c r="Q20" s="52">
        <v>1</v>
      </c>
      <c r="R20" s="49">
        <f>(O20+P20)*Q20</f>
        <v>44</v>
      </c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5" t="s">
        <v>169</v>
      </c>
      <c r="O21" s="52"/>
      <c r="P21" s="52">
        <v>75</v>
      </c>
      <c r="Q21" s="52">
        <v>1</v>
      </c>
      <c r="R21" s="49">
        <f t="shared" ref="R21:R22" si="1">(O21+P21)*Q21</f>
        <v>75</v>
      </c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5" t="s">
        <v>170</v>
      </c>
      <c r="O22" s="52">
        <v>16</v>
      </c>
      <c r="P22" s="52"/>
      <c r="Q22" s="52">
        <v>1</v>
      </c>
      <c r="R22" s="52">
        <f t="shared" si="1"/>
        <v>16</v>
      </c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5"/>
      <c r="O23" s="52"/>
      <c r="P23" s="52"/>
      <c r="Q23" s="52"/>
      <c r="R23" s="49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5"/>
      <c r="O24" s="52"/>
      <c r="P24" s="52"/>
      <c r="Q24" s="52"/>
      <c r="R24" s="49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5"/>
      <c r="O25" s="52"/>
      <c r="P25" s="52"/>
      <c r="Q25" s="52"/>
      <c r="R25" s="49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9"/>
      <c r="P26" s="49"/>
      <c r="Q26" s="49"/>
      <c r="R26" s="49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9"/>
      <c r="P27" s="49"/>
      <c r="Q27" s="49"/>
      <c r="R27" s="49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9"/>
      <c r="P28" s="49"/>
      <c r="Q28" s="49"/>
      <c r="R28" s="49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9"/>
      <c r="P29" s="49"/>
      <c r="Q29" s="49"/>
      <c r="R29" s="49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50"/>
      <c r="O30" s="51"/>
      <c r="P30" s="51"/>
      <c r="Q30" s="51"/>
      <c r="R30" s="51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50"/>
      <c r="O31" s="51"/>
      <c r="P31" s="51"/>
      <c r="Q31" s="51"/>
      <c r="R31" s="51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50"/>
      <c r="O32" s="51"/>
      <c r="P32" s="51"/>
      <c r="Q32" s="51"/>
      <c r="R32" s="51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50"/>
      <c r="O33" s="51"/>
      <c r="P33" s="51"/>
      <c r="Q33" s="51"/>
      <c r="R33" s="51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50"/>
      <c r="O34" s="51"/>
      <c r="P34" s="51"/>
      <c r="Q34" s="51"/>
      <c r="R34" s="51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50"/>
      <c r="O35" s="51"/>
      <c r="P35" s="51"/>
      <c r="Q35" s="51"/>
      <c r="R35" s="51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50"/>
      <c r="O36" s="51"/>
      <c r="P36" s="51"/>
      <c r="Q36" s="51"/>
      <c r="R36" s="51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50"/>
      <c r="O37" s="51"/>
      <c r="P37" s="51"/>
      <c r="Q37" s="51"/>
      <c r="R37" s="51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50"/>
      <c r="O38" s="51"/>
      <c r="P38" s="51"/>
      <c r="Q38" s="51"/>
      <c r="R38" s="51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50"/>
      <c r="O39" s="51"/>
      <c r="P39" s="51"/>
      <c r="Q39" s="51"/>
      <c r="R39" s="51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50"/>
      <c r="O40" s="51"/>
      <c r="P40" s="51"/>
      <c r="Q40" s="51"/>
      <c r="R40" s="51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50"/>
      <c r="O41" s="51"/>
      <c r="P41" s="51"/>
      <c r="Q41" s="51"/>
      <c r="R41" s="51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50"/>
      <c r="O42" s="51"/>
      <c r="P42" s="51"/>
      <c r="Q42" s="51"/>
      <c r="R42" s="51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50"/>
      <c r="O43" s="51"/>
      <c r="P43" s="51"/>
      <c r="Q43" s="51"/>
      <c r="R43" s="51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50"/>
      <c r="O44" s="51"/>
      <c r="P44" s="51"/>
      <c r="Q44" s="51"/>
      <c r="R44" s="51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50"/>
      <c r="O45" s="51"/>
      <c r="P45" s="51"/>
      <c r="Q45" s="51"/>
      <c r="R45" s="51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50"/>
      <c r="O46" s="51"/>
      <c r="P46" s="51"/>
      <c r="Q46" s="51"/>
      <c r="R46" s="51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50"/>
      <c r="O47" s="51"/>
      <c r="P47" s="51"/>
      <c r="Q47" s="51"/>
      <c r="R47" s="51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50"/>
      <c r="O48" s="51"/>
      <c r="P48" s="51"/>
      <c r="Q48" s="51"/>
      <c r="R48" s="51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50"/>
      <c r="O49" s="51"/>
      <c r="P49" s="51"/>
      <c r="Q49" s="51"/>
      <c r="R49" s="51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50"/>
      <c r="O50" s="51"/>
      <c r="P50" s="51"/>
      <c r="Q50" s="51"/>
      <c r="R50" s="51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50"/>
      <c r="O51" s="51"/>
      <c r="P51" s="51"/>
      <c r="Q51" s="51"/>
      <c r="R51" s="51"/>
    </row>
  </sheetData>
  <mergeCells count="4">
    <mergeCell ref="B3:F3"/>
    <mergeCell ref="H3:L3"/>
    <mergeCell ref="N3:R3"/>
    <mergeCell ref="N17:R1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O29" sqref="O29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164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0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260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/>
      <c r="C6" s="42"/>
      <c r="D6" s="42"/>
      <c r="E6" s="42"/>
      <c r="F6" s="42"/>
      <c r="H6" s="41"/>
      <c r="I6" s="42"/>
      <c r="J6" s="42"/>
      <c r="K6" s="42"/>
      <c r="L6" s="42"/>
      <c r="N6" s="45" t="s">
        <v>153</v>
      </c>
      <c r="O6" s="42">
        <v>185</v>
      </c>
      <c r="P6" s="42">
        <v>75</v>
      </c>
      <c r="Q6" s="42">
        <v>1</v>
      </c>
      <c r="R6" s="42">
        <f>(O6+P6)*Q6</f>
        <v>260</v>
      </c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5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5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5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19" sqref="F19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9"/>
      <c r="C4" s="49"/>
      <c r="D4" s="49"/>
      <c r="E4" s="44" t="s">
        <v>85</v>
      </c>
      <c r="F4" s="43">
        <f>SUM(F6:F51)</f>
        <v>921</v>
      </c>
      <c r="H4" s="49"/>
      <c r="I4" s="49"/>
      <c r="J4" s="49"/>
      <c r="K4" s="44" t="s">
        <v>85</v>
      </c>
      <c r="L4" s="43">
        <f>SUM(L6:L51)</f>
        <v>0</v>
      </c>
      <c r="N4" s="49"/>
      <c r="O4" s="49"/>
      <c r="P4" s="49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9" t="s">
        <v>73</v>
      </c>
      <c r="D5" s="49" t="s">
        <v>75</v>
      </c>
      <c r="E5" s="49" t="s">
        <v>74</v>
      </c>
      <c r="F5" s="49" t="s">
        <v>76</v>
      </c>
      <c r="H5" s="41" t="s">
        <v>72</v>
      </c>
      <c r="I5" s="49" t="s">
        <v>73</v>
      </c>
      <c r="J5" s="49" t="s">
        <v>75</v>
      </c>
      <c r="K5" s="49" t="s">
        <v>74</v>
      </c>
      <c r="L5" s="49" t="s">
        <v>76</v>
      </c>
      <c r="N5" s="41" t="s">
        <v>72</v>
      </c>
      <c r="O5" s="49" t="s">
        <v>73</v>
      </c>
      <c r="P5" s="49" t="s">
        <v>75</v>
      </c>
      <c r="Q5" s="49" t="s">
        <v>74</v>
      </c>
      <c r="R5" s="49" t="s">
        <v>76</v>
      </c>
    </row>
    <row r="6" spans="2:18" x14ac:dyDescent="0.2">
      <c r="B6" s="45" t="s">
        <v>171</v>
      </c>
      <c r="C6" s="49">
        <v>6</v>
      </c>
      <c r="D6" s="49">
        <v>5</v>
      </c>
      <c r="E6" s="49">
        <v>3</v>
      </c>
      <c r="F6" s="49">
        <f>(C6+D6)*E6</f>
        <v>33</v>
      </c>
      <c r="H6" s="41"/>
      <c r="I6" s="49"/>
      <c r="J6" s="49"/>
      <c r="K6" s="49"/>
      <c r="L6" s="49"/>
      <c r="N6" s="41"/>
      <c r="O6" s="49"/>
      <c r="P6" s="49"/>
      <c r="Q6" s="49"/>
      <c r="R6" s="49"/>
    </row>
    <row r="7" spans="2:18" x14ac:dyDescent="0.2">
      <c r="B7" s="41" t="s">
        <v>172</v>
      </c>
      <c r="C7" s="49">
        <v>6</v>
      </c>
      <c r="D7" s="49">
        <v>5</v>
      </c>
      <c r="E7" s="49">
        <v>4</v>
      </c>
      <c r="F7" s="49">
        <f t="shared" ref="F7:F15" si="0">(C7+D7)*E7</f>
        <v>44</v>
      </c>
      <c r="H7" s="41"/>
      <c r="I7" s="49"/>
      <c r="J7" s="49"/>
      <c r="K7" s="49"/>
      <c r="L7" s="49"/>
      <c r="N7" s="41"/>
      <c r="O7" s="49"/>
      <c r="P7" s="49"/>
      <c r="Q7" s="49"/>
      <c r="R7" s="49"/>
    </row>
    <row r="8" spans="2:18" x14ac:dyDescent="0.2">
      <c r="B8" s="41" t="s">
        <v>173</v>
      </c>
      <c r="C8" s="49">
        <f>8+39+15</f>
        <v>62</v>
      </c>
      <c r="D8" s="49">
        <v>5</v>
      </c>
      <c r="E8" s="49">
        <v>4</v>
      </c>
      <c r="F8" s="49">
        <f t="shared" si="0"/>
        <v>268</v>
      </c>
      <c r="H8" s="41"/>
      <c r="I8" s="49"/>
      <c r="J8" s="49"/>
      <c r="K8" s="49"/>
      <c r="L8" s="49"/>
      <c r="N8" s="41"/>
      <c r="O8" s="49"/>
      <c r="P8" s="49"/>
      <c r="Q8" s="49"/>
      <c r="R8" s="49"/>
    </row>
    <row r="9" spans="2:18" x14ac:dyDescent="0.2">
      <c r="B9" s="41" t="s">
        <v>174</v>
      </c>
      <c r="C9" s="49">
        <v>8</v>
      </c>
      <c r="D9" s="49">
        <v>5</v>
      </c>
      <c r="E9" s="49">
        <v>1</v>
      </c>
      <c r="F9" s="49">
        <f t="shared" si="0"/>
        <v>13</v>
      </c>
      <c r="H9" s="41"/>
      <c r="I9" s="49"/>
      <c r="J9" s="49"/>
      <c r="K9" s="49"/>
      <c r="L9" s="49"/>
      <c r="N9" s="41"/>
      <c r="O9" s="49"/>
      <c r="P9" s="49"/>
      <c r="Q9" s="49"/>
      <c r="R9" s="49"/>
    </row>
    <row r="10" spans="2:18" x14ac:dyDescent="0.2">
      <c r="B10" s="41" t="s">
        <v>175</v>
      </c>
      <c r="C10" s="49">
        <v>21</v>
      </c>
      <c r="D10" s="49">
        <v>5</v>
      </c>
      <c r="E10" s="49">
        <v>1</v>
      </c>
      <c r="F10" s="49">
        <f t="shared" si="0"/>
        <v>26</v>
      </c>
      <c r="H10" s="41"/>
      <c r="I10" s="49"/>
      <c r="J10" s="49"/>
      <c r="K10" s="49"/>
      <c r="L10" s="49"/>
      <c r="N10" s="41"/>
      <c r="O10" s="49"/>
      <c r="P10" s="49"/>
      <c r="Q10" s="49"/>
      <c r="R10" s="49"/>
    </row>
    <row r="11" spans="2:18" x14ac:dyDescent="0.2">
      <c r="B11" s="41" t="s">
        <v>101</v>
      </c>
      <c r="C11" s="49">
        <f>10+64+11</f>
        <v>85</v>
      </c>
      <c r="D11" s="49">
        <v>5</v>
      </c>
      <c r="E11" s="49">
        <v>1</v>
      </c>
      <c r="F11" s="49">
        <f t="shared" si="0"/>
        <v>90</v>
      </c>
      <c r="H11" s="41"/>
      <c r="I11" s="49"/>
      <c r="J11" s="49"/>
      <c r="K11" s="49"/>
      <c r="L11" s="49"/>
      <c r="N11" s="41"/>
      <c r="O11" s="49"/>
      <c r="P11" s="49"/>
      <c r="Q11" s="49"/>
      <c r="R11" s="49"/>
    </row>
    <row r="12" spans="2:18" x14ac:dyDescent="0.2">
      <c r="B12" s="41" t="s">
        <v>176</v>
      </c>
      <c r="C12" s="49">
        <v>16</v>
      </c>
      <c r="D12" s="49">
        <v>5</v>
      </c>
      <c r="E12" s="49">
        <v>1</v>
      </c>
      <c r="F12" s="49">
        <f t="shared" si="0"/>
        <v>21</v>
      </c>
      <c r="H12" s="41"/>
      <c r="I12" s="49"/>
      <c r="J12" s="49"/>
      <c r="K12" s="49"/>
      <c r="L12" s="49"/>
      <c r="N12" s="41"/>
      <c r="O12" s="49"/>
      <c r="P12" s="49"/>
      <c r="Q12" s="49"/>
      <c r="R12" s="49"/>
    </row>
    <row r="13" spans="2:18" x14ac:dyDescent="0.2">
      <c r="B13" s="41" t="s">
        <v>98</v>
      </c>
      <c r="C13" s="49">
        <v>57</v>
      </c>
      <c r="D13" s="49">
        <v>5</v>
      </c>
      <c r="E13" s="49">
        <v>3</v>
      </c>
      <c r="F13" s="49">
        <f t="shared" si="0"/>
        <v>186</v>
      </c>
      <c r="H13" s="41"/>
      <c r="I13" s="49"/>
      <c r="J13" s="49"/>
      <c r="K13" s="49"/>
      <c r="L13" s="49"/>
      <c r="N13" s="41"/>
      <c r="O13" s="49"/>
      <c r="P13" s="49"/>
      <c r="Q13" s="49"/>
      <c r="R13" s="49"/>
    </row>
    <row r="14" spans="2:18" x14ac:dyDescent="0.2">
      <c r="B14" s="41" t="s">
        <v>177</v>
      </c>
      <c r="C14" s="49">
        <v>5</v>
      </c>
      <c r="D14" s="49">
        <v>5</v>
      </c>
      <c r="E14" s="49">
        <v>4</v>
      </c>
      <c r="F14" s="49">
        <f t="shared" si="0"/>
        <v>40</v>
      </c>
      <c r="H14" s="41"/>
      <c r="I14" s="49"/>
      <c r="J14" s="49"/>
      <c r="K14" s="49"/>
      <c r="L14" s="49"/>
      <c r="N14" s="41"/>
      <c r="O14" s="49"/>
      <c r="P14" s="49"/>
      <c r="Q14" s="49"/>
      <c r="R14" s="49"/>
    </row>
    <row r="15" spans="2:18" x14ac:dyDescent="0.2">
      <c r="B15" s="41" t="s">
        <v>195</v>
      </c>
      <c r="C15" s="49">
        <f>7+8+39+6+9+64+34+3</f>
        <v>170</v>
      </c>
      <c r="D15" s="49">
        <v>30</v>
      </c>
      <c r="E15" s="49">
        <v>1</v>
      </c>
      <c r="F15" s="54">
        <f t="shared" si="0"/>
        <v>200</v>
      </c>
      <c r="H15" s="41"/>
      <c r="I15" s="49"/>
      <c r="J15" s="49"/>
      <c r="K15" s="49"/>
      <c r="L15" s="49"/>
      <c r="N15" s="41"/>
      <c r="O15" s="49"/>
      <c r="P15" s="49"/>
      <c r="Q15" s="49"/>
      <c r="R15" s="49"/>
    </row>
    <row r="16" spans="2:18" x14ac:dyDescent="0.2">
      <c r="B16" s="41"/>
      <c r="C16" s="49"/>
      <c r="D16" s="49"/>
      <c r="E16" s="49"/>
      <c r="F16" s="49"/>
      <c r="H16" s="41"/>
      <c r="I16" s="49"/>
      <c r="J16" s="49"/>
      <c r="K16" s="49"/>
      <c r="L16" s="49"/>
      <c r="N16" s="41"/>
      <c r="O16" s="49"/>
      <c r="P16" s="49"/>
      <c r="Q16" s="49"/>
      <c r="R16" s="49"/>
    </row>
    <row r="17" spans="2:18" x14ac:dyDescent="0.2">
      <c r="B17" s="41"/>
      <c r="C17" s="49"/>
      <c r="D17" s="49"/>
      <c r="E17" s="49"/>
      <c r="F17" s="49"/>
      <c r="H17" s="41"/>
      <c r="I17" s="49"/>
      <c r="J17" s="49"/>
      <c r="K17" s="49"/>
      <c r="L17" s="49"/>
      <c r="N17" s="41"/>
      <c r="O17" s="49"/>
      <c r="P17" s="49"/>
      <c r="Q17" s="49"/>
      <c r="R17" s="49"/>
    </row>
    <row r="18" spans="2:18" x14ac:dyDescent="0.2">
      <c r="B18" s="41"/>
      <c r="C18" s="49"/>
      <c r="D18" s="49"/>
      <c r="E18" s="49"/>
      <c r="F18" s="49"/>
      <c r="H18" s="41"/>
      <c r="I18" s="49"/>
      <c r="J18" s="49"/>
      <c r="K18" s="49"/>
      <c r="L18" s="49"/>
      <c r="N18" s="41"/>
      <c r="O18" s="49"/>
      <c r="P18" s="49"/>
      <c r="Q18" s="49"/>
      <c r="R18" s="49"/>
    </row>
    <row r="19" spans="2:18" x14ac:dyDescent="0.2">
      <c r="B19" s="41"/>
      <c r="C19" s="49"/>
      <c r="D19" s="49"/>
      <c r="E19" s="49"/>
      <c r="F19" s="49"/>
      <c r="H19" s="41"/>
      <c r="I19" s="49"/>
      <c r="J19" s="49"/>
      <c r="K19" s="49"/>
      <c r="L19" s="49"/>
      <c r="N19" s="41"/>
      <c r="O19" s="49"/>
      <c r="P19" s="49"/>
      <c r="Q19" s="49"/>
      <c r="R19" s="49"/>
    </row>
    <row r="20" spans="2:18" x14ac:dyDescent="0.2">
      <c r="B20" s="41"/>
      <c r="C20" s="49"/>
      <c r="D20" s="49"/>
      <c r="E20" s="49"/>
      <c r="F20" s="49"/>
      <c r="H20" s="41"/>
      <c r="I20" s="49"/>
      <c r="J20" s="49"/>
      <c r="K20" s="49"/>
      <c r="L20" s="49"/>
      <c r="N20" s="41"/>
      <c r="O20" s="49"/>
      <c r="P20" s="49"/>
      <c r="Q20" s="49"/>
      <c r="R20" s="49"/>
    </row>
    <row r="21" spans="2:18" x14ac:dyDescent="0.2">
      <c r="B21" s="41"/>
      <c r="C21" s="49"/>
      <c r="D21" s="49"/>
      <c r="E21" s="49"/>
      <c r="F21" s="49"/>
      <c r="H21" s="41"/>
      <c r="I21" s="49"/>
      <c r="J21" s="49"/>
      <c r="K21" s="49"/>
      <c r="L21" s="49"/>
      <c r="N21" s="41"/>
      <c r="O21" s="49"/>
      <c r="P21" s="49"/>
      <c r="Q21" s="49"/>
      <c r="R21" s="49"/>
    </row>
    <row r="22" spans="2:18" x14ac:dyDescent="0.2">
      <c r="B22" s="41"/>
      <c r="C22" s="49"/>
      <c r="D22" s="49"/>
      <c r="E22" s="49"/>
      <c r="F22" s="49"/>
      <c r="H22" s="41"/>
      <c r="I22" s="49"/>
      <c r="J22" s="49"/>
      <c r="K22" s="49"/>
      <c r="L22" s="49"/>
      <c r="N22" s="41"/>
      <c r="O22" s="49"/>
      <c r="P22" s="49"/>
      <c r="Q22" s="49"/>
      <c r="R22" s="49"/>
    </row>
    <row r="23" spans="2:18" x14ac:dyDescent="0.2">
      <c r="B23" s="41"/>
      <c r="C23" s="49"/>
      <c r="D23" s="49"/>
      <c r="E23" s="49"/>
      <c r="F23" s="49"/>
      <c r="H23" s="41"/>
      <c r="I23" s="49"/>
      <c r="J23" s="49"/>
      <c r="K23" s="49"/>
      <c r="L23" s="49"/>
      <c r="N23" s="41"/>
      <c r="O23" s="49"/>
      <c r="P23" s="49"/>
      <c r="Q23" s="49"/>
      <c r="R23" s="49"/>
    </row>
    <row r="24" spans="2:18" x14ac:dyDescent="0.2">
      <c r="B24" s="41"/>
      <c r="C24" s="49"/>
      <c r="D24" s="49"/>
      <c r="E24" s="49"/>
      <c r="F24" s="49"/>
      <c r="H24" s="41"/>
      <c r="I24" s="49"/>
      <c r="J24" s="49"/>
      <c r="K24" s="49"/>
      <c r="L24" s="49"/>
      <c r="N24" s="41"/>
      <c r="O24" s="49"/>
      <c r="P24" s="49"/>
      <c r="Q24" s="49"/>
      <c r="R24" s="49"/>
    </row>
    <row r="25" spans="2:18" x14ac:dyDescent="0.2">
      <c r="B25" s="41"/>
      <c r="C25" s="49"/>
      <c r="D25" s="49"/>
      <c r="E25" s="49"/>
      <c r="F25" s="49"/>
      <c r="H25" s="41"/>
      <c r="I25" s="49"/>
      <c r="J25" s="49"/>
      <c r="K25" s="49"/>
      <c r="L25" s="49"/>
      <c r="N25" s="41"/>
      <c r="O25" s="49"/>
      <c r="P25" s="49"/>
      <c r="Q25" s="49"/>
      <c r="R25" s="49"/>
    </row>
    <row r="26" spans="2:18" x14ac:dyDescent="0.2">
      <c r="B26" s="41"/>
      <c r="C26" s="49"/>
      <c r="D26" s="49"/>
      <c r="E26" s="49"/>
      <c r="F26" s="49"/>
      <c r="H26" s="41"/>
      <c r="I26" s="49"/>
      <c r="J26" s="49"/>
      <c r="K26" s="49"/>
      <c r="L26" s="49"/>
      <c r="N26" s="41"/>
      <c r="O26" s="49"/>
      <c r="P26" s="49"/>
      <c r="Q26" s="49"/>
      <c r="R26" s="49"/>
    </row>
    <row r="27" spans="2:18" x14ac:dyDescent="0.2">
      <c r="B27" s="41"/>
      <c r="C27" s="49"/>
      <c r="D27" s="49"/>
      <c r="E27" s="49"/>
      <c r="F27" s="49"/>
      <c r="H27" s="41"/>
      <c r="I27" s="49"/>
      <c r="J27" s="49"/>
      <c r="K27" s="49"/>
      <c r="L27" s="49"/>
      <c r="N27" s="41"/>
      <c r="O27" s="49"/>
      <c r="P27" s="49"/>
      <c r="Q27" s="49"/>
      <c r="R27" s="49"/>
    </row>
    <row r="28" spans="2:18" x14ac:dyDescent="0.2">
      <c r="B28" s="41"/>
      <c r="C28" s="49"/>
      <c r="D28" s="49"/>
      <c r="E28" s="49"/>
      <c r="F28" s="49"/>
      <c r="H28" s="41"/>
      <c r="I28" s="49"/>
      <c r="J28" s="49"/>
      <c r="K28" s="49"/>
      <c r="L28" s="49"/>
      <c r="N28" s="41"/>
      <c r="O28" s="49"/>
      <c r="P28" s="49"/>
      <c r="Q28" s="49"/>
      <c r="R28" s="49"/>
    </row>
    <row r="29" spans="2:18" x14ac:dyDescent="0.2">
      <c r="B29" s="41"/>
      <c r="C29" s="49"/>
      <c r="D29" s="49"/>
      <c r="E29" s="49"/>
      <c r="F29" s="49"/>
      <c r="H29" s="41"/>
      <c r="I29" s="49"/>
      <c r="J29" s="49"/>
      <c r="K29" s="49"/>
      <c r="L29" s="49"/>
      <c r="N29" s="41"/>
      <c r="O29" s="49"/>
      <c r="P29" s="49"/>
      <c r="Q29" s="49"/>
      <c r="R29" s="49"/>
    </row>
    <row r="30" spans="2:18" x14ac:dyDescent="0.2">
      <c r="B30" s="41"/>
      <c r="C30" s="49"/>
      <c r="D30" s="49"/>
      <c r="E30" s="49"/>
      <c r="F30" s="49"/>
      <c r="H30" s="41"/>
      <c r="I30" s="49"/>
      <c r="J30" s="49"/>
      <c r="K30" s="49"/>
      <c r="L30" s="49"/>
      <c r="N30" s="41"/>
      <c r="O30" s="49"/>
      <c r="P30" s="49"/>
      <c r="Q30" s="49"/>
      <c r="R30" s="49"/>
    </row>
    <row r="31" spans="2:18" x14ac:dyDescent="0.2">
      <c r="B31" s="41"/>
      <c r="C31" s="49"/>
      <c r="D31" s="49"/>
      <c r="E31" s="49"/>
      <c r="F31" s="49"/>
      <c r="H31" s="41"/>
      <c r="I31" s="49"/>
      <c r="J31" s="49"/>
      <c r="K31" s="49"/>
      <c r="L31" s="49"/>
      <c r="N31" s="41"/>
      <c r="O31" s="49"/>
      <c r="P31" s="49"/>
      <c r="Q31" s="49"/>
      <c r="R31" s="49"/>
    </row>
    <row r="32" spans="2:18" x14ac:dyDescent="0.2">
      <c r="B32" s="41"/>
      <c r="C32" s="49"/>
      <c r="D32" s="49"/>
      <c r="E32" s="49"/>
      <c r="F32" s="49"/>
      <c r="H32" s="41"/>
      <c r="I32" s="49"/>
      <c r="J32" s="49"/>
      <c r="K32" s="49"/>
      <c r="L32" s="49"/>
      <c r="N32" s="41"/>
      <c r="O32" s="49"/>
      <c r="P32" s="49"/>
      <c r="Q32" s="49"/>
      <c r="R32" s="49"/>
    </row>
    <row r="33" spans="2:18" x14ac:dyDescent="0.2">
      <c r="B33" s="41"/>
      <c r="C33" s="49"/>
      <c r="D33" s="49"/>
      <c r="E33" s="49"/>
      <c r="F33" s="49"/>
      <c r="H33" s="41"/>
      <c r="I33" s="49"/>
      <c r="J33" s="49"/>
      <c r="K33" s="49"/>
      <c r="L33" s="49"/>
      <c r="N33" s="41"/>
      <c r="O33" s="49"/>
      <c r="P33" s="49"/>
      <c r="Q33" s="49"/>
      <c r="R33" s="49"/>
    </row>
    <row r="34" spans="2:18" x14ac:dyDescent="0.2">
      <c r="B34" s="41"/>
      <c r="C34" s="49"/>
      <c r="D34" s="49"/>
      <c r="E34" s="49"/>
      <c r="F34" s="49"/>
      <c r="H34" s="41"/>
      <c r="I34" s="49"/>
      <c r="J34" s="49"/>
      <c r="K34" s="49"/>
      <c r="L34" s="49"/>
      <c r="N34" s="41"/>
      <c r="O34" s="49"/>
      <c r="P34" s="49"/>
      <c r="Q34" s="49"/>
      <c r="R34" s="49"/>
    </row>
    <row r="35" spans="2:18" x14ac:dyDescent="0.2">
      <c r="B35" s="41"/>
      <c r="C35" s="49"/>
      <c r="D35" s="49"/>
      <c r="E35" s="49"/>
      <c r="F35" s="49"/>
      <c r="H35" s="41"/>
      <c r="I35" s="49"/>
      <c r="J35" s="49"/>
      <c r="K35" s="49"/>
      <c r="L35" s="49"/>
      <c r="N35" s="41"/>
      <c r="O35" s="49"/>
      <c r="P35" s="49"/>
      <c r="Q35" s="49"/>
      <c r="R35" s="49"/>
    </row>
    <row r="36" spans="2:18" x14ac:dyDescent="0.2">
      <c r="B36" s="41"/>
      <c r="C36" s="49"/>
      <c r="D36" s="49"/>
      <c r="E36" s="49"/>
      <c r="F36" s="49"/>
      <c r="H36" s="41"/>
      <c r="I36" s="49"/>
      <c r="J36" s="49"/>
      <c r="K36" s="49"/>
      <c r="L36" s="49"/>
      <c r="N36" s="41"/>
      <c r="O36" s="49"/>
      <c r="P36" s="49"/>
      <c r="Q36" s="49"/>
      <c r="R36" s="49"/>
    </row>
    <row r="37" spans="2:18" x14ac:dyDescent="0.2">
      <c r="B37" s="41"/>
      <c r="C37" s="49"/>
      <c r="D37" s="49"/>
      <c r="E37" s="49"/>
      <c r="F37" s="49"/>
      <c r="H37" s="41"/>
      <c r="I37" s="49"/>
      <c r="J37" s="49"/>
      <c r="K37" s="49"/>
      <c r="L37" s="49"/>
      <c r="N37" s="41"/>
      <c r="O37" s="49"/>
      <c r="P37" s="49"/>
      <c r="Q37" s="49"/>
      <c r="R37" s="49"/>
    </row>
    <row r="38" spans="2:18" x14ac:dyDescent="0.2">
      <c r="B38" s="41"/>
      <c r="C38" s="49"/>
      <c r="D38" s="49"/>
      <c r="E38" s="49"/>
      <c r="F38" s="49"/>
      <c r="H38" s="41"/>
      <c r="I38" s="49"/>
      <c r="J38" s="49"/>
      <c r="K38" s="49"/>
      <c r="L38" s="49"/>
      <c r="N38" s="41"/>
      <c r="O38" s="49"/>
      <c r="P38" s="49"/>
      <c r="Q38" s="49"/>
      <c r="R38" s="49"/>
    </row>
    <row r="39" spans="2:18" x14ac:dyDescent="0.2">
      <c r="B39" s="41"/>
      <c r="C39" s="49"/>
      <c r="D39" s="49"/>
      <c r="E39" s="49"/>
      <c r="F39" s="49"/>
      <c r="H39" s="41"/>
      <c r="I39" s="49"/>
      <c r="J39" s="49"/>
      <c r="K39" s="49"/>
      <c r="L39" s="49"/>
      <c r="N39" s="41"/>
      <c r="O39" s="49"/>
      <c r="P39" s="49"/>
      <c r="Q39" s="49"/>
      <c r="R39" s="49"/>
    </row>
    <row r="40" spans="2:18" x14ac:dyDescent="0.2">
      <c r="B40" s="41"/>
      <c r="C40" s="49"/>
      <c r="D40" s="49"/>
      <c r="E40" s="49"/>
      <c r="F40" s="49"/>
      <c r="H40" s="41"/>
      <c r="I40" s="49"/>
      <c r="J40" s="49"/>
      <c r="K40" s="49"/>
      <c r="L40" s="49"/>
      <c r="N40" s="41"/>
      <c r="O40" s="49"/>
      <c r="P40" s="49"/>
      <c r="Q40" s="49"/>
      <c r="R40" s="49"/>
    </row>
    <row r="41" spans="2:18" x14ac:dyDescent="0.2">
      <c r="B41" s="41"/>
      <c r="C41" s="49"/>
      <c r="D41" s="49"/>
      <c r="E41" s="49"/>
      <c r="F41" s="49"/>
      <c r="H41" s="41"/>
      <c r="I41" s="49"/>
      <c r="J41" s="49"/>
      <c r="K41" s="49"/>
      <c r="L41" s="49"/>
      <c r="N41" s="41"/>
      <c r="O41" s="49"/>
      <c r="P41" s="49"/>
      <c r="Q41" s="49"/>
      <c r="R41" s="49"/>
    </row>
    <row r="42" spans="2:18" x14ac:dyDescent="0.2">
      <c r="B42" s="41"/>
      <c r="C42" s="49"/>
      <c r="D42" s="49"/>
      <c r="E42" s="49"/>
      <c r="F42" s="49"/>
      <c r="H42" s="41"/>
      <c r="I42" s="49"/>
      <c r="J42" s="49"/>
      <c r="K42" s="49"/>
      <c r="L42" s="49"/>
      <c r="N42" s="41"/>
      <c r="O42" s="49"/>
      <c r="P42" s="49"/>
      <c r="Q42" s="49"/>
      <c r="R42" s="49"/>
    </row>
    <row r="43" spans="2:18" x14ac:dyDescent="0.2">
      <c r="B43" s="41"/>
      <c r="C43" s="49"/>
      <c r="D43" s="49"/>
      <c r="E43" s="49"/>
      <c r="F43" s="49"/>
      <c r="H43" s="41"/>
      <c r="I43" s="49"/>
      <c r="J43" s="49"/>
      <c r="K43" s="49"/>
      <c r="L43" s="49"/>
      <c r="N43" s="41"/>
      <c r="O43" s="49"/>
      <c r="P43" s="49"/>
      <c r="Q43" s="49"/>
      <c r="R43" s="49"/>
    </row>
    <row r="44" spans="2:18" x14ac:dyDescent="0.2">
      <c r="B44" s="41"/>
      <c r="C44" s="49"/>
      <c r="D44" s="49"/>
      <c r="E44" s="49"/>
      <c r="F44" s="49"/>
      <c r="H44" s="41"/>
      <c r="I44" s="49"/>
      <c r="J44" s="49"/>
      <c r="K44" s="49"/>
      <c r="L44" s="49"/>
      <c r="N44" s="41"/>
      <c r="O44" s="49"/>
      <c r="P44" s="49"/>
      <c r="Q44" s="49"/>
      <c r="R44" s="49"/>
    </row>
    <row r="45" spans="2:18" x14ac:dyDescent="0.2">
      <c r="B45" s="41"/>
      <c r="C45" s="49"/>
      <c r="D45" s="49"/>
      <c r="E45" s="49"/>
      <c r="F45" s="49"/>
      <c r="H45" s="41"/>
      <c r="I45" s="49"/>
      <c r="J45" s="49"/>
      <c r="K45" s="49"/>
      <c r="L45" s="49"/>
      <c r="N45" s="41"/>
      <c r="O45" s="49"/>
      <c r="P45" s="49"/>
      <c r="Q45" s="49"/>
      <c r="R45" s="49"/>
    </row>
    <row r="46" spans="2:18" x14ac:dyDescent="0.2">
      <c r="B46" s="41"/>
      <c r="C46" s="49"/>
      <c r="D46" s="49"/>
      <c r="E46" s="49"/>
      <c r="F46" s="49"/>
      <c r="H46" s="41"/>
      <c r="I46" s="49"/>
      <c r="J46" s="49"/>
      <c r="K46" s="49"/>
      <c r="L46" s="49"/>
      <c r="N46" s="41"/>
      <c r="O46" s="49"/>
      <c r="P46" s="49"/>
      <c r="Q46" s="49"/>
      <c r="R46" s="49"/>
    </row>
    <row r="47" spans="2:18" x14ac:dyDescent="0.2">
      <c r="B47" s="41"/>
      <c r="C47" s="49"/>
      <c r="D47" s="49"/>
      <c r="E47" s="49"/>
      <c r="F47" s="49"/>
      <c r="H47" s="41"/>
      <c r="I47" s="49"/>
      <c r="J47" s="49"/>
      <c r="K47" s="49"/>
      <c r="L47" s="49"/>
      <c r="N47" s="41"/>
      <c r="O47" s="49"/>
      <c r="P47" s="49"/>
      <c r="Q47" s="49"/>
      <c r="R47" s="49"/>
    </row>
    <row r="48" spans="2:18" x14ac:dyDescent="0.2">
      <c r="B48" s="41"/>
      <c r="C48" s="49"/>
      <c r="D48" s="49"/>
      <c r="E48" s="49"/>
      <c r="F48" s="49"/>
      <c r="H48" s="41"/>
      <c r="I48" s="49"/>
      <c r="J48" s="49"/>
      <c r="K48" s="49"/>
      <c r="L48" s="49"/>
      <c r="N48" s="41"/>
      <c r="O48" s="49"/>
      <c r="P48" s="49"/>
      <c r="Q48" s="49"/>
      <c r="R48" s="49"/>
    </row>
    <row r="49" spans="2:18" x14ac:dyDescent="0.2">
      <c r="B49" s="41"/>
      <c r="C49" s="49"/>
      <c r="D49" s="49"/>
      <c r="E49" s="49"/>
      <c r="F49" s="49"/>
      <c r="H49" s="41"/>
      <c r="I49" s="49"/>
      <c r="J49" s="49"/>
      <c r="K49" s="49"/>
      <c r="L49" s="49"/>
      <c r="N49" s="41"/>
      <c r="O49" s="49"/>
      <c r="P49" s="49"/>
      <c r="Q49" s="49"/>
      <c r="R49" s="49"/>
    </row>
    <row r="50" spans="2:18" x14ac:dyDescent="0.2">
      <c r="B50" s="41"/>
      <c r="C50" s="49"/>
      <c r="D50" s="49"/>
      <c r="E50" s="49"/>
      <c r="F50" s="49"/>
      <c r="H50" s="41"/>
      <c r="I50" s="49"/>
      <c r="J50" s="49"/>
      <c r="K50" s="49"/>
      <c r="L50" s="49"/>
      <c r="N50" s="41"/>
      <c r="O50" s="49"/>
      <c r="P50" s="49"/>
      <c r="Q50" s="49"/>
      <c r="R50" s="49"/>
    </row>
    <row r="51" spans="2:18" x14ac:dyDescent="0.2">
      <c r="B51" s="41"/>
      <c r="C51" s="49"/>
      <c r="D51" s="49"/>
      <c r="E51" s="49"/>
      <c r="F51" s="49"/>
      <c r="H51" s="41"/>
      <c r="I51" s="49"/>
      <c r="J51" s="49"/>
      <c r="K51" s="49"/>
      <c r="L51" s="49"/>
      <c r="N51" s="41"/>
      <c r="O51" s="49"/>
      <c r="P51" s="49"/>
      <c r="Q51" s="49"/>
      <c r="R51" s="49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9" sqref="F9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291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134</v>
      </c>
      <c r="C6" s="42">
        <f>7+6+15+39+8+21+11</f>
        <v>107</v>
      </c>
      <c r="D6" s="42">
        <f>5+5+5+5</f>
        <v>20</v>
      </c>
      <c r="E6" s="42">
        <v>1</v>
      </c>
      <c r="F6" s="42">
        <f>(C6+D6)*E6</f>
        <v>127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135</v>
      </c>
      <c r="C7" s="42">
        <f>11+21+11+64+10+16+11</f>
        <v>144</v>
      </c>
      <c r="D7" s="42">
        <f>5+5+5+5</f>
        <v>20</v>
      </c>
      <c r="E7" s="42">
        <v>1</v>
      </c>
      <c r="F7" s="42">
        <f>(C7+D7)*E7</f>
        <v>164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D7" sqref="D7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204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1" t="s">
        <v>192</v>
      </c>
      <c r="C6" s="42">
        <f>7+7+8+39+6+9+64+34+3+7</f>
        <v>184</v>
      </c>
      <c r="D6" s="42">
        <f>5+5+5+5</f>
        <v>20</v>
      </c>
      <c r="E6" s="42">
        <v>1</v>
      </c>
      <c r="F6" s="42">
        <f>(C6+D6)</f>
        <v>204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D7" sqref="D7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53"/>
      <c r="C4" s="53"/>
      <c r="D4" s="53"/>
      <c r="E4" s="44" t="s">
        <v>85</v>
      </c>
      <c r="F4" s="43">
        <f>SUM(F6:F51)</f>
        <v>29</v>
      </c>
      <c r="H4" s="53"/>
      <c r="I4" s="53"/>
      <c r="J4" s="53"/>
      <c r="K4" s="44" t="s">
        <v>85</v>
      </c>
      <c r="L4" s="43">
        <f>SUM(L6:L51)</f>
        <v>0</v>
      </c>
      <c r="N4" s="53"/>
      <c r="O4" s="53"/>
      <c r="P4" s="53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53" t="s">
        <v>73</v>
      </c>
      <c r="D5" s="53" t="s">
        <v>75</v>
      </c>
      <c r="E5" s="53" t="s">
        <v>74</v>
      </c>
      <c r="F5" s="53" t="s">
        <v>76</v>
      </c>
      <c r="H5" s="41" t="s">
        <v>72</v>
      </c>
      <c r="I5" s="53" t="s">
        <v>73</v>
      </c>
      <c r="J5" s="53" t="s">
        <v>75</v>
      </c>
      <c r="K5" s="53" t="s">
        <v>74</v>
      </c>
      <c r="L5" s="53" t="s">
        <v>76</v>
      </c>
      <c r="N5" s="41" t="s">
        <v>72</v>
      </c>
      <c r="O5" s="53" t="s">
        <v>73</v>
      </c>
      <c r="P5" s="53" t="s">
        <v>75</v>
      </c>
      <c r="Q5" s="53" t="s">
        <v>74</v>
      </c>
      <c r="R5" s="53" t="s">
        <v>76</v>
      </c>
    </row>
    <row r="6" spans="2:18" x14ac:dyDescent="0.2">
      <c r="B6" s="41" t="s">
        <v>193</v>
      </c>
      <c r="C6" s="53">
        <f>7+5+7</f>
        <v>19</v>
      </c>
      <c r="D6" s="53">
        <f>5+5</f>
        <v>10</v>
      </c>
      <c r="E6" s="53">
        <v>1</v>
      </c>
      <c r="F6" s="53">
        <f>(C6+D6)</f>
        <v>29</v>
      </c>
      <c r="H6" s="41"/>
      <c r="I6" s="53"/>
      <c r="J6" s="53"/>
      <c r="K6" s="53"/>
      <c r="L6" s="53"/>
      <c r="N6" s="41"/>
      <c r="O6" s="53"/>
      <c r="P6" s="53"/>
      <c r="Q6" s="53"/>
      <c r="R6" s="53"/>
    </row>
    <row r="7" spans="2:18" x14ac:dyDescent="0.2">
      <c r="B7" s="41"/>
      <c r="C7" s="53"/>
      <c r="D7" s="53"/>
      <c r="E7" s="53"/>
      <c r="F7" s="53"/>
      <c r="H7" s="41"/>
      <c r="I7" s="53"/>
      <c r="J7" s="53"/>
      <c r="K7" s="53"/>
      <c r="L7" s="53"/>
      <c r="N7" s="41"/>
      <c r="O7" s="53"/>
      <c r="P7" s="53"/>
      <c r="Q7" s="53"/>
      <c r="R7" s="53"/>
    </row>
    <row r="8" spans="2:18" x14ac:dyDescent="0.2">
      <c r="B8" s="41"/>
      <c r="C8" s="53"/>
      <c r="D8" s="53"/>
      <c r="E8" s="53"/>
      <c r="F8" s="53"/>
      <c r="H8" s="41"/>
      <c r="I8" s="53"/>
      <c r="J8" s="53"/>
      <c r="K8" s="53"/>
      <c r="L8" s="53"/>
      <c r="N8" s="41"/>
      <c r="O8" s="53"/>
      <c r="P8" s="53"/>
      <c r="Q8" s="53"/>
      <c r="R8" s="53"/>
    </row>
    <row r="9" spans="2:18" x14ac:dyDescent="0.2">
      <c r="B9" s="41"/>
      <c r="C9" s="53"/>
      <c r="D9" s="53"/>
      <c r="E9" s="53"/>
      <c r="F9" s="53"/>
      <c r="H9" s="41"/>
      <c r="I9" s="53"/>
      <c r="J9" s="53"/>
      <c r="K9" s="53"/>
      <c r="L9" s="53"/>
      <c r="N9" s="41"/>
      <c r="O9" s="53"/>
      <c r="P9" s="53"/>
      <c r="Q9" s="53"/>
      <c r="R9" s="53"/>
    </row>
    <row r="10" spans="2:18" x14ac:dyDescent="0.2">
      <c r="B10" s="41"/>
      <c r="C10" s="53"/>
      <c r="D10" s="53"/>
      <c r="E10" s="53"/>
      <c r="F10" s="53"/>
      <c r="H10" s="41"/>
      <c r="I10" s="53"/>
      <c r="J10" s="53"/>
      <c r="K10" s="53"/>
      <c r="L10" s="53"/>
      <c r="N10" s="41"/>
      <c r="O10" s="53"/>
      <c r="P10" s="53"/>
      <c r="Q10" s="53"/>
      <c r="R10" s="53"/>
    </row>
    <row r="11" spans="2:18" x14ac:dyDescent="0.2">
      <c r="B11" s="41"/>
      <c r="C11" s="53"/>
      <c r="D11" s="53"/>
      <c r="E11" s="53"/>
      <c r="F11" s="53"/>
      <c r="H11" s="41"/>
      <c r="I11" s="53"/>
      <c r="J11" s="53"/>
      <c r="K11" s="53"/>
      <c r="L11" s="53"/>
      <c r="N11" s="41"/>
      <c r="O11" s="53"/>
      <c r="P11" s="53"/>
      <c r="Q11" s="53"/>
      <c r="R11" s="53"/>
    </row>
    <row r="12" spans="2:18" x14ac:dyDescent="0.2">
      <c r="B12" s="41"/>
      <c r="C12" s="53"/>
      <c r="D12" s="53"/>
      <c r="E12" s="53"/>
      <c r="F12" s="53"/>
      <c r="H12" s="41"/>
      <c r="I12" s="53"/>
      <c r="J12" s="53"/>
      <c r="K12" s="53"/>
      <c r="L12" s="53"/>
      <c r="N12" s="41"/>
      <c r="O12" s="53"/>
      <c r="P12" s="53"/>
      <c r="Q12" s="53"/>
      <c r="R12" s="53"/>
    </row>
    <row r="13" spans="2:18" x14ac:dyDescent="0.2">
      <c r="B13" s="41"/>
      <c r="C13" s="53"/>
      <c r="D13" s="53"/>
      <c r="E13" s="53"/>
      <c r="F13" s="53"/>
      <c r="H13" s="41"/>
      <c r="I13" s="53"/>
      <c r="J13" s="53"/>
      <c r="K13" s="53"/>
      <c r="L13" s="53"/>
      <c r="N13" s="41"/>
      <c r="O13" s="53"/>
      <c r="P13" s="53"/>
      <c r="Q13" s="53"/>
      <c r="R13" s="53"/>
    </row>
    <row r="14" spans="2:18" x14ac:dyDescent="0.2">
      <c r="B14" s="41"/>
      <c r="C14" s="53"/>
      <c r="D14" s="53"/>
      <c r="E14" s="53"/>
      <c r="F14" s="53"/>
      <c r="H14" s="41"/>
      <c r="I14" s="53"/>
      <c r="J14" s="53"/>
      <c r="K14" s="53"/>
      <c r="L14" s="53"/>
      <c r="N14" s="41"/>
      <c r="O14" s="53"/>
      <c r="P14" s="53"/>
      <c r="Q14" s="53"/>
      <c r="R14" s="53"/>
    </row>
    <row r="15" spans="2:18" x14ac:dyDescent="0.2">
      <c r="B15" s="41"/>
      <c r="C15" s="53"/>
      <c r="D15" s="53"/>
      <c r="E15" s="53"/>
      <c r="F15" s="53"/>
      <c r="H15" s="41"/>
      <c r="I15" s="53"/>
      <c r="J15" s="53"/>
      <c r="K15" s="53"/>
      <c r="L15" s="53"/>
      <c r="N15" s="41"/>
      <c r="O15" s="53"/>
      <c r="P15" s="53"/>
      <c r="Q15" s="53"/>
      <c r="R15" s="53"/>
    </row>
    <row r="16" spans="2:18" x14ac:dyDescent="0.2">
      <c r="B16" s="41"/>
      <c r="C16" s="53"/>
      <c r="D16" s="53"/>
      <c r="E16" s="53"/>
      <c r="F16" s="53"/>
      <c r="H16" s="41"/>
      <c r="I16" s="53"/>
      <c r="J16" s="53"/>
      <c r="K16" s="53"/>
      <c r="L16" s="53"/>
      <c r="N16" s="41"/>
      <c r="O16" s="53"/>
      <c r="P16" s="53"/>
      <c r="Q16" s="53"/>
      <c r="R16" s="53"/>
    </row>
    <row r="17" spans="2:18" x14ac:dyDescent="0.2">
      <c r="B17" s="41"/>
      <c r="C17" s="53"/>
      <c r="D17" s="53"/>
      <c r="E17" s="53"/>
      <c r="F17" s="53"/>
      <c r="H17" s="41"/>
      <c r="I17" s="53"/>
      <c r="J17" s="53"/>
      <c r="K17" s="53"/>
      <c r="L17" s="53"/>
      <c r="N17" s="41"/>
      <c r="O17" s="53"/>
      <c r="P17" s="53"/>
      <c r="Q17" s="53"/>
      <c r="R17" s="53"/>
    </row>
    <row r="18" spans="2:18" x14ac:dyDescent="0.2">
      <c r="B18" s="41"/>
      <c r="C18" s="53"/>
      <c r="D18" s="53"/>
      <c r="E18" s="53"/>
      <c r="F18" s="53"/>
      <c r="H18" s="41"/>
      <c r="I18" s="53"/>
      <c r="J18" s="53"/>
      <c r="K18" s="53"/>
      <c r="L18" s="53"/>
      <c r="N18" s="41"/>
      <c r="O18" s="53"/>
      <c r="P18" s="53"/>
      <c r="Q18" s="53"/>
      <c r="R18" s="53"/>
    </row>
    <row r="19" spans="2:18" x14ac:dyDescent="0.2">
      <c r="B19" s="41"/>
      <c r="C19" s="53"/>
      <c r="D19" s="53"/>
      <c r="E19" s="53"/>
      <c r="F19" s="53"/>
      <c r="H19" s="41"/>
      <c r="I19" s="53"/>
      <c r="J19" s="53"/>
      <c r="K19" s="53"/>
      <c r="L19" s="53"/>
      <c r="N19" s="41"/>
      <c r="O19" s="53"/>
      <c r="P19" s="53"/>
      <c r="Q19" s="53"/>
      <c r="R19" s="53"/>
    </row>
    <row r="20" spans="2:18" x14ac:dyDescent="0.2">
      <c r="B20" s="41"/>
      <c r="C20" s="53"/>
      <c r="D20" s="53"/>
      <c r="E20" s="53"/>
      <c r="F20" s="53"/>
      <c r="H20" s="41"/>
      <c r="I20" s="53"/>
      <c r="J20" s="53"/>
      <c r="K20" s="53"/>
      <c r="L20" s="53"/>
      <c r="N20" s="41"/>
      <c r="O20" s="53"/>
      <c r="P20" s="53"/>
      <c r="Q20" s="53"/>
      <c r="R20" s="53"/>
    </row>
    <row r="21" spans="2:18" x14ac:dyDescent="0.2">
      <c r="B21" s="41"/>
      <c r="C21" s="53"/>
      <c r="D21" s="53"/>
      <c r="E21" s="53"/>
      <c r="F21" s="53"/>
      <c r="H21" s="41"/>
      <c r="I21" s="53"/>
      <c r="J21" s="53"/>
      <c r="K21" s="53"/>
      <c r="L21" s="53"/>
      <c r="N21" s="41"/>
      <c r="O21" s="53"/>
      <c r="P21" s="53"/>
      <c r="Q21" s="53"/>
      <c r="R21" s="53"/>
    </row>
    <row r="22" spans="2:18" x14ac:dyDescent="0.2">
      <c r="B22" s="41"/>
      <c r="C22" s="53"/>
      <c r="D22" s="53"/>
      <c r="E22" s="53"/>
      <c r="F22" s="53"/>
      <c r="H22" s="41"/>
      <c r="I22" s="53"/>
      <c r="J22" s="53"/>
      <c r="K22" s="53"/>
      <c r="L22" s="53"/>
      <c r="N22" s="41"/>
      <c r="O22" s="53"/>
      <c r="P22" s="53"/>
      <c r="Q22" s="53"/>
      <c r="R22" s="53"/>
    </row>
    <row r="23" spans="2:18" x14ac:dyDescent="0.2">
      <c r="B23" s="41"/>
      <c r="C23" s="53"/>
      <c r="D23" s="53"/>
      <c r="E23" s="53"/>
      <c r="F23" s="53"/>
      <c r="H23" s="41"/>
      <c r="I23" s="53"/>
      <c r="J23" s="53"/>
      <c r="K23" s="53"/>
      <c r="L23" s="53"/>
      <c r="N23" s="41"/>
      <c r="O23" s="53"/>
      <c r="P23" s="53"/>
      <c r="Q23" s="53"/>
      <c r="R23" s="53"/>
    </row>
    <row r="24" spans="2:18" x14ac:dyDescent="0.2">
      <c r="B24" s="41"/>
      <c r="C24" s="53"/>
      <c r="D24" s="53"/>
      <c r="E24" s="53"/>
      <c r="F24" s="53"/>
      <c r="H24" s="41"/>
      <c r="I24" s="53"/>
      <c r="J24" s="53"/>
      <c r="K24" s="53"/>
      <c r="L24" s="53"/>
      <c r="N24" s="41"/>
      <c r="O24" s="53"/>
      <c r="P24" s="53"/>
      <c r="Q24" s="53"/>
      <c r="R24" s="53"/>
    </row>
    <row r="25" spans="2:18" x14ac:dyDescent="0.2">
      <c r="B25" s="41"/>
      <c r="C25" s="53"/>
      <c r="D25" s="53"/>
      <c r="E25" s="53"/>
      <c r="F25" s="53"/>
      <c r="H25" s="41"/>
      <c r="I25" s="53"/>
      <c r="J25" s="53"/>
      <c r="K25" s="53"/>
      <c r="L25" s="53"/>
      <c r="N25" s="41"/>
      <c r="O25" s="53"/>
      <c r="P25" s="53"/>
      <c r="Q25" s="53"/>
      <c r="R25" s="53"/>
    </row>
    <row r="26" spans="2:18" x14ac:dyDescent="0.2">
      <c r="B26" s="41"/>
      <c r="C26" s="53"/>
      <c r="D26" s="53"/>
      <c r="E26" s="53"/>
      <c r="F26" s="53"/>
      <c r="H26" s="41"/>
      <c r="I26" s="53"/>
      <c r="J26" s="53"/>
      <c r="K26" s="53"/>
      <c r="L26" s="53"/>
      <c r="N26" s="41"/>
      <c r="O26" s="53"/>
      <c r="P26" s="53"/>
      <c r="Q26" s="53"/>
      <c r="R26" s="53"/>
    </row>
    <row r="27" spans="2:18" x14ac:dyDescent="0.2">
      <c r="B27" s="41"/>
      <c r="C27" s="53"/>
      <c r="D27" s="53"/>
      <c r="E27" s="53"/>
      <c r="F27" s="53"/>
      <c r="H27" s="41"/>
      <c r="I27" s="53"/>
      <c r="J27" s="53"/>
      <c r="K27" s="53"/>
      <c r="L27" s="53"/>
      <c r="N27" s="41"/>
      <c r="O27" s="53"/>
      <c r="P27" s="53"/>
      <c r="Q27" s="53"/>
      <c r="R27" s="53"/>
    </row>
    <row r="28" spans="2:18" x14ac:dyDescent="0.2">
      <c r="B28" s="41"/>
      <c r="C28" s="53"/>
      <c r="D28" s="53"/>
      <c r="E28" s="53"/>
      <c r="F28" s="53"/>
      <c r="H28" s="41"/>
      <c r="I28" s="53"/>
      <c r="J28" s="53"/>
      <c r="K28" s="53"/>
      <c r="L28" s="53"/>
      <c r="N28" s="41"/>
      <c r="O28" s="53"/>
      <c r="P28" s="53"/>
      <c r="Q28" s="53"/>
      <c r="R28" s="53"/>
    </row>
    <row r="29" spans="2:18" x14ac:dyDescent="0.2">
      <c r="B29" s="41"/>
      <c r="C29" s="53"/>
      <c r="D29" s="53"/>
      <c r="E29" s="53"/>
      <c r="F29" s="53"/>
      <c r="H29" s="41"/>
      <c r="I29" s="53"/>
      <c r="J29" s="53"/>
      <c r="K29" s="53"/>
      <c r="L29" s="53"/>
      <c r="N29" s="41"/>
      <c r="O29" s="53"/>
      <c r="P29" s="53"/>
      <c r="Q29" s="53"/>
      <c r="R29" s="53"/>
    </row>
    <row r="30" spans="2:18" x14ac:dyDescent="0.2">
      <c r="B30" s="41"/>
      <c r="C30" s="53"/>
      <c r="D30" s="53"/>
      <c r="E30" s="53"/>
      <c r="F30" s="53"/>
      <c r="H30" s="41"/>
      <c r="I30" s="53"/>
      <c r="J30" s="53"/>
      <c r="K30" s="53"/>
      <c r="L30" s="53"/>
      <c r="N30" s="41"/>
      <c r="O30" s="53"/>
      <c r="P30" s="53"/>
      <c r="Q30" s="53"/>
      <c r="R30" s="53"/>
    </row>
    <row r="31" spans="2:18" x14ac:dyDescent="0.2">
      <c r="B31" s="41"/>
      <c r="C31" s="53"/>
      <c r="D31" s="53"/>
      <c r="E31" s="53"/>
      <c r="F31" s="53"/>
      <c r="H31" s="41"/>
      <c r="I31" s="53"/>
      <c r="J31" s="53"/>
      <c r="K31" s="53"/>
      <c r="L31" s="53"/>
      <c r="N31" s="41"/>
      <c r="O31" s="53"/>
      <c r="P31" s="53"/>
      <c r="Q31" s="53"/>
      <c r="R31" s="53"/>
    </row>
    <row r="32" spans="2:18" x14ac:dyDescent="0.2">
      <c r="B32" s="41"/>
      <c r="C32" s="53"/>
      <c r="D32" s="53"/>
      <c r="E32" s="53"/>
      <c r="F32" s="53"/>
      <c r="H32" s="41"/>
      <c r="I32" s="53"/>
      <c r="J32" s="53"/>
      <c r="K32" s="53"/>
      <c r="L32" s="53"/>
      <c r="N32" s="41"/>
      <c r="O32" s="53"/>
      <c r="P32" s="53"/>
      <c r="Q32" s="53"/>
      <c r="R32" s="53"/>
    </row>
    <row r="33" spans="2:18" x14ac:dyDescent="0.2">
      <c r="B33" s="41"/>
      <c r="C33" s="53"/>
      <c r="D33" s="53"/>
      <c r="E33" s="53"/>
      <c r="F33" s="53"/>
      <c r="H33" s="41"/>
      <c r="I33" s="53"/>
      <c r="J33" s="53"/>
      <c r="K33" s="53"/>
      <c r="L33" s="53"/>
      <c r="N33" s="41"/>
      <c r="O33" s="53"/>
      <c r="P33" s="53"/>
      <c r="Q33" s="53"/>
      <c r="R33" s="53"/>
    </row>
    <row r="34" spans="2:18" x14ac:dyDescent="0.2">
      <c r="B34" s="41"/>
      <c r="C34" s="53"/>
      <c r="D34" s="53"/>
      <c r="E34" s="53"/>
      <c r="F34" s="53"/>
      <c r="H34" s="41"/>
      <c r="I34" s="53"/>
      <c r="J34" s="53"/>
      <c r="K34" s="53"/>
      <c r="L34" s="53"/>
      <c r="N34" s="41"/>
      <c r="O34" s="53"/>
      <c r="P34" s="53"/>
      <c r="Q34" s="53"/>
      <c r="R34" s="53"/>
    </row>
    <row r="35" spans="2:18" x14ac:dyDescent="0.2">
      <c r="B35" s="41"/>
      <c r="C35" s="53"/>
      <c r="D35" s="53"/>
      <c r="E35" s="53"/>
      <c r="F35" s="53"/>
      <c r="H35" s="41"/>
      <c r="I35" s="53"/>
      <c r="J35" s="53"/>
      <c r="K35" s="53"/>
      <c r="L35" s="53"/>
      <c r="N35" s="41"/>
      <c r="O35" s="53"/>
      <c r="P35" s="53"/>
      <c r="Q35" s="53"/>
      <c r="R35" s="53"/>
    </row>
    <row r="36" spans="2:18" x14ac:dyDescent="0.2">
      <c r="B36" s="41"/>
      <c r="C36" s="53"/>
      <c r="D36" s="53"/>
      <c r="E36" s="53"/>
      <c r="F36" s="53"/>
      <c r="H36" s="41"/>
      <c r="I36" s="53"/>
      <c r="J36" s="53"/>
      <c r="K36" s="53"/>
      <c r="L36" s="53"/>
      <c r="N36" s="41"/>
      <c r="O36" s="53"/>
      <c r="P36" s="53"/>
      <c r="Q36" s="53"/>
      <c r="R36" s="53"/>
    </row>
    <row r="37" spans="2:18" x14ac:dyDescent="0.2">
      <c r="B37" s="41"/>
      <c r="C37" s="53"/>
      <c r="D37" s="53"/>
      <c r="E37" s="53"/>
      <c r="F37" s="53"/>
      <c r="H37" s="41"/>
      <c r="I37" s="53"/>
      <c r="J37" s="53"/>
      <c r="K37" s="53"/>
      <c r="L37" s="53"/>
      <c r="N37" s="41"/>
      <c r="O37" s="53"/>
      <c r="P37" s="53"/>
      <c r="Q37" s="53"/>
      <c r="R37" s="53"/>
    </row>
    <row r="38" spans="2:18" x14ac:dyDescent="0.2">
      <c r="B38" s="41"/>
      <c r="C38" s="53"/>
      <c r="D38" s="53"/>
      <c r="E38" s="53"/>
      <c r="F38" s="53"/>
      <c r="H38" s="41"/>
      <c r="I38" s="53"/>
      <c r="J38" s="53"/>
      <c r="K38" s="53"/>
      <c r="L38" s="53"/>
      <c r="N38" s="41"/>
      <c r="O38" s="53"/>
      <c r="P38" s="53"/>
      <c r="Q38" s="53"/>
      <c r="R38" s="53"/>
    </row>
    <row r="39" spans="2:18" x14ac:dyDescent="0.2">
      <c r="B39" s="41"/>
      <c r="C39" s="53"/>
      <c r="D39" s="53"/>
      <c r="E39" s="53"/>
      <c r="F39" s="53"/>
      <c r="H39" s="41"/>
      <c r="I39" s="53"/>
      <c r="J39" s="53"/>
      <c r="K39" s="53"/>
      <c r="L39" s="53"/>
      <c r="N39" s="41"/>
      <c r="O39" s="53"/>
      <c r="P39" s="53"/>
      <c r="Q39" s="53"/>
      <c r="R39" s="53"/>
    </row>
    <row r="40" spans="2:18" x14ac:dyDescent="0.2">
      <c r="B40" s="41"/>
      <c r="C40" s="53"/>
      <c r="D40" s="53"/>
      <c r="E40" s="53"/>
      <c r="F40" s="53"/>
      <c r="H40" s="41"/>
      <c r="I40" s="53"/>
      <c r="J40" s="53"/>
      <c r="K40" s="53"/>
      <c r="L40" s="53"/>
      <c r="N40" s="41"/>
      <c r="O40" s="53"/>
      <c r="P40" s="53"/>
      <c r="Q40" s="53"/>
      <c r="R40" s="53"/>
    </row>
    <row r="41" spans="2:18" x14ac:dyDescent="0.2">
      <c r="B41" s="41"/>
      <c r="C41" s="53"/>
      <c r="D41" s="53"/>
      <c r="E41" s="53"/>
      <c r="F41" s="53"/>
      <c r="H41" s="41"/>
      <c r="I41" s="53"/>
      <c r="J41" s="53"/>
      <c r="K41" s="53"/>
      <c r="L41" s="53"/>
      <c r="N41" s="41"/>
      <c r="O41" s="53"/>
      <c r="P41" s="53"/>
      <c r="Q41" s="53"/>
      <c r="R41" s="53"/>
    </row>
    <row r="42" spans="2:18" x14ac:dyDescent="0.2">
      <c r="B42" s="41"/>
      <c r="C42" s="53"/>
      <c r="D42" s="53"/>
      <c r="E42" s="53"/>
      <c r="F42" s="53"/>
      <c r="H42" s="41"/>
      <c r="I42" s="53"/>
      <c r="J42" s="53"/>
      <c r="K42" s="53"/>
      <c r="L42" s="53"/>
      <c r="N42" s="41"/>
      <c r="O42" s="53"/>
      <c r="P42" s="53"/>
      <c r="Q42" s="53"/>
      <c r="R42" s="53"/>
    </row>
    <row r="43" spans="2:18" x14ac:dyDescent="0.2">
      <c r="B43" s="41"/>
      <c r="C43" s="53"/>
      <c r="D43" s="53"/>
      <c r="E43" s="53"/>
      <c r="F43" s="53"/>
      <c r="H43" s="41"/>
      <c r="I43" s="53"/>
      <c r="J43" s="53"/>
      <c r="K43" s="53"/>
      <c r="L43" s="53"/>
      <c r="N43" s="41"/>
      <c r="O43" s="53"/>
      <c r="P43" s="53"/>
      <c r="Q43" s="53"/>
      <c r="R43" s="53"/>
    </row>
    <row r="44" spans="2:18" x14ac:dyDescent="0.2">
      <c r="B44" s="41"/>
      <c r="C44" s="53"/>
      <c r="D44" s="53"/>
      <c r="E44" s="53"/>
      <c r="F44" s="53"/>
      <c r="H44" s="41"/>
      <c r="I44" s="53"/>
      <c r="J44" s="53"/>
      <c r="K44" s="53"/>
      <c r="L44" s="53"/>
      <c r="N44" s="41"/>
      <c r="O44" s="53"/>
      <c r="P44" s="53"/>
      <c r="Q44" s="53"/>
      <c r="R44" s="53"/>
    </row>
    <row r="45" spans="2:18" x14ac:dyDescent="0.2">
      <c r="B45" s="41"/>
      <c r="C45" s="53"/>
      <c r="D45" s="53"/>
      <c r="E45" s="53"/>
      <c r="F45" s="53"/>
      <c r="H45" s="41"/>
      <c r="I45" s="53"/>
      <c r="J45" s="53"/>
      <c r="K45" s="53"/>
      <c r="L45" s="53"/>
      <c r="N45" s="41"/>
      <c r="O45" s="53"/>
      <c r="P45" s="53"/>
      <c r="Q45" s="53"/>
      <c r="R45" s="53"/>
    </row>
    <row r="46" spans="2:18" x14ac:dyDescent="0.2">
      <c r="B46" s="41"/>
      <c r="C46" s="53"/>
      <c r="D46" s="53"/>
      <c r="E46" s="53"/>
      <c r="F46" s="53"/>
      <c r="H46" s="41"/>
      <c r="I46" s="53"/>
      <c r="J46" s="53"/>
      <c r="K46" s="53"/>
      <c r="L46" s="53"/>
      <c r="N46" s="41"/>
      <c r="O46" s="53"/>
      <c r="P46" s="53"/>
      <c r="Q46" s="53"/>
      <c r="R46" s="53"/>
    </row>
    <row r="47" spans="2:18" x14ac:dyDescent="0.2">
      <c r="B47" s="41"/>
      <c r="C47" s="53"/>
      <c r="D47" s="53"/>
      <c r="E47" s="53"/>
      <c r="F47" s="53"/>
      <c r="H47" s="41"/>
      <c r="I47" s="53"/>
      <c r="J47" s="53"/>
      <c r="K47" s="53"/>
      <c r="L47" s="53"/>
      <c r="N47" s="41"/>
      <c r="O47" s="53"/>
      <c r="P47" s="53"/>
      <c r="Q47" s="53"/>
      <c r="R47" s="53"/>
    </row>
    <row r="48" spans="2:18" x14ac:dyDescent="0.2">
      <c r="B48" s="41"/>
      <c r="C48" s="53"/>
      <c r="D48" s="53"/>
      <c r="E48" s="53"/>
      <c r="F48" s="53"/>
      <c r="H48" s="41"/>
      <c r="I48" s="53"/>
      <c r="J48" s="53"/>
      <c r="K48" s="53"/>
      <c r="L48" s="53"/>
      <c r="N48" s="41"/>
      <c r="O48" s="53"/>
      <c r="P48" s="53"/>
      <c r="Q48" s="53"/>
      <c r="R48" s="53"/>
    </row>
    <row r="49" spans="2:18" x14ac:dyDescent="0.2">
      <c r="B49" s="41"/>
      <c r="C49" s="53"/>
      <c r="D49" s="53"/>
      <c r="E49" s="53"/>
      <c r="F49" s="53"/>
      <c r="H49" s="41"/>
      <c r="I49" s="53"/>
      <c r="J49" s="53"/>
      <c r="K49" s="53"/>
      <c r="L49" s="53"/>
      <c r="N49" s="41"/>
      <c r="O49" s="53"/>
      <c r="P49" s="53"/>
      <c r="Q49" s="53"/>
      <c r="R49" s="53"/>
    </row>
    <row r="50" spans="2:18" x14ac:dyDescent="0.2">
      <c r="B50" s="41"/>
      <c r="C50" s="53"/>
      <c r="D50" s="53"/>
      <c r="E50" s="53"/>
      <c r="F50" s="53"/>
      <c r="H50" s="41"/>
      <c r="I50" s="53"/>
      <c r="J50" s="53"/>
      <c r="K50" s="53"/>
      <c r="L50" s="53"/>
      <c r="N50" s="41"/>
      <c r="O50" s="53"/>
      <c r="P50" s="53"/>
      <c r="Q50" s="53"/>
      <c r="R50" s="53"/>
    </row>
    <row r="51" spans="2:18" x14ac:dyDescent="0.2">
      <c r="B51" s="41"/>
      <c r="C51" s="53"/>
      <c r="D51" s="53"/>
      <c r="E51" s="53"/>
      <c r="F51" s="53"/>
      <c r="H51" s="41"/>
      <c r="I51" s="53"/>
      <c r="J51" s="53"/>
      <c r="K51" s="53"/>
      <c r="L51" s="53"/>
      <c r="N51" s="41"/>
      <c r="O51" s="53"/>
      <c r="P51" s="53"/>
      <c r="Q51" s="53"/>
      <c r="R51" s="53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D12" sqref="D12"/>
    </sheetView>
  </sheetViews>
  <sheetFormatPr defaultRowHeight="12.75" x14ac:dyDescent="0.2"/>
  <cols>
    <col min="1" max="1" width="5.28515625" style="40" bestFit="1" customWidth="1"/>
    <col min="2" max="2" width="11.28515625" style="40" bestFit="1" customWidth="1"/>
    <col min="3" max="3" width="6.140625" style="40" bestFit="1" customWidth="1"/>
    <col min="4" max="4" width="83.5703125" bestFit="1" customWidth="1"/>
    <col min="5" max="5" width="10" bestFit="1" customWidth="1"/>
  </cols>
  <sheetData>
    <row r="2" spans="1:5" x14ac:dyDescent="0.2">
      <c r="A2" s="57" t="s">
        <v>203</v>
      </c>
      <c r="B2" s="57" t="s">
        <v>204</v>
      </c>
      <c r="C2" s="57" t="s">
        <v>205</v>
      </c>
      <c r="D2" s="57" t="s">
        <v>206</v>
      </c>
      <c r="E2" s="40" t="s">
        <v>199</v>
      </c>
    </row>
    <row r="3" spans="1:5" x14ac:dyDescent="0.2">
      <c r="A3" s="40">
        <v>625</v>
      </c>
      <c r="B3" s="40">
        <v>25920</v>
      </c>
      <c r="C3" s="40" t="s">
        <v>198</v>
      </c>
      <c r="D3" s="56" t="s">
        <v>201</v>
      </c>
      <c r="E3" s="40">
        <v>180</v>
      </c>
    </row>
    <row r="4" spans="1:5" x14ac:dyDescent="0.2">
      <c r="A4" s="40">
        <v>625</v>
      </c>
      <c r="B4" s="40">
        <v>29001</v>
      </c>
      <c r="C4" s="57" t="s">
        <v>198</v>
      </c>
      <c r="D4" s="56" t="s">
        <v>202</v>
      </c>
      <c r="E4" s="40">
        <v>180</v>
      </c>
    </row>
    <row r="5" spans="1:5" x14ac:dyDescent="0.2">
      <c r="A5" s="40">
        <v>625</v>
      </c>
      <c r="B5" s="40">
        <v>29501</v>
      </c>
      <c r="C5" s="40" t="s">
        <v>198</v>
      </c>
      <c r="D5" t="s">
        <v>200</v>
      </c>
      <c r="E5" s="40">
        <v>5</v>
      </c>
    </row>
    <row r="6" spans="1:5" x14ac:dyDescent="0.2">
      <c r="A6" s="40">
        <v>632</v>
      </c>
      <c r="B6" s="40">
        <v>62810</v>
      </c>
      <c r="C6" s="40" t="s">
        <v>198</v>
      </c>
      <c r="D6" s="56" t="s">
        <v>207</v>
      </c>
      <c r="E6" s="40">
        <v>260</v>
      </c>
    </row>
    <row r="7" spans="1:5" x14ac:dyDescent="0.2">
      <c r="A7" s="40">
        <v>625</v>
      </c>
      <c r="B7" s="40">
        <v>31511</v>
      </c>
      <c r="C7" s="57" t="s">
        <v>208</v>
      </c>
      <c r="D7" s="56" t="s">
        <v>209</v>
      </c>
      <c r="E7" s="40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7" sqref="F7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262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136</v>
      </c>
      <c r="C6" s="42">
        <f>7+6+15+39+8+11+64+10+57+5</f>
        <v>222</v>
      </c>
      <c r="D6" s="42">
        <f>10+5+5+5+5+10</f>
        <v>40</v>
      </c>
      <c r="E6" s="42">
        <v>1</v>
      </c>
      <c r="F6" s="42">
        <f>(C6+D6)*E6</f>
        <v>262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B12" sqref="B12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124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92</v>
      </c>
      <c r="C6" s="42">
        <v>6</v>
      </c>
      <c r="D6" s="42"/>
      <c r="E6" s="42">
        <v>2</v>
      </c>
      <c r="F6" s="42">
        <f>(C6+D6)*E6</f>
        <v>12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93</v>
      </c>
      <c r="C7" s="42">
        <v>6</v>
      </c>
      <c r="D7" s="42"/>
      <c r="E7" s="42">
        <v>2</v>
      </c>
      <c r="F7" s="42">
        <f>(C7+D7)*E7</f>
        <v>12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 t="s">
        <v>94</v>
      </c>
      <c r="C8" s="42">
        <v>8</v>
      </c>
      <c r="D8" s="42"/>
      <c r="E8" s="42">
        <v>2</v>
      </c>
      <c r="F8" s="42">
        <f t="shared" ref="F8:F11" si="0">(C8+D8)*E8</f>
        <v>16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95</v>
      </c>
      <c r="C9" s="42">
        <v>21</v>
      </c>
      <c r="D9" s="42"/>
      <c r="E9" s="42">
        <v>2</v>
      </c>
      <c r="F9" s="42">
        <f t="shared" si="0"/>
        <v>42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5" t="s">
        <v>96</v>
      </c>
      <c r="C10" s="42">
        <v>16</v>
      </c>
      <c r="D10" s="42"/>
      <c r="E10" s="42">
        <v>2</v>
      </c>
      <c r="F10" s="42">
        <f t="shared" si="0"/>
        <v>32</v>
      </c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5" t="s">
        <v>97</v>
      </c>
      <c r="C11" s="42">
        <v>5</v>
      </c>
      <c r="D11" s="42"/>
      <c r="E11" s="42">
        <v>2</v>
      </c>
      <c r="F11" s="42">
        <f t="shared" si="0"/>
        <v>10</v>
      </c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Q4" sqref="Q4:R4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12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1" t="s">
        <v>80</v>
      </c>
      <c r="C6" s="42">
        <v>6</v>
      </c>
      <c r="D6" s="42"/>
      <c r="E6" s="42">
        <v>2</v>
      </c>
      <c r="F6" s="42">
        <f>(C6+D6)*E6</f>
        <v>12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1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E16" sqref="E16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71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1" t="s">
        <v>83</v>
      </c>
      <c r="C6" s="42">
        <v>7</v>
      </c>
      <c r="D6" s="42"/>
      <c r="E6" s="42">
        <v>1</v>
      </c>
      <c r="F6" s="42">
        <f>(C6+D6)*E6</f>
        <v>7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86</v>
      </c>
      <c r="C7" s="42">
        <v>8</v>
      </c>
      <c r="D7" s="42"/>
      <c r="E7" s="42">
        <v>1</v>
      </c>
      <c r="F7" s="42">
        <f t="shared" ref="F7:F11" si="0">(C7+D7)*E7</f>
        <v>8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 t="s">
        <v>87</v>
      </c>
      <c r="C8" s="42">
        <v>6</v>
      </c>
      <c r="D8" s="42"/>
      <c r="E8" s="42">
        <v>1</v>
      </c>
      <c r="F8" s="42">
        <f t="shared" si="0"/>
        <v>6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88</v>
      </c>
      <c r="C9" s="42">
        <v>9</v>
      </c>
      <c r="D9" s="42"/>
      <c r="E9" s="42">
        <v>1</v>
      </c>
      <c r="F9" s="42">
        <f t="shared" si="0"/>
        <v>9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5" t="s">
        <v>89</v>
      </c>
      <c r="C10" s="42">
        <v>36</v>
      </c>
      <c r="D10" s="42"/>
      <c r="E10" s="42">
        <v>1</v>
      </c>
      <c r="F10" s="42">
        <f t="shared" si="0"/>
        <v>36</v>
      </c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 t="s">
        <v>84</v>
      </c>
      <c r="C11" s="42">
        <v>5</v>
      </c>
      <c r="D11" s="42"/>
      <c r="E11" s="42">
        <v>1</v>
      </c>
      <c r="F11" s="42">
        <f t="shared" si="0"/>
        <v>5</v>
      </c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  <pageSetup paperSize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E14" sqref="E14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57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/>
      <c r="C6" s="42"/>
      <c r="D6" s="42"/>
      <c r="E6" s="42"/>
      <c r="F6" s="42"/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/>
      <c r="C7" s="42"/>
      <c r="D7" s="42"/>
      <c r="E7" s="42"/>
      <c r="F7" s="42"/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 t="s">
        <v>98</v>
      </c>
      <c r="C8" s="42">
        <v>57</v>
      </c>
      <c r="D8" s="42"/>
      <c r="E8" s="46">
        <v>1</v>
      </c>
      <c r="F8" s="42">
        <f>(C8+D8)*E8</f>
        <v>57</v>
      </c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E18" sqref="E18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44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99</v>
      </c>
      <c r="C6" s="42">
        <v>15</v>
      </c>
      <c r="D6" s="42"/>
      <c r="E6" s="42">
        <v>1</v>
      </c>
      <c r="F6" s="42">
        <f>(C6+D6)*E6</f>
        <v>15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100</v>
      </c>
      <c r="C7" s="42">
        <v>8</v>
      </c>
      <c r="D7" s="42"/>
      <c r="E7" s="42">
        <v>1</v>
      </c>
      <c r="F7" s="42">
        <f t="shared" ref="F7:F10" si="0">(C7+D7)*E7</f>
        <v>8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5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5" t="s">
        <v>91</v>
      </c>
      <c r="C9" s="55">
        <v>11</v>
      </c>
      <c r="D9" s="55"/>
      <c r="E9" s="55">
        <v>1</v>
      </c>
      <c r="F9" s="55">
        <f t="shared" si="0"/>
        <v>11</v>
      </c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5" t="s">
        <v>90</v>
      </c>
      <c r="C10" s="55">
        <v>10</v>
      </c>
      <c r="D10" s="55"/>
      <c r="E10" s="55">
        <v>1</v>
      </c>
      <c r="F10" s="55">
        <f t="shared" si="0"/>
        <v>10</v>
      </c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51"/>
  <sheetViews>
    <sheetView workbookViewId="0">
      <selection activeCell="F6" sqref="F6:F7"/>
    </sheetView>
  </sheetViews>
  <sheetFormatPr defaultRowHeight="12.75" x14ac:dyDescent="0.2"/>
  <cols>
    <col min="1" max="1" width="5.7109375" customWidth="1"/>
    <col min="2" max="2" width="25.7109375" customWidth="1"/>
    <col min="3" max="6" width="12.7109375" style="40" customWidth="1"/>
    <col min="7" max="7" width="5.7109375" customWidth="1"/>
    <col min="8" max="8" width="25.7109375" customWidth="1"/>
    <col min="9" max="12" width="12.7109375" style="40" customWidth="1"/>
    <col min="13" max="13" width="5.7109375" customWidth="1"/>
    <col min="14" max="14" width="25.7109375" customWidth="1"/>
    <col min="15" max="18" width="12.7109375" style="40" customWidth="1"/>
  </cols>
  <sheetData>
    <row r="3" spans="2:18" x14ac:dyDescent="0.2">
      <c r="B3" s="96" t="s">
        <v>77</v>
      </c>
      <c r="C3" s="96"/>
      <c r="D3" s="96"/>
      <c r="E3" s="96"/>
      <c r="F3" s="96"/>
      <c r="H3" s="96" t="s">
        <v>78</v>
      </c>
      <c r="I3" s="96"/>
      <c r="J3" s="96"/>
      <c r="K3" s="96"/>
      <c r="L3" s="96"/>
      <c r="N3" s="96" t="s">
        <v>79</v>
      </c>
      <c r="O3" s="96"/>
      <c r="P3" s="96"/>
      <c r="Q3" s="96"/>
      <c r="R3" s="96"/>
    </row>
    <row r="4" spans="2:18" x14ac:dyDescent="0.2">
      <c r="B4" s="42"/>
      <c r="C4" s="42"/>
      <c r="D4" s="42"/>
      <c r="E4" s="44" t="s">
        <v>85</v>
      </c>
      <c r="F4" s="43">
        <f>SUM(F6:F51)</f>
        <v>103</v>
      </c>
      <c r="H4" s="42"/>
      <c r="I4" s="42"/>
      <c r="J4" s="42"/>
      <c r="K4" s="44" t="s">
        <v>85</v>
      </c>
      <c r="L4" s="43">
        <f>SUM(L6:L51)</f>
        <v>0</v>
      </c>
      <c r="N4" s="42"/>
      <c r="O4" s="42"/>
      <c r="P4" s="42"/>
      <c r="Q4" s="44" t="s">
        <v>85</v>
      </c>
      <c r="R4" s="43">
        <f>SUM(R6:R51)</f>
        <v>0</v>
      </c>
    </row>
    <row r="5" spans="2:18" x14ac:dyDescent="0.2">
      <c r="B5" s="41" t="s">
        <v>72</v>
      </c>
      <c r="C5" s="42" t="s">
        <v>73</v>
      </c>
      <c r="D5" s="42" t="s">
        <v>75</v>
      </c>
      <c r="E5" s="42" t="s">
        <v>74</v>
      </c>
      <c r="F5" s="42" t="s">
        <v>76</v>
      </c>
      <c r="H5" s="41" t="s">
        <v>72</v>
      </c>
      <c r="I5" s="42" t="s">
        <v>73</v>
      </c>
      <c r="J5" s="42" t="s">
        <v>75</v>
      </c>
      <c r="K5" s="42" t="s">
        <v>74</v>
      </c>
      <c r="L5" s="42" t="s">
        <v>76</v>
      </c>
      <c r="N5" s="41" t="s">
        <v>72</v>
      </c>
      <c r="O5" s="42" t="s">
        <v>73</v>
      </c>
      <c r="P5" s="42" t="s">
        <v>75</v>
      </c>
      <c r="Q5" s="42" t="s">
        <v>74</v>
      </c>
      <c r="R5" s="42" t="s">
        <v>76</v>
      </c>
    </row>
    <row r="6" spans="2:18" x14ac:dyDescent="0.2">
      <c r="B6" s="45" t="s">
        <v>102</v>
      </c>
      <c r="C6" s="42">
        <v>39</v>
      </c>
      <c r="D6" s="42"/>
      <c r="E6" s="42">
        <v>1</v>
      </c>
      <c r="F6" s="42">
        <f>(C6+D6)*E6</f>
        <v>39</v>
      </c>
      <c r="H6" s="41"/>
      <c r="I6" s="42"/>
      <c r="J6" s="42"/>
      <c r="K6" s="42"/>
      <c r="L6" s="42"/>
      <c r="N6" s="41"/>
      <c r="O6" s="42"/>
      <c r="P6" s="42"/>
      <c r="Q6" s="42"/>
      <c r="R6" s="42"/>
    </row>
    <row r="7" spans="2:18" x14ac:dyDescent="0.2">
      <c r="B7" s="45" t="s">
        <v>101</v>
      </c>
      <c r="C7" s="55">
        <v>64</v>
      </c>
      <c r="D7" s="55"/>
      <c r="E7" s="55">
        <v>1</v>
      </c>
      <c r="F7" s="55">
        <f>(C7+D7)*E7</f>
        <v>64</v>
      </c>
      <c r="H7" s="41"/>
      <c r="I7" s="42"/>
      <c r="J7" s="42"/>
      <c r="K7" s="42"/>
      <c r="L7" s="42"/>
      <c r="N7" s="41"/>
      <c r="O7" s="42"/>
      <c r="P7" s="42"/>
      <c r="Q7" s="42"/>
      <c r="R7" s="42"/>
    </row>
    <row r="8" spans="2:18" x14ac:dyDescent="0.2">
      <c r="B8" s="41"/>
      <c r="C8" s="42"/>
      <c r="D8" s="42"/>
      <c r="E8" s="42"/>
      <c r="F8" s="42"/>
      <c r="H8" s="41"/>
      <c r="I8" s="42"/>
      <c r="J8" s="42"/>
      <c r="K8" s="42"/>
      <c r="L8" s="42"/>
      <c r="N8" s="41"/>
      <c r="O8" s="42"/>
      <c r="P8" s="42"/>
      <c r="Q8" s="42"/>
      <c r="R8" s="42"/>
    </row>
    <row r="9" spans="2:18" x14ac:dyDescent="0.2">
      <c r="B9" s="41"/>
      <c r="C9" s="42"/>
      <c r="D9" s="42"/>
      <c r="E9" s="42"/>
      <c r="F9" s="42"/>
      <c r="H9" s="41"/>
      <c r="I9" s="42"/>
      <c r="J9" s="42"/>
      <c r="K9" s="42"/>
      <c r="L9" s="42"/>
      <c r="N9" s="41"/>
      <c r="O9" s="42"/>
      <c r="P9" s="42"/>
      <c r="Q9" s="42"/>
      <c r="R9" s="42"/>
    </row>
    <row r="10" spans="2:18" x14ac:dyDescent="0.2">
      <c r="B10" s="41"/>
      <c r="C10" s="42"/>
      <c r="D10" s="42"/>
      <c r="E10" s="42"/>
      <c r="F10" s="42"/>
      <c r="H10" s="41"/>
      <c r="I10" s="42"/>
      <c r="J10" s="42"/>
      <c r="K10" s="42"/>
      <c r="L10" s="42"/>
      <c r="N10" s="41"/>
      <c r="O10" s="42"/>
      <c r="P10" s="42"/>
      <c r="Q10" s="42"/>
      <c r="R10" s="42"/>
    </row>
    <row r="11" spans="2:18" x14ac:dyDescent="0.2">
      <c r="B11" s="41"/>
      <c r="C11" s="42"/>
      <c r="D11" s="42"/>
      <c r="E11" s="42"/>
      <c r="F11" s="42"/>
      <c r="H11" s="41"/>
      <c r="I11" s="42"/>
      <c r="J11" s="42"/>
      <c r="K11" s="42"/>
      <c r="L11" s="42"/>
      <c r="N11" s="41"/>
      <c r="O11" s="42"/>
      <c r="P11" s="42"/>
      <c r="Q11" s="42"/>
      <c r="R11" s="42"/>
    </row>
    <row r="12" spans="2:18" x14ac:dyDescent="0.2">
      <c r="B12" s="41"/>
      <c r="C12" s="42"/>
      <c r="D12" s="42"/>
      <c r="E12" s="42"/>
      <c r="F12" s="42"/>
      <c r="H12" s="41"/>
      <c r="I12" s="42"/>
      <c r="J12" s="42"/>
      <c r="K12" s="42"/>
      <c r="L12" s="42"/>
      <c r="N12" s="41"/>
      <c r="O12" s="42"/>
      <c r="P12" s="42"/>
      <c r="Q12" s="42"/>
      <c r="R12" s="42"/>
    </row>
    <row r="13" spans="2:18" x14ac:dyDescent="0.2">
      <c r="B13" s="41"/>
      <c r="C13" s="42"/>
      <c r="D13" s="42"/>
      <c r="E13" s="42"/>
      <c r="F13" s="42"/>
      <c r="H13" s="41"/>
      <c r="I13" s="42"/>
      <c r="J13" s="42"/>
      <c r="K13" s="42"/>
      <c r="L13" s="42"/>
      <c r="N13" s="41"/>
      <c r="O13" s="42"/>
      <c r="P13" s="42"/>
      <c r="Q13" s="42"/>
      <c r="R13" s="42"/>
    </row>
    <row r="14" spans="2:18" x14ac:dyDescent="0.2">
      <c r="B14" s="41"/>
      <c r="C14" s="42"/>
      <c r="D14" s="42"/>
      <c r="E14" s="42"/>
      <c r="F14" s="42"/>
      <c r="H14" s="41"/>
      <c r="I14" s="42"/>
      <c r="J14" s="42"/>
      <c r="K14" s="42"/>
      <c r="L14" s="42"/>
      <c r="N14" s="41"/>
      <c r="O14" s="42"/>
      <c r="P14" s="42"/>
      <c r="Q14" s="42"/>
      <c r="R14" s="42"/>
    </row>
    <row r="15" spans="2:18" x14ac:dyDescent="0.2">
      <c r="B15" s="41"/>
      <c r="C15" s="42"/>
      <c r="D15" s="42"/>
      <c r="E15" s="42"/>
      <c r="F15" s="42"/>
      <c r="H15" s="41"/>
      <c r="I15" s="42"/>
      <c r="J15" s="42"/>
      <c r="K15" s="42"/>
      <c r="L15" s="42"/>
      <c r="N15" s="41"/>
      <c r="O15" s="42"/>
      <c r="P15" s="42"/>
      <c r="Q15" s="42"/>
      <c r="R15" s="42"/>
    </row>
    <row r="16" spans="2:18" x14ac:dyDescent="0.2">
      <c r="B16" s="41"/>
      <c r="C16" s="42"/>
      <c r="D16" s="42"/>
      <c r="E16" s="42"/>
      <c r="F16" s="42"/>
      <c r="H16" s="41"/>
      <c r="I16" s="42"/>
      <c r="J16" s="42"/>
      <c r="K16" s="42"/>
      <c r="L16" s="42"/>
      <c r="N16" s="41"/>
      <c r="O16" s="42"/>
      <c r="P16" s="42"/>
      <c r="Q16" s="42"/>
      <c r="R16" s="42"/>
    </row>
    <row r="17" spans="2:18" x14ac:dyDescent="0.2">
      <c r="B17" s="41"/>
      <c r="C17" s="42"/>
      <c r="D17" s="42"/>
      <c r="E17" s="42"/>
      <c r="F17" s="42"/>
      <c r="H17" s="41"/>
      <c r="I17" s="42"/>
      <c r="J17" s="42"/>
      <c r="K17" s="42"/>
      <c r="L17" s="42"/>
      <c r="N17" s="41"/>
      <c r="O17" s="42"/>
      <c r="P17" s="42"/>
      <c r="Q17" s="42"/>
      <c r="R17" s="42"/>
    </row>
    <row r="18" spans="2:18" x14ac:dyDescent="0.2">
      <c r="B18" s="41"/>
      <c r="C18" s="42"/>
      <c r="D18" s="42"/>
      <c r="E18" s="42"/>
      <c r="F18" s="42"/>
      <c r="H18" s="41"/>
      <c r="I18" s="42"/>
      <c r="J18" s="42"/>
      <c r="K18" s="42"/>
      <c r="L18" s="42"/>
      <c r="N18" s="41"/>
      <c r="O18" s="42"/>
      <c r="P18" s="42"/>
      <c r="Q18" s="42"/>
      <c r="R18" s="42"/>
    </row>
    <row r="19" spans="2:18" x14ac:dyDescent="0.2">
      <c r="B19" s="41"/>
      <c r="C19" s="42"/>
      <c r="D19" s="42"/>
      <c r="E19" s="42"/>
      <c r="F19" s="42"/>
      <c r="H19" s="41"/>
      <c r="I19" s="42"/>
      <c r="J19" s="42"/>
      <c r="K19" s="42"/>
      <c r="L19" s="42"/>
      <c r="N19" s="41"/>
      <c r="O19" s="42"/>
      <c r="P19" s="42"/>
      <c r="Q19" s="42"/>
      <c r="R19" s="42"/>
    </row>
    <row r="20" spans="2:18" x14ac:dyDescent="0.2">
      <c r="B20" s="41"/>
      <c r="C20" s="42"/>
      <c r="D20" s="42"/>
      <c r="E20" s="42"/>
      <c r="F20" s="42"/>
      <c r="H20" s="41"/>
      <c r="I20" s="42"/>
      <c r="J20" s="42"/>
      <c r="K20" s="42"/>
      <c r="L20" s="42"/>
      <c r="N20" s="41"/>
      <c r="O20" s="42"/>
      <c r="P20" s="42"/>
      <c r="Q20" s="42"/>
      <c r="R20" s="42"/>
    </row>
    <row r="21" spans="2:18" x14ac:dyDescent="0.2">
      <c r="B21" s="41"/>
      <c r="C21" s="42"/>
      <c r="D21" s="42"/>
      <c r="E21" s="42"/>
      <c r="F21" s="42"/>
      <c r="H21" s="41"/>
      <c r="I21" s="42"/>
      <c r="J21" s="42"/>
      <c r="K21" s="42"/>
      <c r="L21" s="42"/>
      <c r="N21" s="41"/>
      <c r="O21" s="42"/>
      <c r="P21" s="42"/>
      <c r="Q21" s="42"/>
      <c r="R21" s="42"/>
    </row>
    <row r="22" spans="2:18" x14ac:dyDescent="0.2">
      <c r="B22" s="41"/>
      <c r="C22" s="42"/>
      <c r="D22" s="42"/>
      <c r="E22" s="42"/>
      <c r="F22" s="42"/>
      <c r="H22" s="41"/>
      <c r="I22" s="42"/>
      <c r="J22" s="42"/>
      <c r="K22" s="42"/>
      <c r="L22" s="42"/>
      <c r="N22" s="41"/>
      <c r="O22" s="42"/>
      <c r="P22" s="42"/>
      <c r="Q22" s="42"/>
      <c r="R22" s="42"/>
    </row>
    <row r="23" spans="2:18" x14ac:dyDescent="0.2">
      <c r="B23" s="41"/>
      <c r="C23" s="42"/>
      <c r="D23" s="42"/>
      <c r="E23" s="42"/>
      <c r="F23" s="42"/>
      <c r="H23" s="41"/>
      <c r="I23" s="42"/>
      <c r="J23" s="42"/>
      <c r="K23" s="42"/>
      <c r="L23" s="42"/>
      <c r="N23" s="41"/>
      <c r="O23" s="42"/>
      <c r="P23" s="42"/>
      <c r="Q23" s="42"/>
      <c r="R23" s="42"/>
    </row>
    <row r="24" spans="2:18" x14ac:dyDescent="0.2">
      <c r="B24" s="41"/>
      <c r="C24" s="42"/>
      <c r="D24" s="42"/>
      <c r="E24" s="42"/>
      <c r="F24" s="42"/>
      <c r="H24" s="41"/>
      <c r="I24" s="42"/>
      <c r="J24" s="42"/>
      <c r="K24" s="42"/>
      <c r="L24" s="42"/>
      <c r="N24" s="41"/>
      <c r="O24" s="42"/>
      <c r="P24" s="42"/>
      <c r="Q24" s="42"/>
      <c r="R24" s="42"/>
    </row>
    <row r="25" spans="2:18" x14ac:dyDescent="0.2">
      <c r="B25" s="41"/>
      <c r="C25" s="42"/>
      <c r="D25" s="42"/>
      <c r="E25" s="42"/>
      <c r="F25" s="42"/>
      <c r="H25" s="41"/>
      <c r="I25" s="42"/>
      <c r="J25" s="42"/>
      <c r="K25" s="42"/>
      <c r="L25" s="42"/>
      <c r="N25" s="41"/>
      <c r="O25" s="42"/>
      <c r="P25" s="42"/>
      <c r="Q25" s="42"/>
      <c r="R25" s="42"/>
    </row>
    <row r="26" spans="2:18" x14ac:dyDescent="0.2">
      <c r="B26" s="41"/>
      <c r="C26" s="42"/>
      <c r="D26" s="42"/>
      <c r="E26" s="42"/>
      <c r="F26" s="42"/>
      <c r="H26" s="41"/>
      <c r="I26" s="42"/>
      <c r="J26" s="42"/>
      <c r="K26" s="42"/>
      <c r="L26" s="42"/>
      <c r="N26" s="41"/>
      <c r="O26" s="42"/>
      <c r="P26" s="42"/>
      <c r="Q26" s="42"/>
      <c r="R26" s="42"/>
    </row>
    <row r="27" spans="2:18" x14ac:dyDescent="0.2">
      <c r="B27" s="41"/>
      <c r="C27" s="42"/>
      <c r="D27" s="42"/>
      <c r="E27" s="42"/>
      <c r="F27" s="42"/>
      <c r="H27" s="41"/>
      <c r="I27" s="42"/>
      <c r="J27" s="42"/>
      <c r="K27" s="42"/>
      <c r="L27" s="42"/>
      <c r="N27" s="41"/>
      <c r="O27" s="42"/>
      <c r="P27" s="42"/>
      <c r="Q27" s="42"/>
      <c r="R27" s="42"/>
    </row>
    <row r="28" spans="2:18" x14ac:dyDescent="0.2">
      <c r="B28" s="41"/>
      <c r="C28" s="42"/>
      <c r="D28" s="42"/>
      <c r="E28" s="42"/>
      <c r="F28" s="42"/>
      <c r="H28" s="41"/>
      <c r="I28" s="42"/>
      <c r="J28" s="42"/>
      <c r="K28" s="42"/>
      <c r="L28" s="42"/>
      <c r="N28" s="41"/>
      <c r="O28" s="42"/>
      <c r="P28" s="42"/>
      <c r="Q28" s="42"/>
      <c r="R28" s="42"/>
    </row>
    <row r="29" spans="2:18" x14ac:dyDescent="0.2">
      <c r="B29" s="41"/>
      <c r="C29" s="42"/>
      <c r="D29" s="42"/>
      <c r="E29" s="42"/>
      <c r="F29" s="42"/>
      <c r="H29" s="41"/>
      <c r="I29" s="42"/>
      <c r="J29" s="42"/>
      <c r="K29" s="42"/>
      <c r="L29" s="42"/>
      <c r="N29" s="41"/>
      <c r="O29" s="42"/>
      <c r="P29" s="42"/>
      <c r="Q29" s="42"/>
      <c r="R29" s="42"/>
    </row>
    <row r="30" spans="2:18" x14ac:dyDescent="0.2">
      <c r="B30" s="41"/>
      <c r="C30" s="42"/>
      <c r="D30" s="42"/>
      <c r="E30" s="42"/>
      <c r="F30" s="42"/>
      <c r="H30" s="41"/>
      <c r="I30" s="42"/>
      <c r="J30" s="42"/>
      <c r="K30" s="42"/>
      <c r="L30" s="42"/>
      <c r="N30" s="41"/>
      <c r="O30" s="42"/>
      <c r="P30" s="42"/>
      <c r="Q30" s="42"/>
      <c r="R30" s="42"/>
    </row>
    <row r="31" spans="2:18" x14ac:dyDescent="0.2">
      <c r="B31" s="41"/>
      <c r="C31" s="42"/>
      <c r="D31" s="42"/>
      <c r="E31" s="42"/>
      <c r="F31" s="42"/>
      <c r="H31" s="41"/>
      <c r="I31" s="42"/>
      <c r="J31" s="42"/>
      <c r="K31" s="42"/>
      <c r="L31" s="42"/>
      <c r="N31" s="41"/>
      <c r="O31" s="42"/>
      <c r="P31" s="42"/>
      <c r="Q31" s="42"/>
      <c r="R31" s="42"/>
    </row>
    <row r="32" spans="2:18" x14ac:dyDescent="0.2">
      <c r="B32" s="41"/>
      <c r="C32" s="42"/>
      <c r="D32" s="42"/>
      <c r="E32" s="42"/>
      <c r="F32" s="42"/>
      <c r="H32" s="41"/>
      <c r="I32" s="42"/>
      <c r="J32" s="42"/>
      <c r="K32" s="42"/>
      <c r="L32" s="42"/>
      <c r="N32" s="41"/>
      <c r="O32" s="42"/>
      <c r="P32" s="42"/>
      <c r="Q32" s="42"/>
      <c r="R32" s="42"/>
    </row>
    <row r="33" spans="2:18" x14ac:dyDescent="0.2">
      <c r="B33" s="41"/>
      <c r="C33" s="42"/>
      <c r="D33" s="42"/>
      <c r="E33" s="42"/>
      <c r="F33" s="42"/>
      <c r="H33" s="41"/>
      <c r="I33" s="42"/>
      <c r="J33" s="42"/>
      <c r="K33" s="42"/>
      <c r="L33" s="42"/>
      <c r="N33" s="41"/>
      <c r="O33" s="42"/>
      <c r="P33" s="42"/>
      <c r="Q33" s="42"/>
      <c r="R33" s="42"/>
    </row>
    <row r="34" spans="2:18" x14ac:dyDescent="0.2">
      <c r="B34" s="41"/>
      <c r="C34" s="42"/>
      <c r="D34" s="42"/>
      <c r="E34" s="42"/>
      <c r="F34" s="42"/>
      <c r="H34" s="41"/>
      <c r="I34" s="42"/>
      <c r="J34" s="42"/>
      <c r="K34" s="42"/>
      <c r="L34" s="42"/>
      <c r="N34" s="41"/>
      <c r="O34" s="42"/>
      <c r="P34" s="42"/>
      <c r="Q34" s="42"/>
      <c r="R34" s="42"/>
    </row>
    <row r="35" spans="2:18" x14ac:dyDescent="0.2">
      <c r="B35" s="41"/>
      <c r="C35" s="42"/>
      <c r="D35" s="42"/>
      <c r="E35" s="42"/>
      <c r="F35" s="42"/>
      <c r="H35" s="41"/>
      <c r="I35" s="42"/>
      <c r="J35" s="42"/>
      <c r="K35" s="42"/>
      <c r="L35" s="42"/>
      <c r="N35" s="41"/>
      <c r="O35" s="42"/>
      <c r="P35" s="42"/>
      <c r="Q35" s="42"/>
      <c r="R35" s="42"/>
    </row>
    <row r="36" spans="2:18" x14ac:dyDescent="0.2">
      <c r="B36" s="41"/>
      <c r="C36" s="42"/>
      <c r="D36" s="42"/>
      <c r="E36" s="42"/>
      <c r="F36" s="42"/>
      <c r="H36" s="41"/>
      <c r="I36" s="42"/>
      <c r="J36" s="42"/>
      <c r="K36" s="42"/>
      <c r="L36" s="42"/>
      <c r="N36" s="41"/>
      <c r="O36" s="42"/>
      <c r="P36" s="42"/>
      <c r="Q36" s="42"/>
      <c r="R36" s="42"/>
    </row>
    <row r="37" spans="2:18" x14ac:dyDescent="0.2">
      <c r="B37" s="41"/>
      <c r="C37" s="42"/>
      <c r="D37" s="42"/>
      <c r="E37" s="42"/>
      <c r="F37" s="42"/>
      <c r="H37" s="41"/>
      <c r="I37" s="42"/>
      <c r="J37" s="42"/>
      <c r="K37" s="42"/>
      <c r="L37" s="42"/>
      <c r="N37" s="41"/>
      <c r="O37" s="42"/>
      <c r="P37" s="42"/>
      <c r="Q37" s="42"/>
      <c r="R37" s="42"/>
    </row>
    <row r="38" spans="2:18" x14ac:dyDescent="0.2">
      <c r="B38" s="41"/>
      <c r="C38" s="42"/>
      <c r="D38" s="42"/>
      <c r="E38" s="42"/>
      <c r="F38" s="42"/>
      <c r="H38" s="41"/>
      <c r="I38" s="42"/>
      <c r="J38" s="42"/>
      <c r="K38" s="42"/>
      <c r="L38" s="42"/>
      <c r="N38" s="41"/>
      <c r="O38" s="42"/>
      <c r="P38" s="42"/>
      <c r="Q38" s="42"/>
      <c r="R38" s="42"/>
    </row>
    <row r="39" spans="2:18" x14ac:dyDescent="0.2">
      <c r="B39" s="41"/>
      <c r="C39" s="42"/>
      <c r="D39" s="42"/>
      <c r="E39" s="42"/>
      <c r="F39" s="42"/>
      <c r="H39" s="41"/>
      <c r="I39" s="42"/>
      <c r="J39" s="42"/>
      <c r="K39" s="42"/>
      <c r="L39" s="42"/>
      <c r="N39" s="41"/>
      <c r="O39" s="42"/>
      <c r="P39" s="42"/>
      <c r="Q39" s="42"/>
      <c r="R39" s="42"/>
    </row>
    <row r="40" spans="2:18" x14ac:dyDescent="0.2">
      <c r="B40" s="41"/>
      <c r="C40" s="42"/>
      <c r="D40" s="42"/>
      <c r="E40" s="42"/>
      <c r="F40" s="42"/>
      <c r="H40" s="41"/>
      <c r="I40" s="42"/>
      <c r="J40" s="42"/>
      <c r="K40" s="42"/>
      <c r="L40" s="42"/>
      <c r="N40" s="41"/>
      <c r="O40" s="42"/>
      <c r="P40" s="42"/>
      <c r="Q40" s="42"/>
      <c r="R40" s="42"/>
    </row>
    <row r="41" spans="2:18" x14ac:dyDescent="0.2">
      <c r="B41" s="41"/>
      <c r="C41" s="42"/>
      <c r="D41" s="42"/>
      <c r="E41" s="42"/>
      <c r="F41" s="42"/>
      <c r="H41" s="41"/>
      <c r="I41" s="42"/>
      <c r="J41" s="42"/>
      <c r="K41" s="42"/>
      <c r="L41" s="42"/>
      <c r="N41" s="41"/>
      <c r="O41" s="42"/>
      <c r="P41" s="42"/>
      <c r="Q41" s="42"/>
      <c r="R41" s="42"/>
    </row>
    <row r="42" spans="2:18" x14ac:dyDescent="0.2">
      <c r="B42" s="41"/>
      <c r="C42" s="42"/>
      <c r="D42" s="42"/>
      <c r="E42" s="42"/>
      <c r="F42" s="42"/>
      <c r="H42" s="41"/>
      <c r="I42" s="42"/>
      <c r="J42" s="42"/>
      <c r="K42" s="42"/>
      <c r="L42" s="42"/>
      <c r="N42" s="41"/>
      <c r="O42" s="42"/>
      <c r="P42" s="42"/>
      <c r="Q42" s="42"/>
      <c r="R42" s="42"/>
    </row>
    <row r="43" spans="2:18" x14ac:dyDescent="0.2">
      <c r="B43" s="41"/>
      <c r="C43" s="42"/>
      <c r="D43" s="42"/>
      <c r="E43" s="42"/>
      <c r="F43" s="42"/>
      <c r="H43" s="41"/>
      <c r="I43" s="42"/>
      <c r="J43" s="42"/>
      <c r="K43" s="42"/>
      <c r="L43" s="42"/>
      <c r="N43" s="41"/>
      <c r="O43" s="42"/>
      <c r="P43" s="42"/>
      <c r="Q43" s="42"/>
      <c r="R43" s="42"/>
    </row>
    <row r="44" spans="2:18" x14ac:dyDescent="0.2">
      <c r="B44" s="41"/>
      <c r="C44" s="42"/>
      <c r="D44" s="42"/>
      <c r="E44" s="42"/>
      <c r="F44" s="42"/>
      <c r="H44" s="41"/>
      <c r="I44" s="42"/>
      <c r="J44" s="42"/>
      <c r="K44" s="42"/>
      <c r="L44" s="42"/>
      <c r="N44" s="41"/>
      <c r="O44" s="42"/>
      <c r="P44" s="42"/>
      <c r="Q44" s="42"/>
      <c r="R44" s="42"/>
    </row>
    <row r="45" spans="2:18" x14ac:dyDescent="0.2">
      <c r="B45" s="41"/>
      <c r="C45" s="42"/>
      <c r="D45" s="42"/>
      <c r="E45" s="42"/>
      <c r="F45" s="42"/>
      <c r="H45" s="41"/>
      <c r="I45" s="42"/>
      <c r="J45" s="42"/>
      <c r="K45" s="42"/>
      <c r="L45" s="42"/>
      <c r="N45" s="41"/>
      <c r="O45" s="42"/>
      <c r="P45" s="42"/>
      <c r="Q45" s="42"/>
      <c r="R45" s="42"/>
    </row>
    <row r="46" spans="2:18" x14ac:dyDescent="0.2">
      <c r="B46" s="41"/>
      <c r="C46" s="42"/>
      <c r="D46" s="42"/>
      <c r="E46" s="42"/>
      <c r="F46" s="42"/>
      <c r="H46" s="41"/>
      <c r="I46" s="42"/>
      <c r="J46" s="42"/>
      <c r="K46" s="42"/>
      <c r="L46" s="42"/>
      <c r="N46" s="41"/>
      <c r="O46" s="42"/>
      <c r="P46" s="42"/>
      <c r="Q46" s="42"/>
      <c r="R46" s="42"/>
    </row>
    <row r="47" spans="2:18" x14ac:dyDescent="0.2">
      <c r="B47" s="41"/>
      <c r="C47" s="42"/>
      <c r="D47" s="42"/>
      <c r="E47" s="42"/>
      <c r="F47" s="42"/>
      <c r="H47" s="41"/>
      <c r="I47" s="42"/>
      <c r="J47" s="42"/>
      <c r="K47" s="42"/>
      <c r="L47" s="42"/>
      <c r="N47" s="41"/>
      <c r="O47" s="42"/>
      <c r="P47" s="42"/>
      <c r="Q47" s="42"/>
      <c r="R47" s="42"/>
    </row>
    <row r="48" spans="2:18" x14ac:dyDescent="0.2">
      <c r="B48" s="41"/>
      <c r="C48" s="42"/>
      <c r="D48" s="42"/>
      <c r="E48" s="42"/>
      <c r="F48" s="42"/>
      <c r="H48" s="41"/>
      <c r="I48" s="42"/>
      <c r="J48" s="42"/>
      <c r="K48" s="42"/>
      <c r="L48" s="42"/>
      <c r="N48" s="41"/>
      <c r="O48" s="42"/>
      <c r="P48" s="42"/>
      <c r="Q48" s="42"/>
      <c r="R48" s="42"/>
    </row>
    <row r="49" spans="2:18" x14ac:dyDescent="0.2">
      <c r="B49" s="41"/>
      <c r="C49" s="42"/>
      <c r="D49" s="42"/>
      <c r="E49" s="42"/>
      <c r="F49" s="42"/>
      <c r="H49" s="41"/>
      <c r="I49" s="42"/>
      <c r="J49" s="42"/>
      <c r="K49" s="42"/>
      <c r="L49" s="42"/>
      <c r="N49" s="41"/>
      <c r="O49" s="42"/>
      <c r="P49" s="42"/>
      <c r="Q49" s="42"/>
      <c r="R49" s="42"/>
    </row>
    <row r="50" spans="2:18" x14ac:dyDescent="0.2">
      <c r="B50" s="41"/>
      <c r="C50" s="42"/>
      <c r="D50" s="42"/>
      <c r="E50" s="42"/>
      <c r="F50" s="42"/>
      <c r="H50" s="41"/>
      <c r="I50" s="42"/>
      <c r="J50" s="42"/>
      <c r="K50" s="42"/>
      <c r="L50" s="42"/>
      <c r="N50" s="41"/>
      <c r="O50" s="42"/>
      <c r="P50" s="42"/>
      <c r="Q50" s="42"/>
      <c r="R50" s="42"/>
    </row>
    <row r="51" spans="2:18" x14ac:dyDescent="0.2">
      <c r="B51" s="41"/>
      <c r="C51" s="42"/>
      <c r="D51" s="42"/>
      <c r="E51" s="42"/>
      <c r="F51" s="42"/>
      <c r="H51" s="41"/>
      <c r="I51" s="42"/>
      <c r="J51" s="42"/>
      <c r="K51" s="42"/>
      <c r="L51" s="42"/>
      <c r="N51" s="41"/>
      <c r="O51" s="42"/>
      <c r="P51" s="42"/>
      <c r="Q51" s="42"/>
      <c r="R51" s="42"/>
    </row>
  </sheetData>
  <mergeCells count="3">
    <mergeCell ref="B3:F3"/>
    <mergeCell ref="H3:L3"/>
    <mergeCell ref="N3:R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B353D9-B941-4321-8CAD-116227C678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6B85A3-D164-432D-8756-73AC46EF31A2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B638D32-4FA2-4AC9-B60D-432F43D7B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Totals</vt:lpstr>
      <vt:lpstr>No. 4 Dist</vt:lpstr>
      <vt:lpstr>No. 8 Dist</vt:lpstr>
      <vt:lpstr>2" Cond</vt:lpstr>
      <vt:lpstr>3" Cond</vt:lpstr>
      <vt:lpstr>(1)-2" Enc</vt:lpstr>
      <vt:lpstr>(2)-2" Enc</vt:lpstr>
      <vt:lpstr>(3)-2" Enc</vt:lpstr>
      <vt:lpstr>(4)-2" Enc</vt:lpstr>
      <vt:lpstr>(4)-3" Enc</vt:lpstr>
      <vt:lpstr>Trench</vt:lpstr>
      <vt:lpstr>Trench, Type A</vt:lpstr>
      <vt:lpstr>Sign, FS</vt:lpstr>
      <vt:lpstr>3C</vt:lpstr>
      <vt:lpstr>7C</vt:lpstr>
      <vt:lpstr>9C</vt:lpstr>
      <vt:lpstr>144 F.O.</vt:lpstr>
      <vt:lpstr>24 F.O.</vt:lpstr>
      <vt:lpstr>Reuse 144 F.O.</vt:lpstr>
      <vt:lpstr>Lead-In C</vt:lpstr>
      <vt:lpstr>2C Pwr</vt:lpstr>
      <vt:lpstr>3C Pwr</vt:lpstr>
      <vt:lpstr>Mound St. Part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Barbieri, Maggie</cp:lastModifiedBy>
  <cp:lastPrinted>2015-05-18T14:50:53Z</cp:lastPrinted>
  <dcterms:created xsi:type="dcterms:W3CDTF">2005-09-27T11:52:28Z</dcterms:created>
  <dcterms:modified xsi:type="dcterms:W3CDTF">2021-06-15T16:18:36Z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