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60\06634_6A\structures\FRA071_1503L\spreadsheets\"/>
    </mc:Choice>
  </mc:AlternateContent>
  <bookViews>
    <workbookView xWindow="0" yWindow="0" windowWidth="18870" windowHeight="7215"/>
  </bookViews>
  <sheets>
    <sheet name="Sheet1" sheetId="1" r:id="rId1"/>
    <sheet name="Sheet2"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15" i="1" l="1"/>
  <c r="G205" i="1" l="1"/>
  <c r="H313" i="1"/>
  <c r="H308" i="1"/>
  <c r="G208" i="1"/>
  <c r="G197" i="1"/>
  <c r="G194" i="1"/>
  <c r="G165" i="1"/>
  <c r="G162" i="1"/>
  <c r="J613" i="1"/>
  <c r="J610" i="1"/>
  <c r="J593" i="1"/>
  <c r="H569" i="1"/>
  <c r="H571" i="1"/>
  <c r="H538" i="1"/>
  <c r="J412" i="1"/>
  <c r="H396" i="1"/>
  <c r="H400" i="1"/>
  <c r="J343" i="1"/>
  <c r="H296" i="1" l="1"/>
  <c r="H302" i="1"/>
  <c r="H287" i="1"/>
  <c r="H288" i="1"/>
  <c r="H289" i="1"/>
  <c r="J256" i="1"/>
  <c r="H256" i="1"/>
  <c r="J254" i="1"/>
  <c r="G241" i="1"/>
  <c r="H220" i="1"/>
  <c r="J220" i="1"/>
  <c r="G113" i="1" l="1"/>
  <c r="G110" i="1"/>
  <c r="G85" i="1"/>
  <c r="G82" i="1"/>
  <c r="G67" i="1"/>
  <c r="G64" i="1"/>
  <c r="G40" i="1"/>
  <c r="G36" i="1"/>
</calcChain>
</file>

<file path=xl/sharedStrings.xml><?xml version="1.0" encoding="utf-8"?>
<sst xmlns="http://schemas.openxmlformats.org/spreadsheetml/2006/main" count="1146" uniqueCount="480">
  <si>
    <t xml:space="preserve">Job No: </t>
  </si>
  <si>
    <t>06634_6A</t>
  </si>
  <si>
    <t xml:space="preserve">Sheet: </t>
  </si>
  <si>
    <t xml:space="preserve">Design: </t>
  </si>
  <si>
    <t>ABD</t>
  </si>
  <si>
    <t xml:space="preserve">Date: </t>
  </si>
  <si>
    <t xml:space="preserve">Check: </t>
  </si>
  <si>
    <t xml:space="preserve">Office: </t>
  </si>
  <si>
    <t>Columbus</t>
  </si>
  <si>
    <t xml:space="preserve">Project: </t>
  </si>
  <si>
    <t xml:space="preserve">Element: </t>
  </si>
  <si>
    <t>FRA-70-1503L</t>
  </si>
  <si>
    <t>BF001</t>
  </si>
  <si>
    <r>
      <t xml:space="preserve">INTERSECTING ROADWAYS/STRUCTURES/UTILITIES </t>
    </r>
    <r>
      <rPr>
        <b/>
        <i/>
        <u/>
        <sz val="11"/>
        <color theme="1"/>
        <rFont val="Calibri"/>
        <family val="2"/>
        <scheme val="minor"/>
      </rPr>
      <t>(MOVING UPSTATION)</t>
    </r>
  </si>
  <si>
    <t>OLD 71SB RAMP SLIGHTLY INTERSECTS AT REAR ABUTMENT. NOT INCLUDED IN BF001. WILL NEED TO BE REMOVED FOR THE CONSTRUCTION OF 1503L.</t>
  </si>
  <si>
    <t>STA. 231+85.48</t>
  </si>
  <si>
    <t>STA. 231+87.55</t>
  </si>
  <si>
    <t>EL. 1 = 696.75</t>
  </si>
  <si>
    <t>EL. 2 = 697.10</t>
  </si>
  <si>
    <t>DR_X_STORM_SEWER</t>
  </si>
  <si>
    <t>BU002</t>
  </si>
  <si>
    <t>EX. ELECTRIC</t>
  </si>
  <si>
    <t>EX. 24" RCP</t>
  </si>
  <si>
    <t>UT_X_ELECTRIC</t>
  </si>
  <si>
    <t>BU001</t>
  </si>
  <si>
    <t>STA. 233+93.94</t>
  </si>
  <si>
    <t>EXISTING 315SB</t>
  </si>
  <si>
    <t>CHAIN: CLXS315SB</t>
  </si>
  <si>
    <t>EX. WALL</t>
  </si>
  <si>
    <t>STA. 233+90.08</t>
  </si>
  <si>
    <t>STA. 234+06.04</t>
  </si>
  <si>
    <t>DRAWN AS ESTIMATE</t>
  </si>
  <si>
    <t>CENTERLINE</t>
  </si>
  <si>
    <t>STA. 234+72.05</t>
  </si>
  <si>
    <t>EX. CURB</t>
  </si>
  <si>
    <t>PROP. CONC. BARRIER</t>
  </si>
  <si>
    <t>STA. 235+19.28</t>
  </si>
  <si>
    <t>STA. 235+20.37</t>
  </si>
  <si>
    <t>STA. 235+22.93</t>
  </si>
  <si>
    <t>BC001</t>
  </si>
  <si>
    <t>BK001</t>
  </si>
  <si>
    <t>89464BP001</t>
  </si>
  <si>
    <t>STA. 234+98.21</t>
  </si>
  <si>
    <t>EX. 15" RCP</t>
  </si>
  <si>
    <t>EL. 1 = 701.10</t>
  </si>
  <si>
    <t>EL. 2 = 700.85</t>
  </si>
  <si>
    <t>STA. 236+00.49</t>
  </si>
  <si>
    <t>STA. 236+48.87</t>
  </si>
  <si>
    <t>CHAIN: BLPS315SB</t>
  </si>
  <si>
    <t>SHAPE: B&amp;N\6A Proposal File fom B&amp;N\81828KS001</t>
  </si>
  <si>
    <t>LEFT SHOULDER</t>
  </si>
  <si>
    <t>STA. 235+76.35</t>
  </si>
  <si>
    <t>LEFT EOP</t>
  </si>
  <si>
    <t>RIGHT EOP</t>
  </si>
  <si>
    <t>STA. 236+50.93</t>
  </si>
  <si>
    <t>STA. 236+08.93</t>
  </si>
  <si>
    <t>STA. 235+88.07</t>
  </si>
  <si>
    <t>EL. =</t>
  </si>
  <si>
    <t>RIGHT SHOULDER</t>
  </si>
  <si>
    <t>STA. 236+72.19</t>
  </si>
  <si>
    <t>FINAL INTERCHANGE DESIGN</t>
  </si>
  <si>
    <t>CHAIN: BLXR315AD</t>
  </si>
  <si>
    <t>EXISTING 315AD-2B</t>
  </si>
  <si>
    <t>PROP. RIGHT SHOULDER</t>
  </si>
  <si>
    <t>PROP. GUARD RAIL</t>
  </si>
  <si>
    <t>STA. 236+66.07</t>
  </si>
  <si>
    <t>STA. 236+68.51</t>
  </si>
  <si>
    <t>STA. 236+69.53</t>
  </si>
  <si>
    <t>STA. 236+80.56</t>
  </si>
  <si>
    <t>STA. 237+26.54</t>
  </si>
  <si>
    <t>STA. 237+27.47</t>
  </si>
  <si>
    <t>STA. 237+27.29</t>
  </si>
  <si>
    <t>STA. 237+27.32</t>
  </si>
  <si>
    <t>CHAIN: BLPRA4</t>
  </si>
  <si>
    <t>BASELINE</t>
  </si>
  <si>
    <t>NO BARRIERS DRAWN IN BY B&amp;N YET. NOT SURE WHAT THE LIMITS OF THE ROAD ARE OTHER THAN THE SHOULDERS. CONCRETE BARRIERS DRAWN INTO THE BF001 FOR NOW JUST BEYOND SHOULDERS. GRADING UNKOWN. SPOKE WITH JOHN STAINS; TAKE THE GRADE OUT A FEW FEET AND THEN MEET THE EXISTING AT A REASONABLE SLOPE.</t>
  </si>
  <si>
    <t>STA. 237+56.00</t>
  </si>
  <si>
    <t>STA. 237+66.52</t>
  </si>
  <si>
    <t>STA. 237+87.22</t>
  </si>
  <si>
    <t>STA. 237+92.33</t>
  </si>
  <si>
    <t>STA. 238+15.98</t>
  </si>
  <si>
    <t>EX. 48" RCP</t>
  </si>
  <si>
    <t>BU004</t>
  </si>
  <si>
    <t>EL. 1 = 684.39</t>
  </si>
  <si>
    <t>EL. 2 = 684.28</t>
  </si>
  <si>
    <t>STA. 238+89.03</t>
  </si>
  <si>
    <t>1 OF 4</t>
  </si>
  <si>
    <t>STA. 238+38.58</t>
  </si>
  <si>
    <t>STA. 238+44.28</t>
  </si>
  <si>
    <t>STA. 238+94.36</t>
  </si>
  <si>
    <t>STA. 239+05.22</t>
  </si>
  <si>
    <t>CHAIN: BLPS315NB/BLPRA6</t>
  </si>
  <si>
    <t xml:space="preserve">NO BARRIERS DRAWN IN BY B&amp;N YET. NOT SURE WHAT THE LIMITS OF THE ROAD ARE OTHER THAN THE SHOULDERS. CONCRETE BARRIERS DRAWN INTO THE BF001 FOR NOW JUST BEYOND SHOULDERS. GRADING UNKOWN. MEETS WITH RAMP A4 TO THE LEFT JUST BEYOND GORE SEPARATION. </t>
  </si>
  <si>
    <t>EXISTING 315NB/70EB-315NB</t>
  </si>
  <si>
    <t>EX. GUARD RAIL</t>
  </si>
  <si>
    <t>CHAIN: CLXS315NB</t>
  </si>
  <si>
    <t>STA. 238+71.51</t>
  </si>
  <si>
    <t>STA. 238+72.65</t>
  </si>
  <si>
    <t>STA. 239+11.85</t>
  </si>
  <si>
    <t>STA. 239+83.30</t>
  </si>
  <si>
    <t>STA. 239+84.20</t>
  </si>
  <si>
    <t>STA. 239+85.34</t>
  </si>
  <si>
    <t>CHAIN: BLPRC5</t>
  </si>
  <si>
    <t>SHAPE: GPD\2014-12-11 Revised BF-KS-input files\77372KS001</t>
  </si>
  <si>
    <t>INTERIM 6A COMPLETE</t>
  </si>
  <si>
    <t>STA. 239+24.43</t>
  </si>
  <si>
    <t>STA. 239+31.04</t>
  </si>
  <si>
    <t>STA. 239+48.78</t>
  </si>
  <si>
    <t>STA. 239+55.47</t>
  </si>
  <si>
    <t>NO BARRIERS OR SLAB DRAWN IN BY GPD YET. NOT SURE WHAT THE LIMITS OF THE STRUCTURE ARE OTHER THAN THE SHOULDERS. CONCRETE BARRIERS DRAWN INTO THE BF001 FOR NOW JUST BEYOND SHOULDERS. LINEWORK ALSO COMING IN FROM THE FINAL INTERCHANGE BASEMAP, WHICH INCLUDES SLAB LINEWORK. NOT TRUSTING THIS SLAB LINEWORK DUE TO THE FACT IT IS FROM B&amp;N FOR A GPD BRIDGE. NUMBER AND LOCATION OF GIRDERS ARE ESTIMATED.</t>
  </si>
  <si>
    <t>EX. 30" STM</t>
  </si>
  <si>
    <t>STA. 239+71.86</t>
  </si>
  <si>
    <t>STA. 239+74.69</t>
  </si>
  <si>
    <t>PROP. RAMP C5 (4A)</t>
  </si>
  <si>
    <t>PROP. 315NB/RAMP A6 (6)</t>
  </si>
  <si>
    <t>PROPOSED RAMP A4 (6)</t>
  </si>
  <si>
    <t>PROPOSED 315SB (6)</t>
  </si>
  <si>
    <t>EX. 36" STM</t>
  </si>
  <si>
    <t>EL. 1 = 686.68</t>
  </si>
  <si>
    <t>EL. 2 = 685.61</t>
  </si>
  <si>
    <t>STA. 240+19.08</t>
  </si>
  <si>
    <t>EXISTING 71SB</t>
  </si>
  <si>
    <t>EXISTING BRIDGE 70EB</t>
  </si>
  <si>
    <t>PLANS: FRA-71-1307S WBIR70 TO SBIR71 RAMP UNDER IR70 OVER SR315</t>
  </si>
  <si>
    <t>CHAIN: N/A</t>
  </si>
  <si>
    <t>EL. 1 = 695.3 +\-</t>
  </si>
  <si>
    <t>PLANS: FRA-70-1305S EBIR70 OVER SBSR315 NBIR71 TO WBIR70 RAMP AND NBSR315</t>
  </si>
  <si>
    <t>STA. 239+96.79</t>
  </si>
  <si>
    <t>STA. 240+94.89</t>
  </si>
  <si>
    <t>PIER 4 WILL BE ABOVE GROUND, AS SHOWN, IN ORDER TO STRADDLE THE EXISTING STORM SEWER. DIRT WILL BE MOUNDED ON TOP OF FOOTING AND SHOWN GRADED INTO THE EXISTING GROUND. AFTER FOOTING IS SIZED WE WILL KNOW HOW AND WHERE TO TIE INTO GPD'S PROPOSED GUARD RAIL.</t>
  </si>
  <si>
    <t>used approx. elevations from sheet 40/46</t>
  </si>
  <si>
    <t>STA. 241+22.59</t>
  </si>
  <si>
    <t>STA. 239+76.88</t>
  </si>
  <si>
    <t>used approx. elevations from sheet 25/27</t>
  </si>
  <si>
    <t>LOOKS A BIT STRANGE WITH 4 GIRDERS SINCE IT CORSSES 1503 AT SUCH A SKEW. ALSO, LAST DRAWN GIRDER INTERSECTS WITH EXISTING GROUND. RIGHT END OF STRUCTURE WOULD ACTUALLY BE ON GROUND, BUT WOULDN’T LOOK RIGHT TO ONLY DRAW A PORTION OF THE STRUCTURE AS A STRUCTURE AND HAVE IT CONVERT PART WAY INTO A ROADWAY.</t>
  </si>
  <si>
    <t>PROP. RAMP B5 (6)</t>
  </si>
  <si>
    <t>PROP. 70EB (6)</t>
  </si>
  <si>
    <t>CHAIN: BLPI070EB</t>
  </si>
  <si>
    <t>NO BARRIERS DRAWN IN BY B&amp;N YET. NOT SURE WHAT THE LIMITS OF THE ROAD ARE OTHER THAN THE SHOULDERS AND "EDGE OF DECK". CONCRETE BARRIERS DRAWN INTO THE BF001 FOR NOW JUST BEYOND SHOULDERS.</t>
  </si>
  <si>
    <t>STA. 240+42.32</t>
  </si>
  <si>
    <t>STA. 240+57.39</t>
  </si>
  <si>
    <t>STA. 241+04.03</t>
  </si>
  <si>
    <t>STA. 241+20.13</t>
  </si>
  <si>
    <t>PROP. STM.</t>
  </si>
  <si>
    <t>DR_P_STORM_SEWER</t>
  </si>
  <si>
    <t>BD001_Step_7</t>
  </si>
  <si>
    <t>EL. 1 = ?</t>
  </si>
  <si>
    <t>EL. 2 = ?</t>
  </si>
  <si>
    <t>STA. 241+31.07</t>
  </si>
  <si>
    <t>SPOKE WITH TED REGARDING THIS BASEMAP. HE SAID TO REMOVE IT, BECAUSE THE BASEMAP IS VERY OLD AND IRRELEVANT TO THIS PROJECT NOW.</t>
  </si>
  <si>
    <t>CHAIN: BLPRB5</t>
  </si>
  <si>
    <t>STA. 241+67.42</t>
  </si>
  <si>
    <t>STA. 241+71.47</t>
  </si>
  <si>
    <t>STA. 241+87.70</t>
  </si>
  <si>
    <t>STA. 241+93.79</t>
  </si>
  <si>
    <t>LEFT EOP/CL</t>
  </si>
  <si>
    <t>PROPOSED 70WB (6)</t>
  </si>
  <si>
    <t>CHAIN: BLPI070WB</t>
  </si>
  <si>
    <t>STA. 242+28.72</t>
  </si>
  <si>
    <t>STA. 242+48.62</t>
  </si>
  <si>
    <t>STA. 242+90.55</t>
  </si>
  <si>
    <t>STA. 243+12.79</t>
  </si>
  <si>
    <t>EXISTING 315SB/70EB</t>
  </si>
  <si>
    <t>STA. 242+64.63</t>
  </si>
  <si>
    <t>STA. 242+65.18</t>
  </si>
  <si>
    <t>STA. 242+65.29</t>
  </si>
  <si>
    <t>STA. 243+05.17</t>
  </si>
  <si>
    <t>STA. 243+05.82</t>
  </si>
  <si>
    <t>STA. 243+06.88</t>
  </si>
  <si>
    <t>PROP. DITCH</t>
  </si>
  <si>
    <t>BD001</t>
  </si>
  <si>
    <t>DR_P_DITCH</t>
  </si>
  <si>
    <t xml:space="preserve">EL. 1 = </t>
  </si>
  <si>
    <t xml:space="preserve">EL. 2 = </t>
  </si>
  <si>
    <t>ELEVATIONS FROM GRADING IN BP011 BASEMAP (6A)</t>
  </si>
  <si>
    <t>STA. 243+48.41</t>
  </si>
  <si>
    <t>STA. 243+49.13</t>
  </si>
  <si>
    <t>CHAIN: BLPTWI70WB</t>
  </si>
  <si>
    <t>RIGHT GUARD RAIL</t>
  </si>
  <si>
    <t>LEFT GUARD RAIL</t>
  </si>
  <si>
    <t>SHAPE: NOT NEEDED</t>
  </si>
  <si>
    <t>ELEVATIONS TAKEN FROM BP011 (6A)</t>
  </si>
  <si>
    <t>STA. 243+81.43</t>
  </si>
  <si>
    <t>STA. 243+83.97</t>
  </si>
  <si>
    <t>STA. 244+09.85</t>
  </si>
  <si>
    <t>STA. 244+20.51</t>
  </si>
  <si>
    <t>STA. 244+23.21</t>
  </si>
  <si>
    <t>PROP. TEMP. RAMP 70WB/315NB</t>
  </si>
  <si>
    <t>EX. RAMP 70WB/315NB</t>
  </si>
  <si>
    <t>EX. RT. GUARD RAIL</t>
  </si>
  <si>
    <t>EX. LT. GUARD RAIL</t>
  </si>
  <si>
    <t>89464BC001</t>
  </si>
  <si>
    <t>STA. 243+89.70</t>
  </si>
  <si>
    <t>STA. 243+90.40</t>
  </si>
  <si>
    <t>STA. 243+90.48</t>
  </si>
  <si>
    <t>STA. 244+32.68</t>
  </si>
  <si>
    <t>STA. 244+33.43</t>
  </si>
  <si>
    <t>STA. 244+34.15</t>
  </si>
  <si>
    <t>EL. 1 = 720.39</t>
  </si>
  <si>
    <t>EL. 2 = 705.27</t>
  </si>
  <si>
    <t>EX. 15" STM</t>
  </si>
  <si>
    <t>STA. 244+26.33</t>
  </si>
  <si>
    <t xml:space="preserve">EL. @ INTERSECTION = </t>
  </si>
  <si>
    <t>STA. 244+36.62</t>
  </si>
  <si>
    <t>STA. 244+37.52</t>
  </si>
  <si>
    <t>RD_X_WALL</t>
  </si>
  <si>
    <t>STA. 244+47.54</t>
  </si>
  <si>
    <t>ONLY ONE LINE IN THE BC001, SO THICKNESS IS GUESSED ALONG WITH ALL OTHER DIMENSIONS.</t>
  </si>
  <si>
    <t>EX. 70WB</t>
  </si>
  <si>
    <t>STA. 244+76.32</t>
  </si>
  <si>
    <t>STA. 244+76.94</t>
  </si>
  <si>
    <t>STA. 244+77.92</t>
  </si>
  <si>
    <t>STA. 245+62.97</t>
  </si>
  <si>
    <t>STA. 245+64.08</t>
  </si>
  <si>
    <t>STA. 245+65.54</t>
  </si>
  <si>
    <t>EX. 70WB/315NB</t>
  </si>
  <si>
    <t>STA. 246+03.27</t>
  </si>
  <si>
    <t>STA. 246+03.56</t>
  </si>
  <si>
    <t>STA. 246+04.55</t>
  </si>
  <si>
    <t>STA. 246+69.15</t>
  </si>
  <si>
    <t>STA. 246+70.34</t>
  </si>
  <si>
    <t>STA. 246+71.46</t>
  </si>
  <si>
    <t>CHAIN: BLPRD3</t>
  </si>
  <si>
    <t>89464BK001</t>
  </si>
  <si>
    <t>LEFT BARRIER</t>
  </si>
  <si>
    <t>RIGHT BARRIER</t>
  </si>
  <si>
    <t>STA. 244+73.25</t>
  </si>
  <si>
    <t>STA. 244+76.45</t>
  </si>
  <si>
    <t>STA. 245+37.96</t>
  </si>
  <si>
    <t>STA. 245+64.33</t>
  </si>
  <si>
    <t>STA. 245+68.10</t>
  </si>
  <si>
    <t>CHAIN: BLPTWRD3N</t>
  </si>
  <si>
    <t>PROP. TEMP. RAMP D3S (6A)</t>
  </si>
  <si>
    <t>PROP. TEMP. RAMP D3N (6A)</t>
  </si>
  <si>
    <t>STA. 245+98.67</t>
  </si>
  <si>
    <t>STA. 246+02.19</t>
  </si>
  <si>
    <t>STA. 246+38.79</t>
  </si>
  <si>
    <t>STA. 246+50.33</t>
  </si>
  <si>
    <t>STA. 246+54.24</t>
  </si>
  <si>
    <t>STA. 245+71.35</t>
  </si>
  <si>
    <t>FUTURE RAMP D3 &amp; D5</t>
  </si>
  <si>
    <t>SHOULDER</t>
  </si>
  <si>
    <t>GORE</t>
  </si>
  <si>
    <t>EOP</t>
  </si>
  <si>
    <t>GORE/CL</t>
  </si>
  <si>
    <t>STA. 244+92.54</t>
  </si>
  <si>
    <t>STA. 245+04.60</t>
  </si>
  <si>
    <t>STA. 245+64.88</t>
  </si>
  <si>
    <t>STA. 245+96.50</t>
  </si>
  <si>
    <t>STA. 246+13.09</t>
  </si>
  <si>
    <t>STA. 245+87.97</t>
  </si>
  <si>
    <t>STA. 245+99.51</t>
  </si>
  <si>
    <t>STA. 246+69.56</t>
  </si>
  <si>
    <t>STA. 246+80.40</t>
  </si>
  <si>
    <t>STA. 246+00.44</t>
  </si>
  <si>
    <t>EX. 48" STM</t>
  </si>
  <si>
    <t>UT_X_SAN_STORM_LINE</t>
  </si>
  <si>
    <t>EL. 1 = 690.89</t>
  </si>
  <si>
    <t>EL. 2 = 690.52</t>
  </si>
  <si>
    <t>EX. OVERHEAD LINE</t>
  </si>
  <si>
    <t>STA. 249+08.10</t>
  </si>
  <si>
    <t>UT_X_OVERHEAD_LINES</t>
  </si>
  <si>
    <t>UT_X_SANITARY_PRESSURE_LINE</t>
  </si>
  <si>
    <t>EX. 36" SAN. PRESS.</t>
  </si>
  <si>
    <t>EX. 10" SAN. PRESS.</t>
  </si>
  <si>
    <t>STA. 249+58.32</t>
  </si>
  <si>
    <t>STA. 249+88.96</t>
  </si>
  <si>
    <t>STA. 250+66.22</t>
  </si>
  <si>
    <t>STA. 250+71.44</t>
  </si>
  <si>
    <t>EX. 72" STM</t>
  </si>
  <si>
    <t>STA. 251+45.44</t>
  </si>
  <si>
    <t>EL. 1 = 695.42</t>
  </si>
  <si>
    <t>EL. 2 = 694.58</t>
  </si>
  <si>
    <t>RIVER CROSSING</t>
  </si>
  <si>
    <t>UT_X_WATER</t>
  </si>
  <si>
    <t>BU003</t>
  </si>
  <si>
    <t>UT_P_WATER</t>
  </si>
  <si>
    <t>EX. 36" WATER</t>
  </si>
  <si>
    <t>PROP. 36" WATER</t>
  </si>
  <si>
    <t>STA. 261+63.17</t>
  </si>
  <si>
    <t>STA. 261+76.03</t>
  </si>
  <si>
    <t>STA. 261+79.98</t>
  </si>
  <si>
    <t>STA. 262+06.15</t>
  </si>
  <si>
    <t>STA. 262+23.86</t>
  </si>
  <si>
    <t>EX. RCP</t>
  </si>
  <si>
    <t>BC003</t>
  </si>
  <si>
    <t>RCP CELL</t>
  </si>
  <si>
    <t>STA. 260+64.98</t>
  </si>
  <si>
    <t>STA. 260+93.24</t>
  </si>
  <si>
    <t>STA. 251+57.33</t>
  </si>
  <si>
    <t>STA. 251+97.63</t>
  </si>
  <si>
    <t>PROP. FENCE</t>
  </si>
  <si>
    <t>RD_P_FENCE</t>
  </si>
  <si>
    <t>BP001</t>
  </si>
  <si>
    <t>STA. 262+33.15</t>
  </si>
  <si>
    <t>PROP. BIKEPATH</t>
  </si>
  <si>
    <t>CHAIN: BIKP001</t>
  </si>
  <si>
    <t>SHAPE: 89464KS003</t>
  </si>
  <si>
    <t>STA. 262+39.99</t>
  </si>
  <si>
    <t>STA. 262+56.88</t>
  </si>
  <si>
    <t>STA. 262+73.46</t>
  </si>
  <si>
    <t>ELEVATIONS ALSO TAKEN FROM BP011 (6A)</t>
  </si>
  <si>
    <t>GRADED SHOULDER</t>
  </si>
  <si>
    <t>STA. 262+83.65</t>
  </si>
  <si>
    <t>STA. 262+34.14</t>
  </si>
  <si>
    <t>PV_P_BIKEWAY</t>
  </si>
  <si>
    <t>EX. BIKEPATH</t>
  </si>
  <si>
    <t>PV_X_BIKEWAY</t>
  </si>
  <si>
    <t>STA. 262+46.11</t>
  </si>
  <si>
    <t>STA. 262+99.88</t>
  </si>
  <si>
    <t>STA. 263+00.38</t>
  </si>
  <si>
    <t>STA. 263+05.99</t>
  </si>
  <si>
    <t>EX. 18" STM</t>
  </si>
  <si>
    <t>EL. 1 = 718.63</t>
  </si>
  <si>
    <t>EL. 2 = 720.11</t>
  </si>
  <si>
    <t>STA. 264+84.69</t>
  </si>
  <si>
    <t>STA. 264+97.53</t>
  </si>
  <si>
    <t>EX. ELECTRIC (5.5')</t>
  </si>
  <si>
    <t>PROP. 16" STM</t>
  </si>
  <si>
    <t>STA. 264+99.09</t>
  </si>
  <si>
    <t>EX. TELECOM</t>
  </si>
  <si>
    <t>UT_X_TELECOM</t>
  </si>
  <si>
    <t>STA. 267+08.45</t>
  </si>
  <si>
    <t>STA. 267+09.16</t>
  </si>
  <si>
    <t>UT_X_GAS</t>
  </si>
  <si>
    <t>STA. 267+16.30</t>
  </si>
  <si>
    <t>STA. 267+16.20</t>
  </si>
  <si>
    <t>EX. WATER (36")</t>
  </si>
  <si>
    <t>STA. 267+19.72</t>
  </si>
  <si>
    <t>STA. 267+46.56</t>
  </si>
  <si>
    <t>STA. 267+50.67</t>
  </si>
  <si>
    <t>STA. 267+69.40</t>
  </si>
  <si>
    <t>STA. 267+88.23</t>
  </si>
  <si>
    <t>PROP. RAILROAD</t>
  </si>
  <si>
    <t>RD_P_RR_1</t>
  </si>
  <si>
    <t>STA. 267+58.95</t>
  </si>
  <si>
    <t>EX. RAILROAD</t>
  </si>
  <si>
    <t>RD_X_RR_1</t>
  </si>
  <si>
    <t>STA. 267+74.66</t>
  </si>
  <si>
    <t>STA. 267+90.21</t>
  </si>
  <si>
    <t>STA. 268+07.74</t>
  </si>
  <si>
    <t>STA. 268+20.36</t>
  </si>
  <si>
    <t>EX. ELEC. VAULT #55</t>
  </si>
  <si>
    <t>UT_X_CISTERN</t>
  </si>
  <si>
    <t>STA. 268+62.66</t>
  </si>
  <si>
    <t>STA. 268+79.36</t>
  </si>
  <si>
    <t>STA. 268+96.18</t>
  </si>
  <si>
    <t>EX. ELEC. VAULT #117</t>
  </si>
  <si>
    <t>STA. 269+20.94</t>
  </si>
  <si>
    <t>STA. 269+26.15</t>
  </si>
  <si>
    <t>PROP. 15" STM</t>
  </si>
  <si>
    <t>STA. 269+56.62</t>
  </si>
  <si>
    <t>STA. 269+57.45</t>
  </si>
  <si>
    <t>STA. 269+70.52</t>
  </si>
  <si>
    <t>EX. MOUND ST. CULDISAC</t>
  </si>
  <si>
    <t>PV_X_CURB</t>
  </si>
  <si>
    <t>STA. 269+71.79</t>
  </si>
  <si>
    <t>STA. 270+52.21</t>
  </si>
  <si>
    <t>STA. 270+57.09</t>
  </si>
  <si>
    <t>STA. 271+69.08</t>
  </si>
  <si>
    <t>STA. 271+73.22</t>
  </si>
  <si>
    <t>PROP. WALL</t>
  </si>
  <si>
    <t>RD_P_WALL</t>
  </si>
  <si>
    <t>89464_E4BW001</t>
  </si>
  <si>
    <t>DIMENSIONS ARE ESTIMATED. GRADING DOWNSTATION FROM THE WALL IS FOUND FROM BP011.</t>
  </si>
  <si>
    <t>STA. 274+08.29</t>
  </si>
  <si>
    <t>STA. 274+10.36</t>
  </si>
  <si>
    <t>PROP. RAMP D7 (6A)</t>
  </si>
  <si>
    <t>CHAIN: BLPRD7</t>
  </si>
  <si>
    <t>RIGHT E.O.SHAPE</t>
  </si>
  <si>
    <t>RIGHT GRADED SHLDR</t>
  </si>
  <si>
    <t>ELEVATIONS TAKEN FROM SHAPE AND GRADING FROM BP011 (6A). PARAPETS' FACE PLACED AT SHOULDERS.</t>
  </si>
  <si>
    <t>STA. 274+14.88</t>
  </si>
  <si>
    <t>STA. 274+29.77</t>
  </si>
  <si>
    <t>STA. 274+63.13</t>
  </si>
  <si>
    <t>STA. 274+76.00</t>
  </si>
  <si>
    <t>STA. 274+80.18</t>
  </si>
  <si>
    <t>STA. 275+79.51</t>
  </si>
  <si>
    <t>STA. 275+86.18</t>
  </si>
  <si>
    <t>STA. 276+22.24</t>
  </si>
  <si>
    <t>EL. 1 = 714.45</t>
  </si>
  <si>
    <t>STA. 276+22.97</t>
  </si>
  <si>
    <t>STA. 276+56.12</t>
  </si>
  <si>
    <t>STA. 276+74.00</t>
  </si>
  <si>
    <t>EX. SHORT ST.</t>
  </si>
  <si>
    <t>PV_X_EOP</t>
  </si>
  <si>
    <t>STA. 276+80.72</t>
  </si>
  <si>
    <t>STA. 277+19.11</t>
  </si>
  <si>
    <t>STA. 277+19.43</t>
  </si>
  <si>
    <t>DREW CURB ON BOTH ENDS OF STREET</t>
  </si>
  <si>
    <t>PROP. SHORT ST.</t>
  </si>
  <si>
    <t>LEFT CURB</t>
  </si>
  <si>
    <t>RIGHT CURB</t>
  </si>
  <si>
    <t>CHAIN: CLXSHORT</t>
  </si>
  <si>
    <t>SHAPE: N/A</t>
  </si>
  <si>
    <t>STA. 276+85.16</t>
  </si>
  <si>
    <t>STA. 276+98.64</t>
  </si>
  <si>
    <t>STA. 277+19.73</t>
  </si>
  <si>
    <t>EX. SAN. PRESS. (10.5')</t>
  </si>
  <si>
    <t>STA. 276+86.73</t>
  </si>
  <si>
    <t>EX. AEP 1469 (6')</t>
  </si>
  <si>
    <t>STA. 276+98.44</t>
  </si>
  <si>
    <t>STA. 277+03.81</t>
  </si>
  <si>
    <t>EX. TELECOM (4')</t>
  </si>
  <si>
    <t>STA. 277+10.15</t>
  </si>
  <si>
    <t>STA. 277+14.30</t>
  </si>
  <si>
    <t>PROP. ?" STM</t>
  </si>
  <si>
    <t>STA. 277+12.69</t>
  </si>
  <si>
    <t>UT_X_SANITARY_STORM_LINE</t>
  </si>
  <si>
    <t>STA. 277+14.18</t>
  </si>
  <si>
    <t>EL. 1 = 705.4</t>
  </si>
  <si>
    <t>EL. 2 = 705.99</t>
  </si>
  <si>
    <t>STA. 277+17.06</t>
  </si>
  <si>
    <t>STA. 277+22.06</t>
  </si>
  <si>
    <t>EX. SAN. STM (20')</t>
  </si>
  <si>
    <t>STA. 277+34.33</t>
  </si>
  <si>
    <t>EX. ELECTRIC (1.375')</t>
  </si>
  <si>
    <t>STA. 277+50.91</t>
  </si>
  <si>
    <t>EL. 1 = 713.78</t>
  </si>
  <si>
    <t>EL. 2 = 709.95</t>
  </si>
  <si>
    <t>STA. 277+80.23</t>
  </si>
  <si>
    <t>EL. 1 = 728.78</t>
  </si>
  <si>
    <t>EL. 2 = 712.14</t>
  </si>
  <si>
    <t>STA. 278+17.37</t>
  </si>
  <si>
    <t>14 OF 14</t>
  </si>
  <si>
    <t>13 OF 14</t>
  </si>
  <si>
    <t>12 OF 14</t>
  </si>
  <si>
    <t>11 OF 14</t>
  </si>
  <si>
    <t>10 OF 14</t>
  </si>
  <si>
    <t>9 OF 14</t>
  </si>
  <si>
    <t>8 OF 14</t>
  </si>
  <si>
    <t>7 OF 14</t>
  </si>
  <si>
    <t>6 OF 14</t>
  </si>
  <si>
    <t>5 OF 14</t>
  </si>
  <si>
    <t>4 OF 14</t>
  </si>
  <si>
    <t>3 OF 14</t>
  </si>
  <si>
    <t>2 OF 14</t>
  </si>
  <si>
    <t>1 OF 14</t>
  </si>
  <si>
    <t>18"x18" CONDUIT BOX, APPROX. 4' UNDERGROUND</t>
  </si>
  <si>
    <t>2" LIGHTING CONDUIT, APPROX. 3' UNDERGROUND</t>
  </si>
  <si>
    <t>TO BE RELOCATED</t>
  </si>
  <si>
    <t>PROP. 8" WATER</t>
  </si>
  <si>
    <t>ABANDONED CIRCULAR COND., APPROX. 15' UNDERGROUND</t>
  </si>
  <si>
    <t>EX. GAS (6")</t>
  </si>
  <si>
    <t>PROP. WATER (8")</t>
  </si>
  <si>
    <t>REPLACES EXISTING, APPROX. 4' UNDERGROUND</t>
  </si>
  <si>
    <t>ABANDONED, APPROX. 4' UNDERGROUND</t>
  </si>
  <si>
    <t>RELOCATED, ELEV. UNKNOWN</t>
  </si>
  <si>
    <t>PLACED AT A SIMILAR HEIGHT AND WITH SIMILAR GRADING AS EXISTING RAILROADS</t>
  </si>
  <si>
    <t>DOP ELEC. VAULT 55, DIM. PROVIDED BY DON K.</t>
  </si>
  <si>
    <t>SOMEWHAT SHALLOW</t>
  </si>
  <si>
    <t>06634_01\utilities\images\AEP\Manhole Details</t>
  </si>
  <si>
    <t>AEP VAULT 117, 1.83' UNDERGROUND</t>
  </si>
  <si>
    <t>EX. 12" STM</t>
  </si>
  <si>
    <t>EL. 1 = 708.82</t>
  </si>
  <si>
    <t>EL. 2 = 707.97</t>
  </si>
  <si>
    <t>STA. 271+14.30</t>
  </si>
  <si>
    <t>APPROX. 4' UNDERGROUND</t>
  </si>
  <si>
    <t>EX. WATER (8")</t>
  </si>
  <si>
    <t>20' DIA. PIPE, APPROX. 100' UNDERGROUND</t>
  </si>
  <si>
    <t>RECTANGULAR, EL. UNKNOWN, TO BE RELOCATED</t>
  </si>
  <si>
    <t>DETAIL SHEET COULD NOT BE FOUND</t>
  </si>
  <si>
    <t>EST. AT 10' UNDERGROUND</t>
  </si>
  <si>
    <t>SPOKE WITH DAN ABOUT FINDING THE ELEVATION. HE FOUND IT ON EXISTING PLAN AS C-39. SPOKE WITH TED ABOUT ITS LOCATION IN REGARD TO PIER 4; WE ARE GOING TO STRADDLE THIS PIPE.</t>
  </si>
  <si>
    <t>DETAIL COC SHEET. EL. = 698.0-0.61 = 697.39</t>
  </si>
  <si>
    <t>O.S.I.S.,COMBINED SANITARY/STORM, VERY SHALLOW</t>
  </si>
  <si>
    <t>SANITARY, TO BE RELOCATED, EL. NOT NEEDED</t>
  </si>
  <si>
    <t>EX. 8" SAN. PRESS.</t>
  </si>
  <si>
    <t>SAN. 8-RP373, ABANDONED, APPROX. 10' UNDERGROUND</t>
  </si>
  <si>
    <t>PIER 22 WILL EITHER STRADDLE OR PIPE REMOVED</t>
  </si>
  <si>
    <t>SAN. 8-RP373, EL. APPROX. 703.0</t>
  </si>
  <si>
    <t>TED HAS NOT DESIGNED THIS YET.</t>
  </si>
  <si>
    <t>ELEV. UNKNOWN, TEMPORARILY DRAWN.</t>
  </si>
  <si>
    <t>ABANDONED BY GPD IN 4A, TO BE REMOVED IF IN CONFLICT WITH PIER 19</t>
  </si>
  <si>
    <t>APPROX. 2.5' UNDERGROUND</t>
  </si>
  <si>
    <t>APPROX. 2.5' UNDERGROUND, TO REMAIN</t>
  </si>
  <si>
    <t>2.5'x2' CONDUIT, 42" GROUND COVER</t>
  </si>
  <si>
    <t>RECTANGULAR, APPROX. 2.5' UNDERGROUND</t>
  </si>
  <si>
    <t>TO BE REROUTED IF IN WAY OF PIER 19</t>
  </si>
  <si>
    <t>WAITING ON DOUG: REMOVED OR RELOCATED?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</si>
</sst>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mm/dd/yy;@"/>
  </numFmts>
  <fonts count="6" x14ac:knownFonts="1">
    <font>
      <sz val="11"/>
      <color theme="1"/>
      <name val="Calibri"/>
      <family val="2"/>
      <scheme val="minor"/>
    </font>
    <font>
      <b/>
      <sz val="11"/>
      <color theme="1"/>
      <name val="Calibri"/>
      <family val="2"/>
      <scheme val="minor"/>
    </font>
    <font>
      <sz val="10"/>
      <name val="Arial"/>
      <family val="2"/>
    </font>
    <font>
      <b/>
      <u/>
      <sz val="11"/>
      <color theme="1"/>
      <name val="Calibri"/>
      <family val="2"/>
      <scheme val="minor"/>
    </font>
    <font>
      <b/>
      <i/>
      <u/>
      <sz val="11"/>
      <color theme="1"/>
      <name val="Calibri"/>
      <family val="2"/>
      <scheme val="minor"/>
    </font>
    <font>
      <i/>
      <sz val="11"/>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4" tint="-0.249977111117893"/>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2" fillId="0" borderId="0"/>
  </cellStyleXfs>
  <cellXfs count="50">
    <xf numFmtId="0" fontId="0" fillId="0" borderId="0" xfId="0"/>
    <xf numFmtId="2" fontId="2" fillId="0" borderId="1" xfId="1" applyNumberFormat="1" applyFill="1" applyBorder="1"/>
    <xf numFmtId="2" fontId="2" fillId="0" borderId="2" xfId="1" applyNumberFormat="1" applyFill="1" applyBorder="1"/>
    <xf numFmtId="2" fontId="2" fillId="0" borderId="2" xfId="1" applyNumberFormat="1" applyFill="1" applyBorder="1" applyAlignment="1">
      <alignment horizontal="right"/>
    </xf>
    <xf numFmtId="164" fontId="2" fillId="0" borderId="2" xfId="1" applyNumberFormat="1" applyFill="1" applyBorder="1"/>
    <xf numFmtId="2" fontId="2" fillId="0" borderId="2" xfId="1" applyNumberFormat="1" applyFont="1" applyBorder="1" applyAlignment="1">
      <alignment horizontal="right"/>
    </xf>
    <xf numFmtId="2" fontId="2" fillId="0" borderId="2" xfId="1" applyNumberFormat="1" applyFont="1" applyFill="1" applyBorder="1" applyAlignment="1"/>
    <xf numFmtId="0" fontId="2" fillId="0" borderId="3" xfId="1" applyNumberFormat="1" applyFont="1" applyFill="1" applyBorder="1" applyAlignment="1">
      <alignment horizontal="left"/>
    </xf>
    <xf numFmtId="2" fontId="2" fillId="0" borderId="4" xfId="1" applyNumberFormat="1" applyFill="1" applyBorder="1"/>
    <xf numFmtId="2" fontId="2" fillId="0" borderId="0" xfId="1" applyNumberFormat="1" applyFill="1" applyBorder="1" applyAlignment="1">
      <alignment horizontal="center"/>
    </xf>
    <xf numFmtId="2" fontId="2" fillId="0" borderId="0" xfId="1" applyNumberFormat="1" applyFill="1" applyBorder="1" applyAlignment="1">
      <alignment horizontal="right"/>
    </xf>
    <xf numFmtId="164" fontId="2" fillId="0" borderId="0" xfId="1" applyNumberFormat="1" applyFill="1" applyBorder="1" applyAlignment="1">
      <alignment horizontal="right"/>
    </xf>
    <xf numFmtId="2" fontId="2" fillId="0" borderId="0" xfId="1" applyNumberFormat="1" applyFont="1" applyBorder="1" applyAlignment="1">
      <alignment horizontal="right"/>
    </xf>
    <xf numFmtId="2" fontId="2" fillId="0" borderId="0" xfId="1" applyNumberFormat="1" applyFont="1" applyFill="1" applyBorder="1" applyAlignment="1"/>
    <xf numFmtId="165" fontId="2" fillId="0" borderId="5" xfId="1" applyNumberFormat="1" applyFill="1" applyBorder="1" applyAlignment="1">
      <alignment horizontal="left"/>
    </xf>
    <xf numFmtId="2" fontId="2" fillId="0" borderId="0" xfId="1" applyNumberFormat="1" applyFill="1" applyBorder="1" applyAlignment="1"/>
    <xf numFmtId="2" fontId="2" fillId="0" borderId="5" xfId="1" applyNumberFormat="1" applyFill="1" applyBorder="1"/>
    <xf numFmtId="2" fontId="2" fillId="0" borderId="6" xfId="1" applyNumberFormat="1" applyFill="1" applyBorder="1"/>
    <xf numFmtId="2" fontId="2" fillId="0" borderId="7" xfId="1" applyNumberFormat="1" applyFill="1" applyBorder="1" applyAlignment="1">
      <alignment horizontal="center"/>
    </xf>
    <xf numFmtId="2" fontId="2" fillId="0" borderId="7" xfId="1" applyNumberFormat="1" applyFill="1" applyBorder="1" applyAlignment="1">
      <alignment horizontal="right"/>
    </xf>
    <xf numFmtId="164" fontId="2" fillId="0" borderId="7" xfId="1" applyNumberFormat="1" applyFill="1" applyBorder="1" applyAlignment="1">
      <alignment horizontal="right"/>
    </xf>
    <xf numFmtId="2" fontId="2" fillId="0" borderId="7" xfId="1" applyNumberFormat="1" applyFont="1" applyBorder="1" applyAlignment="1">
      <alignment horizontal="right"/>
    </xf>
    <xf numFmtId="2" fontId="2" fillId="0" borderId="7" xfId="1" applyNumberFormat="1" applyFont="1" applyFill="1" applyBorder="1" applyAlignment="1"/>
    <xf numFmtId="2" fontId="2" fillId="0" borderId="8" xfId="1" applyNumberFormat="1" applyFill="1" applyBorder="1"/>
    <xf numFmtId="0" fontId="1" fillId="0" borderId="0" xfId="0" applyFont="1"/>
    <xf numFmtId="0" fontId="0" fillId="0" borderId="0" xfId="0" applyAlignment="1">
      <alignment horizontal="left" wrapText="1"/>
    </xf>
    <xf numFmtId="0" fontId="5" fillId="0" borderId="0" xfId="0" applyFont="1"/>
    <xf numFmtId="0" fontId="0" fillId="0" borderId="0" xfId="0" applyAlignment="1">
      <alignment horizontal="right"/>
    </xf>
    <xf numFmtId="0" fontId="0" fillId="0" borderId="0" xfId="0" applyAlignment="1">
      <alignment wrapText="1"/>
    </xf>
    <xf numFmtId="0" fontId="1" fillId="0" borderId="0" xfId="0" applyFont="1" applyFill="1"/>
    <xf numFmtId="0" fontId="0" fillId="0" borderId="0" xfId="0" applyFill="1"/>
    <xf numFmtId="0" fontId="5" fillId="0" borderId="0" xfId="0" applyFont="1" applyFill="1"/>
    <xf numFmtId="0" fontId="0" fillId="0" borderId="0" xfId="0" applyFill="1" applyAlignment="1">
      <alignment horizontal="right"/>
    </xf>
    <xf numFmtId="0" fontId="1" fillId="3" borderId="0" xfId="0" applyFont="1" applyFill="1"/>
    <xf numFmtId="0" fontId="0" fillId="3" borderId="0" xfId="0" applyFill="1"/>
    <xf numFmtId="2" fontId="0" fillId="0" borderId="0" xfId="0" applyNumberFormat="1" applyAlignment="1">
      <alignment horizontal="left"/>
    </xf>
    <xf numFmtId="2" fontId="0" fillId="0" borderId="0" xfId="0" applyNumberFormat="1" applyFill="1"/>
    <xf numFmtId="2" fontId="0" fillId="0" borderId="0" xfId="0" applyNumberFormat="1" applyAlignment="1">
      <alignment horizontal="right"/>
    </xf>
    <xf numFmtId="0" fontId="0" fillId="0" borderId="0" xfId="0" applyAlignment="1">
      <alignment horizontal="left"/>
    </xf>
    <xf numFmtId="2" fontId="0" fillId="0" borderId="0" xfId="0" applyNumberFormat="1" applyFill="1" applyAlignment="1">
      <alignment horizontal="left"/>
    </xf>
    <xf numFmtId="0" fontId="0" fillId="0" borderId="0" xfId="0" applyFill="1" applyAlignment="1">
      <alignment wrapText="1"/>
    </xf>
    <xf numFmtId="0" fontId="1" fillId="2" borderId="0" xfId="0" applyFont="1" applyFill="1"/>
    <xf numFmtId="0" fontId="0" fillId="0" borderId="0" xfId="0" applyAlignment="1">
      <alignment wrapText="1"/>
    </xf>
    <xf numFmtId="0" fontId="0" fillId="0" borderId="0" xfId="0" applyAlignment="1">
      <alignment horizontal="left" wrapText="1"/>
    </xf>
    <xf numFmtId="0" fontId="0" fillId="0" borderId="0" xfId="0" applyAlignment="1">
      <alignment horizontal="left"/>
    </xf>
    <xf numFmtId="0" fontId="3" fillId="0" borderId="0" xfId="0" applyFont="1" applyAlignment="1">
      <alignment horizontal="center"/>
    </xf>
    <xf numFmtId="0" fontId="0" fillId="3" borderId="0" xfId="0" applyFill="1" applyAlignment="1">
      <alignment horizontal="left" wrapText="1"/>
    </xf>
    <xf numFmtId="0" fontId="0" fillId="0" borderId="0" xfId="0" applyFill="1" applyAlignment="1">
      <alignment horizontal="left" wrapText="1"/>
    </xf>
    <xf numFmtId="0" fontId="1" fillId="4" borderId="0" xfId="0" applyFont="1" applyFill="1" applyAlignment="1">
      <alignment horizontal="center"/>
    </xf>
    <xf numFmtId="0" fontId="0" fillId="0" borderId="0" xfId="0" applyAlignment="1">
      <alignment horizontal="center" wrapText="1"/>
    </xf>
  </cellXfs>
  <cellStyles count="2">
    <cellStyle name="Normal" xfId="0" builtinId="0"/>
    <cellStyle name="Normal 2" xfId="1"/>
  </cellStyles>
  <dxfs count="60">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
      <font>
        <b/>
        <i val="0"/>
        <strike val="0"/>
        <color theme="0"/>
      </font>
      <fill>
        <patternFill patternType="solid">
          <bgColor rgb="FFFF0000"/>
        </patternFill>
      </fill>
    </dxf>
    <dxf>
      <font>
        <b/>
        <i val="0"/>
        <strike val="0"/>
        <color theme="0"/>
      </font>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13854</xdr:colOff>
      <xdr:row>0</xdr:row>
      <xdr:rowOff>18186</xdr:rowOff>
    </xdr:from>
    <xdr:to>
      <xdr:col>3</xdr:col>
      <xdr:colOff>605270</xdr:colOff>
      <xdr:row>2</xdr:row>
      <xdr:rowOff>180111</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842654" y="18186"/>
          <a:ext cx="591416" cy="542925"/>
        </a:xfrm>
        <a:prstGeom prst="rect">
          <a:avLst/>
        </a:prstGeom>
        <a:noFill/>
        <a:ln w="9525">
          <a:noFill/>
          <a:miter lim="800000"/>
          <a:headEnd/>
          <a:tailEnd/>
        </a:ln>
      </xdr:spPr>
    </xdr:pic>
    <xdr:clientData/>
  </xdr:twoCellAnchor>
  <xdr:twoCellAnchor>
    <xdr:from>
      <xdr:col>0</xdr:col>
      <xdr:colOff>0</xdr:colOff>
      <xdr:row>0</xdr:row>
      <xdr:rowOff>0</xdr:rowOff>
    </xdr:from>
    <xdr:to>
      <xdr:col>4</xdr:col>
      <xdr:colOff>171450</xdr:colOff>
      <xdr:row>4</xdr:row>
      <xdr:rowOff>114300</xdr:rowOff>
    </xdr:to>
    <xdr:sp macro="" textlink="">
      <xdr:nvSpPr>
        <xdr:cNvPr id="3" name="Text Box 1"/>
        <xdr:cNvSpPr txBox="1">
          <a:spLocks noChangeArrowheads="1"/>
        </xdr:cNvSpPr>
      </xdr:nvSpPr>
      <xdr:spPr bwMode="auto">
        <a:xfrm>
          <a:off x="0" y="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twoCellAnchor editAs="oneCell">
    <xdr:from>
      <xdr:col>3</xdr:col>
      <xdr:colOff>13854</xdr:colOff>
      <xdr:row>0</xdr:row>
      <xdr:rowOff>18186</xdr:rowOff>
    </xdr:from>
    <xdr:to>
      <xdr:col>3</xdr:col>
      <xdr:colOff>605270</xdr:colOff>
      <xdr:row>2</xdr:row>
      <xdr:rowOff>180111</xdr:rowOff>
    </xdr:to>
    <xdr:pic>
      <xdr:nvPicPr>
        <xdr:cNvPr id="4"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842654" y="18186"/>
          <a:ext cx="591416" cy="542925"/>
        </a:xfrm>
        <a:prstGeom prst="rect">
          <a:avLst/>
        </a:prstGeom>
        <a:noFill/>
        <a:ln w="9525">
          <a:noFill/>
          <a:miter lim="800000"/>
          <a:headEnd/>
          <a:tailEnd/>
        </a:ln>
      </xdr:spPr>
    </xdr:pic>
    <xdr:clientData/>
  </xdr:twoCellAnchor>
  <xdr:twoCellAnchor>
    <xdr:from>
      <xdr:col>0</xdr:col>
      <xdr:colOff>0</xdr:colOff>
      <xdr:row>0</xdr:row>
      <xdr:rowOff>0</xdr:rowOff>
    </xdr:from>
    <xdr:to>
      <xdr:col>4</xdr:col>
      <xdr:colOff>171450</xdr:colOff>
      <xdr:row>4</xdr:row>
      <xdr:rowOff>114300</xdr:rowOff>
    </xdr:to>
    <xdr:sp macro="" textlink="">
      <xdr:nvSpPr>
        <xdr:cNvPr id="5" name="Text Box 1"/>
        <xdr:cNvSpPr txBox="1">
          <a:spLocks noChangeArrowheads="1"/>
        </xdr:cNvSpPr>
      </xdr:nvSpPr>
      <xdr:spPr bwMode="auto">
        <a:xfrm>
          <a:off x="0" y="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twoCellAnchor editAs="oneCell">
    <xdr:from>
      <xdr:col>3</xdr:col>
      <xdr:colOff>13854</xdr:colOff>
      <xdr:row>0</xdr:row>
      <xdr:rowOff>18186</xdr:rowOff>
    </xdr:from>
    <xdr:to>
      <xdr:col>3</xdr:col>
      <xdr:colOff>605270</xdr:colOff>
      <xdr:row>2</xdr:row>
      <xdr:rowOff>180111</xdr:rowOff>
    </xdr:to>
    <xdr:pic>
      <xdr:nvPicPr>
        <xdr:cNvPr id="6"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1842654" y="18186"/>
          <a:ext cx="591416" cy="542925"/>
        </a:xfrm>
        <a:prstGeom prst="rect">
          <a:avLst/>
        </a:prstGeom>
        <a:noFill/>
        <a:ln w="9525">
          <a:noFill/>
          <a:miter lim="800000"/>
          <a:headEnd/>
          <a:tailEnd/>
        </a:ln>
      </xdr:spPr>
    </xdr:pic>
    <xdr:clientData/>
  </xdr:twoCellAnchor>
  <xdr:twoCellAnchor>
    <xdr:from>
      <xdr:col>0</xdr:col>
      <xdr:colOff>0</xdr:colOff>
      <xdr:row>0</xdr:row>
      <xdr:rowOff>0</xdr:rowOff>
    </xdr:from>
    <xdr:to>
      <xdr:col>4</xdr:col>
      <xdr:colOff>171450</xdr:colOff>
      <xdr:row>4</xdr:row>
      <xdr:rowOff>114300</xdr:rowOff>
    </xdr:to>
    <xdr:sp macro="" textlink="">
      <xdr:nvSpPr>
        <xdr:cNvPr id="7" name="Text Box 1"/>
        <xdr:cNvSpPr txBox="1">
          <a:spLocks noChangeArrowheads="1"/>
        </xdr:cNvSpPr>
      </xdr:nvSpPr>
      <xdr:spPr bwMode="auto">
        <a:xfrm>
          <a:off x="0" y="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twoCellAnchor editAs="oneCell">
    <xdr:from>
      <xdr:col>3</xdr:col>
      <xdr:colOff>13854</xdr:colOff>
      <xdr:row>0</xdr:row>
      <xdr:rowOff>18186</xdr:rowOff>
    </xdr:from>
    <xdr:to>
      <xdr:col>3</xdr:col>
      <xdr:colOff>605270</xdr:colOff>
      <xdr:row>2</xdr:row>
      <xdr:rowOff>180111</xdr:rowOff>
    </xdr:to>
    <xdr:pic>
      <xdr:nvPicPr>
        <xdr:cNvPr id="8" name="Picture 7"/>
        <xdr:cNvPicPr>
          <a:picLocks noChangeAspect="1" noChangeArrowheads="1"/>
        </xdr:cNvPicPr>
      </xdr:nvPicPr>
      <xdr:blipFill>
        <a:blip xmlns:r="http://schemas.openxmlformats.org/officeDocument/2006/relationships" r:embed="rId1" cstate="print"/>
        <a:srcRect/>
        <a:stretch>
          <a:fillRect/>
        </a:stretch>
      </xdr:blipFill>
      <xdr:spPr bwMode="auto">
        <a:xfrm>
          <a:off x="1842654" y="18186"/>
          <a:ext cx="591416" cy="542925"/>
        </a:xfrm>
        <a:prstGeom prst="rect">
          <a:avLst/>
        </a:prstGeom>
        <a:noFill/>
        <a:ln w="9525">
          <a:noFill/>
          <a:miter lim="800000"/>
          <a:headEnd/>
          <a:tailEnd/>
        </a:ln>
      </xdr:spPr>
    </xdr:pic>
    <xdr:clientData/>
  </xdr:twoCellAnchor>
  <xdr:twoCellAnchor>
    <xdr:from>
      <xdr:col>0</xdr:col>
      <xdr:colOff>0</xdr:colOff>
      <xdr:row>0</xdr:row>
      <xdr:rowOff>0</xdr:rowOff>
    </xdr:from>
    <xdr:to>
      <xdr:col>4</xdr:col>
      <xdr:colOff>171450</xdr:colOff>
      <xdr:row>4</xdr:row>
      <xdr:rowOff>114300</xdr:rowOff>
    </xdr:to>
    <xdr:sp macro="" textlink="">
      <xdr:nvSpPr>
        <xdr:cNvPr id="9" name="Text Box 1"/>
        <xdr:cNvSpPr txBox="1">
          <a:spLocks noChangeArrowheads="1"/>
        </xdr:cNvSpPr>
      </xdr:nvSpPr>
      <xdr:spPr bwMode="auto">
        <a:xfrm>
          <a:off x="0" y="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46</xdr:row>
      <xdr:rowOff>18186</xdr:rowOff>
    </xdr:from>
    <xdr:ext cx="591416" cy="542925"/>
    <xdr:pic>
      <xdr:nvPicPr>
        <xdr:cNvPr id="10" name="Picture 9"/>
        <xdr:cNvPicPr>
          <a:picLocks noChangeAspect="1" noChangeArrowheads="1"/>
        </xdr:cNvPicPr>
      </xdr:nvPicPr>
      <xdr:blipFill>
        <a:blip xmlns:r="http://schemas.openxmlformats.org/officeDocument/2006/relationships" r:embed="rId1" cstate="print"/>
        <a:srcRect/>
        <a:stretch>
          <a:fillRect/>
        </a:stretch>
      </xdr:blipFill>
      <xdr:spPr bwMode="auto">
        <a:xfrm>
          <a:off x="1842654" y="18186"/>
          <a:ext cx="591416" cy="542925"/>
        </a:xfrm>
        <a:prstGeom prst="rect">
          <a:avLst/>
        </a:prstGeom>
        <a:noFill/>
        <a:ln w="9525">
          <a:noFill/>
          <a:miter lim="800000"/>
          <a:headEnd/>
          <a:tailEnd/>
        </a:ln>
      </xdr:spPr>
    </xdr:pic>
    <xdr:clientData/>
  </xdr:oneCellAnchor>
  <xdr:twoCellAnchor>
    <xdr:from>
      <xdr:col>0</xdr:col>
      <xdr:colOff>0</xdr:colOff>
      <xdr:row>46</xdr:row>
      <xdr:rowOff>0</xdr:rowOff>
    </xdr:from>
    <xdr:to>
      <xdr:col>4</xdr:col>
      <xdr:colOff>171450</xdr:colOff>
      <xdr:row>50</xdr:row>
      <xdr:rowOff>114300</xdr:rowOff>
    </xdr:to>
    <xdr:sp macro="" textlink="">
      <xdr:nvSpPr>
        <xdr:cNvPr id="11" name="Text Box 1"/>
        <xdr:cNvSpPr txBox="1">
          <a:spLocks noChangeArrowheads="1"/>
        </xdr:cNvSpPr>
      </xdr:nvSpPr>
      <xdr:spPr bwMode="auto">
        <a:xfrm>
          <a:off x="0" y="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46</xdr:row>
      <xdr:rowOff>18186</xdr:rowOff>
    </xdr:from>
    <xdr:ext cx="591416" cy="542925"/>
    <xdr:pic>
      <xdr:nvPicPr>
        <xdr:cNvPr id="12" name="Picture 11"/>
        <xdr:cNvPicPr>
          <a:picLocks noChangeAspect="1" noChangeArrowheads="1"/>
        </xdr:cNvPicPr>
      </xdr:nvPicPr>
      <xdr:blipFill>
        <a:blip xmlns:r="http://schemas.openxmlformats.org/officeDocument/2006/relationships" r:embed="rId1" cstate="print"/>
        <a:srcRect/>
        <a:stretch>
          <a:fillRect/>
        </a:stretch>
      </xdr:blipFill>
      <xdr:spPr bwMode="auto">
        <a:xfrm>
          <a:off x="1842654" y="18186"/>
          <a:ext cx="591416" cy="542925"/>
        </a:xfrm>
        <a:prstGeom prst="rect">
          <a:avLst/>
        </a:prstGeom>
        <a:noFill/>
        <a:ln w="9525">
          <a:noFill/>
          <a:miter lim="800000"/>
          <a:headEnd/>
          <a:tailEnd/>
        </a:ln>
      </xdr:spPr>
    </xdr:pic>
    <xdr:clientData/>
  </xdr:oneCellAnchor>
  <xdr:twoCellAnchor>
    <xdr:from>
      <xdr:col>0</xdr:col>
      <xdr:colOff>0</xdr:colOff>
      <xdr:row>46</xdr:row>
      <xdr:rowOff>0</xdr:rowOff>
    </xdr:from>
    <xdr:to>
      <xdr:col>4</xdr:col>
      <xdr:colOff>171450</xdr:colOff>
      <xdr:row>50</xdr:row>
      <xdr:rowOff>114300</xdr:rowOff>
    </xdr:to>
    <xdr:sp macro="" textlink="">
      <xdr:nvSpPr>
        <xdr:cNvPr id="13" name="Text Box 1"/>
        <xdr:cNvSpPr txBox="1">
          <a:spLocks noChangeArrowheads="1"/>
        </xdr:cNvSpPr>
      </xdr:nvSpPr>
      <xdr:spPr bwMode="auto">
        <a:xfrm>
          <a:off x="0" y="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46</xdr:row>
      <xdr:rowOff>18186</xdr:rowOff>
    </xdr:from>
    <xdr:ext cx="591416" cy="542925"/>
    <xdr:pic>
      <xdr:nvPicPr>
        <xdr:cNvPr id="14" name="Picture 13"/>
        <xdr:cNvPicPr>
          <a:picLocks noChangeAspect="1" noChangeArrowheads="1"/>
        </xdr:cNvPicPr>
      </xdr:nvPicPr>
      <xdr:blipFill>
        <a:blip xmlns:r="http://schemas.openxmlformats.org/officeDocument/2006/relationships" r:embed="rId1" cstate="print"/>
        <a:srcRect/>
        <a:stretch>
          <a:fillRect/>
        </a:stretch>
      </xdr:blipFill>
      <xdr:spPr bwMode="auto">
        <a:xfrm>
          <a:off x="1842654" y="18186"/>
          <a:ext cx="591416" cy="542925"/>
        </a:xfrm>
        <a:prstGeom prst="rect">
          <a:avLst/>
        </a:prstGeom>
        <a:noFill/>
        <a:ln w="9525">
          <a:noFill/>
          <a:miter lim="800000"/>
          <a:headEnd/>
          <a:tailEnd/>
        </a:ln>
      </xdr:spPr>
    </xdr:pic>
    <xdr:clientData/>
  </xdr:oneCellAnchor>
  <xdr:twoCellAnchor>
    <xdr:from>
      <xdr:col>0</xdr:col>
      <xdr:colOff>0</xdr:colOff>
      <xdr:row>46</xdr:row>
      <xdr:rowOff>0</xdr:rowOff>
    </xdr:from>
    <xdr:to>
      <xdr:col>4</xdr:col>
      <xdr:colOff>171450</xdr:colOff>
      <xdr:row>50</xdr:row>
      <xdr:rowOff>114300</xdr:rowOff>
    </xdr:to>
    <xdr:sp macro="" textlink="">
      <xdr:nvSpPr>
        <xdr:cNvPr id="15" name="Text Box 1"/>
        <xdr:cNvSpPr txBox="1">
          <a:spLocks noChangeArrowheads="1"/>
        </xdr:cNvSpPr>
      </xdr:nvSpPr>
      <xdr:spPr bwMode="auto">
        <a:xfrm>
          <a:off x="0" y="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46</xdr:row>
      <xdr:rowOff>18186</xdr:rowOff>
    </xdr:from>
    <xdr:ext cx="591416" cy="542925"/>
    <xdr:pic>
      <xdr:nvPicPr>
        <xdr:cNvPr id="16"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1842654" y="18186"/>
          <a:ext cx="591416" cy="542925"/>
        </a:xfrm>
        <a:prstGeom prst="rect">
          <a:avLst/>
        </a:prstGeom>
        <a:noFill/>
        <a:ln w="9525">
          <a:noFill/>
          <a:miter lim="800000"/>
          <a:headEnd/>
          <a:tailEnd/>
        </a:ln>
      </xdr:spPr>
    </xdr:pic>
    <xdr:clientData/>
  </xdr:oneCellAnchor>
  <xdr:twoCellAnchor>
    <xdr:from>
      <xdr:col>0</xdr:col>
      <xdr:colOff>0</xdr:colOff>
      <xdr:row>46</xdr:row>
      <xdr:rowOff>0</xdr:rowOff>
    </xdr:from>
    <xdr:to>
      <xdr:col>4</xdr:col>
      <xdr:colOff>171450</xdr:colOff>
      <xdr:row>50</xdr:row>
      <xdr:rowOff>114300</xdr:rowOff>
    </xdr:to>
    <xdr:sp macro="" textlink="">
      <xdr:nvSpPr>
        <xdr:cNvPr id="17" name="Text Box 1"/>
        <xdr:cNvSpPr txBox="1">
          <a:spLocks noChangeArrowheads="1"/>
        </xdr:cNvSpPr>
      </xdr:nvSpPr>
      <xdr:spPr bwMode="auto">
        <a:xfrm>
          <a:off x="0" y="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92</xdr:row>
      <xdr:rowOff>18186</xdr:rowOff>
    </xdr:from>
    <xdr:ext cx="591416" cy="542925"/>
    <xdr:pic>
      <xdr:nvPicPr>
        <xdr:cNvPr id="18" name="Picture 17"/>
        <xdr:cNvPicPr>
          <a:picLocks noChangeAspect="1" noChangeArrowheads="1"/>
        </xdr:cNvPicPr>
      </xdr:nvPicPr>
      <xdr:blipFill>
        <a:blip xmlns:r="http://schemas.openxmlformats.org/officeDocument/2006/relationships" r:embed="rId1" cstate="print"/>
        <a:srcRect/>
        <a:stretch>
          <a:fillRect/>
        </a:stretch>
      </xdr:blipFill>
      <xdr:spPr bwMode="auto">
        <a:xfrm>
          <a:off x="1842654" y="8800236"/>
          <a:ext cx="591416" cy="542925"/>
        </a:xfrm>
        <a:prstGeom prst="rect">
          <a:avLst/>
        </a:prstGeom>
        <a:noFill/>
        <a:ln w="9525">
          <a:noFill/>
          <a:miter lim="800000"/>
          <a:headEnd/>
          <a:tailEnd/>
        </a:ln>
      </xdr:spPr>
    </xdr:pic>
    <xdr:clientData/>
  </xdr:oneCellAnchor>
  <xdr:twoCellAnchor>
    <xdr:from>
      <xdr:col>0</xdr:col>
      <xdr:colOff>0</xdr:colOff>
      <xdr:row>92</xdr:row>
      <xdr:rowOff>0</xdr:rowOff>
    </xdr:from>
    <xdr:to>
      <xdr:col>4</xdr:col>
      <xdr:colOff>171450</xdr:colOff>
      <xdr:row>96</xdr:row>
      <xdr:rowOff>114300</xdr:rowOff>
    </xdr:to>
    <xdr:sp macro="" textlink="">
      <xdr:nvSpPr>
        <xdr:cNvPr id="19" name="Text Box 1"/>
        <xdr:cNvSpPr txBox="1">
          <a:spLocks noChangeArrowheads="1"/>
        </xdr:cNvSpPr>
      </xdr:nvSpPr>
      <xdr:spPr bwMode="auto">
        <a:xfrm>
          <a:off x="0" y="878205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92</xdr:row>
      <xdr:rowOff>18186</xdr:rowOff>
    </xdr:from>
    <xdr:ext cx="591416" cy="542925"/>
    <xdr:pic>
      <xdr:nvPicPr>
        <xdr:cNvPr id="20" name="Picture 19"/>
        <xdr:cNvPicPr>
          <a:picLocks noChangeAspect="1" noChangeArrowheads="1"/>
        </xdr:cNvPicPr>
      </xdr:nvPicPr>
      <xdr:blipFill>
        <a:blip xmlns:r="http://schemas.openxmlformats.org/officeDocument/2006/relationships" r:embed="rId1" cstate="print"/>
        <a:srcRect/>
        <a:stretch>
          <a:fillRect/>
        </a:stretch>
      </xdr:blipFill>
      <xdr:spPr bwMode="auto">
        <a:xfrm>
          <a:off x="1842654" y="8800236"/>
          <a:ext cx="591416" cy="542925"/>
        </a:xfrm>
        <a:prstGeom prst="rect">
          <a:avLst/>
        </a:prstGeom>
        <a:noFill/>
        <a:ln w="9525">
          <a:noFill/>
          <a:miter lim="800000"/>
          <a:headEnd/>
          <a:tailEnd/>
        </a:ln>
      </xdr:spPr>
    </xdr:pic>
    <xdr:clientData/>
  </xdr:oneCellAnchor>
  <xdr:twoCellAnchor>
    <xdr:from>
      <xdr:col>0</xdr:col>
      <xdr:colOff>0</xdr:colOff>
      <xdr:row>92</xdr:row>
      <xdr:rowOff>0</xdr:rowOff>
    </xdr:from>
    <xdr:to>
      <xdr:col>4</xdr:col>
      <xdr:colOff>171450</xdr:colOff>
      <xdr:row>96</xdr:row>
      <xdr:rowOff>114300</xdr:rowOff>
    </xdr:to>
    <xdr:sp macro="" textlink="">
      <xdr:nvSpPr>
        <xdr:cNvPr id="21" name="Text Box 1"/>
        <xdr:cNvSpPr txBox="1">
          <a:spLocks noChangeArrowheads="1"/>
        </xdr:cNvSpPr>
      </xdr:nvSpPr>
      <xdr:spPr bwMode="auto">
        <a:xfrm>
          <a:off x="0" y="878205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92</xdr:row>
      <xdr:rowOff>18186</xdr:rowOff>
    </xdr:from>
    <xdr:ext cx="591416" cy="542925"/>
    <xdr:pic>
      <xdr:nvPicPr>
        <xdr:cNvPr id="22" name="Picture 21"/>
        <xdr:cNvPicPr>
          <a:picLocks noChangeAspect="1" noChangeArrowheads="1"/>
        </xdr:cNvPicPr>
      </xdr:nvPicPr>
      <xdr:blipFill>
        <a:blip xmlns:r="http://schemas.openxmlformats.org/officeDocument/2006/relationships" r:embed="rId1" cstate="print"/>
        <a:srcRect/>
        <a:stretch>
          <a:fillRect/>
        </a:stretch>
      </xdr:blipFill>
      <xdr:spPr bwMode="auto">
        <a:xfrm>
          <a:off x="1842654" y="8800236"/>
          <a:ext cx="591416" cy="542925"/>
        </a:xfrm>
        <a:prstGeom prst="rect">
          <a:avLst/>
        </a:prstGeom>
        <a:noFill/>
        <a:ln w="9525">
          <a:noFill/>
          <a:miter lim="800000"/>
          <a:headEnd/>
          <a:tailEnd/>
        </a:ln>
      </xdr:spPr>
    </xdr:pic>
    <xdr:clientData/>
  </xdr:oneCellAnchor>
  <xdr:twoCellAnchor>
    <xdr:from>
      <xdr:col>0</xdr:col>
      <xdr:colOff>0</xdr:colOff>
      <xdr:row>92</xdr:row>
      <xdr:rowOff>0</xdr:rowOff>
    </xdr:from>
    <xdr:to>
      <xdr:col>4</xdr:col>
      <xdr:colOff>171450</xdr:colOff>
      <xdr:row>96</xdr:row>
      <xdr:rowOff>114300</xdr:rowOff>
    </xdr:to>
    <xdr:sp macro="" textlink="">
      <xdr:nvSpPr>
        <xdr:cNvPr id="23" name="Text Box 1"/>
        <xdr:cNvSpPr txBox="1">
          <a:spLocks noChangeArrowheads="1"/>
        </xdr:cNvSpPr>
      </xdr:nvSpPr>
      <xdr:spPr bwMode="auto">
        <a:xfrm>
          <a:off x="0" y="878205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92</xdr:row>
      <xdr:rowOff>18186</xdr:rowOff>
    </xdr:from>
    <xdr:ext cx="591416" cy="542925"/>
    <xdr:pic>
      <xdr:nvPicPr>
        <xdr:cNvPr id="24" name="Picture 23"/>
        <xdr:cNvPicPr>
          <a:picLocks noChangeAspect="1" noChangeArrowheads="1"/>
        </xdr:cNvPicPr>
      </xdr:nvPicPr>
      <xdr:blipFill>
        <a:blip xmlns:r="http://schemas.openxmlformats.org/officeDocument/2006/relationships" r:embed="rId1" cstate="print"/>
        <a:srcRect/>
        <a:stretch>
          <a:fillRect/>
        </a:stretch>
      </xdr:blipFill>
      <xdr:spPr bwMode="auto">
        <a:xfrm>
          <a:off x="1842654" y="8800236"/>
          <a:ext cx="591416" cy="542925"/>
        </a:xfrm>
        <a:prstGeom prst="rect">
          <a:avLst/>
        </a:prstGeom>
        <a:noFill/>
        <a:ln w="9525">
          <a:noFill/>
          <a:miter lim="800000"/>
          <a:headEnd/>
          <a:tailEnd/>
        </a:ln>
      </xdr:spPr>
    </xdr:pic>
    <xdr:clientData/>
  </xdr:oneCellAnchor>
  <xdr:twoCellAnchor>
    <xdr:from>
      <xdr:col>0</xdr:col>
      <xdr:colOff>0</xdr:colOff>
      <xdr:row>92</xdr:row>
      <xdr:rowOff>0</xdr:rowOff>
    </xdr:from>
    <xdr:to>
      <xdr:col>4</xdr:col>
      <xdr:colOff>171450</xdr:colOff>
      <xdr:row>96</xdr:row>
      <xdr:rowOff>114300</xdr:rowOff>
    </xdr:to>
    <xdr:sp macro="" textlink="">
      <xdr:nvSpPr>
        <xdr:cNvPr id="25" name="Text Box 1"/>
        <xdr:cNvSpPr txBox="1">
          <a:spLocks noChangeArrowheads="1"/>
        </xdr:cNvSpPr>
      </xdr:nvSpPr>
      <xdr:spPr bwMode="auto">
        <a:xfrm>
          <a:off x="0" y="878205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138</xdr:row>
      <xdr:rowOff>18186</xdr:rowOff>
    </xdr:from>
    <xdr:ext cx="591416" cy="542925"/>
    <xdr:pic>
      <xdr:nvPicPr>
        <xdr:cNvPr id="26" name="Picture 25"/>
        <xdr:cNvPicPr>
          <a:picLocks noChangeAspect="1" noChangeArrowheads="1"/>
        </xdr:cNvPicPr>
      </xdr:nvPicPr>
      <xdr:blipFill>
        <a:blip xmlns:r="http://schemas.openxmlformats.org/officeDocument/2006/relationships" r:embed="rId1" cstate="print"/>
        <a:srcRect/>
        <a:stretch>
          <a:fillRect/>
        </a:stretch>
      </xdr:blipFill>
      <xdr:spPr bwMode="auto">
        <a:xfrm>
          <a:off x="1842654" y="17582286"/>
          <a:ext cx="591416" cy="542925"/>
        </a:xfrm>
        <a:prstGeom prst="rect">
          <a:avLst/>
        </a:prstGeom>
        <a:noFill/>
        <a:ln w="9525">
          <a:noFill/>
          <a:miter lim="800000"/>
          <a:headEnd/>
          <a:tailEnd/>
        </a:ln>
      </xdr:spPr>
    </xdr:pic>
    <xdr:clientData/>
  </xdr:oneCellAnchor>
  <xdr:twoCellAnchor>
    <xdr:from>
      <xdr:col>0</xdr:col>
      <xdr:colOff>0</xdr:colOff>
      <xdr:row>138</xdr:row>
      <xdr:rowOff>0</xdr:rowOff>
    </xdr:from>
    <xdr:to>
      <xdr:col>4</xdr:col>
      <xdr:colOff>171450</xdr:colOff>
      <xdr:row>142</xdr:row>
      <xdr:rowOff>114300</xdr:rowOff>
    </xdr:to>
    <xdr:sp macro="" textlink="">
      <xdr:nvSpPr>
        <xdr:cNvPr id="27" name="Text Box 1"/>
        <xdr:cNvSpPr txBox="1">
          <a:spLocks noChangeArrowheads="1"/>
        </xdr:cNvSpPr>
      </xdr:nvSpPr>
      <xdr:spPr bwMode="auto">
        <a:xfrm>
          <a:off x="0" y="175641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138</xdr:row>
      <xdr:rowOff>18186</xdr:rowOff>
    </xdr:from>
    <xdr:ext cx="591416" cy="542925"/>
    <xdr:pic>
      <xdr:nvPicPr>
        <xdr:cNvPr id="28" name="Picture 27"/>
        <xdr:cNvPicPr>
          <a:picLocks noChangeAspect="1" noChangeArrowheads="1"/>
        </xdr:cNvPicPr>
      </xdr:nvPicPr>
      <xdr:blipFill>
        <a:blip xmlns:r="http://schemas.openxmlformats.org/officeDocument/2006/relationships" r:embed="rId1" cstate="print"/>
        <a:srcRect/>
        <a:stretch>
          <a:fillRect/>
        </a:stretch>
      </xdr:blipFill>
      <xdr:spPr bwMode="auto">
        <a:xfrm>
          <a:off x="1842654" y="17582286"/>
          <a:ext cx="591416" cy="542925"/>
        </a:xfrm>
        <a:prstGeom prst="rect">
          <a:avLst/>
        </a:prstGeom>
        <a:noFill/>
        <a:ln w="9525">
          <a:noFill/>
          <a:miter lim="800000"/>
          <a:headEnd/>
          <a:tailEnd/>
        </a:ln>
      </xdr:spPr>
    </xdr:pic>
    <xdr:clientData/>
  </xdr:oneCellAnchor>
  <xdr:twoCellAnchor>
    <xdr:from>
      <xdr:col>0</xdr:col>
      <xdr:colOff>0</xdr:colOff>
      <xdr:row>138</xdr:row>
      <xdr:rowOff>0</xdr:rowOff>
    </xdr:from>
    <xdr:to>
      <xdr:col>4</xdr:col>
      <xdr:colOff>171450</xdr:colOff>
      <xdr:row>142</xdr:row>
      <xdr:rowOff>114300</xdr:rowOff>
    </xdr:to>
    <xdr:sp macro="" textlink="">
      <xdr:nvSpPr>
        <xdr:cNvPr id="29" name="Text Box 1"/>
        <xdr:cNvSpPr txBox="1">
          <a:spLocks noChangeArrowheads="1"/>
        </xdr:cNvSpPr>
      </xdr:nvSpPr>
      <xdr:spPr bwMode="auto">
        <a:xfrm>
          <a:off x="0" y="175641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138</xdr:row>
      <xdr:rowOff>18186</xdr:rowOff>
    </xdr:from>
    <xdr:ext cx="591416" cy="542925"/>
    <xdr:pic>
      <xdr:nvPicPr>
        <xdr:cNvPr id="30" name="Picture 29"/>
        <xdr:cNvPicPr>
          <a:picLocks noChangeAspect="1" noChangeArrowheads="1"/>
        </xdr:cNvPicPr>
      </xdr:nvPicPr>
      <xdr:blipFill>
        <a:blip xmlns:r="http://schemas.openxmlformats.org/officeDocument/2006/relationships" r:embed="rId1" cstate="print"/>
        <a:srcRect/>
        <a:stretch>
          <a:fillRect/>
        </a:stretch>
      </xdr:blipFill>
      <xdr:spPr bwMode="auto">
        <a:xfrm>
          <a:off x="1842654" y="17582286"/>
          <a:ext cx="591416" cy="542925"/>
        </a:xfrm>
        <a:prstGeom prst="rect">
          <a:avLst/>
        </a:prstGeom>
        <a:noFill/>
        <a:ln w="9525">
          <a:noFill/>
          <a:miter lim="800000"/>
          <a:headEnd/>
          <a:tailEnd/>
        </a:ln>
      </xdr:spPr>
    </xdr:pic>
    <xdr:clientData/>
  </xdr:oneCellAnchor>
  <xdr:twoCellAnchor>
    <xdr:from>
      <xdr:col>0</xdr:col>
      <xdr:colOff>0</xdr:colOff>
      <xdr:row>138</xdr:row>
      <xdr:rowOff>0</xdr:rowOff>
    </xdr:from>
    <xdr:to>
      <xdr:col>4</xdr:col>
      <xdr:colOff>171450</xdr:colOff>
      <xdr:row>142</xdr:row>
      <xdr:rowOff>114300</xdr:rowOff>
    </xdr:to>
    <xdr:sp macro="" textlink="">
      <xdr:nvSpPr>
        <xdr:cNvPr id="31" name="Text Box 1"/>
        <xdr:cNvSpPr txBox="1">
          <a:spLocks noChangeArrowheads="1"/>
        </xdr:cNvSpPr>
      </xdr:nvSpPr>
      <xdr:spPr bwMode="auto">
        <a:xfrm>
          <a:off x="0" y="175641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138</xdr:row>
      <xdr:rowOff>18186</xdr:rowOff>
    </xdr:from>
    <xdr:ext cx="591416" cy="542925"/>
    <xdr:pic>
      <xdr:nvPicPr>
        <xdr:cNvPr id="32" name="Picture 31"/>
        <xdr:cNvPicPr>
          <a:picLocks noChangeAspect="1" noChangeArrowheads="1"/>
        </xdr:cNvPicPr>
      </xdr:nvPicPr>
      <xdr:blipFill>
        <a:blip xmlns:r="http://schemas.openxmlformats.org/officeDocument/2006/relationships" r:embed="rId1" cstate="print"/>
        <a:srcRect/>
        <a:stretch>
          <a:fillRect/>
        </a:stretch>
      </xdr:blipFill>
      <xdr:spPr bwMode="auto">
        <a:xfrm>
          <a:off x="1842654" y="17582286"/>
          <a:ext cx="591416" cy="542925"/>
        </a:xfrm>
        <a:prstGeom prst="rect">
          <a:avLst/>
        </a:prstGeom>
        <a:noFill/>
        <a:ln w="9525">
          <a:noFill/>
          <a:miter lim="800000"/>
          <a:headEnd/>
          <a:tailEnd/>
        </a:ln>
      </xdr:spPr>
    </xdr:pic>
    <xdr:clientData/>
  </xdr:oneCellAnchor>
  <xdr:twoCellAnchor>
    <xdr:from>
      <xdr:col>0</xdr:col>
      <xdr:colOff>0</xdr:colOff>
      <xdr:row>138</xdr:row>
      <xdr:rowOff>0</xdr:rowOff>
    </xdr:from>
    <xdr:to>
      <xdr:col>4</xdr:col>
      <xdr:colOff>171450</xdr:colOff>
      <xdr:row>142</xdr:row>
      <xdr:rowOff>114300</xdr:rowOff>
    </xdr:to>
    <xdr:sp macro="" textlink="">
      <xdr:nvSpPr>
        <xdr:cNvPr id="33" name="Text Box 1"/>
        <xdr:cNvSpPr txBox="1">
          <a:spLocks noChangeArrowheads="1"/>
        </xdr:cNvSpPr>
      </xdr:nvSpPr>
      <xdr:spPr bwMode="auto">
        <a:xfrm>
          <a:off x="0" y="175641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184</xdr:row>
      <xdr:rowOff>18186</xdr:rowOff>
    </xdr:from>
    <xdr:ext cx="591416" cy="542925"/>
    <xdr:pic>
      <xdr:nvPicPr>
        <xdr:cNvPr id="34" name="Picture 33"/>
        <xdr:cNvPicPr>
          <a:picLocks noChangeAspect="1" noChangeArrowheads="1"/>
        </xdr:cNvPicPr>
      </xdr:nvPicPr>
      <xdr:blipFill>
        <a:blip xmlns:r="http://schemas.openxmlformats.org/officeDocument/2006/relationships" r:embed="rId1" cstate="print"/>
        <a:srcRect/>
        <a:stretch>
          <a:fillRect/>
        </a:stretch>
      </xdr:blipFill>
      <xdr:spPr bwMode="auto">
        <a:xfrm>
          <a:off x="1842654" y="26364336"/>
          <a:ext cx="591416" cy="542925"/>
        </a:xfrm>
        <a:prstGeom prst="rect">
          <a:avLst/>
        </a:prstGeom>
        <a:noFill/>
        <a:ln w="9525">
          <a:noFill/>
          <a:miter lim="800000"/>
          <a:headEnd/>
          <a:tailEnd/>
        </a:ln>
      </xdr:spPr>
    </xdr:pic>
    <xdr:clientData/>
  </xdr:oneCellAnchor>
  <xdr:twoCellAnchor>
    <xdr:from>
      <xdr:col>0</xdr:col>
      <xdr:colOff>0</xdr:colOff>
      <xdr:row>184</xdr:row>
      <xdr:rowOff>0</xdr:rowOff>
    </xdr:from>
    <xdr:to>
      <xdr:col>4</xdr:col>
      <xdr:colOff>171450</xdr:colOff>
      <xdr:row>188</xdr:row>
      <xdr:rowOff>114300</xdr:rowOff>
    </xdr:to>
    <xdr:sp macro="" textlink="">
      <xdr:nvSpPr>
        <xdr:cNvPr id="35" name="Text Box 1"/>
        <xdr:cNvSpPr txBox="1">
          <a:spLocks noChangeArrowheads="1"/>
        </xdr:cNvSpPr>
      </xdr:nvSpPr>
      <xdr:spPr bwMode="auto">
        <a:xfrm>
          <a:off x="0" y="2634615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184</xdr:row>
      <xdr:rowOff>18186</xdr:rowOff>
    </xdr:from>
    <xdr:ext cx="591416" cy="542925"/>
    <xdr:pic>
      <xdr:nvPicPr>
        <xdr:cNvPr id="36" name="Picture 35"/>
        <xdr:cNvPicPr>
          <a:picLocks noChangeAspect="1" noChangeArrowheads="1"/>
        </xdr:cNvPicPr>
      </xdr:nvPicPr>
      <xdr:blipFill>
        <a:blip xmlns:r="http://schemas.openxmlformats.org/officeDocument/2006/relationships" r:embed="rId1" cstate="print"/>
        <a:srcRect/>
        <a:stretch>
          <a:fillRect/>
        </a:stretch>
      </xdr:blipFill>
      <xdr:spPr bwMode="auto">
        <a:xfrm>
          <a:off x="1842654" y="26364336"/>
          <a:ext cx="591416" cy="542925"/>
        </a:xfrm>
        <a:prstGeom prst="rect">
          <a:avLst/>
        </a:prstGeom>
        <a:noFill/>
        <a:ln w="9525">
          <a:noFill/>
          <a:miter lim="800000"/>
          <a:headEnd/>
          <a:tailEnd/>
        </a:ln>
      </xdr:spPr>
    </xdr:pic>
    <xdr:clientData/>
  </xdr:oneCellAnchor>
  <xdr:twoCellAnchor>
    <xdr:from>
      <xdr:col>0</xdr:col>
      <xdr:colOff>0</xdr:colOff>
      <xdr:row>184</xdr:row>
      <xdr:rowOff>0</xdr:rowOff>
    </xdr:from>
    <xdr:to>
      <xdr:col>4</xdr:col>
      <xdr:colOff>171450</xdr:colOff>
      <xdr:row>188</xdr:row>
      <xdr:rowOff>114300</xdr:rowOff>
    </xdr:to>
    <xdr:sp macro="" textlink="">
      <xdr:nvSpPr>
        <xdr:cNvPr id="37" name="Text Box 1"/>
        <xdr:cNvSpPr txBox="1">
          <a:spLocks noChangeArrowheads="1"/>
        </xdr:cNvSpPr>
      </xdr:nvSpPr>
      <xdr:spPr bwMode="auto">
        <a:xfrm>
          <a:off x="0" y="2634615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184</xdr:row>
      <xdr:rowOff>18186</xdr:rowOff>
    </xdr:from>
    <xdr:ext cx="591416" cy="542925"/>
    <xdr:pic>
      <xdr:nvPicPr>
        <xdr:cNvPr id="38" name="Picture 37"/>
        <xdr:cNvPicPr>
          <a:picLocks noChangeAspect="1" noChangeArrowheads="1"/>
        </xdr:cNvPicPr>
      </xdr:nvPicPr>
      <xdr:blipFill>
        <a:blip xmlns:r="http://schemas.openxmlformats.org/officeDocument/2006/relationships" r:embed="rId1" cstate="print"/>
        <a:srcRect/>
        <a:stretch>
          <a:fillRect/>
        </a:stretch>
      </xdr:blipFill>
      <xdr:spPr bwMode="auto">
        <a:xfrm>
          <a:off x="1842654" y="26364336"/>
          <a:ext cx="591416" cy="542925"/>
        </a:xfrm>
        <a:prstGeom prst="rect">
          <a:avLst/>
        </a:prstGeom>
        <a:noFill/>
        <a:ln w="9525">
          <a:noFill/>
          <a:miter lim="800000"/>
          <a:headEnd/>
          <a:tailEnd/>
        </a:ln>
      </xdr:spPr>
    </xdr:pic>
    <xdr:clientData/>
  </xdr:oneCellAnchor>
  <xdr:twoCellAnchor>
    <xdr:from>
      <xdr:col>0</xdr:col>
      <xdr:colOff>0</xdr:colOff>
      <xdr:row>184</xdr:row>
      <xdr:rowOff>0</xdr:rowOff>
    </xdr:from>
    <xdr:to>
      <xdr:col>4</xdr:col>
      <xdr:colOff>171450</xdr:colOff>
      <xdr:row>188</xdr:row>
      <xdr:rowOff>114300</xdr:rowOff>
    </xdr:to>
    <xdr:sp macro="" textlink="">
      <xdr:nvSpPr>
        <xdr:cNvPr id="39" name="Text Box 1"/>
        <xdr:cNvSpPr txBox="1">
          <a:spLocks noChangeArrowheads="1"/>
        </xdr:cNvSpPr>
      </xdr:nvSpPr>
      <xdr:spPr bwMode="auto">
        <a:xfrm>
          <a:off x="0" y="2634615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184</xdr:row>
      <xdr:rowOff>18186</xdr:rowOff>
    </xdr:from>
    <xdr:ext cx="591416" cy="542925"/>
    <xdr:pic>
      <xdr:nvPicPr>
        <xdr:cNvPr id="40" name="Picture 39"/>
        <xdr:cNvPicPr>
          <a:picLocks noChangeAspect="1" noChangeArrowheads="1"/>
        </xdr:cNvPicPr>
      </xdr:nvPicPr>
      <xdr:blipFill>
        <a:blip xmlns:r="http://schemas.openxmlformats.org/officeDocument/2006/relationships" r:embed="rId1" cstate="print"/>
        <a:srcRect/>
        <a:stretch>
          <a:fillRect/>
        </a:stretch>
      </xdr:blipFill>
      <xdr:spPr bwMode="auto">
        <a:xfrm>
          <a:off x="1842654" y="26364336"/>
          <a:ext cx="591416" cy="542925"/>
        </a:xfrm>
        <a:prstGeom prst="rect">
          <a:avLst/>
        </a:prstGeom>
        <a:noFill/>
        <a:ln w="9525">
          <a:noFill/>
          <a:miter lim="800000"/>
          <a:headEnd/>
          <a:tailEnd/>
        </a:ln>
      </xdr:spPr>
    </xdr:pic>
    <xdr:clientData/>
  </xdr:oneCellAnchor>
  <xdr:twoCellAnchor>
    <xdr:from>
      <xdr:col>0</xdr:col>
      <xdr:colOff>0</xdr:colOff>
      <xdr:row>184</xdr:row>
      <xdr:rowOff>0</xdr:rowOff>
    </xdr:from>
    <xdr:to>
      <xdr:col>4</xdr:col>
      <xdr:colOff>171450</xdr:colOff>
      <xdr:row>188</xdr:row>
      <xdr:rowOff>114300</xdr:rowOff>
    </xdr:to>
    <xdr:sp macro="" textlink="">
      <xdr:nvSpPr>
        <xdr:cNvPr id="41" name="Text Box 1"/>
        <xdr:cNvSpPr txBox="1">
          <a:spLocks noChangeArrowheads="1"/>
        </xdr:cNvSpPr>
      </xdr:nvSpPr>
      <xdr:spPr bwMode="auto">
        <a:xfrm>
          <a:off x="0" y="2634615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230</xdr:row>
      <xdr:rowOff>18186</xdr:rowOff>
    </xdr:from>
    <xdr:ext cx="591416" cy="542925"/>
    <xdr:pic>
      <xdr:nvPicPr>
        <xdr:cNvPr id="42" name="Picture 41"/>
        <xdr:cNvPicPr>
          <a:picLocks noChangeAspect="1" noChangeArrowheads="1"/>
        </xdr:cNvPicPr>
      </xdr:nvPicPr>
      <xdr:blipFill>
        <a:blip xmlns:r="http://schemas.openxmlformats.org/officeDocument/2006/relationships" r:embed="rId1" cstate="print"/>
        <a:srcRect/>
        <a:stretch>
          <a:fillRect/>
        </a:stretch>
      </xdr:blipFill>
      <xdr:spPr bwMode="auto">
        <a:xfrm>
          <a:off x="1985529" y="35146386"/>
          <a:ext cx="591416" cy="542925"/>
        </a:xfrm>
        <a:prstGeom prst="rect">
          <a:avLst/>
        </a:prstGeom>
        <a:noFill/>
        <a:ln w="9525">
          <a:noFill/>
          <a:miter lim="800000"/>
          <a:headEnd/>
          <a:tailEnd/>
        </a:ln>
      </xdr:spPr>
    </xdr:pic>
    <xdr:clientData/>
  </xdr:oneCellAnchor>
  <xdr:twoCellAnchor>
    <xdr:from>
      <xdr:col>0</xdr:col>
      <xdr:colOff>0</xdr:colOff>
      <xdr:row>230</xdr:row>
      <xdr:rowOff>0</xdr:rowOff>
    </xdr:from>
    <xdr:to>
      <xdr:col>4</xdr:col>
      <xdr:colOff>171450</xdr:colOff>
      <xdr:row>234</xdr:row>
      <xdr:rowOff>114300</xdr:rowOff>
    </xdr:to>
    <xdr:sp macro="" textlink="">
      <xdr:nvSpPr>
        <xdr:cNvPr id="43" name="Text Box 1"/>
        <xdr:cNvSpPr txBox="1">
          <a:spLocks noChangeArrowheads="1"/>
        </xdr:cNvSpPr>
      </xdr:nvSpPr>
      <xdr:spPr bwMode="auto">
        <a:xfrm>
          <a:off x="0" y="35128200"/>
          <a:ext cx="28003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230</xdr:row>
      <xdr:rowOff>18186</xdr:rowOff>
    </xdr:from>
    <xdr:ext cx="591416" cy="542925"/>
    <xdr:pic>
      <xdr:nvPicPr>
        <xdr:cNvPr id="44" name="Picture 43"/>
        <xdr:cNvPicPr>
          <a:picLocks noChangeAspect="1" noChangeArrowheads="1"/>
        </xdr:cNvPicPr>
      </xdr:nvPicPr>
      <xdr:blipFill>
        <a:blip xmlns:r="http://schemas.openxmlformats.org/officeDocument/2006/relationships" r:embed="rId1" cstate="print"/>
        <a:srcRect/>
        <a:stretch>
          <a:fillRect/>
        </a:stretch>
      </xdr:blipFill>
      <xdr:spPr bwMode="auto">
        <a:xfrm>
          <a:off x="1985529" y="35146386"/>
          <a:ext cx="591416" cy="542925"/>
        </a:xfrm>
        <a:prstGeom prst="rect">
          <a:avLst/>
        </a:prstGeom>
        <a:noFill/>
        <a:ln w="9525">
          <a:noFill/>
          <a:miter lim="800000"/>
          <a:headEnd/>
          <a:tailEnd/>
        </a:ln>
      </xdr:spPr>
    </xdr:pic>
    <xdr:clientData/>
  </xdr:oneCellAnchor>
  <xdr:twoCellAnchor>
    <xdr:from>
      <xdr:col>0</xdr:col>
      <xdr:colOff>0</xdr:colOff>
      <xdr:row>230</xdr:row>
      <xdr:rowOff>0</xdr:rowOff>
    </xdr:from>
    <xdr:to>
      <xdr:col>4</xdr:col>
      <xdr:colOff>171450</xdr:colOff>
      <xdr:row>234</xdr:row>
      <xdr:rowOff>114300</xdr:rowOff>
    </xdr:to>
    <xdr:sp macro="" textlink="">
      <xdr:nvSpPr>
        <xdr:cNvPr id="45" name="Text Box 1"/>
        <xdr:cNvSpPr txBox="1">
          <a:spLocks noChangeArrowheads="1"/>
        </xdr:cNvSpPr>
      </xdr:nvSpPr>
      <xdr:spPr bwMode="auto">
        <a:xfrm>
          <a:off x="0" y="35128200"/>
          <a:ext cx="28003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230</xdr:row>
      <xdr:rowOff>18186</xdr:rowOff>
    </xdr:from>
    <xdr:ext cx="591416" cy="542925"/>
    <xdr:pic>
      <xdr:nvPicPr>
        <xdr:cNvPr id="46" name="Picture 45"/>
        <xdr:cNvPicPr>
          <a:picLocks noChangeAspect="1" noChangeArrowheads="1"/>
        </xdr:cNvPicPr>
      </xdr:nvPicPr>
      <xdr:blipFill>
        <a:blip xmlns:r="http://schemas.openxmlformats.org/officeDocument/2006/relationships" r:embed="rId1" cstate="print"/>
        <a:srcRect/>
        <a:stretch>
          <a:fillRect/>
        </a:stretch>
      </xdr:blipFill>
      <xdr:spPr bwMode="auto">
        <a:xfrm>
          <a:off x="1985529" y="35146386"/>
          <a:ext cx="591416" cy="542925"/>
        </a:xfrm>
        <a:prstGeom prst="rect">
          <a:avLst/>
        </a:prstGeom>
        <a:noFill/>
        <a:ln w="9525">
          <a:noFill/>
          <a:miter lim="800000"/>
          <a:headEnd/>
          <a:tailEnd/>
        </a:ln>
      </xdr:spPr>
    </xdr:pic>
    <xdr:clientData/>
  </xdr:oneCellAnchor>
  <xdr:twoCellAnchor>
    <xdr:from>
      <xdr:col>0</xdr:col>
      <xdr:colOff>0</xdr:colOff>
      <xdr:row>230</xdr:row>
      <xdr:rowOff>0</xdr:rowOff>
    </xdr:from>
    <xdr:to>
      <xdr:col>4</xdr:col>
      <xdr:colOff>171450</xdr:colOff>
      <xdr:row>234</xdr:row>
      <xdr:rowOff>114300</xdr:rowOff>
    </xdr:to>
    <xdr:sp macro="" textlink="">
      <xdr:nvSpPr>
        <xdr:cNvPr id="47" name="Text Box 1"/>
        <xdr:cNvSpPr txBox="1">
          <a:spLocks noChangeArrowheads="1"/>
        </xdr:cNvSpPr>
      </xdr:nvSpPr>
      <xdr:spPr bwMode="auto">
        <a:xfrm>
          <a:off x="0" y="35128200"/>
          <a:ext cx="28003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230</xdr:row>
      <xdr:rowOff>18186</xdr:rowOff>
    </xdr:from>
    <xdr:ext cx="591416" cy="542925"/>
    <xdr:pic>
      <xdr:nvPicPr>
        <xdr:cNvPr id="48" name="Picture 47"/>
        <xdr:cNvPicPr>
          <a:picLocks noChangeAspect="1" noChangeArrowheads="1"/>
        </xdr:cNvPicPr>
      </xdr:nvPicPr>
      <xdr:blipFill>
        <a:blip xmlns:r="http://schemas.openxmlformats.org/officeDocument/2006/relationships" r:embed="rId1" cstate="print"/>
        <a:srcRect/>
        <a:stretch>
          <a:fillRect/>
        </a:stretch>
      </xdr:blipFill>
      <xdr:spPr bwMode="auto">
        <a:xfrm>
          <a:off x="1985529" y="35146386"/>
          <a:ext cx="591416" cy="542925"/>
        </a:xfrm>
        <a:prstGeom prst="rect">
          <a:avLst/>
        </a:prstGeom>
        <a:noFill/>
        <a:ln w="9525">
          <a:noFill/>
          <a:miter lim="800000"/>
          <a:headEnd/>
          <a:tailEnd/>
        </a:ln>
      </xdr:spPr>
    </xdr:pic>
    <xdr:clientData/>
  </xdr:oneCellAnchor>
  <xdr:twoCellAnchor>
    <xdr:from>
      <xdr:col>0</xdr:col>
      <xdr:colOff>0</xdr:colOff>
      <xdr:row>230</xdr:row>
      <xdr:rowOff>0</xdr:rowOff>
    </xdr:from>
    <xdr:to>
      <xdr:col>4</xdr:col>
      <xdr:colOff>171450</xdr:colOff>
      <xdr:row>234</xdr:row>
      <xdr:rowOff>114300</xdr:rowOff>
    </xdr:to>
    <xdr:sp macro="" textlink="">
      <xdr:nvSpPr>
        <xdr:cNvPr id="49" name="Text Box 1"/>
        <xdr:cNvSpPr txBox="1">
          <a:spLocks noChangeArrowheads="1"/>
        </xdr:cNvSpPr>
      </xdr:nvSpPr>
      <xdr:spPr bwMode="auto">
        <a:xfrm>
          <a:off x="0" y="35128200"/>
          <a:ext cx="28003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276</xdr:row>
      <xdr:rowOff>18186</xdr:rowOff>
    </xdr:from>
    <xdr:ext cx="591416" cy="542925"/>
    <xdr:pic>
      <xdr:nvPicPr>
        <xdr:cNvPr id="50" name="Picture 49"/>
        <xdr:cNvPicPr>
          <a:picLocks noChangeAspect="1" noChangeArrowheads="1"/>
        </xdr:cNvPicPr>
      </xdr:nvPicPr>
      <xdr:blipFill>
        <a:blip xmlns:r="http://schemas.openxmlformats.org/officeDocument/2006/relationships" r:embed="rId1" cstate="print"/>
        <a:srcRect/>
        <a:stretch>
          <a:fillRect/>
        </a:stretch>
      </xdr:blipFill>
      <xdr:spPr bwMode="auto">
        <a:xfrm>
          <a:off x="1985529" y="35146386"/>
          <a:ext cx="591416" cy="542925"/>
        </a:xfrm>
        <a:prstGeom prst="rect">
          <a:avLst/>
        </a:prstGeom>
        <a:noFill/>
        <a:ln w="9525">
          <a:noFill/>
          <a:miter lim="800000"/>
          <a:headEnd/>
          <a:tailEnd/>
        </a:ln>
      </xdr:spPr>
    </xdr:pic>
    <xdr:clientData/>
  </xdr:oneCellAnchor>
  <xdr:twoCellAnchor>
    <xdr:from>
      <xdr:col>0</xdr:col>
      <xdr:colOff>0</xdr:colOff>
      <xdr:row>276</xdr:row>
      <xdr:rowOff>0</xdr:rowOff>
    </xdr:from>
    <xdr:to>
      <xdr:col>4</xdr:col>
      <xdr:colOff>171450</xdr:colOff>
      <xdr:row>280</xdr:row>
      <xdr:rowOff>114300</xdr:rowOff>
    </xdr:to>
    <xdr:sp macro="" textlink="">
      <xdr:nvSpPr>
        <xdr:cNvPr id="51" name="Text Box 1"/>
        <xdr:cNvSpPr txBox="1">
          <a:spLocks noChangeArrowheads="1"/>
        </xdr:cNvSpPr>
      </xdr:nvSpPr>
      <xdr:spPr bwMode="auto">
        <a:xfrm>
          <a:off x="0" y="35128200"/>
          <a:ext cx="28003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276</xdr:row>
      <xdr:rowOff>18186</xdr:rowOff>
    </xdr:from>
    <xdr:ext cx="591416" cy="542925"/>
    <xdr:pic>
      <xdr:nvPicPr>
        <xdr:cNvPr id="52" name="Picture 51"/>
        <xdr:cNvPicPr>
          <a:picLocks noChangeAspect="1" noChangeArrowheads="1"/>
        </xdr:cNvPicPr>
      </xdr:nvPicPr>
      <xdr:blipFill>
        <a:blip xmlns:r="http://schemas.openxmlformats.org/officeDocument/2006/relationships" r:embed="rId1" cstate="print"/>
        <a:srcRect/>
        <a:stretch>
          <a:fillRect/>
        </a:stretch>
      </xdr:blipFill>
      <xdr:spPr bwMode="auto">
        <a:xfrm>
          <a:off x="1985529" y="35146386"/>
          <a:ext cx="591416" cy="542925"/>
        </a:xfrm>
        <a:prstGeom prst="rect">
          <a:avLst/>
        </a:prstGeom>
        <a:noFill/>
        <a:ln w="9525">
          <a:noFill/>
          <a:miter lim="800000"/>
          <a:headEnd/>
          <a:tailEnd/>
        </a:ln>
      </xdr:spPr>
    </xdr:pic>
    <xdr:clientData/>
  </xdr:oneCellAnchor>
  <xdr:twoCellAnchor>
    <xdr:from>
      <xdr:col>0</xdr:col>
      <xdr:colOff>0</xdr:colOff>
      <xdr:row>276</xdr:row>
      <xdr:rowOff>0</xdr:rowOff>
    </xdr:from>
    <xdr:to>
      <xdr:col>4</xdr:col>
      <xdr:colOff>171450</xdr:colOff>
      <xdr:row>280</xdr:row>
      <xdr:rowOff>114300</xdr:rowOff>
    </xdr:to>
    <xdr:sp macro="" textlink="">
      <xdr:nvSpPr>
        <xdr:cNvPr id="53" name="Text Box 1"/>
        <xdr:cNvSpPr txBox="1">
          <a:spLocks noChangeArrowheads="1"/>
        </xdr:cNvSpPr>
      </xdr:nvSpPr>
      <xdr:spPr bwMode="auto">
        <a:xfrm>
          <a:off x="0" y="35128200"/>
          <a:ext cx="28003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276</xdr:row>
      <xdr:rowOff>18186</xdr:rowOff>
    </xdr:from>
    <xdr:ext cx="591416" cy="542925"/>
    <xdr:pic>
      <xdr:nvPicPr>
        <xdr:cNvPr id="54" name="Picture 53"/>
        <xdr:cNvPicPr>
          <a:picLocks noChangeAspect="1" noChangeArrowheads="1"/>
        </xdr:cNvPicPr>
      </xdr:nvPicPr>
      <xdr:blipFill>
        <a:blip xmlns:r="http://schemas.openxmlformats.org/officeDocument/2006/relationships" r:embed="rId1" cstate="print"/>
        <a:srcRect/>
        <a:stretch>
          <a:fillRect/>
        </a:stretch>
      </xdr:blipFill>
      <xdr:spPr bwMode="auto">
        <a:xfrm>
          <a:off x="1985529" y="35146386"/>
          <a:ext cx="591416" cy="542925"/>
        </a:xfrm>
        <a:prstGeom prst="rect">
          <a:avLst/>
        </a:prstGeom>
        <a:noFill/>
        <a:ln w="9525">
          <a:noFill/>
          <a:miter lim="800000"/>
          <a:headEnd/>
          <a:tailEnd/>
        </a:ln>
      </xdr:spPr>
    </xdr:pic>
    <xdr:clientData/>
  </xdr:oneCellAnchor>
  <xdr:twoCellAnchor>
    <xdr:from>
      <xdr:col>0</xdr:col>
      <xdr:colOff>0</xdr:colOff>
      <xdr:row>276</xdr:row>
      <xdr:rowOff>0</xdr:rowOff>
    </xdr:from>
    <xdr:to>
      <xdr:col>4</xdr:col>
      <xdr:colOff>171450</xdr:colOff>
      <xdr:row>280</xdr:row>
      <xdr:rowOff>114300</xdr:rowOff>
    </xdr:to>
    <xdr:sp macro="" textlink="">
      <xdr:nvSpPr>
        <xdr:cNvPr id="55" name="Text Box 1"/>
        <xdr:cNvSpPr txBox="1">
          <a:spLocks noChangeArrowheads="1"/>
        </xdr:cNvSpPr>
      </xdr:nvSpPr>
      <xdr:spPr bwMode="auto">
        <a:xfrm>
          <a:off x="0" y="35128200"/>
          <a:ext cx="28003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276</xdr:row>
      <xdr:rowOff>18186</xdr:rowOff>
    </xdr:from>
    <xdr:ext cx="591416" cy="542925"/>
    <xdr:pic>
      <xdr:nvPicPr>
        <xdr:cNvPr id="56" name="Picture 55"/>
        <xdr:cNvPicPr>
          <a:picLocks noChangeAspect="1" noChangeArrowheads="1"/>
        </xdr:cNvPicPr>
      </xdr:nvPicPr>
      <xdr:blipFill>
        <a:blip xmlns:r="http://schemas.openxmlformats.org/officeDocument/2006/relationships" r:embed="rId1" cstate="print"/>
        <a:srcRect/>
        <a:stretch>
          <a:fillRect/>
        </a:stretch>
      </xdr:blipFill>
      <xdr:spPr bwMode="auto">
        <a:xfrm>
          <a:off x="1985529" y="35146386"/>
          <a:ext cx="591416" cy="542925"/>
        </a:xfrm>
        <a:prstGeom prst="rect">
          <a:avLst/>
        </a:prstGeom>
        <a:noFill/>
        <a:ln w="9525">
          <a:noFill/>
          <a:miter lim="800000"/>
          <a:headEnd/>
          <a:tailEnd/>
        </a:ln>
      </xdr:spPr>
    </xdr:pic>
    <xdr:clientData/>
  </xdr:oneCellAnchor>
  <xdr:twoCellAnchor>
    <xdr:from>
      <xdr:col>0</xdr:col>
      <xdr:colOff>0</xdr:colOff>
      <xdr:row>276</xdr:row>
      <xdr:rowOff>0</xdr:rowOff>
    </xdr:from>
    <xdr:to>
      <xdr:col>4</xdr:col>
      <xdr:colOff>171450</xdr:colOff>
      <xdr:row>280</xdr:row>
      <xdr:rowOff>114300</xdr:rowOff>
    </xdr:to>
    <xdr:sp macro="" textlink="">
      <xdr:nvSpPr>
        <xdr:cNvPr id="57" name="Text Box 1"/>
        <xdr:cNvSpPr txBox="1">
          <a:spLocks noChangeArrowheads="1"/>
        </xdr:cNvSpPr>
      </xdr:nvSpPr>
      <xdr:spPr bwMode="auto">
        <a:xfrm>
          <a:off x="0" y="35128200"/>
          <a:ext cx="28003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322</xdr:row>
      <xdr:rowOff>18186</xdr:rowOff>
    </xdr:from>
    <xdr:ext cx="591416" cy="542925"/>
    <xdr:pic>
      <xdr:nvPicPr>
        <xdr:cNvPr id="58" name="Picture 57"/>
        <xdr:cNvPicPr>
          <a:picLocks noChangeAspect="1" noChangeArrowheads="1"/>
        </xdr:cNvPicPr>
      </xdr:nvPicPr>
      <xdr:blipFill>
        <a:blip xmlns:r="http://schemas.openxmlformats.org/officeDocument/2006/relationships" r:embed="rId1" cstate="print"/>
        <a:srcRect/>
        <a:stretch>
          <a:fillRect/>
        </a:stretch>
      </xdr:blipFill>
      <xdr:spPr bwMode="auto">
        <a:xfrm>
          <a:off x="1842654" y="52710486"/>
          <a:ext cx="591416" cy="542925"/>
        </a:xfrm>
        <a:prstGeom prst="rect">
          <a:avLst/>
        </a:prstGeom>
        <a:noFill/>
        <a:ln w="9525">
          <a:noFill/>
          <a:miter lim="800000"/>
          <a:headEnd/>
          <a:tailEnd/>
        </a:ln>
      </xdr:spPr>
    </xdr:pic>
    <xdr:clientData/>
  </xdr:oneCellAnchor>
  <xdr:twoCellAnchor>
    <xdr:from>
      <xdr:col>0</xdr:col>
      <xdr:colOff>0</xdr:colOff>
      <xdr:row>322</xdr:row>
      <xdr:rowOff>0</xdr:rowOff>
    </xdr:from>
    <xdr:to>
      <xdr:col>4</xdr:col>
      <xdr:colOff>171450</xdr:colOff>
      <xdr:row>326</xdr:row>
      <xdr:rowOff>114300</xdr:rowOff>
    </xdr:to>
    <xdr:sp macro="" textlink="">
      <xdr:nvSpPr>
        <xdr:cNvPr id="59" name="Text Box 1"/>
        <xdr:cNvSpPr txBox="1">
          <a:spLocks noChangeArrowheads="1"/>
        </xdr:cNvSpPr>
      </xdr:nvSpPr>
      <xdr:spPr bwMode="auto">
        <a:xfrm>
          <a:off x="0" y="526923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322</xdr:row>
      <xdr:rowOff>18186</xdr:rowOff>
    </xdr:from>
    <xdr:ext cx="591416" cy="542925"/>
    <xdr:pic>
      <xdr:nvPicPr>
        <xdr:cNvPr id="60" name="Picture 59"/>
        <xdr:cNvPicPr>
          <a:picLocks noChangeAspect="1" noChangeArrowheads="1"/>
        </xdr:cNvPicPr>
      </xdr:nvPicPr>
      <xdr:blipFill>
        <a:blip xmlns:r="http://schemas.openxmlformats.org/officeDocument/2006/relationships" r:embed="rId1" cstate="print"/>
        <a:srcRect/>
        <a:stretch>
          <a:fillRect/>
        </a:stretch>
      </xdr:blipFill>
      <xdr:spPr bwMode="auto">
        <a:xfrm>
          <a:off x="1842654" y="52710486"/>
          <a:ext cx="591416" cy="542925"/>
        </a:xfrm>
        <a:prstGeom prst="rect">
          <a:avLst/>
        </a:prstGeom>
        <a:noFill/>
        <a:ln w="9525">
          <a:noFill/>
          <a:miter lim="800000"/>
          <a:headEnd/>
          <a:tailEnd/>
        </a:ln>
      </xdr:spPr>
    </xdr:pic>
    <xdr:clientData/>
  </xdr:oneCellAnchor>
  <xdr:twoCellAnchor>
    <xdr:from>
      <xdr:col>0</xdr:col>
      <xdr:colOff>0</xdr:colOff>
      <xdr:row>322</xdr:row>
      <xdr:rowOff>0</xdr:rowOff>
    </xdr:from>
    <xdr:to>
      <xdr:col>4</xdr:col>
      <xdr:colOff>171450</xdr:colOff>
      <xdr:row>326</xdr:row>
      <xdr:rowOff>114300</xdr:rowOff>
    </xdr:to>
    <xdr:sp macro="" textlink="">
      <xdr:nvSpPr>
        <xdr:cNvPr id="61" name="Text Box 1"/>
        <xdr:cNvSpPr txBox="1">
          <a:spLocks noChangeArrowheads="1"/>
        </xdr:cNvSpPr>
      </xdr:nvSpPr>
      <xdr:spPr bwMode="auto">
        <a:xfrm>
          <a:off x="0" y="526923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322</xdr:row>
      <xdr:rowOff>18186</xdr:rowOff>
    </xdr:from>
    <xdr:ext cx="591416" cy="542925"/>
    <xdr:pic>
      <xdr:nvPicPr>
        <xdr:cNvPr id="62" name="Picture 61"/>
        <xdr:cNvPicPr>
          <a:picLocks noChangeAspect="1" noChangeArrowheads="1"/>
        </xdr:cNvPicPr>
      </xdr:nvPicPr>
      <xdr:blipFill>
        <a:blip xmlns:r="http://schemas.openxmlformats.org/officeDocument/2006/relationships" r:embed="rId1" cstate="print"/>
        <a:srcRect/>
        <a:stretch>
          <a:fillRect/>
        </a:stretch>
      </xdr:blipFill>
      <xdr:spPr bwMode="auto">
        <a:xfrm>
          <a:off x="1842654" y="52710486"/>
          <a:ext cx="591416" cy="542925"/>
        </a:xfrm>
        <a:prstGeom prst="rect">
          <a:avLst/>
        </a:prstGeom>
        <a:noFill/>
        <a:ln w="9525">
          <a:noFill/>
          <a:miter lim="800000"/>
          <a:headEnd/>
          <a:tailEnd/>
        </a:ln>
      </xdr:spPr>
    </xdr:pic>
    <xdr:clientData/>
  </xdr:oneCellAnchor>
  <xdr:twoCellAnchor>
    <xdr:from>
      <xdr:col>0</xdr:col>
      <xdr:colOff>0</xdr:colOff>
      <xdr:row>322</xdr:row>
      <xdr:rowOff>0</xdr:rowOff>
    </xdr:from>
    <xdr:to>
      <xdr:col>4</xdr:col>
      <xdr:colOff>171450</xdr:colOff>
      <xdr:row>326</xdr:row>
      <xdr:rowOff>114300</xdr:rowOff>
    </xdr:to>
    <xdr:sp macro="" textlink="">
      <xdr:nvSpPr>
        <xdr:cNvPr id="63" name="Text Box 1"/>
        <xdr:cNvSpPr txBox="1">
          <a:spLocks noChangeArrowheads="1"/>
        </xdr:cNvSpPr>
      </xdr:nvSpPr>
      <xdr:spPr bwMode="auto">
        <a:xfrm>
          <a:off x="0" y="526923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322</xdr:row>
      <xdr:rowOff>18186</xdr:rowOff>
    </xdr:from>
    <xdr:ext cx="591416" cy="542925"/>
    <xdr:pic>
      <xdr:nvPicPr>
        <xdr:cNvPr id="64" name="Picture 63"/>
        <xdr:cNvPicPr>
          <a:picLocks noChangeAspect="1" noChangeArrowheads="1"/>
        </xdr:cNvPicPr>
      </xdr:nvPicPr>
      <xdr:blipFill>
        <a:blip xmlns:r="http://schemas.openxmlformats.org/officeDocument/2006/relationships" r:embed="rId1" cstate="print"/>
        <a:srcRect/>
        <a:stretch>
          <a:fillRect/>
        </a:stretch>
      </xdr:blipFill>
      <xdr:spPr bwMode="auto">
        <a:xfrm>
          <a:off x="1842654" y="52710486"/>
          <a:ext cx="591416" cy="542925"/>
        </a:xfrm>
        <a:prstGeom prst="rect">
          <a:avLst/>
        </a:prstGeom>
        <a:noFill/>
        <a:ln w="9525">
          <a:noFill/>
          <a:miter lim="800000"/>
          <a:headEnd/>
          <a:tailEnd/>
        </a:ln>
      </xdr:spPr>
    </xdr:pic>
    <xdr:clientData/>
  </xdr:oneCellAnchor>
  <xdr:twoCellAnchor>
    <xdr:from>
      <xdr:col>0</xdr:col>
      <xdr:colOff>0</xdr:colOff>
      <xdr:row>322</xdr:row>
      <xdr:rowOff>0</xdr:rowOff>
    </xdr:from>
    <xdr:to>
      <xdr:col>4</xdr:col>
      <xdr:colOff>171450</xdr:colOff>
      <xdr:row>326</xdr:row>
      <xdr:rowOff>114300</xdr:rowOff>
    </xdr:to>
    <xdr:sp macro="" textlink="">
      <xdr:nvSpPr>
        <xdr:cNvPr id="65" name="Text Box 1"/>
        <xdr:cNvSpPr txBox="1">
          <a:spLocks noChangeArrowheads="1"/>
        </xdr:cNvSpPr>
      </xdr:nvSpPr>
      <xdr:spPr bwMode="auto">
        <a:xfrm>
          <a:off x="0" y="526923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368</xdr:row>
      <xdr:rowOff>18186</xdr:rowOff>
    </xdr:from>
    <xdr:ext cx="591416" cy="542925"/>
    <xdr:pic>
      <xdr:nvPicPr>
        <xdr:cNvPr id="66" name="Picture 65"/>
        <xdr:cNvPicPr>
          <a:picLocks noChangeAspect="1" noChangeArrowheads="1"/>
        </xdr:cNvPicPr>
      </xdr:nvPicPr>
      <xdr:blipFill>
        <a:blip xmlns:r="http://schemas.openxmlformats.org/officeDocument/2006/relationships" r:embed="rId1" cstate="print"/>
        <a:srcRect/>
        <a:stretch>
          <a:fillRect/>
        </a:stretch>
      </xdr:blipFill>
      <xdr:spPr bwMode="auto">
        <a:xfrm>
          <a:off x="1842654" y="52710486"/>
          <a:ext cx="591416" cy="542925"/>
        </a:xfrm>
        <a:prstGeom prst="rect">
          <a:avLst/>
        </a:prstGeom>
        <a:noFill/>
        <a:ln w="9525">
          <a:noFill/>
          <a:miter lim="800000"/>
          <a:headEnd/>
          <a:tailEnd/>
        </a:ln>
      </xdr:spPr>
    </xdr:pic>
    <xdr:clientData/>
  </xdr:oneCellAnchor>
  <xdr:twoCellAnchor>
    <xdr:from>
      <xdr:col>0</xdr:col>
      <xdr:colOff>0</xdr:colOff>
      <xdr:row>368</xdr:row>
      <xdr:rowOff>0</xdr:rowOff>
    </xdr:from>
    <xdr:to>
      <xdr:col>4</xdr:col>
      <xdr:colOff>171450</xdr:colOff>
      <xdr:row>372</xdr:row>
      <xdr:rowOff>114300</xdr:rowOff>
    </xdr:to>
    <xdr:sp macro="" textlink="">
      <xdr:nvSpPr>
        <xdr:cNvPr id="67" name="Text Box 1"/>
        <xdr:cNvSpPr txBox="1">
          <a:spLocks noChangeArrowheads="1"/>
        </xdr:cNvSpPr>
      </xdr:nvSpPr>
      <xdr:spPr bwMode="auto">
        <a:xfrm>
          <a:off x="0" y="526923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368</xdr:row>
      <xdr:rowOff>18186</xdr:rowOff>
    </xdr:from>
    <xdr:ext cx="591416" cy="542925"/>
    <xdr:pic>
      <xdr:nvPicPr>
        <xdr:cNvPr id="68" name="Picture 67"/>
        <xdr:cNvPicPr>
          <a:picLocks noChangeAspect="1" noChangeArrowheads="1"/>
        </xdr:cNvPicPr>
      </xdr:nvPicPr>
      <xdr:blipFill>
        <a:blip xmlns:r="http://schemas.openxmlformats.org/officeDocument/2006/relationships" r:embed="rId1" cstate="print"/>
        <a:srcRect/>
        <a:stretch>
          <a:fillRect/>
        </a:stretch>
      </xdr:blipFill>
      <xdr:spPr bwMode="auto">
        <a:xfrm>
          <a:off x="1842654" y="52710486"/>
          <a:ext cx="591416" cy="542925"/>
        </a:xfrm>
        <a:prstGeom prst="rect">
          <a:avLst/>
        </a:prstGeom>
        <a:noFill/>
        <a:ln w="9525">
          <a:noFill/>
          <a:miter lim="800000"/>
          <a:headEnd/>
          <a:tailEnd/>
        </a:ln>
      </xdr:spPr>
    </xdr:pic>
    <xdr:clientData/>
  </xdr:oneCellAnchor>
  <xdr:twoCellAnchor>
    <xdr:from>
      <xdr:col>0</xdr:col>
      <xdr:colOff>0</xdr:colOff>
      <xdr:row>368</xdr:row>
      <xdr:rowOff>0</xdr:rowOff>
    </xdr:from>
    <xdr:to>
      <xdr:col>4</xdr:col>
      <xdr:colOff>171450</xdr:colOff>
      <xdr:row>372</xdr:row>
      <xdr:rowOff>114300</xdr:rowOff>
    </xdr:to>
    <xdr:sp macro="" textlink="">
      <xdr:nvSpPr>
        <xdr:cNvPr id="69" name="Text Box 1"/>
        <xdr:cNvSpPr txBox="1">
          <a:spLocks noChangeArrowheads="1"/>
        </xdr:cNvSpPr>
      </xdr:nvSpPr>
      <xdr:spPr bwMode="auto">
        <a:xfrm>
          <a:off x="0" y="526923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368</xdr:row>
      <xdr:rowOff>18186</xdr:rowOff>
    </xdr:from>
    <xdr:ext cx="591416" cy="542925"/>
    <xdr:pic>
      <xdr:nvPicPr>
        <xdr:cNvPr id="70" name="Picture 69"/>
        <xdr:cNvPicPr>
          <a:picLocks noChangeAspect="1" noChangeArrowheads="1"/>
        </xdr:cNvPicPr>
      </xdr:nvPicPr>
      <xdr:blipFill>
        <a:blip xmlns:r="http://schemas.openxmlformats.org/officeDocument/2006/relationships" r:embed="rId1" cstate="print"/>
        <a:srcRect/>
        <a:stretch>
          <a:fillRect/>
        </a:stretch>
      </xdr:blipFill>
      <xdr:spPr bwMode="auto">
        <a:xfrm>
          <a:off x="1842654" y="52710486"/>
          <a:ext cx="591416" cy="542925"/>
        </a:xfrm>
        <a:prstGeom prst="rect">
          <a:avLst/>
        </a:prstGeom>
        <a:noFill/>
        <a:ln w="9525">
          <a:noFill/>
          <a:miter lim="800000"/>
          <a:headEnd/>
          <a:tailEnd/>
        </a:ln>
      </xdr:spPr>
    </xdr:pic>
    <xdr:clientData/>
  </xdr:oneCellAnchor>
  <xdr:twoCellAnchor>
    <xdr:from>
      <xdr:col>0</xdr:col>
      <xdr:colOff>0</xdr:colOff>
      <xdr:row>368</xdr:row>
      <xdr:rowOff>0</xdr:rowOff>
    </xdr:from>
    <xdr:to>
      <xdr:col>4</xdr:col>
      <xdr:colOff>171450</xdr:colOff>
      <xdr:row>372</xdr:row>
      <xdr:rowOff>114300</xdr:rowOff>
    </xdr:to>
    <xdr:sp macro="" textlink="">
      <xdr:nvSpPr>
        <xdr:cNvPr id="71" name="Text Box 1"/>
        <xdr:cNvSpPr txBox="1">
          <a:spLocks noChangeArrowheads="1"/>
        </xdr:cNvSpPr>
      </xdr:nvSpPr>
      <xdr:spPr bwMode="auto">
        <a:xfrm>
          <a:off x="0" y="526923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368</xdr:row>
      <xdr:rowOff>18186</xdr:rowOff>
    </xdr:from>
    <xdr:ext cx="591416" cy="542925"/>
    <xdr:pic>
      <xdr:nvPicPr>
        <xdr:cNvPr id="72" name="Picture 71"/>
        <xdr:cNvPicPr>
          <a:picLocks noChangeAspect="1" noChangeArrowheads="1"/>
        </xdr:cNvPicPr>
      </xdr:nvPicPr>
      <xdr:blipFill>
        <a:blip xmlns:r="http://schemas.openxmlformats.org/officeDocument/2006/relationships" r:embed="rId1" cstate="print"/>
        <a:srcRect/>
        <a:stretch>
          <a:fillRect/>
        </a:stretch>
      </xdr:blipFill>
      <xdr:spPr bwMode="auto">
        <a:xfrm>
          <a:off x="1842654" y="52710486"/>
          <a:ext cx="591416" cy="542925"/>
        </a:xfrm>
        <a:prstGeom prst="rect">
          <a:avLst/>
        </a:prstGeom>
        <a:noFill/>
        <a:ln w="9525">
          <a:noFill/>
          <a:miter lim="800000"/>
          <a:headEnd/>
          <a:tailEnd/>
        </a:ln>
      </xdr:spPr>
    </xdr:pic>
    <xdr:clientData/>
  </xdr:oneCellAnchor>
  <xdr:twoCellAnchor>
    <xdr:from>
      <xdr:col>0</xdr:col>
      <xdr:colOff>0</xdr:colOff>
      <xdr:row>368</xdr:row>
      <xdr:rowOff>0</xdr:rowOff>
    </xdr:from>
    <xdr:to>
      <xdr:col>4</xdr:col>
      <xdr:colOff>171450</xdr:colOff>
      <xdr:row>372</xdr:row>
      <xdr:rowOff>114300</xdr:rowOff>
    </xdr:to>
    <xdr:sp macro="" textlink="">
      <xdr:nvSpPr>
        <xdr:cNvPr id="73" name="Text Box 1"/>
        <xdr:cNvSpPr txBox="1">
          <a:spLocks noChangeArrowheads="1"/>
        </xdr:cNvSpPr>
      </xdr:nvSpPr>
      <xdr:spPr bwMode="auto">
        <a:xfrm>
          <a:off x="0" y="526923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414</xdr:row>
      <xdr:rowOff>18186</xdr:rowOff>
    </xdr:from>
    <xdr:ext cx="591416" cy="542925"/>
    <xdr:pic>
      <xdr:nvPicPr>
        <xdr:cNvPr id="74" name="Picture 73"/>
        <xdr:cNvPicPr>
          <a:picLocks noChangeAspect="1" noChangeArrowheads="1"/>
        </xdr:cNvPicPr>
      </xdr:nvPicPr>
      <xdr:blipFill>
        <a:blip xmlns:r="http://schemas.openxmlformats.org/officeDocument/2006/relationships" r:embed="rId1" cstate="print"/>
        <a:srcRect/>
        <a:stretch>
          <a:fillRect/>
        </a:stretch>
      </xdr:blipFill>
      <xdr:spPr bwMode="auto">
        <a:xfrm>
          <a:off x="1985529" y="70274586"/>
          <a:ext cx="591416" cy="542925"/>
        </a:xfrm>
        <a:prstGeom prst="rect">
          <a:avLst/>
        </a:prstGeom>
        <a:noFill/>
        <a:ln w="9525">
          <a:noFill/>
          <a:miter lim="800000"/>
          <a:headEnd/>
          <a:tailEnd/>
        </a:ln>
      </xdr:spPr>
    </xdr:pic>
    <xdr:clientData/>
  </xdr:oneCellAnchor>
  <xdr:twoCellAnchor>
    <xdr:from>
      <xdr:col>0</xdr:col>
      <xdr:colOff>0</xdr:colOff>
      <xdr:row>414</xdr:row>
      <xdr:rowOff>0</xdr:rowOff>
    </xdr:from>
    <xdr:to>
      <xdr:col>4</xdr:col>
      <xdr:colOff>171450</xdr:colOff>
      <xdr:row>418</xdr:row>
      <xdr:rowOff>114300</xdr:rowOff>
    </xdr:to>
    <xdr:sp macro="" textlink="">
      <xdr:nvSpPr>
        <xdr:cNvPr id="75" name="Text Box 1"/>
        <xdr:cNvSpPr txBox="1">
          <a:spLocks noChangeArrowheads="1"/>
        </xdr:cNvSpPr>
      </xdr:nvSpPr>
      <xdr:spPr bwMode="auto">
        <a:xfrm>
          <a:off x="0" y="70256400"/>
          <a:ext cx="28003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414</xdr:row>
      <xdr:rowOff>18186</xdr:rowOff>
    </xdr:from>
    <xdr:ext cx="591416" cy="542925"/>
    <xdr:pic>
      <xdr:nvPicPr>
        <xdr:cNvPr id="76" name="Picture 75"/>
        <xdr:cNvPicPr>
          <a:picLocks noChangeAspect="1" noChangeArrowheads="1"/>
        </xdr:cNvPicPr>
      </xdr:nvPicPr>
      <xdr:blipFill>
        <a:blip xmlns:r="http://schemas.openxmlformats.org/officeDocument/2006/relationships" r:embed="rId1" cstate="print"/>
        <a:srcRect/>
        <a:stretch>
          <a:fillRect/>
        </a:stretch>
      </xdr:blipFill>
      <xdr:spPr bwMode="auto">
        <a:xfrm>
          <a:off x="1985529" y="70274586"/>
          <a:ext cx="591416" cy="542925"/>
        </a:xfrm>
        <a:prstGeom prst="rect">
          <a:avLst/>
        </a:prstGeom>
        <a:noFill/>
        <a:ln w="9525">
          <a:noFill/>
          <a:miter lim="800000"/>
          <a:headEnd/>
          <a:tailEnd/>
        </a:ln>
      </xdr:spPr>
    </xdr:pic>
    <xdr:clientData/>
  </xdr:oneCellAnchor>
  <xdr:twoCellAnchor>
    <xdr:from>
      <xdr:col>0</xdr:col>
      <xdr:colOff>0</xdr:colOff>
      <xdr:row>414</xdr:row>
      <xdr:rowOff>0</xdr:rowOff>
    </xdr:from>
    <xdr:to>
      <xdr:col>4</xdr:col>
      <xdr:colOff>171450</xdr:colOff>
      <xdr:row>418</xdr:row>
      <xdr:rowOff>114300</xdr:rowOff>
    </xdr:to>
    <xdr:sp macro="" textlink="">
      <xdr:nvSpPr>
        <xdr:cNvPr id="77" name="Text Box 1"/>
        <xdr:cNvSpPr txBox="1">
          <a:spLocks noChangeArrowheads="1"/>
        </xdr:cNvSpPr>
      </xdr:nvSpPr>
      <xdr:spPr bwMode="auto">
        <a:xfrm>
          <a:off x="0" y="70256400"/>
          <a:ext cx="28003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414</xdr:row>
      <xdr:rowOff>18186</xdr:rowOff>
    </xdr:from>
    <xdr:ext cx="591416" cy="542925"/>
    <xdr:pic>
      <xdr:nvPicPr>
        <xdr:cNvPr id="78" name="Picture 77"/>
        <xdr:cNvPicPr>
          <a:picLocks noChangeAspect="1" noChangeArrowheads="1"/>
        </xdr:cNvPicPr>
      </xdr:nvPicPr>
      <xdr:blipFill>
        <a:blip xmlns:r="http://schemas.openxmlformats.org/officeDocument/2006/relationships" r:embed="rId1" cstate="print"/>
        <a:srcRect/>
        <a:stretch>
          <a:fillRect/>
        </a:stretch>
      </xdr:blipFill>
      <xdr:spPr bwMode="auto">
        <a:xfrm>
          <a:off x="1985529" y="70274586"/>
          <a:ext cx="591416" cy="542925"/>
        </a:xfrm>
        <a:prstGeom prst="rect">
          <a:avLst/>
        </a:prstGeom>
        <a:noFill/>
        <a:ln w="9525">
          <a:noFill/>
          <a:miter lim="800000"/>
          <a:headEnd/>
          <a:tailEnd/>
        </a:ln>
      </xdr:spPr>
    </xdr:pic>
    <xdr:clientData/>
  </xdr:oneCellAnchor>
  <xdr:twoCellAnchor>
    <xdr:from>
      <xdr:col>0</xdr:col>
      <xdr:colOff>0</xdr:colOff>
      <xdr:row>414</xdr:row>
      <xdr:rowOff>0</xdr:rowOff>
    </xdr:from>
    <xdr:to>
      <xdr:col>4</xdr:col>
      <xdr:colOff>171450</xdr:colOff>
      <xdr:row>418</xdr:row>
      <xdr:rowOff>114300</xdr:rowOff>
    </xdr:to>
    <xdr:sp macro="" textlink="">
      <xdr:nvSpPr>
        <xdr:cNvPr id="79" name="Text Box 1"/>
        <xdr:cNvSpPr txBox="1">
          <a:spLocks noChangeArrowheads="1"/>
        </xdr:cNvSpPr>
      </xdr:nvSpPr>
      <xdr:spPr bwMode="auto">
        <a:xfrm>
          <a:off x="0" y="70256400"/>
          <a:ext cx="28003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414</xdr:row>
      <xdr:rowOff>18186</xdr:rowOff>
    </xdr:from>
    <xdr:ext cx="591416" cy="542925"/>
    <xdr:pic>
      <xdr:nvPicPr>
        <xdr:cNvPr id="80" name="Picture 79"/>
        <xdr:cNvPicPr>
          <a:picLocks noChangeAspect="1" noChangeArrowheads="1"/>
        </xdr:cNvPicPr>
      </xdr:nvPicPr>
      <xdr:blipFill>
        <a:blip xmlns:r="http://schemas.openxmlformats.org/officeDocument/2006/relationships" r:embed="rId1" cstate="print"/>
        <a:srcRect/>
        <a:stretch>
          <a:fillRect/>
        </a:stretch>
      </xdr:blipFill>
      <xdr:spPr bwMode="auto">
        <a:xfrm>
          <a:off x="1985529" y="70274586"/>
          <a:ext cx="591416" cy="542925"/>
        </a:xfrm>
        <a:prstGeom prst="rect">
          <a:avLst/>
        </a:prstGeom>
        <a:noFill/>
        <a:ln w="9525">
          <a:noFill/>
          <a:miter lim="800000"/>
          <a:headEnd/>
          <a:tailEnd/>
        </a:ln>
      </xdr:spPr>
    </xdr:pic>
    <xdr:clientData/>
  </xdr:oneCellAnchor>
  <xdr:twoCellAnchor>
    <xdr:from>
      <xdr:col>0</xdr:col>
      <xdr:colOff>0</xdr:colOff>
      <xdr:row>414</xdr:row>
      <xdr:rowOff>0</xdr:rowOff>
    </xdr:from>
    <xdr:to>
      <xdr:col>4</xdr:col>
      <xdr:colOff>171450</xdr:colOff>
      <xdr:row>418</xdr:row>
      <xdr:rowOff>114300</xdr:rowOff>
    </xdr:to>
    <xdr:sp macro="" textlink="">
      <xdr:nvSpPr>
        <xdr:cNvPr id="81" name="Text Box 1"/>
        <xdr:cNvSpPr txBox="1">
          <a:spLocks noChangeArrowheads="1"/>
        </xdr:cNvSpPr>
      </xdr:nvSpPr>
      <xdr:spPr bwMode="auto">
        <a:xfrm>
          <a:off x="0" y="70256400"/>
          <a:ext cx="28003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460</xdr:row>
      <xdr:rowOff>18186</xdr:rowOff>
    </xdr:from>
    <xdr:ext cx="591416" cy="542925"/>
    <xdr:pic>
      <xdr:nvPicPr>
        <xdr:cNvPr id="82" name="Picture 81"/>
        <xdr:cNvPicPr>
          <a:picLocks noChangeAspect="1" noChangeArrowheads="1"/>
        </xdr:cNvPicPr>
      </xdr:nvPicPr>
      <xdr:blipFill>
        <a:blip xmlns:r="http://schemas.openxmlformats.org/officeDocument/2006/relationships" r:embed="rId1" cstate="print"/>
        <a:srcRect/>
        <a:stretch>
          <a:fillRect/>
        </a:stretch>
      </xdr:blipFill>
      <xdr:spPr bwMode="auto">
        <a:xfrm>
          <a:off x="1985529" y="70274586"/>
          <a:ext cx="591416" cy="542925"/>
        </a:xfrm>
        <a:prstGeom prst="rect">
          <a:avLst/>
        </a:prstGeom>
        <a:noFill/>
        <a:ln w="9525">
          <a:noFill/>
          <a:miter lim="800000"/>
          <a:headEnd/>
          <a:tailEnd/>
        </a:ln>
      </xdr:spPr>
    </xdr:pic>
    <xdr:clientData/>
  </xdr:oneCellAnchor>
  <xdr:twoCellAnchor>
    <xdr:from>
      <xdr:col>0</xdr:col>
      <xdr:colOff>0</xdr:colOff>
      <xdr:row>460</xdr:row>
      <xdr:rowOff>0</xdr:rowOff>
    </xdr:from>
    <xdr:to>
      <xdr:col>4</xdr:col>
      <xdr:colOff>171450</xdr:colOff>
      <xdr:row>464</xdr:row>
      <xdr:rowOff>114300</xdr:rowOff>
    </xdr:to>
    <xdr:sp macro="" textlink="">
      <xdr:nvSpPr>
        <xdr:cNvPr id="83" name="Text Box 1"/>
        <xdr:cNvSpPr txBox="1">
          <a:spLocks noChangeArrowheads="1"/>
        </xdr:cNvSpPr>
      </xdr:nvSpPr>
      <xdr:spPr bwMode="auto">
        <a:xfrm>
          <a:off x="0" y="70256400"/>
          <a:ext cx="28003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460</xdr:row>
      <xdr:rowOff>18186</xdr:rowOff>
    </xdr:from>
    <xdr:ext cx="591416" cy="542925"/>
    <xdr:pic>
      <xdr:nvPicPr>
        <xdr:cNvPr id="84" name="Picture 83"/>
        <xdr:cNvPicPr>
          <a:picLocks noChangeAspect="1" noChangeArrowheads="1"/>
        </xdr:cNvPicPr>
      </xdr:nvPicPr>
      <xdr:blipFill>
        <a:blip xmlns:r="http://schemas.openxmlformats.org/officeDocument/2006/relationships" r:embed="rId1" cstate="print"/>
        <a:srcRect/>
        <a:stretch>
          <a:fillRect/>
        </a:stretch>
      </xdr:blipFill>
      <xdr:spPr bwMode="auto">
        <a:xfrm>
          <a:off x="1985529" y="70274586"/>
          <a:ext cx="591416" cy="542925"/>
        </a:xfrm>
        <a:prstGeom prst="rect">
          <a:avLst/>
        </a:prstGeom>
        <a:noFill/>
        <a:ln w="9525">
          <a:noFill/>
          <a:miter lim="800000"/>
          <a:headEnd/>
          <a:tailEnd/>
        </a:ln>
      </xdr:spPr>
    </xdr:pic>
    <xdr:clientData/>
  </xdr:oneCellAnchor>
  <xdr:twoCellAnchor>
    <xdr:from>
      <xdr:col>0</xdr:col>
      <xdr:colOff>0</xdr:colOff>
      <xdr:row>460</xdr:row>
      <xdr:rowOff>0</xdr:rowOff>
    </xdr:from>
    <xdr:to>
      <xdr:col>4</xdr:col>
      <xdr:colOff>171450</xdr:colOff>
      <xdr:row>464</xdr:row>
      <xdr:rowOff>114300</xdr:rowOff>
    </xdr:to>
    <xdr:sp macro="" textlink="">
      <xdr:nvSpPr>
        <xdr:cNvPr id="85" name="Text Box 1"/>
        <xdr:cNvSpPr txBox="1">
          <a:spLocks noChangeArrowheads="1"/>
        </xdr:cNvSpPr>
      </xdr:nvSpPr>
      <xdr:spPr bwMode="auto">
        <a:xfrm>
          <a:off x="0" y="70256400"/>
          <a:ext cx="28003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460</xdr:row>
      <xdr:rowOff>18186</xdr:rowOff>
    </xdr:from>
    <xdr:ext cx="591416" cy="542925"/>
    <xdr:pic>
      <xdr:nvPicPr>
        <xdr:cNvPr id="86" name="Picture 85"/>
        <xdr:cNvPicPr>
          <a:picLocks noChangeAspect="1" noChangeArrowheads="1"/>
        </xdr:cNvPicPr>
      </xdr:nvPicPr>
      <xdr:blipFill>
        <a:blip xmlns:r="http://schemas.openxmlformats.org/officeDocument/2006/relationships" r:embed="rId1" cstate="print"/>
        <a:srcRect/>
        <a:stretch>
          <a:fillRect/>
        </a:stretch>
      </xdr:blipFill>
      <xdr:spPr bwMode="auto">
        <a:xfrm>
          <a:off x="1985529" y="70274586"/>
          <a:ext cx="591416" cy="542925"/>
        </a:xfrm>
        <a:prstGeom prst="rect">
          <a:avLst/>
        </a:prstGeom>
        <a:noFill/>
        <a:ln w="9525">
          <a:noFill/>
          <a:miter lim="800000"/>
          <a:headEnd/>
          <a:tailEnd/>
        </a:ln>
      </xdr:spPr>
    </xdr:pic>
    <xdr:clientData/>
  </xdr:oneCellAnchor>
  <xdr:twoCellAnchor>
    <xdr:from>
      <xdr:col>0</xdr:col>
      <xdr:colOff>0</xdr:colOff>
      <xdr:row>460</xdr:row>
      <xdr:rowOff>0</xdr:rowOff>
    </xdr:from>
    <xdr:to>
      <xdr:col>4</xdr:col>
      <xdr:colOff>171450</xdr:colOff>
      <xdr:row>464</xdr:row>
      <xdr:rowOff>114300</xdr:rowOff>
    </xdr:to>
    <xdr:sp macro="" textlink="">
      <xdr:nvSpPr>
        <xdr:cNvPr id="87" name="Text Box 1"/>
        <xdr:cNvSpPr txBox="1">
          <a:spLocks noChangeArrowheads="1"/>
        </xdr:cNvSpPr>
      </xdr:nvSpPr>
      <xdr:spPr bwMode="auto">
        <a:xfrm>
          <a:off x="0" y="70256400"/>
          <a:ext cx="28003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460</xdr:row>
      <xdr:rowOff>18186</xdr:rowOff>
    </xdr:from>
    <xdr:ext cx="591416" cy="542925"/>
    <xdr:pic>
      <xdr:nvPicPr>
        <xdr:cNvPr id="88" name="Picture 87"/>
        <xdr:cNvPicPr>
          <a:picLocks noChangeAspect="1" noChangeArrowheads="1"/>
        </xdr:cNvPicPr>
      </xdr:nvPicPr>
      <xdr:blipFill>
        <a:blip xmlns:r="http://schemas.openxmlformats.org/officeDocument/2006/relationships" r:embed="rId1" cstate="print"/>
        <a:srcRect/>
        <a:stretch>
          <a:fillRect/>
        </a:stretch>
      </xdr:blipFill>
      <xdr:spPr bwMode="auto">
        <a:xfrm>
          <a:off x="1985529" y="70274586"/>
          <a:ext cx="591416" cy="542925"/>
        </a:xfrm>
        <a:prstGeom prst="rect">
          <a:avLst/>
        </a:prstGeom>
        <a:noFill/>
        <a:ln w="9525">
          <a:noFill/>
          <a:miter lim="800000"/>
          <a:headEnd/>
          <a:tailEnd/>
        </a:ln>
      </xdr:spPr>
    </xdr:pic>
    <xdr:clientData/>
  </xdr:oneCellAnchor>
  <xdr:twoCellAnchor>
    <xdr:from>
      <xdr:col>0</xdr:col>
      <xdr:colOff>0</xdr:colOff>
      <xdr:row>460</xdr:row>
      <xdr:rowOff>0</xdr:rowOff>
    </xdr:from>
    <xdr:to>
      <xdr:col>4</xdr:col>
      <xdr:colOff>171450</xdr:colOff>
      <xdr:row>464</xdr:row>
      <xdr:rowOff>114300</xdr:rowOff>
    </xdr:to>
    <xdr:sp macro="" textlink="">
      <xdr:nvSpPr>
        <xdr:cNvPr id="89" name="Text Box 1"/>
        <xdr:cNvSpPr txBox="1">
          <a:spLocks noChangeArrowheads="1"/>
        </xdr:cNvSpPr>
      </xdr:nvSpPr>
      <xdr:spPr bwMode="auto">
        <a:xfrm>
          <a:off x="0" y="70256400"/>
          <a:ext cx="28003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506</xdr:row>
      <xdr:rowOff>18186</xdr:rowOff>
    </xdr:from>
    <xdr:ext cx="591416" cy="542925"/>
    <xdr:pic>
      <xdr:nvPicPr>
        <xdr:cNvPr id="90" name="Picture 89"/>
        <xdr:cNvPicPr>
          <a:picLocks noChangeAspect="1" noChangeArrowheads="1"/>
        </xdr:cNvPicPr>
      </xdr:nvPicPr>
      <xdr:blipFill>
        <a:blip xmlns:r="http://schemas.openxmlformats.org/officeDocument/2006/relationships" r:embed="rId1" cstate="print"/>
        <a:srcRect/>
        <a:stretch>
          <a:fillRect/>
        </a:stretch>
      </xdr:blipFill>
      <xdr:spPr bwMode="auto">
        <a:xfrm>
          <a:off x="1842654" y="87838686"/>
          <a:ext cx="591416" cy="542925"/>
        </a:xfrm>
        <a:prstGeom prst="rect">
          <a:avLst/>
        </a:prstGeom>
        <a:noFill/>
        <a:ln w="9525">
          <a:noFill/>
          <a:miter lim="800000"/>
          <a:headEnd/>
          <a:tailEnd/>
        </a:ln>
      </xdr:spPr>
    </xdr:pic>
    <xdr:clientData/>
  </xdr:oneCellAnchor>
  <xdr:twoCellAnchor>
    <xdr:from>
      <xdr:col>0</xdr:col>
      <xdr:colOff>0</xdr:colOff>
      <xdr:row>506</xdr:row>
      <xdr:rowOff>0</xdr:rowOff>
    </xdr:from>
    <xdr:to>
      <xdr:col>4</xdr:col>
      <xdr:colOff>171450</xdr:colOff>
      <xdr:row>510</xdr:row>
      <xdr:rowOff>114300</xdr:rowOff>
    </xdr:to>
    <xdr:sp macro="" textlink="">
      <xdr:nvSpPr>
        <xdr:cNvPr id="91" name="Text Box 1"/>
        <xdr:cNvSpPr txBox="1">
          <a:spLocks noChangeArrowheads="1"/>
        </xdr:cNvSpPr>
      </xdr:nvSpPr>
      <xdr:spPr bwMode="auto">
        <a:xfrm>
          <a:off x="0" y="878205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506</xdr:row>
      <xdr:rowOff>18186</xdr:rowOff>
    </xdr:from>
    <xdr:ext cx="591416" cy="542925"/>
    <xdr:pic>
      <xdr:nvPicPr>
        <xdr:cNvPr id="92" name="Picture 91"/>
        <xdr:cNvPicPr>
          <a:picLocks noChangeAspect="1" noChangeArrowheads="1"/>
        </xdr:cNvPicPr>
      </xdr:nvPicPr>
      <xdr:blipFill>
        <a:blip xmlns:r="http://schemas.openxmlformats.org/officeDocument/2006/relationships" r:embed="rId1" cstate="print"/>
        <a:srcRect/>
        <a:stretch>
          <a:fillRect/>
        </a:stretch>
      </xdr:blipFill>
      <xdr:spPr bwMode="auto">
        <a:xfrm>
          <a:off x="1842654" y="87838686"/>
          <a:ext cx="591416" cy="542925"/>
        </a:xfrm>
        <a:prstGeom prst="rect">
          <a:avLst/>
        </a:prstGeom>
        <a:noFill/>
        <a:ln w="9525">
          <a:noFill/>
          <a:miter lim="800000"/>
          <a:headEnd/>
          <a:tailEnd/>
        </a:ln>
      </xdr:spPr>
    </xdr:pic>
    <xdr:clientData/>
  </xdr:oneCellAnchor>
  <xdr:twoCellAnchor>
    <xdr:from>
      <xdr:col>0</xdr:col>
      <xdr:colOff>0</xdr:colOff>
      <xdr:row>506</xdr:row>
      <xdr:rowOff>0</xdr:rowOff>
    </xdr:from>
    <xdr:to>
      <xdr:col>4</xdr:col>
      <xdr:colOff>171450</xdr:colOff>
      <xdr:row>510</xdr:row>
      <xdr:rowOff>114300</xdr:rowOff>
    </xdr:to>
    <xdr:sp macro="" textlink="">
      <xdr:nvSpPr>
        <xdr:cNvPr id="93" name="Text Box 1"/>
        <xdr:cNvSpPr txBox="1">
          <a:spLocks noChangeArrowheads="1"/>
        </xdr:cNvSpPr>
      </xdr:nvSpPr>
      <xdr:spPr bwMode="auto">
        <a:xfrm>
          <a:off x="0" y="878205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506</xdr:row>
      <xdr:rowOff>18186</xdr:rowOff>
    </xdr:from>
    <xdr:ext cx="591416" cy="542925"/>
    <xdr:pic>
      <xdr:nvPicPr>
        <xdr:cNvPr id="94" name="Picture 93"/>
        <xdr:cNvPicPr>
          <a:picLocks noChangeAspect="1" noChangeArrowheads="1"/>
        </xdr:cNvPicPr>
      </xdr:nvPicPr>
      <xdr:blipFill>
        <a:blip xmlns:r="http://schemas.openxmlformats.org/officeDocument/2006/relationships" r:embed="rId1" cstate="print"/>
        <a:srcRect/>
        <a:stretch>
          <a:fillRect/>
        </a:stretch>
      </xdr:blipFill>
      <xdr:spPr bwMode="auto">
        <a:xfrm>
          <a:off x="1842654" y="87838686"/>
          <a:ext cx="591416" cy="542925"/>
        </a:xfrm>
        <a:prstGeom prst="rect">
          <a:avLst/>
        </a:prstGeom>
        <a:noFill/>
        <a:ln w="9525">
          <a:noFill/>
          <a:miter lim="800000"/>
          <a:headEnd/>
          <a:tailEnd/>
        </a:ln>
      </xdr:spPr>
    </xdr:pic>
    <xdr:clientData/>
  </xdr:oneCellAnchor>
  <xdr:twoCellAnchor>
    <xdr:from>
      <xdr:col>0</xdr:col>
      <xdr:colOff>0</xdr:colOff>
      <xdr:row>506</xdr:row>
      <xdr:rowOff>0</xdr:rowOff>
    </xdr:from>
    <xdr:to>
      <xdr:col>4</xdr:col>
      <xdr:colOff>171450</xdr:colOff>
      <xdr:row>510</xdr:row>
      <xdr:rowOff>114300</xdr:rowOff>
    </xdr:to>
    <xdr:sp macro="" textlink="">
      <xdr:nvSpPr>
        <xdr:cNvPr id="95" name="Text Box 1"/>
        <xdr:cNvSpPr txBox="1">
          <a:spLocks noChangeArrowheads="1"/>
        </xdr:cNvSpPr>
      </xdr:nvSpPr>
      <xdr:spPr bwMode="auto">
        <a:xfrm>
          <a:off x="0" y="878205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506</xdr:row>
      <xdr:rowOff>18186</xdr:rowOff>
    </xdr:from>
    <xdr:ext cx="591416" cy="542925"/>
    <xdr:pic>
      <xdr:nvPicPr>
        <xdr:cNvPr id="96" name="Picture 95"/>
        <xdr:cNvPicPr>
          <a:picLocks noChangeAspect="1" noChangeArrowheads="1"/>
        </xdr:cNvPicPr>
      </xdr:nvPicPr>
      <xdr:blipFill>
        <a:blip xmlns:r="http://schemas.openxmlformats.org/officeDocument/2006/relationships" r:embed="rId1" cstate="print"/>
        <a:srcRect/>
        <a:stretch>
          <a:fillRect/>
        </a:stretch>
      </xdr:blipFill>
      <xdr:spPr bwMode="auto">
        <a:xfrm>
          <a:off x="1842654" y="87838686"/>
          <a:ext cx="591416" cy="542925"/>
        </a:xfrm>
        <a:prstGeom prst="rect">
          <a:avLst/>
        </a:prstGeom>
        <a:noFill/>
        <a:ln w="9525">
          <a:noFill/>
          <a:miter lim="800000"/>
          <a:headEnd/>
          <a:tailEnd/>
        </a:ln>
      </xdr:spPr>
    </xdr:pic>
    <xdr:clientData/>
  </xdr:oneCellAnchor>
  <xdr:twoCellAnchor>
    <xdr:from>
      <xdr:col>0</xdr:col>
      <xdr:colOff>0</xdr:colOff>
      <xdr:row>506</xdr:row>
      <xdr:rowOff>0</xdr:rowOff>
    </xdr:from>
    <xdr:to>
      <xdr:col>4</xdr:col>
      <xdr:colOff>171450</xdr:colOff>
      <xdr:row>510</xdr:row>
      <xdr:rowOff>114300</xdr:rowOff>
    </xdr:to>
    <xdr:sp macro="" textlink="">
      <xdr:nvSpPr>
        <xdr:cNvPr id="97" name="Text Box 1"/>
        <xdr:cNvSpPr txBox="1">
          <a:spLocks noChangeArrowheads="1"/>
        </xdr:cNvSpPr>
      </xdr:nvSpPr>
      <xdr:spPr bwMode="auto">
        <a:xfrm>
          <a:off x="0" y="878205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552</xdr:row>
      <xdr:rowOff>18186</xdr:rowOff>
    </xdr:from>
    <xdr:ext cx="591416" cy="542925"/>
    <xdr:pic>
      <xdr:nvPicPr>
        <xdr:cNvPr id="98" name="Picture 97"/>
        <xdr:cNvPicPr>
          <a:picLocks noChangeAspect="1" noChangeArrowheads="1"/>
        </xdr:cNvPicPr>
      </xdr:nvPicPr>
      <xdr:blipFill>
        <a:blip xmlns:r="http://schemas.openxmlformats.org/officeDocument/2006/relationships" r:embed="rId1" cstate="print"/>
        <a:srcRect/>
        <a:stretch>
          <a:fillRect/>
        </a:stretch>
      </xdr:blipFill>
      <xdr:spPr bwMode="auto">
        <a:xfrm>
          <a:off x="1842654" y="87838686"/>
          <a:ext cx="591416" cy="542925"/>
        </a:xfrm>
        <a:prstGeom prst="rect">
          <a:avLst/>
        </a:prstGeom>
        <a:noFill/>
        <a:ln w="9525">
          <a:noFill/>
          <a:miter lim="800000"/>
          <a:headEnd/>
          <a:tailEnd/>
        </a:ln>
      </xdr:spPr>
    </xdr:pic>
    <xdr:clientData/>
  </xdr:oneCellAnchor>
  <xdr:twoCellAnchor>
    <xdr:from>
      <xdr:col>0</xdr:col>
      <xdr:colOff>0</xdr:colOff>
      <xdr:row>552</xdr:row>
      <xdr:rowOff>0</xdr:rowOff>
    </xdr:from>
    <xdr:to>
      <xdr:col>4</xdr:col>
      <xdr:colOff>171450</xdr:colOff>
      <xdr:row>556</xdr:row>
      <xdr:rowOff>114300</xdr:rowOff>
    </xdr:to>
    <xdr:sp macro="" textlink="">
      <xdr:nvSpPr>
        <xdr:cNvPr id="99" name="Text Box 1"/>
        <xdr:cNvSpPr txBox="1">
          <a:spLocks noChangeArrowheads="1"/>
        </xdr:cNvSpPr>
      </xdr:nvSpPr>
      <xdr:spPr bwMode="auto">
        <a:xfrm>
          <a:off x="0" y="878205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552</xdr:row>
      <xdr:rowOff>18186</xdr:rowOff>
    </xdr:from>
    <xdr:ext cx="591416" cy="542925"/>
    <xdr:pic>
      <xdr:nvPicPr>
        <xdr:cNvPr id="100" name="Picture 99"/>
        <xdr:cNvPicPr>
          <a:picLocks noChangeAspect="1" noChangeArrowheads="1"/>
        </xdr:cNvPicPr>
      </xdr:nvPicPr>
      <xdr:blipFill>
        <a:blip xmlns:r="http://schemas.openxmlformats.org/officeDocument/2006/relationships" r:embed="rId1" cstate="print"/>
        <a:srcRect/>
        <a:stretch>
          <a:fillRect/>
        </a:stretch>
      </xdr:blipFill>
      <xdr:spPr bwMode="auto">
        <a:xfrm>
          <a:off x="1842654" y="87838686"/>
          <a:ext cx="591416" cy="542925"/>
        </a:xfrm>
        <a:prstGeom prst="rect">
          <a:avLst/>
        </a:prstGeom>
        <a:noFill/>
        <a:ln w="9525">
          <a:noFill/>
          <a:miter lim="800000"/>
          <a:headEnd/>
          <a:tailEnd/>
        </a:ln>
      </xdr:spPr>
    </xdr:pic>
    <xdr:clientData/>
  </xdr:oneCellAnchor>
  <xdr:twoCellAnchor>
    <xdr:from>
      <xdr:col>0</xdr:col>
      <xdr:colOff>0</xdr:colOff>
      <xdr:row>552</xdr:row>
      <xdr:rowOff>0</xdr:rowOff>
    </xdr:from>
    <xdr:to>
      <xdr:col>4</xdr:col>
      <xdr:colOff>171450</xdr:colOff>
      <xdr:row>556</xdr:row>
      <xdr:rowOff>114300</xdr:rowOff>
    </xdr:to>
    <xdr:sp macro="" textlink="">
      <xdr:nvSpPr>
        <xdr:cNvPr id="101" name="Text Box 1"/>
        <xdr:cNvSpPr txBox="1">
          <a:spLocks noChangeArrowheads="1"/>
        </xdr:cNvSpPr>
      </xdr:nvSpPr>
      <xdr:spPr bwMode="auto">
        <a:xfrm>
          <a:off x="0" y="878205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552</xdr:row>
      <xdr:rowOff>18186</xdr:rowOff>
    </xdr:from>
    <xdr:ext cx="591416" cy="542925"/>
    <xdr:pic>
      <xdr:nvPicPr>
        <xdr:cNvPr id="102" name="Picture 101"/>
        <xdr:cNvPicPr>
          <a:picLocks noChangeAspect="1" noChangeArrowheads="1"/>
        </xdr:cNvPicPr>
      </xdr:nvPicPr>
      <xdr:blipFill>
        <a:blip xmlns:r="http://schemas.openxmlformats.org/officeDocument/2006/relationships" r:embed="rId1" cstate="print"/>
        <a:srcRect/>
        <a:stretch>
          <a:fillRect/>
        </a:stretch>
      </xdr:blipFill>
      <xdr:spPr bwMode="auto">
        <a:xfrm>
          <a:off x="1842654" y="87838686"/>
          <a:ext cx="591416" cy="542925"/>
        </a:xfrm>
        <a:prstGeom prst="rect">
          <a:avLst/>
        </a:prstGeom>
        <a:noFill/>
        <a:ln w="9525">
          <a:noFill/>
          <a:miter lim="800000"/>
          <a:headEnd/>
          <a:tailEnd/>
        </a:ln>
      </xdr:spPr>
    </xdr:pic>
    <xdr:clientData/>
  </xdr:oneCellAnchor>
  <xdr:twoCellAnchor>
    <xdr:from>
      <xdr:col>0</xdr:col>
      <xdr:colOff>0</xdr:colOff>
      <xdr:row>552</xdr:row>
      <xdr:rowOff>0</xdr:rowOff>
    </xdr:from>
    <xdr:to>
      <xdr:col>4</xdr:col>
      <xdr:colOff>171450</xdr:colOff>
      <xdr:row>556</xdr:row>
      <xdr:rowOff>114300</xdr:rowOff>
    </xdr:to>
    <xdr:sp macro="" textlink="">
      <xdr:nvSpPr>
        <xdr:cNvPr id="103" name="Text Box 1"/>
        <xdr:cNvSpPr txBox="1">
          <a:spLocks noChangeArrowheads="1"/>
        </xdr:cNvSpPr>
      </xdr:nvSpPr>
      <xdr:spPr bwMode="auto">
        <a:xfrm>
          <a:off x="0" y="878205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552</xdr:row>
      <xdr:rowOff>18186</xdr:rowOff>
    </xdr:from>
    <xdr:ext cx="591416" cy="542925"/>
    <xdr:pic>
      <xdr:nvPicPr>
        <xdr:cNvPr id="104" name="Picture 103"/>
        <xdr:cNvPicPr>
          <a:picLocks noChangeAspect="1" noChangeArrowheads="1"/>
        </xdr:cNvPicPr>
      </xdr:nvPicPr>
      <xdr:blipFill>
        <a:blip xmlns:r="http://schemas.openxmlformats.org/officeDocument/2006/relationships" r:embed="rId1" cstate="print"/>
        <a:srcRect/>
        <a:stretch>
          <a:fillRect/>
        </a:stretch>
      </xdr:blipFill>
      <xdr:spPr bwMode="auto">
        <a:xfrm>
          <a:off x="1842654" y="87838686"/>
          <a:ext cx="591416" cy="542925"/>
        </a:xfrm>
        <a:prstGeom prst="rect">
          <a:avLst/>
        </a:prstGeom>
        <a:noFill/>
        <a:ln w="9525">
          <a:noFill/>
          <a:miter lim="800000"/>
          <a:headEnd/>
          <a:tailEnd/>
        </a:ln>
      </xdr:spPr>
    </xdr:pic>
    <xdr:clientData/>
  </xdr:oneCellAnchor>
  <xdr:twoCellAnchor>
    <xdr:from>
      <xdr:col>0</xdr:col>
      <xdr:colOff>0</xdr:colOff>
      <xdr:row>552</xdr:row>
      <xdr:rowOff>0</xdr:rowOff>
    </xdr:from>
    <xdr:to>
      <xdr:col>4</xdr:col>
      <xdr:colOff>171450</xdr:colOff>
      <xdr:row>556</xdr:row>
      <xdr:rowOff>114300</xdr:rowOff>
    </xdr:to>
    <xdr:sp macro="" textlink="">
      <xdr:nvSpPr>
        <xdr:cNvPr id="105" name="Text Box 1"/>
        <xdr:cNvSpPr txBox="1">
          <a:spLocks noChangeArrowheads="1"/>
        </xdr:cNvSpPr>
      </xdr:nvSpPr>
      <xdr:spPr bwMode="auto">
        <a:xfrm>
          <a:off x="0" y="878205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598</xdr:row>
      <xdr:rowOff>18186</xdr:rowOff>
    </xdr:from>
    <xdr:ext cx="591416" cy="542925"/>
    <xdr:pic>
      <xdr:nvPicPr>
        <xdr:cNvPr id="106" name="Picture 105"/>
        <xdr:cNvPicPr>
          <a:picLocks noChangeAspect="1" noChangeArrowheads="1"/>
        </xdr:cNvPicPr>
      </xdr:nvPicPr>
      <xdr:blipFill>
        <a:blip xmlns:r="http://schemas.openxmlformats.org/officeDocument/2006/relationships" r:embed="rId1" cstate="print"/>
        <a:srcRect/>
        <a:stretch>
          <a:fillRect/>
        </a:stretch>
      </xdr:blipFill>
      <xdr:spPr bwMode="auto">
        <a:xfrm>
          <a:off x="1842654" y="105402786"/>
          <a:ext cx="591416" cy="542925"/>
        </a:xfrm>
        <a:prstGeom prst="rect">
          <a:avLst/>
        </a:prstGeom>
        <a:noFill/>
        <a:ln w="9525">
          <a:noFill/>
          <a:miter lim="800000"/>
          <a:headEnd/>
          <a:tailEnd/>
        </a:ln>
      </xdr:spPr>
    </xdr:pic>
    <xdr:clientData/>
  </xdr:oneCellAnchor>
  <xdr:twoCellAnchor>
    <xdr:from>
      <xdr:col>0</xdr:col>
      <xdr:colOff>0</xdr:colOff>
      <xdr:row>598</xdr:row>
      <xdr:rowOff>0</xdr:rowOff>
    </xdr:from>
    <xdr:to>
      <xdr:col>4</xdr:col>
      <xdr:colOff>171450</xdr:colOff>
      <xdr:row>602</xdr:row>
      <xdr:rowOff>114300</xdr:rowOff>
    </xdr:to>
    <xdr:sp macro="" textlink="">
      <xdr:nvSpPr>
        <xdr:cNvPr id="107" name="Text Box 1"/>
        <xdr:cNvSpPr txBox="1">
          <a:spLocks noChangeArrowheads="1"/>
        </xdr:cNvSpPr>
      </xdr:nvSpPr>
      <xdr:spPr bwMode="auto">
        <a:xfrm>
          <a:off x="0" y="1053846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598</xdr:row>
      <xdr:rowOff>18186</xdr:rowOff>
    </xdr:from>
    <xdr:ext cx="591416" cy="542925"/>
    <xdr:pic>
      <xdr:nvPicPr>
        <xdr:cNvPr id="108" name="Picture 107"/>
        <xdr:cNvPicPr>
          <a:picLocks noChangeAspect="1" noChangeArrowheads="1"/>
        </xdr:cNvPicPr>
      </xdr:nvPicPr>
      <xdr:blipFill>
        <a:blip xmlns:r="http://schemas.openxmlformats.org/officeDocument/2006/relationships" r:embed="rId1" cstate="print"/>
        <a:srcRect/>
        <a:stretch>
          <a:fillRect/>
        </a:stretch>
      </xdr:blipFill>
      <xdr:spPr bwMode="auto">
        <a:xfrm>
          <a:off x="1842654" y="105402786"/>
          <a:ext cx="591416" cy="542925"/>
        </a:xfrm>
        <a:prstGeom prst="rect">
          <a:avLst/>
        </a:prstGeom>
        <a:noFill/>
        <a:ln w="9525">
          <a:noFill/>
          <a:miter lim="800000"/>
          <a:headEnd/>
          <a:tailEnd/>
        </a:ln>
      </xdr:spPr>
    </xdr:pic>
    <xdr:clientData/>
  </xdr:oneCellAnchor>
  <xdr:twoCellAnchor>
    <xdr:from>
      <xdr:col>0</xdr:col>
      <xdr:colOff>0</xdr:colOff>
      <xdr:row>598</xdr:row>
      <xdr:rowOff>0</xdr:rowOff>
    </xdr:from>
    <xdr:to>
      <xdr:col>4</xdr:col>
      <xdr:colOff>171450</xdr:colOff>
      <xdr:row>602</xdr:row>
      <xdr:rowOff>114300</xdr:rowOff>
    </xdr:to>
    <xdr:sp macro="" textlink="">
      <xdr:nvSpPr>
        <xdr:cNvPr id="109" name="Text Box 1"/>
        <xdr:cNvSpPr txBox="1">
          <a:spLocks noChangeArrowheads="1"/>
        </xdr:cNvSpPr>
      </xdr:nvSpPr>
      <xdr:spPr bwMode="auto">
        <a:xfrm>
          <a:off x="0" y="1053846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598</xdr:row>
      <xdr:rowOff>18186</xdr:rowOff>
    </xdr:from>
    <xdr:ext cx="591416" cy="542925"/>
    <xdr:pic>
      <xdr:nvPicPr>
        <xdr:cNvPr id="110" name="Picture 109"/>
        <xdr:cNvPicPr>
          <a:picLocks noChangeAspect="1" noChangeArrowheads="1"/>
        </xdr:cNvPicPr>
      </xdr:nvPicPr>
      <xdr:blipFill>
        <a:blip xmlns:r="http://schemas.openxmlformats.org/officeDocument/2006/relationships" r:embed="rId1" cstate="print"/>
        <a:srcRect/>
        <a:stretch>
          <a:fillRect/>
        </a:stretch>
      </xdr:blipFill>
      <xdr:spPr bwMode="auto">
        <a:xfrm>
          <a:off x="1842654" y="105402786"/>
          <a:ext cx="591416" cy="542925"/>
        </a:xfrm>
        <a:prstGeom prst="rect">
          <a:avLst/>
        </a:prstGeom>
        <a:noFill/>
        <a:ln w="9525">
          <a:noFill/>
          <a:miter lim="800000"/>
          <a:headEnd/>
          <a:tailEnd/>
        </a:ln>
      </xdr:spPr>
    </xdr:pic>
    <xdr:clientData/>
  </xdr:oneCellAnchor>
  <xdr:twoCellAnchor>
    <xdr:from>
      <xdr:col>0</xdr:col>
      <xdr:colOff>0</xdr:colOff>
      <xdr:row>598</xdr:row>
      <xdr:rowOff>0</xdr:rowOff>
    </xdr:from>
    <xdr:to>
      <xdr:col>4</xdr:col>
      <xdr:colOff>171450</xdr:colOff>
      <xdr:row>602</xdr:row>
      <xdr:rowOff>114300</xdr:rowOff>
    </xdr:to>
    <xdr:sp macro="" textlink="">
      <xdr:nvSpPr>
        <xdr:cNvPr id="111" name="Text Box 1"/>
        <xdr:cNvSpPr txBox="1">
          <a:spLocks noChangeArrowheads="1"/>
        </xdr:cNvSpPr>
      </xdr:nvSpPr>
      <xdr:spPr bwMode="auto">
        <a:xfrm>
          <a:off x="0" y="1053846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oneCellAnchor>
    <xdr:from>
      <xdr:col>3</xdr:col>
      <xdr:colOff>13854</xdr:colOff>
      <xdr:row>598</xdr:row>
      <xdr:rowOff>18186</xdr:rowOff>
    </xdr:from>
    <xdr:ext cx="591416" cy="542925"/>
    <xdr:pic>
      <xdr:nvPicPr>
        <xdr:cNvPr id="112" name="Picture 111"/>
        <xdr:cNvPicPr>
          <a:picLocks noChangeAspect="1" noChangeArrowheads="1"/>
        </xdr:cNvPicPr>
      </xdr:nvPicPr>
      <xdr:blipFill>
        <a:blip xmlns:r="http://schemas.openxmlformats.org/officeDocument/2006/relationships" r:embed="rId1" cstate="print"/>
        <a:srcRect/>
        <a:stretch>
          <a:fillRect/>
        </a:stretch>
      </xdr:blipFill>
      <xdr:spPr bwMode="auto">
        <a:xfrm>
          <a:off x="1842654" y="105402786"/>
          <a:ext cx="591416" cy="542925"/>
        </a:xfrm>
        <a:prstGeom prst="rect">
          <a:avLst/>
        </a:prstGeom>
        <a:noFill/>
        <a:ln w="9525">
          <a:noFill/>
          <a:miter lim="800000"/>
          <a:headEnd/>
          <a:tailEnd/>
        </a:ln>
      </xdr:spPr>
    </xdr:pic>
    <xdr:clientData/>
  </xdr:oneCellAnchor>
  <xdr:twoCellAnchor>
    <xdr:from>
      <xdr:col>0</xdr:col>
      <xdr:colOff>0</xdr:colOff>
      <xdr:row>598</xdr:row>
      <xdr:rowOff>0</xdr:rowOff>
    </xdr:from>
    <xdr:to>
      <xdr:col>4</xdr:col>
      <xdr:colOff>171450</xdr:colOff>
      <xdr:row>602</xdr:row>
      <xdr:rowOff>114300</xdr:rowOff>
    </xdr:to>
    <xdr:sp macro="" textlink="">
      <xdr:nvSpPr>
        <xdr:cNvPr id="113" name="Text Box 1"/>
        <xdr:cNvSpPr txBox="1">
          <a:spLocks noChangeArrowheads="1"/>
        </xdr:cNvSpPr>
      </xdr:nvSpPr>
      <xdr:spPr bwMode="auto">
        <a:xfrm>
          <a:off x="0" y="10538460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13854</xdr:colOff>
      <xdr:row>0</xdr:row>
      <xdr:rowOff>18186</xdr:rowOff>
    </xdr:from>
    <xdr:to>
      <xdr:col>3</xdr:col>
      <xdr:colOff>605270</xdr:colOff>
      <xdr:row>2</xdr:row>
      <xdr:rowOff>180111</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842654" y="18186"/>
          <a:ext cx="591416" cy="542925"/>
        </a:xfrm>
        <a:prstGeom prst="rect">
          <a:avLst/>
        </a:prstGeom>
        <a:noFill/>
        <a:ln w="9525">
          <a:noFill/>
          <a:miter lim="800000"/>
          <a:headEnd/>
          <a:tailEnd/>
        </a:ln>
      </xdr:spPr>
    </xdr:pic>
    <xdr:clientData/>
  </xdr:twoCellAnchor>
  <xdr:twoCellAnchor>
    <xdr:from>
      <xdr:col>0</xdr:col>
      <xdr:colOff>0</xdr:colOff>
      <xdr:row>0</xdr:row>
      <xdr:rowOff>0</xdr:rowOff>
    </xdr:from>
    <xdr:to>
      <xdr:col>4</xdr:col>
      <xdr:colOff>171450</xdr:colOff>
      <xdr:row>4</xdr:row>
      <xdr:rowOff>114300</xdr:rowOff>
    </xdr:to>
    <xdr:sp macro="" textlink="">
      <xdr:nvSpPr>
        <xdr:cNvPr id="3" name="Text Box 1"/>
        <xdr:cNvSpPr txBox="1">
          <a:spLocks noChangeArrowheads="1"/>
        </xdr:cNvSpPr>
      </xdr:nvSpPr>
      <xdr:spPr bwMode="auto">
        <a:xfrm>
          <a:off x="0" y="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twoCellAnchor editAs="oneCell">
    <xdr:from>
      <xdr:col>3</xdr:col>
      <xdr:colOff>13854</xdr:colOff>
      <xdr:row>0</xdr:row>
      <xdr:rowOff>18186</xdr:rowOff>
    </xdr:from>
    <xdr:to>
      <xdr:col>3</xdr:col>
      <xdr:colOff>605270</xdr:colOff>
      <xdr:row>2</xdr:row>
      <xdr:rowOff>180111</xdr:rowOff>
    </xdr:to>
    <xdr:pic>
      <xdr:nvPicPr>
        <xdr:cNvPr id="4"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842654" y="18186"/>
          <a:ext cx="591416" cy="542925"/>
        </a:xfrm>
        <a:prstGeom prst="rect">
          <a:avLst/>
        </a:prstGeom>
        <a:noFill/>
        <a:ln w="9525">
          <a:noFill/>
          <a:miter lim="800000"/>
          <a:headEnd/>
          <a:tailEnd/>
        </a:ln>
      </xdr:spPr>
    </xdr:pic>
    <xdr:clientData/>
  </xdr:twoCellAnchor>
  <xdr:twoCellAnchor>
    <xdr:from>
      <xdr:col>0</xdr:col>
      <xdr:colOff>0</xdr:colOff>
      <xdr:row>0</xdr:row>
      <xdr:rowOff>0</xdr:rowOff>
    </xdr:from>
    <xdr:to>
      <xdr:col>4</xdr:col>
      <xdr:colOff>171450</xdr:colOff>
      <xdr:row>4</xdr:row>
      <xdr:rowOff>114300</xdr:rowOff>
    </xdr:to>
    <xdr:sp macro="" textlink="">
      <xdr:nvSpPr>
        <xdr:cNvPr id="5" name="Text Box 1"/>
        <xdr:cNvSpPr txBox="1">
          <a:spLocks noChangeArrowheads="1"/>
        </xdr:cNvSpPr>
      </xdr:nvSpPr>
      <xdr:spPr bwMode="auto">
        <a:xfrm>
          <a:off x="0" y="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twoCellAnchor editAs="oneCell">
    <xdr:from>
      <xdr:col>3</xdr:col>
      <xdr:colOff>13854</xdr:colOff>
      <xdr:row>0</xdr:row>
      <xdr:rowOff>18186</xdr:rowOff>
    </xdr:from>
    <xdr:to>
      <xdr:col>3</xdr:col>
      <xdr:colOff>605270</xdr:colOff>
      <xdr:row>2</xdr:row>
      <xdr:rowOff>180111</xdr:rowOff>
    </xdr:to>
    <xdr:pic>
      <xdr:nvPicPr>
        <xdr:cNvPr id="6"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1842654" y="18186"/>
          <a:ext cx="591416" cy="542925"/>
        </a:xfrm>
        <a:prstGeom prst="rect">
          <a:avLst/>
        </a:prstGeom>
        <a:noFill/>
        <a:ln w="9525">
          <a:noFill/>
          <a:miter lim="800000"/>
          <a:headEnd/>
          <a:tailEnd/>
        </a:ln>
      </xdr:spPr>
    </xdr:pic>
    <xdr:clientData/>
  </xdr:twoCellAnchor>
  <xdr:twoCellAnchor>
    <xdr:from>
      <xdr:col>0</xdr:col>
      <xdr:colOff>0</xdr:colOff>
      <xdr:row>0</xdr:row>
      <xdr:rowOff>0</xdr:rowOff>
    </xdr:from>
    <xdr:to>
      <xdr:col>4</xdr:col>
      <xdr:colOff>171450</xdr:colOff>
      <xdr:row>4</xdr:row>
      <xdr:rowOff>114300</xdr:rowOff>
    </xdr:to>
    <xdr:sp macro="" textlink="">
      <xdr:nvSpPr>
        <xdr:cNvPr id="7" name="Text Box 1"/>
        <xdr:cNvSpPr txBox="1">
          <a:spLocks noChangeArrowheads="1"/>
        </xdr:cNvSpPr>
      </xdr:nvSpPr>
      <xdr:spPr bwMode="auto">
        <a:xfrm>
          <a:off x="0" y="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twoCellAnchor editAs="oneCell">
    <xdr:from>
      <xdr:col>3</xdr:col>
      <xdr:colOff>13854</xdr:colOff>
      <xdr:row>0</xdr:row>
      <xdr:rowOff>18186</xdr:rowOff>
    </xdr:from>
    <xdr:to>
      <xdr:col>3</xdr:col>
      <xdr:colOff>605270</xdr:colOff>
      <xdr:row>2</xdr:row>
      <xdr:rowOff>180111</xdr:rowOff>
    </xdr:to>
    <xdr:pic>
      <xdr:nvPicPr>
        <xdr:cNvPr id="8" name="Picture 7"/>
        <xdr:cNvPicPr>
          <a:picLocks noChangeAspect="1" noChangeArrowheads="1"/>
        </xdr:cNvPicPr>
      </xdr:nvPicPr>
      <xdr:blipFill>
        <a:blip xmlns:r="http://schemas.openxmlformats.org/officeDocument/2006/relationships" r:embed="rId1" cstate="print"/>
        <a:srcRect/>
        <a:stretch>
          <a:fillRect/>
        </a:stretch>
      </xdr:blipFill>
      <xdr:spPr bwMode="auto">
        <a:xfrm>
          <a:off x="1842654" y="18186"/>
          <a:ext cx="591416" cy="542925"/>
        </a:xfrm>
        <a:prstGeom prst="rect">
          <a:avLst/>
        </a:prstGeom>
        <a:noFill/>
        <a:ln w="9525">
          <a:noFill/>
          <a:miter lim="800000"/>
          <a:headEnd/>
          <a:tailEnd/>
        </a:ln>
      </xdr:spPr>
    </xdr:pic>
    <xdr:clientData/>
  </xdr:twoCellAnchor>
  <xdr:twoCellAnchor>
    <xdr:from>
      <xdr:col>0</xdr:col>
      <xdr:colOff>0</xdr:colOff>
      <xdr:row>0</xdr:row>
      <xdr:rowOff>0</xdr:rowOff>
    </xdr:from>
    <xdr:to>
      <xdr:col>4</xdr:col>
      <xdr:colOff>171450</xdr:colOff>
      <xdr:row>4</xdr:row>
      <xdr:rowOff>114300</xdr:rowOff>
    </xdr:to>
    <xdr:sp macro="" textlink="">
      <xdr:nvSpPr>
        <xdr:cNvPr id="9" name="Text Box 1"/>
        <xdr:cNvSpPr txBox="1">
          <a:spLocks noChangeArrowheads="1"/>
        </xdr:cNvSpPr>
      </xdr:nvSpPr>
      <xdr:spPr bwMode="auto">
        <a:xfrm>
          <a:off x="0" y="0"/>
          <a:ext cx="2609850" cy="876300"/>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US" sz="1200" b="1" i="0" strike="noStrike">
              <a:solidFill>
                <a:srgbClr val="000000"/>
              </a:solidFill>
              <a:latin typeface="Arial"/>
              <a:cs typeface="Arial"/>
            </a:rPr>
            <a:t>ms consultants, inc.</a:t>
          </a:r>
          <a:endParaRPr lang="en-US" sz="1800" b="0" i="0" strike="noStrike">
            <a:solidFill>
              <a:srgbClr val="000000"/>
            </a:solidFill>
            <a:latin typeface="Arial"/>
            <a:cs typeface="Arial"/>
          </a:endParaRPr>
        </a:p>
        <a:p>
          <a:pPr algn="l" rtl="0">
            <a:defRPr sz="1000"/>
          </a:pPr>
          <a:r>
            <a:rPr lang="en-US" sz="1000" b="0" i="0" strike="noStrike">
              <a:solidFill>
                <a:srgbClr val="000000"/>
              </a:solidFill>
              <a:latin typeface="Arial"/>
              <a:cs typeface="Arial"/>
            </a:rPr>
            <a:t>engineers, architects, planners</a:t>
          </a:r>
        </a:p>
        <a:p>
          <a:pPr algn="l" rtl="0">
            <a:defRPr sz="1000"/>
          </a:pPr>
          <a:endParaRPr lang="en-US" sz="1000" b="0" i="0" strike="noStrike">
            <a:solidFill>
              <a:srgbClr val="00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3"/>
  <sheetViews>
    <sheetView tabSelected="1" topLeftCell="A4" zoomScaleNormal="100" workbookViewId="0">
      <selection activeCell="O19" sqref="O19"/>
    </sheetView>
  </sheetViews>
  <sheetFormatPr defaultRowHeight="15" x14ac:dyDescent="0.25"/>
  <sheetData>
    <row r="1" spans="1:11" x14ac:dyDescent="0.25">
      <c r="A1" s="1"/>
      <c r="B1" s="2"/>
      <c r="C1" s="3"/>
      <c r="D1" s="3"/>
      <c r="E1" s="4"/>
      <c r="F1" s="4"/>
      <c r="G1" s="4"/>
      <c r="H1" s="5" t="s">
        <v>0</v>
      </c>
      <c r="I1" s="6" t="s">
        <v>1</v>
      </c>
      <c r="J1" s="3" t="s">
        <v>2</v>
      </c>
      <c r="K1" s="7" t="s">
        <v>437</v>
      </c>
    </row>
    <row r="2" spans="1:11" x14ac:dyDescent="0.25">
      <c r="A2" s="8"/>
      <c r="B2" s="9"/>
      <c r="C2" s="10"/>
      <c r="D2" s="10"/>
      <c r="E2" s="11"/>
      <c r="F2" s="11"/>
      <c r="G2" s="11"/>
      <c r="H2" s="12" t="s">
        <v>3</v>
      </c>
      <c r="I2" s="13" t="s">
        <v>4</v>
      </c>
      <c r="J2" s="10" t="s">
        <v>5</v>
      </c>
      <c r="K2" s="14">
        <v>42053</v>
      </c>
    </row>
    <row r="3" spans="1:11" x14ac:dyDescent="0.25">
      <c r="A3" s="8"/>
      <c r="B3" s="9"/>
      <c r="C3" s="10"/>
      <c r="D3" s="10"/>
      <c r="E3" s="11"/>
      <c r="F3" s="11"/>
      <c r="G3" s="11"/>
      <c r="H3" s="12" t="s">
        <v>6</v>
      </c>
      <c r="I3" s="15"/>
      <c r="J3" s="10" t="s">
        <v>5</v>
      </c>
      <c r="K3" s="14"/>
    </row>
    <row r="4" spans="1:11" x14ac:dyDescent="0.25">
      <c r="A4" s="8"/>
      <c r="B4" s="9"/>
      <c r="C4" s="10"/>
      <c r="D4" s="10"/>
      <c r="E4" s="11"/>
      <c r="F4" s="11"/>
      <c r="G4" s="11"/>
      <c r="H4" s="12" t="s">
        <v>7</v>
      </c>
      <c r="I4" s="15" t="s">
        <v>8</v>
      </c>
      <c r="J4" s="9"/>
      <c r="K4" s="16"/>
    </row>
    <row r="5" spans="1:11" x14ac:dyDescent="0.25">
      <c r="A5" s="8"/>
      <c r="B5" s="9"/>
      <c r="C5" s="10"/>
      <c r="D5" s="10"/>
      <c r="E5" s="11"/>
      <c r="F5" s="11"/>
      <c r="G5" s="11"/>
      <c r="H5" s="12" t="s">
        <v>9</v>
      </c>
      <c r="I5" s="13" t="s">
        <v>11</v>
      </c>
      <c r="J5" s="9"/>
      <c r="K5" s="16"/>
    </row>
    <row r="6" spans="1:11" ht="15.75" thickBot="1" x14ac:dyDescent="0.3">
      <c r="A6" s="17"/>
      <c r="B6" s="18"/>
      <c r="C6" s="19"/>
      <c r="D6" s="19"/>
      <c r="E6" s="20"/>
      <c r="F6" s="20"/>
      <c r="G6" s="20"/>
      <c r="H6" s="21" t="s">
        <v>10</v>
      </c>
      <c r="I6" s="22" t="s">
        <v>12</v>
      </c>
      <c r="J6" s="18"/>
      <c r="K6" s="23"/>
    </row>
    <row r="8" spans="1:11" x14ac:dyDescent="0.25">
      <c r="A8" s="45" t="s">
        <v>13</v>
      </c>
      <c r="B8" s="45"/>
      <c r="C8" s="45"/>
      <c r="D8" s="45"/>
      <c r="E8" s="45"/>
      <c r="F8" s="45"/>
      <c r="G8" s="45"/>
      <c r="H8" s="45"/>
      <c r="I8" s="45"/>
      <c r="J8" s="45"/>
      <c r="K8" s="45"/>
    </row>
    <row r="10" spans="1:11" x14ac:dyDescent="0.25">
      <c r="A10" s="43" t="s">
        <v>14</v>
      </c>
      <c r="B10" s="43"/>
      <c r="C10" s="43"/>
      <c r="D10" s="43"/>
      <c r="E10" s="43"/>
      <c r="F10" s="43"/>
      <c r="G10" s="43"/>
      <c r="H10" s="43"/>
      <c r="I10" s="43"/>
      <c r="J10" s="43"/>
      <c r="K10" s="43"/>
    </row>
    <row r="11" spans="1:11" x14ac:dyDescent="0.25">
      <c r="A11" s="43"/>
      <c r="B11" s="43"/>
      <c r="C11" s="43"/>
      <c r="D11" s="43"/>
      <c r="E11" s="43"/>
      <c r="F11" s="43"/>
      <c r="G11" s="43"/>
      <c r="H11" s="43"/>
      <c r="I11" s="43"/>
      <c r="J11" s="43"/>
      <c r="K11" s="43"/>
    </row>
    <row r="13" spans="1:11" x14ac:dyDescent="0.25">
      <c r="A13" s="24" t="s">
        <v>22</v>
      </c>
      <c r="C13" t="s">
        <v>15</v>
      </c>
      <c r="E13" t="s">
        <v>16</v>
      </c>
      <c r="G13" t="s">
        <v>17</v>
      </c>
      <c r="J13" t="s">
        <v>18</v>
      </c>
    </row>
    <row r="14" spans="1:11" x14ac:dyDescent="0.25">
      <c r="A14" t="s">
        <v>19</v>
      </c>
      <c r="E14" t="s">
        <v>20</v>
      </c>
    </row>
    <row r="16" spans="1:11" x14ac:dyDescent="0.25">
      <c r="A16" s="24" t="s">
        <v>21</v>
      </c>
      <c r="C16" t="s">
        <v>25</v>
      </c>
      <c r="F16" s="26" t="s">
        <v>439</v>
      </c>
    </row>
    <row r="17" spans="1:11" x14ac:dyDescent="0.25">
      <c r="A17" t="s">
        <v>23</v>
      </c>
      <c r="E17" t="s">
        <v>24</v>
      </c>
      <c r="F17" s="26" t="s">
        <v>479</v>
      </c>
    </row>
    <row r="19" spans="1:11" x14ac:dyDescent="0.25">
      <c r="A19" s="24" t="s">
        <v>26</v>
      </c>
      <c r="D19" t="s">
        <v>27</v>
      </c>
    </row>
    <row r="20" spans="1:11" x14ac:dyDescent="0.25">
      <c r="A20" t="s">
        <v>28</v>
      </c>
      <c r="C20" t="s">
        <v>29</v>
      </c>
      <c r="E20" t="s">
        <v>30</v>
      </c>
      <c r="H20" s="26" t="s">
        <v>31</v>
      </c>
      <c r="K20" s="27" t="s">
        <v>39</v>
      </c>
    </row>
    <row r="21" spans="1:11" x14ac:dyDescent="0.25">
      <c r="A21" t="s">
        <v>32</v>
      </c>
      <c r="C21" t="s">
        <v>33</v>
      </c>
      <c r="K21" s="27" t="s">
        <v>40</v>
      </c>
    </row>
    <row r="22" spans="1:11" x14ac:dyDescent="0.25">
      <c r="A22" t="s">
        <v>34</v>
      </c>
      <c r="C22" t="s">
        <v>36</v>
      </c>
      <c r="E22" t="s">
        <v>37</v>
      </c>
      <c r="K22" s="27" t="s">
        <v>39</v>
      </c>
    </row>
    <row r="23" spans="1:11" x14ac:dyDescent="0.25">
      <c r="A23" t="s">
        <v>35</v>
      </c>
      <c r="D23" t="s">
        <v>36</v>
      </c>
      <c r="F23" t="s">
        <v>38</v>
      </c>
      <c r="K23" s="27" t="s">
        <v>41</v>
      </c>
    </row>
    <row r="25" spans="1:11" x14ac:dyDescent="0.25">
      <c r="A25" s="24" t="s">
        <v>21</v>
      </c>
      <c r="C25" t="s">
        <v>42</v>
      </c>
      <c r="F25" s="26" t="s">
        <v>439</v>
      </c>
    </row>
    <row r="26" spans="1:11" x14ac:dyDescent="0.25">
      <c r="A26" t="s">
        <v>23</v>
      </c>
      <c r="E26" t="s">
        <v>24</v>
      </c>
      <c r="F26" s="26" t="s">
        <v>479</v>
      </c>
    </row>
    <row r="28" spans="1:11" x14ac:dyDescent="0.25">
      <c r="A28" s="24" t="s">
        <v>43</v>
      </c>
      <c r="C28" t="s">
        <v>46</v>
      </c>
      <c r="G28" t="s">
        <v>44</v>
      </c>
      <c r="J28" t="s">
        <v>45</v>
      </c>
    </row>
    <row r="29" spans="1:11" x14ac:dyDescent="0.25">
      <c r="A29" t="s">
        <v>19</v>
      </c>
      <c r="E29" t="s">
        <v>20</v>
      </c>
    </row>
    <row r="31" spans="1:11" x14ac:dyDescent="0.25">
      <c r="A31" s="24" t="s">
        <v>21</v>
      </c>
      <c r="C31" t="s">
        <v>47</v>
      </c>
      <c r="F31" s="26" t="s">
        <v>439</v>
      </c>
    </row>
    <row r="32" spans="1:11" x14ac:dyDescent="0.25">
      <c r="A32" t="s">
        <v>23</v>
      </c>
      <c r="E32" t="s">
        <v>24</v>
      </c>
    </row>
    <row r="34" spans="1:11" x14ac:dyDescent="0.25">
      <c r="A34" s="24" t="s">
        <v>116</v>
      </c>
      <c r="D34" t="s">
        <v>48</v>
      </c>
    </row>
    <row r="35" spans="1:11" x14ac:dyDescent="0.25">
      <c r="D35" t="s">
        <v>49</v>
      </c>
    </row>
    <row r="36" spans="1:11" x14ac:dyDescent="0.25">
      <c r="A36" t="s">
        <v>50</v>
      </c>
      <c r="C36" t="s">
        <v>51</v>
      </c>
      <c r="F36" s="27" t="s">
        <v>57</v>
      </c>
      <c r="G36">
        <f>701.38-3.405*0.04</f>
        <v>701.24379999999996</v>
      </c>
      <c r="K36" s="27" t="s">
        <v>60</v>
      </c>
    </row>
    <row r="37" spans="1:11" x14ac:dyDescent="0.25">
      <c r="A37" t="s">
        <v>52</v>
      </c>
      <c r="C37" t="s">
        <v>56</v>
      </c>
      <c r="F37" s="27" t="s">
        <v>57</v>
      </c>
      <c r="G37">
        <v>701.25</v>
      </c>
      <c r="K37" s="27" t="s">
        <v>60</v>
      </c>
    </row>
    <row r="38" spans="1:11" x14ac:dyDescent="0.25">
      <c r="A38" t="s">
        <v>32</v>
      </c>
      <c r="C38" t="s">
        <v>55</v>
      </c>
      <c r="F38" s="27" t="s">
        <v>57</v>
      </c>
      <c r="G38">
        <v>700.87</v>
      </c>
      <c r="K38" s="27" t="s">
        <v>40</v>
      </c>
    </row>
    <row r="39" spans="1:11" x14ac:dyDescent="0.25">
      <c r="A39" t="s">
        <v>53</v>
      </c>
      <c r="C39" t="s">
        <v>54</v>
      </c>
      <c r="F39" s="27" t="s">
        <v>57</v>
      </c>
      <c r="G39">
        <v>700.17</v>
      </c>
      <c r="K39" s="27" t="s">
        <v>60</v>
      </c>
    </row>
    <row r="40" spans="1:11" x14ac:dyDescent="0.25">
      <c r="A40" t="s">
        <v>58</v>
      </c>
      <c r="C40" t="s">
        <v>59</v>
      </c>
      <c r="F40" s="27" t="s">
        <v>57</v>
      </c>
      <c r="G40">
        <f>699.975-8.75*0.04</f>
        <v>699.625</v>
      </c>
      <c r="K40" s="27" t="s">
        <v>60</v>
      </c>
    </row>
    <row r="41" spans="1:11" ht="15" customHeight="1" x14ac:dyDescent="0.25">
      <c r="B41" s="43" t="s">
        <v>75</v>
      </c>
      <c r="C41" s="43"/>
      <c r="D41" s="43"/>
      <c r="E41" s="43"/>
      <c r="F41" s="43"/>
      <c r="G41" s="43"/>
      <c r="H41" s="43"/>
      <c r="I41" s="43"/>
      <c r="J41" s="43"/>
    </row>
    <row r="42" spans="1:11" ht="15" customHeight="1" x14ac:dyDescent="0.25">
      <c r="B42" s="43"/>
      <c r="C42" s="43"/>
      <c r="D42" s="43"/>
      <c r="E42" s="43"/>
      <c r="F42" s="43"/>
      <c r="G42" s="43"/>
      <c r="H42" s="43"/>
      <c r="I42" s="43"/>
      <c r="J42" s="43"/>
    </row>
    <row r="43" spans="1:11" x14ac:dyDescent="0.25">
      <c r="B43" s="43"/>
      <c r="C43" s="43"/>
      <c r="D43" s="43"/>
      <c r="E43" s="43"/>
      <c r="F43" s="43"/>
      <c r="G43" s="43"/>
      <c r="H43" s="43"/>
      <c r="I43" s="43"/>
      <c r="J43" s="43"/>
    </row>
    <row r="44" spans="1:11" x14ac:dyDescent="0.25">
      <c r="B44" s="43"/>
      <c r="C44" s="43"/>
      <c r="D44" s="43"/>
      <c r="E44" s="43"/>
      <c r="F44" s="43"/>
      <c r="G44" s="43"/>
      <c r="H44" s="43"/>
      <c r="I44" s="43"/>
      <c r="J44" s="43"/>
    </row>
    <row r="45" spans="1:11" x14ac:dyDescent="0.25">
      <c r="B45" s="42"/>
      <c r="C45" s="42"/>
      <c r="D45" s="42"/>
      <c r="E45" s="42"/>
      <c r="F45" s="42"/>
      <c r="G45" s="42"/>
      <c r="H45" s="42"/>
      <c r="I45" s="42"/>
      <c r="J45" s="42"/>
    </row>
    <row r="46" spans="1:11" ht="15.75" thickBot="1" x14ac:dyDescent="0.3"/>
    <row r="47" spans="1:11" x14ac:dyDescent="0.25">
      <c r="A47" s="1"/>
      <c r="B47" s="2"/>
      <c r="C47" s="3"/>
      <c r="D47" s="3"/>
      <c r="E47" s="4"/>
      <c r="F47" s="4"/>
      <c r="G47" s="4"/>
      <c r="H47" s="5" t="s">
        <v>0</v>
      </c>
      <c r="I47" s="6" t="s">
        <v>1</v>
      </c>
      <c r="J47" s="3" t="s">
        <v>2</v>
      </c>
      <c r="K47" s="7" t="s">
        <v>436</v>
      </c>
    </row>
    <row r="48" spans="1:11" x14ac:dyDescent="0.25">
      <c r="A48" s="8"/>
      <c r="B48" s="9"/>
      <c r="C48" s="10"/>
      <c r="D48" s="10"/>
      <c r="E48" s="11"/>
      <c r="F48" s="11"/>
      <c r="G48" s="11"/>
      <c r="H48" s="12" t="s">
        <v>3</v>
      </c>
      <c r="I48" s="13" t="s">
        <v>4</v>
      </c>
      <c r="J48" s="10" t="s">
        <v>5</v>
      </c>
      <c r="K48" s="14">
        <v>42053</v>
      </c>
    </row>
    <row r="49" spans="1:11" x14ac:dyDescent="0.25">
      <c r="A49" s="8"/>
      <c r="B49" s="9"/>
      <c r="C49" s="10"/>
      <c r="D49" s="10"/>
      <c r="E49" s="11"/>
      <c r="F49" s="11"/>
      <c r="G49" s="11"/>
      <c r="H49" s="12" t="s">
        <v>6</v>
      </c>
      <c r="I49" s="15"/>
      <c r="J49" s="10" t="s">
        <v>5</v>
      </c>
      <c r="K49" s="14"/>
    </row>
    <row r="50" spans="1:11" x14ac:dyDescent="0.25">
      <c r="A50" s="8"/>
      <c r="B50" s="9"/>
      <c r="C50" s="10"/>
      <c r="D50" s="10"/>
      <c r="E50" s="11"/>
      <c r="F50" s="11"/>
      <c r="G50" s="11"/>
      <c r="H50" s="12" t="s">
        <v>7</v>
      </c>
      <c r="I50" s="15" t="s">
        <v>8</v>
      </c>
      <c r="J50" s="9"/>
      <c r="K50" s="16"/>
    </row>
    <row r="51" spans="1:11" x14ac:dyDescent="0.25">
      <c r="A51" s="8"/>
      <c r="B51" s="9"/>
      <c r="C51" s="10"/>
      <c r="D51" s="10"/>
      <c r="E51" s="11"/>
      <c r="F51" s="11"/>
      <c r="G51" s="11"/>
      <c r="H51" s="12" t="s">
        <v>9</v>
      </c>
      <c r="I51" s="13" t="s">
        <v>11</v>
      </c>
      <c r="J51" s="9"/>
      <c r="K51" s="16"/>
    </row>
    <row r="52" spans="1:11" ht="15.75" thickBot="1" x14ac:dyDescent="0.3">
      <c r="A52" s="17"/>
      <c r="B52" s="18"/>
      <c r="C52" s="19"/>
      <c r="D52" s="19"/>
      <c r="E52" s="20"/>
      <c r="F52" s="20"/>
      <c r="G52" s="20"/>
      <c r="H52" s="21" t="s">
        <v>10</v>
      </c>
      <c r="I52" s="22" t="s">
        <v>12</v>
      </c>
      <c r="J52" s="18"/>
      <c r="K52" s="23"/>
    </row>
    <row r="54" spans="1:11" x14ac:dyDescent="0.25">
      <c r="A54" s="24" t="s">
        <v>62</v>
      </c>
      <c r="D54" t="s">
        <v>61</v>
      </c>
    </row>
    <row r="55" spans="1:11" x14ac:dyDescent="0.25">
      <c r="A55" t="s">
        <v>28</v>
      </c>
      <c r="C55" t="s">
        <v>65</v>
      </c>
      <c r="E55" t="s">
        <v>66</v>
      </c>
      <c r="H55" s="26" t="s">
        <v>31</v>
      </c>
      <c r="K55" s="27" t="s">
        <v>39</v>
      </c>
    </row>
    <row r="56" spans="1:11" x14ac:dyDescent="0.25">
      <c r="A56" t="s">
        <v>34</v>
      </c>
      <c r="C56" t="s">
        <v>66</v>
      </c>
      <c r="E56" t="s">
        <v>67</v>
      </c>
      <c r="K56" s="27" t="s">
        <v>39</v>
      </c>
    </row>
    <row r="57" spans="1:11" x14ac:dyDescent="0.25">
      <c r="A57" t="s">
        <v>32</v>
      </c>
      <c r="C57" t="s">
        <v>68</v>
      </c>
      <c r="K57" s="27" t="s">
        <v>40</v>
      </c>
    </row>
    <row r="58" spans="1:11" x14ac:dyDescent="0.25">
      <c r="A58" t="s">
        <v>34</v>
      </c>
      <c r="D58" t="s">
        <v>69</v>
      </c>
      <c r="F58" t="s">
        <v>70</v>
      </c>
      <c r="K58" s="27" t="s">
        <v>39</v>
      </c>
    </row>
    <row r="59" spans="1:11" x14ac:dyDescent="0.25">
      <c r="A59" t="s">
        <v>63</v>
      </c>
      <c r="D59" t="s">
        <v>69</v>
      </c>
      <c r="K59" s="27" t="s">
        <v>41</v>
      </c>
    </row>
    <row r="60" spans="1:11" x14ac:dyDescent="0.25">
      <c r="A60" t="s">
        <v>64</v>
      </c>
      <c r="D60" t="s">
        <v>71</v>
      </c>
      <c r="F60" t="s">
        <v>72</v>
      </c>
      <c r="K60" s="27" t="s">
        <v>41</v>
      </c>
    </row>
    <row r="62" spans="1:11" x14ac:dyDescent="0.25">
      <c r="A62" s="24" t="s">
        <v>115</v>
      </c>
      <c r="D62" t="s">
        <v>73</v>
      </c>
    </row>
    <row r="63" spans="1:11" x14ac:dyDescent="0.25">
      <c r="D63" t="s">
        <v>49</v>
      </c>
    </row>
    <row r="64" spans="1:11" x14ac:dyDescent="0.25">
      <c r="A64" t="s">
        <v>50</v>
      </c>
      <c r="C64" t="s">
        <v>76</v>
      </c>
      <c r="F64" s="27" t="s">
        <v>57</v>
      </c>
      <c r="G64">
        <f>719.34-8*0.04</f>
        <v>719.02</v>
      </c>
      <c r="K64" s="27" t="s">
        <v>60</v>
      </c>
    </row>
    <row r="65" spans="1:11" x14ac:dyDescent="0.25">
      <c r="A65" t="s">
        <v>52</v>
      </c>
      <c r="C65" t="s">
        <v>77</v>
      </c>
      <c r="F65" s="27" t="s">
        <v>57</v>
      </c>
      <c r="G65">
        <v>719.5</v>
      </c>
      <c r="K65" s="27" t="s">
        <v>60</v>
      </c>
    </row>
    <row r="66" spans="1:11" x14ac:dyDescent="0.25">
      <c r="A66" t="s">
        <v>74</v>
      </c>
      <c r="C66" t="s">
        <v>78</v>
      </c>
      <c r="F66" s="27" t="s">
        <v>57</v>
      </c>
      <c r="G66">
        <v>720.57</v>
      </c>
      <c r="K66" s="27" t="s">
        <v>40</v>
      </c>
    </row>
    <row r="67" spans="1:11" x14ac:dyDescent="0.25">
      <c r="A67" t="s">
        <v>58</v>
      </c>
      <c r="C67" t="s">
        <v>79</v>
      </c>
      <c r="F67" s="27" t="s">
        <v>57</v>
      </c>
      <c r="G67">
        <f>720.66-4*0.04</f>
        <v>720.5</v>
      </c>
      <c r="K67" s="27" t="s">
        <v>60</v>
      </c>
    </row>
    <row r="69" spans="1:11" ht="15" customHeight="1" x14ac:dyDescent="0.25">
      <c r="B69" s="43" t="s">
        <v>75</v>
      </c>
      <c r="C69" s="43"/>
      <c r="D69" s="43"/>
      <c r="E69" s="43"/>
      <c r="F69" s="43"/>
      <c r="G69" s="43"/>
      <c r="H69" s="43"/>
      <c r="I69" s="43"/>
      <c r="J69" s="43"/>
    </row>
    <row r="70" spans="1:11" x14ac:dyDescent="0.25">
      <c r="B70" s="43"/>
      <c r="C70" s="43"/>
      <c r="D70" s="43"/>
      <c r="E70" s="43"/>
      <c r="F70" s="43"/>
      <c r="G70" s="43"/>
      <c r="H70" s="43"/>
      <c r="I70" s="43"/>
      <c r="J70" s="43"/>
    </row>
    <row r="71" spans="1:11" x14ac:dyDescent="0.25">
      <c r="B71" s="43"/>
      <c r="C71" s="43"/>
      <c r="D71" s="43"/>
      <c r="E71" s="43"/>
      <c r="F71" s="43"/>
      <c r="G71" s="43"/>
      <c r="H71" s="43"/>
      <c r="I71" s="43"/>
      <c r="J71" s="43"/>
    </row>
    <row r="72" spans="1:11" x14ac:dyDescent="0.25">
      <c r="B72" s="43"/>
      <c r="C72" s="43"/>
      <c r="D72" s="43"/>
      <c r="E72" s="43"/>
      <c r="F72" s="43"/>
      <c r="G72" s="43"/>
      <c r="H72" s="43"/>
      <c r="I72" s="43"/>
      <c r="J72" s="43"/>
    </row>
    <row r="74" spans="1:11" x14ac:dyDescent="0.25">
      <c r="A74" s="24" t="s">
        <v>21</v>
      </c>
      <c r="C74" t="s">
        <v>80</v>
      </c>
      <c r="F74" s="26" t="s">
        <v>438</v>
      </c>
    </row>
    <row r="75" spans="1:11" x14ac:dyDescent="0.25">
      <c r="A75" t="s">
        <v>23</v>
      </c>
      <c r="E75" t="s">
        <v>24</v>
      </c>
    </row>
    <row r="77" spans="1:11" x14ac:dyDescent="0.25">
      <c r="A77" s="24" t="s">
        <v>81</v>
      </c>
      <c r="C77" t="s">
        <v>85</v>
      </c>
      <c r="G77" t="s">
        <v>83</v>
      </c>
      <c r="J77" t="s">
        <v>84</v>
      </c>
    </row>
    <row r="78" spans="1:11" x14ac:dyDescent="0.25">
      <c r="A78" t="s">
        <v>19</v>
      </c>
      <c r="E78" t="s">
        <v>82</v>
      </c>
    </row>
    <row r="80" spans="1:11" x14ac:dyDescent="0.25">
      <c r="A80" s="24" t="s">
        <v>114</v>
      </c>
      <c r="D80" t="s">
        <v>91</v>
      </c>
    </row>
    <row r="81" spans="1:11" x14ac:dyDescent="0.25">
      <c r="D81" t="s">
        <v>49</v>
      </c>
    </row>
    <row r="82" spans="1:11" x14ac:dyDescent="0.25">
      <c r="A82" t="s">
        <v>50</v>
      </c>
      <c r="C82" t="s">
        <v>87</v>
      </c>
      <c r="F82" s="27" t="s">
        <v>57</v>
      </c>
      <c r="G82">
        <f>720.55-4*0.04</f>
        <v>720.39</v>
      </c>
      <c r="K82" s="27" t="s">
        <v>60</v>
      </c>
    </row>
    <row r="83" spans="1:11" x14ac:dyDescent="0.25">
      <c r="A83" t="s">
        <v>52</v>
      </c>
      <c r="C83" t="s">
        <v>88</v>
      </c>
      <c r="F83" s="27" t="s">
        <v>57</v>
      </c>
      <c r="G83">
        <v>720.58</v>
      </c>
      <c r="K83" s="27" t="s">
        <v>60</v>
      </c>
    </row>
    <row r="84" spans="1:11" x14ac:dyDescent="0.25">
      <c r="A84" t="s">
        <v>53</v>
      </c>
      <c r="C84" t="s">
        <v>89</v>
      </c>
      <c r="F84" s="27" t="s">
        <v>57</v>
      </c>
      <c r="G84">
        <v>719.89</v>
      </c>
      <c r="K84" s="27" t="s">
        <v>60</v>
      </c>
    </row>
    <row r="85" spans="1:11" x14ac:dyDescent="0.25">
      <c r="A85" t="s">
        <v>58</v>
      </c>
      <c r="C85" t="s">
        <v>90</v>
      </c>
      <c r="F85" s="27" t="s">
        <v>57</v>
      </c>
      <c r="G85">
        <f>719.88-7.5*0.04</f>
        <v>719.58</v>
      </c>
      <c r="K85" s="27" t="s">
        <v>60</v>
      </c>
    </row>
    <row r="87" spans="1:11" x14ac:dyDescent="0.25">
      <c r="B87" s="43" t="s">
        <v>92</v>
      </c>
      <c r="C87" s="43"/>
      <c r="D87" s="43"/>
      <c r="E87" s="43"/>
      <c r="F87" s="43"/>
      <c r="G87" s="43"/>
      <c r="H87" s="43"/>
      <c r="I87" s="43"/>
      <c r="J87" s="43"/>
    </row>
    <row r="88" spans="1:11" x14ac:dyDescent="0.25">
      <c r="B88" s="43"/>
      <c r="C88" s="43"/>
      <c r="D88" s="43"/>
      <c r="E88" s="43"/>
      <c r="F88" s="43"/>
      <c r="G88" s="43"/>
      <c r="H88" s="43"/>
      <c r="I88" s="43"/>
      <c r="J88" s="43"/>
    </row>
    <row r="89" spans="1:11" x14ac:dyDescent="0.25">
      <c r="B89" s="43"/>
      <c r="C89" s="43"/>
      <c r="D89" s="43"/>
      <c r="E89" s="43"/>
      <c r="F89" s="43"/>
      <c r="G89" s="43"/>
      <c r="H89" s="43"/>
      <c r="I89" s="43"/>
      <c r="J89" s="43"/>
    </row>
    <row r="90" spans="1:11" x14ac:dyDescent="0.25">
      <c r="B90" s="43"/>
      <c r="C90" s="43"/>
      <c r="D90" s="43"/>
      <c r="E90" s="43"/>
      <c r="F90" s="43"/>
      <c r="G90" s="43"/>
      <c r="H90" s="43"/>
      <c r="I90" s="43"/>
      <c r="J90" s="43"/>
    </row>
    <row r="92" spans="1:11" ht="15.75" thickBot="1" x14ac:dyDescent="0.3"/>
    <row r="93" spans="1:11" x14ac:dyDescent="0.25">
      <c r="A93" s="1"/>
      <c r="B93" s="2"/>
      <c r="C93" s="3"/>
      <c r="D93" s="3"/>
      <c r="E93" s="4"/>
      <c r="F93" s="4"/>
      <c r="G93" s="4"/>
      <c r="H93" s="5" t="s">
        <v>0</v>
      </c>
      <c r="I93" s="6" t="s">
        <v>1</v>
      </c>
      <c r="J93" s="3" t="s">
        <v>2</v>
      </c>
      <c r="K93" s="7" t="s">
        <v>435</v>
      </c>
    </row>
    <row r="94" spans="1:11" x14ac:dyDescent="0.25">
      <c r="A94" s="8"/>
      <c r="B94" s="9"/>
      <c r="C94" s="10"/>
      <c r="D94" s="10"/>
      <c r="E94" s="11"/>
      <c r="F94" s="11"/>
      <c r="G94" s="11"/>
      <c r="H94" s="12" t="s">
        <v>3</v>
      </c>
      <c r="I94" s="13" t="s">
        <v>4</v>
      </c>
      <c r="J94" s="10" t="s">
        <v>5</v>
      </c>
      <c r="K94" s="14">
        <v>42053</v>
      </c>
    </row>
    <row r="95" spans="1:11" x14ac:dyDescent="0.25">
      <c r="A95" s="8"/>
      <c r="B95" s="9"/>
      <c r="C95" s="10"/>
      <c r="D95" s="10"/>
      <c r="E95" s="11"/>
      <c r="F95" s="11"/>
      <c r="G95" s="11"/>
      <c r="H95" s="12" t="s">
        <v>6</v>
      </c>
      <c r="I95" s="15"/>
      <c r="J95" s="10" t="s">
        <v>5</v>
      </c>
      <c r="K95" s="14"/>
    </row>
    <row r="96" spans="1:11" x14ac:dyDescent="0.25">
      <c r="A96" s="8"/>
      <c r="B96" s="9"/>
      <c r="C96" s="10"/>
      <c r="D96" s="10"/>
      <c r="E96" s="11"/>
      <c r="F96" s="11"/>
      <c r="G96" s="11"/>
      <c r="H96" s="12" t="s">
        <v>7</v>
      </c>
      <c r="I96" s="15" t="s">
        <v>8</v>
      </c>
      <c r="J96" s="9"/>
      <c r="K96" s="16"/>
    </row>
    <row r="97" spans="1:11" x14ac:dyDescent="0.25">
      <c r="A97" s="8"/>
      <c r="B97" s="9"/>
      <c r="C97" s="10"/>
      <c r="D97" s="10"/>
      <c r="E97" s="11"/>
      <c r="F97" s="11"/>
      <c r="G97" s="11"/>
      <c r="H97" s="12" t="s">
        <v>9</v>
      </c>
      <c r="I97" s="13" t="s">
        <v>11</v>
      </c>
      <c r="J97" s="9"/>
      <c r="K97" s="16"/>
    </row>
    <row r="98" spans="1:11" ht="15.75" thickBot="1" x14ac:dyDescent="0.3">
      <c r="A98" s="17"/>
      <c r="B98" s="18"/>
      <c r="C98" s="19"/>
      <c r="D98" s="19"/>
      <c r="E98" s="20"/>
      <c r="F98" s="20"/>
      <c r="G98" s="20"/>
      <c r="H98" s="21" t="s">
        <v>10</v>
      </c>
      <c r="I98" s="22" t="s">
        <v>12</v>
      </c>
      <c r="J98" s="18"/>
      <c r="K98" s="23"/>
    </row>
    <row r="100" spans="1:11" x14ac:dyDescent="0.25">
      <c r="A100" s="24" t="s">
        <v>93</v>
      </c>
      <c r="D100" t="s">
        <v>95</v>
      </c>
    </row>
    <row r="101" spans="1:11" x14ac:dyDescent="0.25">
      <c r="A101" t="s">
        <v>94</v>
      </c>
      <c r="C101" t="s">
        <v>96</v>
      </c>
      <c r="K101" s="27" t="s">
        <v>39</v>
      </c>
    </row>
    <row r="102" spans="1:11" x14ac:dyDescent="0.25">
      <c r="A102" t="s">
        <v>34</v>
      </c>
      <c r="C102" t="s">
        <v>96</v>
      </c>
      <c r="E102" t="s">
        <v>97</v>
      </c>
      <c r="K102" s="27" t="s">
        <v>39</v>
      </c>
    </row>
    <row r="103" spans="1:11" x14ac:dyDescent="0.25">
      <c r="A103" t="s">
        <v>32</v>
      </c>
      <c r="C103" t="s">
        <v>98</v>
      </c>
      <c r="K103" s="27" t="s">
        <v>40</v>
      </c>
    </row>
    <row r="104" spans="1:11" x14ac:dyDescent="0.25">
      <c r="A104" t="s">
        <v>34</v>
      </c>
      <c r="C104" t="s">
        <v>99</v>
      </c>
      <c r="E104" t="s">
        <v>100</v>
      </c>
      <c r="K104" s="27" t="s">
        <v>39</v>
      </c>
    </row>
    <row r="105" spans="1:11" x14ac:dyDescent="0.25">
      <c r="A105" t="s">
        <v>28</v>
      </c>
      <c r="C105" t="s">
        <v>100</v>
      </c>
      <c r="E105" t="s">
        <v>101</v>
      </c>
      <c r="H105" s="26" t="s">
        <v>31</v>
      </c>
      <c r="K105" s="27" t="s">
        <v>39</v>
      </c>
    </row>
    <row r="106" spans="1:11" x14ac:dyDescent="0.25">
      <c r="A106" t="s">
        <v>35</v>
      </c>
      <c r="D106" t="s">
        <v>69</v>
      </c>
      <c r="F106" t="s">
        <v>69</v>
      </c>
      <c r="K106" s="27" t="s">
        <v>41</v>
      </c>
    </row>
    <row r="107" spans="1:11" x14ac:dyDescent="0.25">
      <c r="K107" s="27"/>
    </row>
    <row r="108" spans="1:11" x14ac:dyDescent="0.25">
      <c r="A108" s="24" t="s">
        <v>113</v>
      </c>
      <c r="D108" t="s">
        <v>102</v>
      </c>
    </row>
    <row r="109" spans="1:11" x14ac:dyDescent="0.25">
      <c r="D109" t="s">
        <v>103</v>
      </c>
    </row>
    <row r="110" spans="1:11" x14ac:dyDescent="0.25">
      <c r="A110" t="s">
        <v>58</v>
      </c>
      <c r="C110" t="s">
        <v>105</v>
      </c>
      <c r="F110" s="27" t="s">
        <v>57</v>
      </c>
      <c r="G110">
        <f>761.73-6*0.04</f>
        <v>761.49</v>
      </c>
      <c r="K110" s="27" t="s">
        <v>104</v>
      </c>
    </row>
    <row r="111" spans="1:11" x14ac:dyDescent="0.25">
      <c r="A111" t="s">
        <v>53</v>
      </c>
      <c r="C111" t="s">
        <v>106</v>
      </c>
      <c r="F111" s="27" t="s">
        <v>57</v>
      </c>
      <c r="G111">
        <v>761.79</v>
      </c>
      <c r="K111" s="27" t="s">
        <v>104</v>
      </c>
    </row>
    <row r="112" spans="1:11" x14ac:dyDescent="0.25">
      <c r="A112" t="s">
        <v>52</v>
      </c>
      <c r="C112" t="s">
        <v>107</v>
      </c>
      <c r="F112" s="27" t="s">
        <v>57</v>
      </c>
      <c r="G112">
        <v>761.32</v>
      </c>
      <c r="K112" s="27" t="s">
        <v>104</v>
      </c>
    </row>
    <row r="113" spans="1:11" x14ac:dyDescent="0.25">
      <c r="A113" t="s">
        <v>50</v>
      </c>
      <c r="C113" t="s">
        <v>108</v>
      </c>
      <c r="F113" s="27" t="s">
        <v>57</v>
      </c>
      <c r="G113">
        <f>761.38-6*0.04</f>
        <v>761.14</v>
      </c>
      <c r="K113" s="27" t="s">
        <v>104</v>
      </c>
    </row>
    <row r="115" spans="1:11" ht="15" customHeight="1" x14ac:dyDescent="0.25">
      <c r="B115" s="43" t="s">
        <v>109</v>
      </c>
      <c r="C115" s="43"/>
      <c r="D115" s="43"/>
      <c r="E115" s="43"/>
      <c r="F115" s="43"/>
      <c r="G115" s="43"/>
      <c r="H115" s="43"/>
      <c r="I115" s="43"/>
      <c r="J115" s="43"/>
      <c r="K115" s="27"/>
    </row>
    <row r="116" spans="1:11" x14ac:dyDescent="0.25">
      <c r="B116" s="43"/>
      <c r="C116" s="43"/>
      <c r="D116" s="43"/>
      <c r="E116" s="43"/>
      <c r="F116" s="43"/>
      <c r="G116" s="43"/>
      <c r="H116" s="43"/>
      <c r="I116" s="43"/>
      <c r="J116" s="43"/>
    </row>
    <row r="117" spans="1:11" x14ac:dyDescent="0.25">
      <c r="B117" s="43"/>
      <c r="C117" s="43"/>
      <c r="D117" s="43"/>
      <c r="E117" s="43"/>
      <c r="F117" s="43"/>
      <c r="G117" s="43"/>
      <c r="H117" s="43"/>
      <c r="I117" s="43"/>
      <c r="J117" s="43"/>
    </row>
    <row r="118" spans="1:11" x14ac:dyDescent="0.25">
      <c r="B118" s="43"/>
      <c r="C118" s="43"/>
      <c r="D118" s="43"/>
      <c r="E118" s="43"/>
      <c r="F118" s="43"/>
      <c r="G118" s="43"/>
      <c r="H118" s="43"/>
      <c r="I118" s="43"/>
      <c r="J118" s="43"/>
    </row>
    <row r="119" spans="1:11" x14ac:dyDescent="0.25">
      <c r="B119" s="43"/>
      <c r="C119" s="43"/>
      <c r="D119" s="43"/>
      <c r="E119" s="43"/>
      <c r="F119" s="43"/>
      <c r="G119" s="43"/>
      <c r="H119" s="43"/>
      <c r="I119" s="43"/>
      <c r="J119" s="43"/>
    </row>
    <row r="120" spans="1:11" x14ac:dyDescent="0.25">
      <c r="B120" s="43"/>
      <c r="C120" s="43"/>
      <c r="D120" s="43"/>
      <c r="E120" s="43"/>
      <c r="F120" s="43"/>
      <c r="G120" s="43"/>
      <c r="H120" s="43"/>
      <c r="I120" s="43"/>
      <c r="J120" s="43"/>
    </row>
    <row r="122" spans="1:11" x14ac:dyDescent="0.25">
      <c r="A122" s="29" t="s">
        <v>110</v>
      </c>
      <c r="B122" s="30"/>
      <c r="C122" s="30" t="s">
        <v>111</v>
      </c>
      <c r="D122" s="30"/>
      <c r="E122" s="30" t="s">
        <v>112</v>
      </c>
      <c r="F122" s="30"/>
      <c r="G122" s="30" t="s">
        <v>125</v>
      </c>
      <c r="H122" s="30"/>
      <c r="I122" s="30"/>
      <c r="J122" s="30"/>
      <c r="K122" s="30"/>
    </row>
    <row r="123" spans="1:11" x14ac:dyDescent="0.25">
      <c r="A123" s="30" t="s">
        <v>19</v>
      </c>
      <c r="B123" s="30"/>
      <c r="C123" s="30"/>
      <c r="D123" s="30"/>
      <c r="E123" s="30" t="s">
        <v>82</v>
      </c>
      <c r="F123" s="30"/>
      <c r="G123" s="30"/>
      <c r="H123" s="30"/>
      <c r="I123" s="30"/>
      <c r="J123" s="30"/>
      <c r="K123" s="30"/>
    </row>
    <row r="125" spans="1:11" x14ac:dyDescent="0.25">
      <c r="B125" s="43" t="s">
        <v>463</v>
      </c>
      <c r="C125" s="43"/>
      <c r="D125" s="43"/>
      <c r="E125" s="43"/>
      <c r="F125" s="43"/>
      <c r="G125" s="43"/>
      <c r="H125" s="43"/>
      <c r="I125" s="43"/>
      <c r="J125" s="43"/>
    </row>
    <row r="126" spans="1:11" x14ac:dyDescent="0.25">
      <c r="B126" s="43"/>
      <c r="C126" s="43"/>
      <c r="D126" s="43"/>
      <c r="E126" s="43"/>
      <c r="F126" s="43"/>
      <c r="G126" s="43"/>
      <c r="H126" s="43"/>
      <c r="I126" s="43"/>
      <c r="J126" s="43"/>
    </row>
    <row r="127" spans="1:11" x14ac:dyDescent="0.25">
      <c r="B127" s="43"/>
      <c r="C127" s="43"/>
      <c r="D127" s="43"/>
      <c r="E127" s="43"/>
      <c r="F127" s="43"/>
      <c r="G127" s="43"/>
      <c r="H127" s="43"/>
      <c r="I127" s="43"/>
      <c r="J127" s="43"/>
    </row>
    <row r="129" spans="1:11" x14ac:dyDescent="0.25">
      <c r="A129" s="29" t="s">
        <v>117</v>
      </c>
      <c r="B129" s="30"/>
      <c r="C129" s="30" t="s">
        <v>120</v>
      </c>
      <c r="D129" s="30"/>
      <c r="E129" s="30"/>
      <c r="F129" s="30"/>
      <c r="G129" s="30" t="s">
        <v>118</v>
      </c>
      <c r="H129" s="30"/>
      <c r="I129" s="30"/>
      <c r="J129" s="30" t="s">
        <v>119</v>
      </c>
      <c r="K129" s="30"/>
    </row>
    <row r="130" spans="1:11" x14ac:dyDescent="0.25">
      <c r="A130" s="30" t="s">
        <v>19</v>
      </c>
      <c r="B130" s="30"/>
      <c r="C130" s="30"/>
      <c r="D130" s="30"/>
      <c r="E130" s="30" t="s">
        <v>20</v>
      </c>
      <c r="F130" s="30"/>
      <c r="G130" s="30"/>
      <c r="H130" s="30"/>
      <c r="I130" s="30"/>
      <c r="J130" s="30"/>
      <c r="K130" s="30"/>
    </row>
    <row r="138" spans="1:11" ht="15.75" thickBot="1" x14ac:dyDescent="0.3"/>
    <row r="139" spans="1:11" x14ac:dyDescent="0.25">
      <c r="A139" s="1"/>
      <c r="B139" s="2"/>
      <c r="C139" s="3"/>
      <c r="D139" s="3"/>
      <c r="E139" s="4"/>
      <c r="F139" s="4"/>
      <c r="G139" s="4"/>
      <c r="H139" s="5" t="s">
        <v>0</v>
      </c>
      <c r="I139" s="6" t="s">
        <v>1</v>
      </c>
      <c r="J139" s="3" t="s">
        <v>2</v>
      </c>
      <c r="K139" s="7" t="s">
        <v>434</v>
      </c>
    </row>
    <row r="140" spans="1:11" x14ac:dyDescent="0.25">
      <c r="A140" s="8"/>
      <c r="B140" s="9"/>
      <c r="C140" s="10"/>
      <c r="D140" s="10"/>
      <c r="E140" s="11"/>
      <c r="F140" s="11"/>
      <c r="G140" s="11"/>
      <c r="H140" s="12" t="s">
        <v>3</v>
      </c>
      <c r="I140" s="13" t="s">
        <v>4</v>
      </c>
      <c r="J140" s="10" t="s">
        <v>5</v>
      </c>
      <c r="K140" s="14">
        <v>42053</v>
      </c>
    </row>
    <row r="141" spans="1:11" x14ac:dyDescent="0.25">
      <c r="A141" s="8"/>
      <c r="B141" s="9"/>
      <c r="C141" s="10"/>
      <c r="D141" s="10"/>
      <c r="E141" s="11"/>
      <c r="F141" s="11"/>
      <c r="G141" s="11"/>
      <c r="H141" s="12" t="s">
        <v>6</v>
      </c>
      <c r="I141" s="15"/>
      <c r="J141" s="10" t="s">
        <v>5</v>
      </c>
      <c r="K141" s="14"/>
    </row>
    <row r="142" spans="1:11" x14ac:dyDescent="0.25">
      <c r="A142" s="8"/>
      <c r="B142" s="9"/>
      <c r="C142" s="10"/>
      <c r="D142" s="10"/>
      <c r="E142" s="11"/>
      <c r="F142" s="11"/>
      <c r="G142" s="11"/>
      <c r="H142" s="12" t="s">
        <v>7</v>
      </c>
      <c r="I142" s="15" t="s">
        <v>8</v>
      </c>
      <c r="J142" s="9"/>
      <c r="K142" s="16"/>
    </row>
    <row r="143" spans="1:11" x14ac:dyDescent="0.25">
      <c r="A143" s="8"/>
      <c r="B143" s="9"/>
      <c r="C143" s="10"/>
      <c r="D143" s="10"/>
      <c r="E143" s="11"/>
      <c r="F143" s="11"/>
      <c r="G143" s="11"/>
      <c r="H143" s="12" t="s">
        <v>9</v>
      </c>
      <c r="I143" s="13" t="s">
        <v>11</v>
      </c>
      <c r="J143" s="9"/>
      <c r="K143" s="16"/>
    </row>
    <row r="144" spans="1:11" ht="15.75" thickBot="1" x14ac:dyDescent="0.3">
      <c r="A144" s="17"/>
      <c r="B144" s="18"/>
      <c r="C144" s="19"/>
      <c r="D144" s="19"/>
      <c r="E144" s="20"/>
      <c r="F144" s="20"/>
      <c r="G144" s="20"/>
      <c r="H144" s="21" t="s">
        <v>10</v>
      </c>
      <c r="I144" s="22" t="s">
        <v>12</v>
      </c>
      <c r="J144" s="18"/>
      <c r="K144" s="23"/>
    </row>
    <row r="146" spans="1:11" x14ac:dyDescent="0.25">
      <c r="A146" s="29" t="s">
        <v>121</v>
      </c>
      <c r="B146" s="30"/>
      <c r="C146" s="30"/>
      <c r="D146" s="30" t="s">
        <v>124</v>
      </c>
      <c r="E146" s="30"/>
      <c r="F146" s="30"/>
      <c r="G146" s="30"/>
      <c r="H146" s="30"/>
      <c r="I146" s="30"/>
      <c r="J146" s="30"/>
      <c r="K146" s="30"/>
    </row>
    <row r="147" spans="1:11" x14ac:dyDescent="0.25">
      <c r="A147" s="30"/>
      <c r="B147" s="30"/>
      <c r="C147" s="30"/>
      <c r="D147" s="30" t="s">
        <v>123</v>
      </c>
      <c r="E147" s="30"/>
      <c r="F147" s="30"/>
      <c r="G147" s="30"/>
      <c r="H147" s="30"/>
      <c r="I147" s="30"/>
      <c r="J147" s="30"/>
      <c r="K147" s="30"/>
    </row>
    <row r="148" spans="1:11" x14ac:dyDescent="0.25">
      <c r="A148" s="30"/>
      <c r="B148" s="30" t="s">
        <v>132</v>
      </c>
      <c r="C148" s="30"/>
      <c r="D148" s="30" t="s">
        <v>131</v>
      </c>
      <c r="E148" s="30"/>
      <c r="F148" s="30"/>
      <c r="G148" s="30"/>
      <c r="H148" s="31"/>
      <c r="I148" s="30"/>
      <c r="J148" s="30"/>
      <c r="K148" s="32"/>
    </row>
    <row r="149" spans="1:11" x14ac:dyDescent="0.25">
      <c r="A149" s="30"/>
      <c r="B149" s="30" t="s">
        <v>133</v>
      </c>
      <c r="C149" s="30"/>
      <c r="D149" s="30"/>
      <c r="E149" s="30"/>
      <c r="F149" s="30"/>
      <c r="G149" s="30"/>
      <c r="H149" s="30"/>
      <c r="I149" s="30"/>
      <c r="J149" s="30"/>
      <c r="K149" s="32"/>
    </row>
    <row r="150" spans="1:11" x14ac:dyDescent="0.25">
      <c r="A150" s="30"/>
      <c r="B150" s="47" t="s">
        <v>134</v>
      </c>
      <c r="C150" s="47"/>
      <c r="D150" s="47"/>
      <c r="E150" s="47"/>
      <c r="F150" s="47"/>
      <c r="G150" s="47"/>
      <c r="H150" s="47"/>
      <c r="I150" s="47"/>
      <c r="J150" s="47"/>
      <c r="K150" s="32"/>
    </row>
    <row r="151" spans="1:11" x14ac:dyDescent="0.25">
      <c r="A151" s="30"/>
      <c r="B151" s="47"/>
      <c r="C151" s="47"/>
      <c r="D151" s="47"/>
      <c r="E151" s="47"/>
      <c r="F151" s="47"/>
      <c r="G151" s="47"/>
      <c r="H151" s="47"/>
      <c r="I151" s="47"/>
      <c r="J151" s="47"/>
      <c r="K151" s="32"/>
    </row>
    <row r="152" spans="1:11" x14ac:dyDescent="0.25">
      <c r="A152" s="30"/>
      <c r="B152" s="47"/>
      <c r="C152" s="47"/>
      <c r="D152" s="47"/>
      <c r="E152" s="47"/>
      <c r="F152" s="47"/>
      <c r="G152" s="47"/>
      <c r="H152" s="47"/>
      <c r="I152" s="47"/>
      <c r="J152" s="47"/>
      <c r="K152" s="32"/>
    </row>
    <row r="153" spans="1:11" x14ac:dyDescent="0.25">
      <c r="A153" s="30"/>
      <c r="B153" s="47"/>
      <c r="C153" s="47"/>
      <c r="D153" s="47"/>
      <c r="E153" s="47"/>
      <c r="F153" s="47"/>
      <c r="G153" s="47"/>
      <c r="H153" s="47"/>
      <c r="I153" s="47"/>
      <c r="J153" s="47"/>
      <c r="K153" s="32"/>
    </row>
    <row r="155" spans="1:11" x14ac:dyDescent="0.25">
      <c r="A155" s="29" t="s">
        <v>122</v>
      </c>
      <c r="B155" s="30"/>
      <c r="C155" s="30"/>
      <c r="D155" s="30" t="s">
        <v>124</v>
      </c>
      <c r="E155" s="30"/>
      <c r="F155" s="30"/>
      <c r="G155" s="30"/>
      <c r="H155" s="30"/>
      <c r="I155" s="30"/>
      <c r="J155" s="30"/>
      <c r="K155" s="30"/>
    </row>
    <row r="156" spans="1:11" x14ac:dyDescent="0.25">
      <c r="A156" s="30"/>
      <c r="B156" s="30"/>
      <c r="C156" s="30"/>
      <c r="D156" s="30" t="s">
        <v>126</v>
      </c>
      <c r="E156" s="30"/>
      <c r="F156" s="30"/>
      <c r="G156" s="30"/>
      <c r="H156" s="30"/>
      <c r="I156" s="30"/>
      <c r="J156" s="30"/>
      <c r="K156" s="30"/>
    </row>
    <row r="157" spans="1:11" x14ac:dyDescent="0.25">
      <c r="A157" s="30"/>
      <c r="B157" s="30" t="s">
        <v>127</v>
      </c>
      <c r="C157" s="30"/>
      <c r="D157" s="30" t="s">
        <v>128</v>
      </c>
      <c r="E157" s="30"/>
      <c r="F157" s="30"/>
      <c r="G157" s="30"/>
      <c r="H157" s="31"/>
      <c r="I157" s="30"/>
      <c r="J157" s="30"/>
      <c r="K157" s="32"/>
    </row>
    <row r="158" spans="1:11" x14ac:dyDescent="0.25">
      <c r="A158" s="30"/>
      <c r="B158" s="30" t="s">
        <v>130</v>
      </c>
      <c r="C158" s="30"/>
      <c r="D158" s="30"/>
      <c r="E158" s="30"/>
      <c r="F158" s="30"/>
      <c r="G158" s="30"/>
      <c r="H158" s="30"/>
      <c r="I158" s="30"/>
      <c r="J158" s="30"/>
      <c r="K158" s="32"/>
    </row>
    <row r="159" spans="1:11" x14ac:dyDescent="0.25">
      <c r="A159" s="30"/>
      <c r="B159" s="30"/>
      <c r="C159" s="30"/>
      <c r="D159" s="30"/>
      <c r="E159" s="30"/>
      <c r="F159" s="30"/>
      <c r="G159" s="30"/>
      <c r="H159" s="30"/>
      <c r="I159" s="30"/>
      <c r="J159" s="30"/>
      <c r="K159" s="32"/>
    </row>
    <row r="160" spans="1:11" x14ac:dyDescent="0.25">
      <c r="A160" s="24" t="s">
        <v>136</v>
      </c>
      <c r="D160" t="s">
        <v>137</v>
      </c>
    </row>
    <row r="161" spans="1:11" x14ac:dyDescent="0.25">
      <c r="D161" t="s">
        <v>49</v>
      </c>
    </row>
    <row r="162" spans="1:11" x14ac:dyDescent="0.25">
      <c r="A162" t="s">
        <v>58</v>
      </c>
      <c r="C162" t="s">
        <v>139</v>
      </c>
      <c r="F162" s="27" t="s">
        <v>57</v>
      </c>
      <c r="G162" s="30">
        <f>747.15-12*0.04</f>
        <v>746.67</v>
      </c>
      <c r="K162" s="27" t="s">
        <v>60</v>
      </c>
    </row>
    <row r="163" spans="1:11" x14ac:dyDescent="0.25">
      <c r="A163" t="s">
        <v>53</v>
      </c>
      <c r="C163" t="s">
        <v>140</v>
      </c>
      <c r="F163" s="27" t="s">
        <v>57</v>
      </c>
      <c r="G163" s="30">
        <v>746.97</v>
      </c>
      <c r="K163" s="27" t="s">
        <v>60</v>
      </c>
    </row>
    <row r="164" spans="1:11" x14ac:dyDescent="0.25">
      <c r="A164" t="s">
        <v>52</v>
      </c>
      <c r="C164" t="s">
        <v>141</v>
      </c>
      <c r="F164" s="27" t="s">
        <v>57</v>
      </c>
      <c r="G164" s="30">
        <v>744.22</v>
      </c>
      <c r="K164" s="27" t="s">
        <v>60</v>
      </c>
    </row>
    <row r="165" spans="1:11" x14ac:dyDescent="0.25">
      <c r="A165" t="s">
        <v>50</v>
      </c>
      <c r="C165" t="s">
        <v>142</v>
      </c>
      <c r="F165" s="27" t="s">
        <v>57</v>
      </c>
      <c r="G165" s="30">
        <f>743.99-12*0.04</f>
        <v>743.51</v>
      </c>
      <c r="K165" s="27" t="s">
        <v>60</v>
      </c>
    </row>
    <row r="167" spans="1:11" ht="15" customHeight="1" x14ac:dyDescent="0.25">
      <c r="B167" s="43" t="s">
        <v>138</v>
      </c>
      <c r="C167" s="43"/>
      <c r="D167" s="43"/>
      <c r="E167" s="43"/>
      <c r="F167" s="43"/>
      <c r="G167" s="43"/>
      <c r="H167" s="43"/>
      <c r="I167" s="43"/>
      <c r="J167" s="43"/>
    </row>
    <row r="168" spans="1:11" x14ac:dyDescent="0.25">
      <c r="B168" s="43"/>
      <c r="C168" s="43"/>
      <c r="D168" s="43"/>
      <c r="E168" s="43"/>
      <c r="F168" s="43"/>
      <c r="G168" s="43"/>
      <c r="H168" s="43"/>
      <c r="I168" s="43"/>
      <c r="J168" s="43"/>
    </row>
    <row r="169" spans="1:11" x14ac:dyDescent="0.25">
      <c r="B169" s="43"/>
      <c r="C169" s="43"/>
      <c r="D169" s="43"/>
      <c r="E169" s="43"/>
      <c r="F169" s="43"/>
      <c r="G169" s="43"/>
      <c r="H169" s="43"/>
      <c r="I169" s="43"/>
      <c r="J169" s="43"/>
    </row>
    <row r="170" spans="1:11" x14ac:dyDescent="0.25">
      <c r="B170" s="28"/>
      <c r="C170" s="28"/>
      <c r="D170" s="28"/>
      <c r="E170" s="28"/>
      <c r="F170" s="28"/>
      <c r="G170" s="28"/>
      <c r="H170" s="28"/>
      <c r="I170" s="28"/>
      <c r="J170" s="28"/>
    </row>
    <row r="171" spans="1:11" x14ac:dyDescent="0.25">
      <c r="A171" s="33" t="s">
        <v>143</v>
      </c>
      <c r="B171" s="34"/>
      <c r="C171" s="34" t="s">
        <v>148</v>
      </c>
      <c r="D171" s="34"/>
      <c r="E171" s="34"/>
      <c r="F171" s="34"/>
      <c r="G171" s="34" t="s">
        <v>146</v>
      </c>
      <c r="H171" s="34"/>
      <c r="I171" s="34"/>
      <c r="J171" s="34" t="s">
        <v>147</v>
      </c>
      <c r="K171" s="34"/>
    </row>
    <row r="172" spans="1:11" x14ac:dyDescent="0.25">
      <c r="A172" s="34" t="s">
        <v>144</v>
      </c>
      <c r="B172" s="34"/>
      <c r="C172" s="34"/>
      <c r="D172" s="34"/>
      <c r="E172" s="34" t="s">
        <v>145</v>
      </c>
      <c r="F172" s="34"/>
      <c r="G172" s="34"/>
      <c r="H172" s="34"/>
      <c r="I172" s="34"/>
      <c r="J172" s="34"/>
      <c r="K172" s="34"/>
    </row>
    <row r="173" spans="1:11" x14ac:dyDescent="0.25">
      <c r="A173" s="34"/>
      <c r="B173" s="34"/>
      <c r="C173" s="34"/>
      <c r="D173" s="34"/>
      <c r="E173" s="34"/>
      <c r="F173" s="34"/>
      <c r="G173" s="34"/>
      <c r="H173" s="34"/>
      <c r="I173" s="34"/>
      <c r="J173" s="34"/>
      <c r="K173" s="34"/>
    </row>
    <row r="174" spans="1:11" x14ac:dyDescent="0.25">
      <c r="A174" s="34"/>
      <c r="B174" s="46" t="s">
        <v>149</v>
      </c>
      <c r="C174" s="46"/>
      <c r="D174" s="46"/>
      <c r="E174" s="46"/>
      <c r="F174" s="46"/>
      <c r="G174" s="46"/>
      <c r="H174" s="46"/>
      <c r="I174" s="46"/>
      <c r="J174" s="46"/>
      <c r="K174" s="34"/>
    </row>
    <row r="175" spans="1:11" x14ac:dyDescent="0.25">
      <c r="A175" s="34"/>
      <c r="B175" s="46"/>
      <c r="C175" s="46"/>
      <c r="D175" s="46"/>
      <c r="E175" s="46"/>
      <c r="F175" s="46"/>
      <c r="G175" s="46"/>
      <c r="H175" s="46"/>
      <c r="I175" s="46"/>
      <c r="J175" s="46"/>
      <c r="K175" s="34"/>
    </row>
    <row r="184" spans="1:11" ht="15.75" thickBot="1" x14ac:dyDescent="0.3"/>
    <row r="185" spans="1:11" x14ac:dyDescent="0.25">
      <c r="A185" s="1"/>
      <c r="B185" s="2"/>
      <c r="C185" s="3"/>
      <c r="D185" s="3"/>
      <c r="E185" s="4"/>
      <c r="F185" s="4"/>
      <c r="G185" s="4"/>
      <c r="H185" s="5" t="s">
        <v>0</v>
      </c>
      <c r="I185" s="6" t="s">
        <v>1</v>
      </c>
      <c r="J185" s="3" t="s">
        <v>2</v>
      </c>
      <c r="K185" s="7" t="s">
        <v>433</v>
      </c>
    </row>
    <row r="186" spans="1:11" x14ac:dyDescent="0.25">
      <c r="A186" s="8"/>
      <c r="B186" s="9"/>
      <c r="C186" s="10"/>
      <c r="D186" s="10"/>
      <c r="E186" s="11"/>
      <c r="F186" s="11"/>
      <c r="G186" s="11"/>
      <c r="H186" s="12" t="s">
        <v>3</v>
      </c>
      <c r="I186" s="13" t="s">
        <v>4</v>
      </c>
      <c r="J186" s="10" t="s">
        <v>5</v>
      </c>
      <c r="K186" s="14">
        <v>42053</v>
      </c>
    </row>
    <row r="187" spans="1:11" x14ac:dyDescent="0.25">
      <c r="A187" s="8"/>
      <c r="B187" s="9"/>
      <c r="C187" s="10"/>
      <c r="D187" s="10"/>
      <c r="E187" s="11"/>
      <c r="F187" s="11"/>
      <c r="G187" s="11"/>
      <c r="H187" s="12" t="s">
        <v>6</v>
      </c>
      <c r="I187" s="15"/>
      <c r="J187" s="10" t="s">
        <v>5</v>
      </c>
      <c r="K187" s="14"/>
    </row>
    <row r="188" spans="1:11" x14ac:dyDescent="0.25">
      <c r="A188" s="8"/>
      <c r="B188" s="9"/>
      <c r="C188" s="10"/>
      <c r="D188" s="10"/>
      <c r="E188" s="11"/>
      <c r="F188" s="11"/>
      <c r="G188" s="11"/>
      <c r="H188" s="12" t="s">
        <v>7</v>
      </c>
      <c r="I188" s="15" t="s">
        <v>8</v>
      </c>
      <c r="J188" s="9"/>
      <c r="K188" s="16"/>
    </row>
    <row r="189" spans="1:11" x14ac:dyDescent="0.25">
      <c r="A189" s="8"/>
      <c r="B189" s="9"/>
      <c r="C189" s="10"/>
      <c r="D189" s="10"/>
      <c r="E189" s="11"/>
      <c r="F189" s="11"/>
      <c r="G189" s="11"/>
      <c r="H189" s="12" t="s">
        <v>9</v>
      </c>
      <c r="I189" s="13" t="s">
        <v>11</v>
      </c>
      <c r="J189" s="9"/>
      <c r="K189" s="16"/>
    </row>
    <row r="190" spans="1:11" ht="15.75" thickBot="1" x14ac:dyDescent="0.3">
      <c r="A190" s="17"/>
      <c r="B190" s="18"/>
      <c r="C190" s="19"/>
      <c r="D190" s="19"/>
      <c r="E190" s="20"/>
      <c r="F190" s="20"/>
      <c r="G190" s="20"/>
      <c r="H190" s="21" t="s">
        <v>10</v>
      </c>
      <c r="I190" s="22" t="s">
        <v>12</v>
      </c>
      <c r="J190" s="18"/>
      <c r="K190" s="23"/>
    </row>
    <row r="192" spans="1:11" x14ac:dyDescent="0.25">
      <c r="A192" s="24" t="s">
        <v>135</v>
      </c>
      <c r="D192" t="s">
        <v>150</v>
      </c>
    </row>
    <row r="193" spans="1:11" x14ac:dyDescent="0.25">
      <c r="D193" t="s">
        <v>49</v>
      </c>
    </row>
    <row r="194" spans="1:11" x14ac:dyDescent="0.25">
      <c r="A194" t="s">
        <v>58</v>
      </c>
      <c r="C194" t="s">
        <v>151</v>
      </c>
      <c r="F194" s="27" t="s">
        <v>57</v>
      </c>
      <c r="G194" s="30">
        <f>G195-4*0.04</f>
        <v>771.53000000000009</v>
      </c>
      <c r="K194" s="27" t="s">
        <v>60</v>
      </c>
    </row>
    <row r="195" spans="1:11" x14ac:dyDescent="0.25">
      <c r="A195" t="s">
        <v>53</v>
      </c>
      <c r="C195" t="s">
        <v>152</v>
      </c>
      <c r="F195" s="27" t="s">
        <v>57</v>
      </c>
      <c r="G195" s="30">
        <v>771.69</v>
      </c>
      <c r="K195" s="27" t="s">
        <v>60</v>
      </c>
    </row>
    <row r="196" spans="1:11" x14ac:dyDescent="0.25">
      <c r="A196" t="s">
        <v>155</v>
      </c>
      <c r="C196" t="s">
        <v>153</v>
      </c>
      <c r="F196" s="27" t="s">
        <v>57</v>
      </c>
      <c r="G196" s="30">
        <v>770.71</v>
      </c>
      <c r="K196" s="27" t="s">
        <v>60</v>
      </c>
    </row>
    <row r="197" spans="1:11" x14ac:dyDescent="0.25">
      <c r="A197" t="s">
        <v>50</v>
      </c>
      <c r="C197" t="s">
        <v>154</v>
      </c>
      <c r="F197" s="27" t="s">
        <v>57</v>
      </c>
      <c r="G197" s="30">
        <f>G196-6*0.04</f>
        <v>770.47</v>
      </c>
      <c r="K197" s="27" t="s">
        <v>60</v>
      </c>
    </row>
    <row r="199" spans="1:11" ht="15" customHeight="1" x14ac:dyDescent="0.25">
      <c r="B199" s="43" t="s">
        <v>138</v>
      </c>
      <c r="C199" s="43"/>
      <c r="D199" s="43"/>
      <c r="E199" s="43"/>
      <c r="F199" s="43"/>
      <c r="G199" s="43"/>
      <c r="H199" s="43"/>
      <c r="I199" s="43"/>
      <c r="J199" s="43"/>
    </row>
    <row r="200" spans="1:11" x14ac:dyDescent="0.25">
      <c r="B200" s="43"/>
      <c r="C200" s="43"/>
      <c r="D200" s="43"/>
      <c r="E200" s="43"/>
      <c r="F200" s="43"/>
      <c r="G200" s="43"/>
      <c r="H200" s="43"/>
      <c r="I200" s="43"/>
      <c r="J200" s="43"/>
    </row>
    <row r="201" spans="1:11" x14ac:dyDescent="0.25">
      <c r="B201" s="43"/>
      <c r="C201" s="43"/>
      <c r="D201" s="43"/>
      <c r="E201" s="43"/>
      <c r="F201" s="43"/>
      <c r="G201" s="43"/>
      <c r="H201" s="43"/>
      <c r="I201" s="43"/>
      <c r="J201" s="43"/>
    </row>
    <row r="202" spans="1:11" x14ac:dyDescent="0.25">
      <c r="B202" s="28"/>
      <c r="C202" s="28"/>
      <c r="D202" s="28"/>
      <c r="E202" s="28"/>
      <c r="F202" s="28"/>
      <c r="G202" s="28"/>
      <c r="H202" s="28"/>
      <c r="I202" s="28"/>
      <c r="J202" s="28"/>
    </row>
    <row r="203" spans="1:11" x14ac:dyDescent="0.25">
      <c r="A203" s="24" t="s">
        <v>156</v>
      </c>
      <c r="D203" t="s">
        <v>157</v>
      </c>
    </row>
    <row r="204" spans="1:11" x14ac:dyDescent="0.25">
      <c r="D204" t="s">
        <v>49</v>
      </c>
    </row>
    <row r="205" spans="1:11" x14ac:dyDescent="0.25">
      <c r="A205" t="s">
        <v>58</v>
      </c>
      <c r="C205" t="s">
        <v>158</v>
      </c>
      <c r="F205" s="27" t="s">
        <v>57</v>
      </c>
      <c r="G205" s="30">
        <f>731.43-12*0.04</f>
        <v>730.94999999999993</v>
      </c>
      <c r="K205" s="27" t="s">
        <v>60</v>
      </c>
    </row>
    <row r="206" spans="1:11" x14ac:dyDescent="0.25">
      <c r="A206" t="s">
        <v>53</v>
      </c>
      <c r="C206" t="s">
        <v>159</v>
      </c>
      <c r="F206" s="27" t="s">
        <v>57</v>
      </c>
      <c r="G206" s="30">
        <v>731.91</v>
      </c>
      <c r="K206" s="27" t="s">
        <v>60</v>
      </c>
    </row>
    <row r="207" spans="1:11" x14ac:dyDescent="0.25">
      <c r="A207" t="s">
        <v>155</v>
      </c>
      <c r="C207" t="s">
        <v>160</v>
      </c>
      <c r="F207" s="27" t="s">
        <v>57</v>
      </c>
      <c r="G207" s="30">
        <v>732.71</v>
      </c>
      <c r="K207" s="27" t="s">
        <v>60</v>
      </c>
    </row>
    <row r="208" spans="1:11" x14ac:dyDescent="0.25">
      <c r="A208" t="s">
        <v>50</v>
      </c>
      <c r="C208" t="s">
        <v>161</v>
      </c>
      <c r="F208" s="27" t="s">
        <v>57</v>
      </c>
      <c r="G208" s="30">
        <f>732.15-12*0.04</f>
        <v>731.67</v>
      </c>
      <c r="K208" s="27" t="s">
        <v>60</v>
      </c>
    </row>
    <row r="209" spans="1:11" x14ac:dyDescent="0.25">
      <c r="B209" s="43" t="s">
        <v>75</v>
      </c>
      <c r="C209" s="43"/>
      <c r="D209" s="43"/>
      <c r="E209" s="43"/>
      <c r="F209" s="43"/>
      <c r="G209" s="43"/>
      <c r="H209" s="43"/>
      <c r="I209" s="43"/>
      <c r="J209" s="43"/>
      <c r="K209" s="27"/>
    </row>
    <row r="210" spans="1:11" x14ac:dyDescent="0.25">
      <c r="B210" s="43"/>
      <c r="C210" s="43"/>
      <c r="D210" s="43"/>
      <c r="E210" s="43"/>
      <c r="F210" s="43"/>
      <c r="G210" s="43"/>
      <c r="H210" s="43"/>
      <c r="I210" s="43"/>
      <c r="J210" s="43"/>
    </row>
    <row r="211" spans="1:11" ht="15" customHeight="1" x14ac:dyDescent="0.25">
      <c r="B211" s="43"/>
      <c r="C211" s="43"/>
      <c r="D211" s="43"/>
      <c r="E211" s="43"/>
      <c r="F211" s="43"/>
      <c r="G211" s="43"/>
      <c r="H211" s="43"/>
      <c r="I211" s="43"/>
      <c r="J211" s="43"/>
    </row>
    <row r="212" spans="1:11" x14ac:dyDescent="0.25">
      <c r="B212" s="43"/>
      <c r="C212" s="43"/>
      <c r="D212" s="43"/>
      <c r="E212" s="43"/>
      <c r="F212" s="43"/>
      <c r="G212" s="43"/>
      <c r="H212" s="43"/>
      <c r="I212" s="43"/>
      <c r="J212" s="43"/>
    </row>
    <row r="214" spans="1:11" x14ac:dyDescent="0.25">
      <c r="A214" s="24" t="s">
        <v>162</v>
      </c>
      <c r="D214" t="s">
        <v>124</v>
      </c>
    </row>
    <row r="215" spans="1:11" x14ac:dyDescent="0.25">
      <c r="A215" t="s">
        <v>34</v>
      </c>
      <c r="C215" t="s">
        <v>163</v>
      </c>
      <c r="E215" t="s">
        <v>164</v>
      </c>
      <c r="K215" s="27" t="s">
        <v>39</v>
      </c>
    </row>
    <row r="216" spans="1:11" x14ac:dyDescent="0.25">
      <c r="A216" t="s">
        <v>94</v>
      </c>
      <c r="C216" t="s">
        <v>165</v>
      </c>
      <c r="K216" s="27" t="s">
        <v>39</v>
      </c>
    </row>
    <row r="217" spans="1:11" x14ac:dyDescent="0.25">
      <c r="A217" t="s">
        <v>34</v>
      </c>
      <c r="C217" t="s">
        <v>166</v>
      </c>
      <c r="E217" t="s">
        <v>167</v>
      </c>
      <c r="K217" s="27" t="s">
        <v>39</v>
      </c>
    </row>
    <row r="218" spans="1:11" x14ac:dyDescent="0.25">
      <c r="A218" t="s">
        <v>94</v>
      </c>
      <c r="C218" t="s">
        <v>168</v>
      </c>
      <c r="K218" s="27" t="s">
        <v>39</v>
      </c>
    </row>
    <row r="219" spans="1:11" x14ac:dyDescent="0.25">
      <c r="H219" s="26"/>
      <c r="K219" s="27"/>
    </row>
    <row r="220" spans="1:11" x14ac:dyDescent="0.25">
      <c r="A220" s="24" t="s">
        <v>169</v>
      </c>
      <c r="C220" t="s">
        <v>175</v>
      </c>
      <c r="E220" t="s">
        <v>176</v>
      </c>
      <c r="G220" s="27" t="s">
        <v>172</v>
      </c>
      <c r="H220" s="35">
        <f>715.1+((715.1-713.76)/27)*16.31</f>
        <v>715.90945925925928</v>
      </c>
      <c r="I220" s="27" t="s">
        <v>173</v>
      </c>
      <c r="J220" s="35">
        <f>715.1+((715.1-713.76)/27)*16.06</f>
        <v>715.89705185185187</v>
      </c>
    </row>
    <row r="221" spans="1:11" x14ac:dyDescent="0.25">
      <c r="A221" t="s">
        <v>171</v>
      </c>
      <c r="E221" t="s">
        <v>170</v>
      </c>
    </row>
    <row r="222" spans="1:11" x14ac:dyDescent="0.25">
      <c r="B222" s="44" t="s">
        <v>174</v>
      </c>
      <c r="C222" s="44"/>
      <c r="D222" s="44"/>
      <c r="E222" s="44"/>
      <c r="F222" s="44"/>
      <c r="G222" s="44"/>
    </row>
    <row r="230" spans="1:11" ht="15.75" thickBot="1" x14ac:dyDescent="0.3"/>
    <row r="231" spans="1:11" x14ac:dyDescent="0.25">
      <c r="A231" s="1"/>
      <c r="B231" s="2"/>
      <c r="C231" s="3"/>
      <c r="D231" s="3"/>
      <c r="E231" s="4"/>
      <c r="F231" s="4"/>
      <c r="G231" s="4"/>
      <c r="H231" s="5" t="s">
        <v>0</v>
      </c>
      <c r="I231" s="6" t="s">
        <v>1</v>
      </c>
      <c r="J231" s="3" t="s">
        <v>2</v>
      </c>
      <c r="K231" s="7" t="s">
        <v>432</v>
      </c>
    </row>
    <row r="232" spans="1:11" x14ac:dyDescent="0.25">
      <c r="A232" s="8"/>
      <c r="B232" s="9"/>
      <c r="C232" s="10"/>
      <c r="D232" s="10"/>
      <c r="E232" s="11"/>
      <c r="F232" s="11"/>
      <c r="G232" s="11"/>
      <c r="H232" s="12" t="s">
        <v>3</v>
      </c>
      <c r="I232" s="13" t="s">
        <v>4</v>
      </c>
      <c r="J232" s="10" t="s">
        <v>5</v>
      </c>
      <c r="K232" s="14">
        <v>42053</v>
      </c>
    </row>
    <row r="233" spans="1:11" x14ac:dyDescent="0.25">
      <c r="A233" s="8"/>
      <c r="B233" s="9"/>
      <c r="C233" s="10"/>
      <c r="D233" s="10"/>
      <c r="E233" s="11"/>
      <c r="F233" s="11"/>
      <c r="G233" s="11"/>
      <c r="H233" s="12" t="s">
        <v>6</v>
      </c>
      <c r="I233" s="15"/>
      <c r="J233" s="10" t="s">
        <v>5</v>
      </c>
      <c r="K233" s="14"/>
    </row>
    <row r="234" spans="1:11" x14ac:dyDescent="0.25">
      <c r="A234" s="8"/>
      <c r="B234" s="9"/>
      <c r="C234" s="10"/>
      <c r="D234" s="10"/>
      <c r="E234" s="11"/>
      <c r="F234" s="11"/>
      <c r="G234" s="11"/>
      <c r="H234" s="12" t="s">
        <v>7</v>
      </c>
      <c r="I234" s="15" t="s">
        <v>8</v>
      </c>
      <c r="J234" s="9"/>
      <c r="K234" s="16"/>
    </row>
    <row r="235" spans="1:11" x14ac:dyDescent="0.25">
      <c r="A235" s="8"/>
      <c r="B235" s="9"/>
      <c r="C235" s="10"/>
      <c r="D235" s="10"/>
      <c r="E235" s="11"/>
      <c r="F235" s="11"/>
      <c r="G235" s="11"/>
      <c r="H235" s="12" t="s">
        <v>9</v>
      </c>
      <c r="I235" s="13" t="s">
        <v>11</v>
      </c>
      <c r="J235" s="9"/>
      <c r="K235" s="16"/>
    </row>
    <row r="236" spans="1:11" ht="15.75" thickBot="1" x14ac:dyDescent="0.3">
      <c r="A236" s="17"/>
      <c r="B236" s="18"/>
      <c r="C236" s="19"/>
      <c r="D236" s="19"/>
      <c r="E236" s="20"/>
      <c r="F236" s="20"/>
      <c r="G236" s="20"/>
      <c r="H236" s="21" t="s">
        <v>10</v>
      </c>
      <c r="I236" s="22" t="s">
        <v>12</v>
      </c>
      <c r="J236" s="18"/>
      <c r="K236" s="23"/>
    </row>
    <row r="238" spans="1:11" x14ac:dyDescent="0.25">
      <c r="A238" s="24" t="s">
        <v>187</v>
      </c>
      <c r="D238" t="s">
        <v>177</v>
      </c>
    </row>
    <row r="239" spans="1:11" x14ac:dyDescent="0.25">
      <c r="D239" t="s">
        <v>180</v>
      </c>
    </row>
    <row r="240" spans="1:11" x14ac:dyDescent="0.25">
      <c r="A240" t="s">
        <v>178</v>
      </c>
      <c r="C240" t="s">
        <v>182</v>
      </c>
      <c r="F240" s="27"/>
      <c r="G240" s="30"/>
      <c r="K240" s="27" t="s">
        <v>41</v>
      </c>
    </row>
    <row r="241" spans="1:11" x14ac:dyDescent="0.25">
      <c r="A241" t="s">
        <v>58</v>
      </c>
      <c r="C241" t="s">
        <v>183</v>
      </c>
      <c r="F241" s="27" t="s">
        <v>57</v>
      </c>
      <c r="G241" s="30">
        <f>725.65</f>
        <v>725.65</v>
      </c>
      <c r="K241" s="27" t="s">
        <v>41</v>
      </c>
    </row>
    <row r="242" spans="1:11" x14ac:dyDescent="0.25">
      <c r="A242" t="s">
        <v>32</v>
      </c>
      <c r="C242" t="s">
        <v>184</v>
      </c>
      <c r="F242" s="27" t="s">
        <v>57</v>
      </c>
      <c r="G242" s="30">
        <v>724.74</v>
      </c>
      <c r="K242" s="27" t="s">
        <v>41</v>
      </c>
    </row>
    <row r="243" spans="1:11" x14ac:dyDescent="0.25">
      <c r="A243" t="s">
        <v>50</v>
      </c>
      <c r="C243" t="s">
        <v>185</v>
      </c>
      <c r="F243" s="27" t="s">
        <v>57</v>
      </c>
      <c r="G243" s="30">
        <v>724.28</v>
      </c>
      <c r="K243" s="27" t="s">
        <v>41</v>
      </c>
    </row>
    <row r="244" spans="1:11" ht="15" customHeight="1" x14ac:dyDescent="0.25">
      <c r="A244" t="s">
        <v>179</v>
      </c>
      <c r="C244" t="s">
        <v>186</v>
      </c>
      <c r="F244" s="27"/>
      <c r="G244" s="30"/>
      <c r="K244" s="27" t="s">
        <v>41</v>
      </c>
    </row>
    <row r="245" spans="1:11" x14ac:dyDescent="0.25">
      <c r="B245" s="43" t="s">
        <v>181</v>
      </c>
      <c r="C245" s="43"/>
      <c r="D245" s="43"/>
      <c r="E245" s="43"/>
      <c r="F245" s="43"/>
      <c r="G245" s="43"/>
      <c r="H245" s="43"/>
      <c r="I245" s="43"/>
      <c r="J245" s="43"/>
      <c r="K245" s="27"/>
    </row>
    <row r="246" spans="1:11" x14ac:dyDescent="0.25">
      <c r="B246" s="25"/>
      <c r="C246" s="25"/>
      <c r="D246" s="25"/>
      <c r="E246" s="25"/>
      <c r="F246" s="25"/>
      <c r="G246" s="25"/>
      <c r="H246" s="25"/>
      <c r="I246" s="25"/>
      <c r="J246" s="25"/>
    </row>
    <row r="247" spans="1:11" x14ac:dyDescent="0.25">
      <c r="A247" s="24" t="s">
        <v>188</v>
      </c>
      <c r="D247" t="s">
        <v>124</v>
      </c>
    </row>
    <row r="248" spans="1:11" x14ac:dyDescent="0.25">
      <c r="A248" t="s">
        <v>34</v>
      </c>
      <c r="C248" t="s">
        <v>192</v>
      </c>
      <c r="E248" t="s">
        <v>193</v>
      </c>
      <c r="F248" s="27"/>
      <c r="G248" s="30"/>
      <c r="K248" s="27" t="s">
        <v>191</v>
      </c>
    </row>
    <row r="249" spans="1:11" x14ac:dyDescent="0.25">
      <c r="A249" t="s">
        <v>189</v>
      </c>
      <c r="C249" t="s">
        <v>194</v>
      </c>
      <c r="F249" s="27"/>
      <c r="G249" s="30"/>
      <c r="K249" s="27" t="s">
        <v>191</v>
      </c>
    </row>
    <row r="250" spans="1:11" x14ac:dyDescent="0.25">
      <c r="A250" t="s">
        <v>34</v>
      </c>
      <c r="C250" t="s">
        <v>195</v>
      </c>
      <c r="E250" t="s">
        <v>196</v>
      </c>
      <c r="F250" s="27"/>
      <c r="G250" s="30"/>
      <c r="K250" s="27" t="s">
        <v>191</v>
      </c>
    </row>
    <row r="251" spans="1:11" x14ac:dyDescent="0.25">
      <c r="A251" t="s">
        <v>190</v>
      </c>
      <c r="C251" t="s">
        <v>197</v>
      </c>
      <c r="F251" s="27"/>
      <c r="G251" s="30"/>
      <c r="K251" s="27" t="s">
        <v>191</v>
      </c>
    </row>
    <row r="252" spans="1:11" x14ac:dyDescent="0.25">
      <c r="F252" s="27"/>
      <c r="G252" s="30"/>
      <c r="K252" s="27"/>
    </row>
    <row r="253" spans="1:11" x14ac:dyDescent="0.25">
      <c r="A253" s="29" t="s">
        <v>200</v>
      </c>
      <c r="B253" s="30"/>
      <c r="C253" s="30" t="s">
        <v>201</v>
      </c>
      <c r="D253" s="30"/>
      <c r="E253" s="30"/>
      <c r="F253" s="30"/>
      <c r="G253" s="30" t="s">
        <v>198</v>
      </c>
      <c r="H253" s="30"/>
      <c r="I253" s="30" t="s">
        <v>199</v>
      </c>
      <c r="J253" s="28"/>
      <c r="K253" s="27"/>
    </row>
    <row r="254" spans="1:11" x14ac:dyDescent="0.25">
      <c r="A254" s="30" t="s">
        <v>19</v>
      </c>
      <c r="B254" s="30"/>
      <c r="C254" s="30"/>
      <c r="D254" s="30"/>
      <c r="E254" s="30" t="s">
        <v>82</v>
      </c>
      <c r="F254" s="30"/>
      <c r="G254" s="30" t="s">
        <v>202</v>
      </c>
      <c r="H254" s="30"/>
      <c r="I254" s="30"/>
      <c r="J254" s="35">
        <f>720.39-((720.39-705.27)/73.06)*6.45</f>
        <v>719.05515192992061</v>
      </c>
    </row>
    <row r="256" spans="1:11" x14ac:dyDescent="0.25">
      <c r="A256" s="24" t="s">
        <v>169</v>
      </c>
      <c r="C256" t="s">
        <v>203</v>
      </c>
      <c r="E256" t="s">
        <v>204</v>
      </c>
      <c r="G256" s="27" t="s">
        <v>172</v>
      </c>
      <c r="H256" s="35">
        <f>721.25+((723.67-721.25)/25.12)*14.28</f>
        <v>722.62570063694261</v>
      </c>
      <c r="I256" s="27" t="s">
        <v>173</v>
      </c>
      <c r="J256" s="35">
        <f>721.25+((723.67-721.25)/25.69)*15.24</f>
        <v>722.6856091864538</v>
      </c>
    </row>
    <row r="257" spans="1:11" x14ac:dyDescent="0.25">
      <c r="A257" t="s">
        <v>171</v>
      </c>
      <c r="E257" t="s">
        <v>170</v>
      </c>
    </row>
    <row r="258" spans="1:11" x14ac:dyDescent="0.25">
      <c r="B258" s="44" t="s">
        <v>174</v>
      </c>
      <c r="C258" s="44"/>
      <c r="D258" s="44"/>
      <c r="E258" s="44"/>
      <c r="F258" s="44"/>
      <c r="G258" s="44"/>
    </row>
    <row r="260" spans="1:11" x14ac:dyDescent="0.25">
      <c r="A260" s="24" t="s">
        <v>28</v>
      </c>
      <c r="C260" t="s">
        <v>206</v>
      </c>
      <c r="G260" s="27"/>
      <c r="H260" s="35"/>
      <c r="I260" s="27"/>
      <c r="J260" s="35"/>
    </row>
    <row r="261" spans="1:11" x14ac:dyDescent="0.25">
      <c r="A261" t="s">
        <v>205</v>
      </c>
      <c r="E261" t="s">
        <v>39</v>
      </c>
    </row>
    <row r="262" spans="1:11" x14ac:dyDescent="0.25">
      <c r="B262" t="s">
        <v>207</v>
      </c>
    </row>
    <row r="264" spans="1:11" x14ac:dyDescent="0.25">
      <c r="A264" s="24" t="s">
        <v>208</v>
      </c>
      <c r="D264" t="s">
        <v>124</v>
      </c>
    </row>
    <row r="265" spans="1:11" x14ac:dyDescent="0.25">
      <c r="A265" t="s">
        <v>189</v>
      </c>
      <c r="C265" t="s">
        <v>209</v>
      </c>
      <c r="F265" s="27"/>
      <c r="G265" s="30"/>
      <c r="K265" s="27" t="s">
        <v>191</v>
      </c>
    </row>
    <row r="266" spans="1:11" x14ac:dyDescent="0.25">
      <c r="A266" t="s">
        <v>34</v>
      </c>
      <c r="C266" t="s">
        <v>210</v>
      </c>
      <c r="E266" t="s">
        <v>211</v>
      </c>
      <c r="F266" s="27"/>
      <c r="G266" s="30"/>
      <c r="K266" s="27" t="s">
        <v>191</v>
      </c>
    </row>
    <row r="267" spans="1:11" x14ac:dyDescent="0.25">
      <c r="A267" t="s">
        <v>34</v>
      </c>
      <c r="C267" t="s">
        <v>212</v>
      </c>
      <c r="E267" t="s">
        <v>213</v>
      </c>
      <c r="F267" s="27"/>
      <c r="G267" s="30"/>
      <c r="K267" s="27" t="s">
        <v>191</v>
      </c>
    </row>
    <row r="268" spans="1:11" x14ac:dyDescent="0.25">
      <c r="A268" t="s">
        <v>190</v>
      </c>
      <c r="C268" t="s">
        <v>214</v>
      </c>
      <c r="F268" s="27"/>
      <c r="G268" s="30"/>
      <c r="K268" s="27" t="s">
        <v>191</v>
      </c>
    </row>
    <row r="270" spans="1:11" x14ac:dyDescent="0.25">
      <c r="A270" s="24" t="s">
        <v>215</v>
      </c>
      <c r="D270" t="s">
        <v>124</v>
      </c>
    </row>
    <row r="271" spans="1:11" x14ac:dyDescent="0.25">
      <c r="A271" t="s">
        <v>189</v>
      </c>
      <c r="C271" t="s">
        <v>216</v>
      </c>
      <c r="F271" s="27"/>
      <c r="G271" s="30"/>
      <c r="K271" s="27" t="s">
        <v>191</v>
      </c>
    </row>
    <row r="272" spans="1:11" x14ac:dyDescent="0.25">
      <c r="A272" t="s">
        <v>34</v>
      </c>
      <c r="C272" t="s">
        <v>217</v>
      </c>
      <c r="E272" t="s">
        <v>218</v>
      </c>
      <c r="F272" s="27"/>
      <c r="G272" s="30"/>
      <c r="K272" s="27" t="s">
        <v>191</v>
      </c>
    </row>
    <row r="273" spans="1:11" x14ac:dyDescent="0.25">
      <c r="A273" t="s">
        <v>34</v>
      </c>
      <c r="C273" t="s">
        <v>219</v>
      </c>
      <c r="E273" t="s">
        <v>220</v>
      </c>
      <c r="F273" s="27"/>
      <c r="G273" s="30"/>
      <c r="K273" s="27" t="s">
        <v>191</v>
      </c>
    </row>
    <row r="274" spans="1:11" x14ac:dyDescent="0.25">
      <c r="A274" t="s">
        <v>190</v>
      </c>
      <c r="C274" t="s">
        <v>221</v>
      </c>
      <c r="F274" s="27"/>
      <c r="G274" s="30"/>
      <c r="K274" s="27" t="s">
        <v>191</v>
      </c>
    </row>
    <row r="276" spans="1:11" ht="15.75" thickBot="1" x14ac:dyDescent="0.3"/>
    <row r="277" spans="1:11" x14ac:dyDescent="0.25">
      <c r="A277" s="1"/>
      <c r="B277" s="2"/>
      <c r="C277" s="3"/>
      <c r="D277" s="3"/>
      <c r="E277" s="4"/>
      <c r="F277" s="4"/>
      <c r="G277" s="4"/>
      <c r="H277" s="5" t="s">
        <v>0</v>
      </c>
      <c r="I277" s="6" t="s">
        <v>1</v>
      </c>
      <c r="J277" s="3" t="s">
        <v>2</v>
      </c>
      <c r="K277" s="7" t="s">
        <v>431</v>
      </c>
    </row>
    <row r="278" spans="1:11" x14ac:dyDescent="0.25">
      <c r="A278" s="8"/>
      <c r="B278" s="9"/>
      <c r="C278" s="10"/>
      <c r="D278" s="10"/>
      <c r="E278" s="11"/>
      <c r="F278" s="11"/>
      <c r="G278" s="11"/>
      <c r="H278" s="12" t="s">
        <v>3</v>
      </c>
      <c r="I278" s="13" t="s">
        <v>4</v>
      </c>
      <c r="J278" s="10" t="s">
        <v>5</v>
      </c>
      <c r="K278" s="14">
        <v>42053</v>
      </c>
    </row>
    <row r="279" spans="1:11" x14ac:dyDescent="0.25">
      <c r="A279" s="8"/>
      <c r="B279" s="9"/>
      <c r="C279" s="10"/>
      <c r="D279" s="10"/>
      <c r="E279" s="11"/>
      <c r="F279" s="11"/>
      <c r="G279" s="11"/>
      <c r="H279" s="12" t="s">
        <v>6</v>
      </c>
      <c r="I279" s="15"/>
      <c r="J279" s="10" t="s">
        <v>5</v>
      </c>
      <c r="K279" s="14"/>
    </row>
    <row r="280" spans="1:11" x14ac:dyDescent="0.25">
      <c r="A280" s="8"/>
      <c r="B280" s="9"/>
      <c r="C280" s="10"/>
      <c r="D280" s="10"/>
      <c r="E280" s="11"/>
      <c r="F280" s="11"/>
      <c r="G280" s="11"/>
      <c r="H280" s="12" t="s">
        <v>7</v>
      </c>
      <c r="I280" s="15" t="s">
        <v>8</v>
      </c>
      <c r="J280" s="9"/>
      <c r="K280" s="16"/>
    </row>
    <row r="281" spans="1:11" x14ac:dyDescent="0.25">
      <c r="A281" s="8"/>
      <c r="B281" s="9"/>
      <c r="C281" s="10"/>
      <c r="D281" s="10"/>
      <c r="E281" s="11"/>
      <c r="F281" s="11"/>
      <c r="G281" s="11"/>
      <c r="H281" s="12" t="s">
        <v>9</v>
      </c>
      <c r="I281" s="13" t="s">
        <v>11</v>
      </c>
      <c r="J281" s="9"/>
      <c r="K281" s="16"/>
    </row>
    <row r="282" spans="1:11" ht="15.75" thickBot="1" x14ac:dyDescent="0.3">
      <c r="A282" s="17"/>
      <c r="B282" s="18"/>
      <c r="C282" s="19"/>
      <c r="D282" s="19"/>
      <c r="E282" s="20"/>
      <c r="F282" s="20"/>
      <c r="G282" s="20"/>
      <c r="H282" s="21" t="s">
        <v>10</v>
      </c>
      <c r="I282" s="22" t="s">
        <v>12</v>
      </c>
      <c r="J282" s="18"/>
      <c r="K282" s="23"/>
    </row>
    <row r="284" spans="1:11" x14ac:dyDescent="0.25">
      <c r="A284" s="24" t="s">
        <v>232</v>
      </c>
      <c r="D284" t="s">
        <v>222</v>
      </c>
    </row>
    <row r="285" spans="1:11" x14ac:dyDescent="0.25">
      <c r="D285" t="s">
        <v>180</v>
      </c>
    </row>
    <row r="286" spans="1:11" x14ac:dyDescent="0.25">
      <c r="A286" t="s">
        <v>225</v>
      </c>
      <c r="C286" t="s">
        <v>226</v>
      </c>
      <c r="E286" t="s">
        <v>227</v>
      </c>
      <c r="F286" s="27"/>
      <c r="G286" s="30"/>
      <c r="K286" s="27" t="s">
        <v>41</v>
      </c>
    </row>
    <row r="287" spans="1:11" x14ac:dyDescent="0.25">
      <c r="A287" t="s">
        <v>58</v>
      </c>
      <c r="C287" t="s">
        <v>227</v>
      </c>
      <c r="G287" s="27" t="s">
        <v>57</v>
      </c>
      <c r="H287" s="36">
        <f>(743.14+((743.42-743.14)/7.09)*1.667)+((743.14-742.58)/23.19)*29.13</f>
        <v>743.90927470682789</v>
      </c>
      <c r="K287" s="27" t="s">
        <v>41</v>
      </c>
    </row>
    <row r="288" spans="1:11" x14ac:dyDescent="0.25">
      <c r="A288" t="s">
        <v>32</v>
      </c>
      <c r="C288" t="s">
        <v>228</v>
      </c>
      <c r="G288" s="27" t="s">
        <v>57</v>
      </c>
      <c r="H288" s="36">
        <f>742.92-((742.92-742.4)/26.08)*17.1</f>
        <v>742.57904907975455</v>
      </c>
      <c r="K288" s="27" t="s">
        <v>223</v>
      </c>
    </row>
    <row r="289" spans="1:11" x14ac:dyDescent="0.25">
      <c r="A289" t="s">
        <v>50</v>
      </c>
      <c r="C289" t="s">
        <v>229</v>
      </c>
      <c r="G289" s="27" t="s">
        <v>57</v>
      </c>
      <c r="H289" s="36">
        <f>741.92-((741.94-741.45)/25.94)*14.6</f>
        <v>741.64420971472623</v>
      </c>
      <c r="K289" s="27" t="s">
        <v>41</v>
      </c>
    </row>
    <row r="290" spans="1:11" x14ac:dyDescent="0.25">
      <c r="A290" t="s">
        <v>224</v>
      </c>
      <c r="C290" t="s">
        <v>229</v>
      </c>
      <c r="E290" t="s">
        <v>230</v>
      </c>
      <c r="F290" s="27"/>
      <c r="G290" s="30"/>
      <c r="K290" s="27" t="s">
        <v>41</v>
      </c>
    </row>
    <row r="291" spans="1:11" x14ac:dyDescent="0.25">
      <c r="B291" s="43" t="s">
        <v>181</v>
      </c>
      <c r="C291" s="43"/>
      <c r="D291" s="43"/>
      <c r="E291" s="43"/>
      <c r="F291" s="43"/>
      <c r="G291" s="43"/>
      <c r="H291" s="43"/>
      <c r="I291" s="43"/>
      <c r="J291" s="43"/>
      <c r="K291" s="27"/>
    </row>
    <row r="293" spans="1:11" x14ac:dyDescent="0.25">
      <c r="A293" s="24" t="s">
        <v>233</v>
      </c>
      <c r="D293" t="s">
        <v>231</v>
      </c>
    </row>
    <row r="294" spans="1:11" x14ac:dyDescent="0.25">
      <c r="D294" t="s">
        <v>180</v>
      </c>
    </row>
    <row r="295" spans="1:11" x14ac:dyDescent="0.25">
      <c r="A295" t="s">
        <v>178</v>
      </c>
      <c r="C295" t="s">
        <v>234</v>
      </c>
      <c r="F295" s="27"/>
      <c r="G295" s="30"/>
      <c r="K295" s="27" t="s">
        <v>41</v>
      </c>
    </row>
    <row r="296" spans="1:11" x14ac:dyDescent="0.25">
      <c r="A296" t="s">
        <v>58</v>
      </c>
      <c r="C296" t="s">
        <v>235</v>
      </c>
      <c r="G296" s="27" t="s">
        <v>57</v>
      </c>
      <c r="H296" s="36">
        <f>737.4+((738.12-737.4)/25.25)*20.6</f>
        <v>737.98740594059404</v>
      </c>
      <c r="K296" s="27" t="s">
        <v>41</v>
      </c>
    </row>
    <row r="297" spans="1:11" x14ac:dyDescent="0.25">
      <c r="A297" t="s">
        <v>32</v>
      </c>
      <c r="C297" t="s">
        <v>236</v>
      </c>
      <c r="G297" s="27" t="s">
        <v>57</v>
      </c>
      <c r="H297" s="36">
        <v>738.11</v>
      </c>
      <c r="K297" s="27" t="s">
        <v>223</v>
      </c>
    </row>
    <row r="298" spans="1:11" x14ac:dyDescent="0.25">
      <c r="A298" t="s">
        <v>50</v>
      </c>
      <c r="C298" t="s">
        <v>237</v>
      </c>
      <c r="G298" s="27" t="s">
        <v>57</v>
      </c>
      <c r="H298" s="36">
        <v>737.9</v>
      </c>
      <c r="K298" s="27" t="s">
        <v>41</v>
      </c>
    </row>
    <row r="299" spans="1:11" x14ac:dyDescent="0.25">
      <c r="A299" t="s">
        <v>179</v>
      </c>
      <c r="C299" t="s">
        <v>238</v>
      </c>
      <c r="F299" s="27"/>
      <c r="G299" s="30"/>
      <c r="K299" s="27" t="s">
        <v>41</v>
      </c>
    </row>
    <row r="300" spans="1:11" x14ac:dyDescent="0.25">
      <c r="B300" s="43" t="s">
        <v>181</v>
      </c>
      <c r="C300" s="43"/>
      <c r="D300" s="43"/>
      <c r="E300" s="43"/>
      <c r="F300" s="43"/>
      <c r="G300" s="43"/>
      <c r="H300" s="43"/>
      <c r="I300" s="43"/>
      <c r="J300" s="43"/>
      <c r="K300" s="27"/>
    </row>
    <row r="302" spans="1:11" x14ac:dyDescent="0.25">
      <c r="A302" s="24" t="s">
        <v>169</v>
      </c>
      <c r="C302" t="s">
        <v>239</v>
      </c>
      <c r="G302" s="27" t="s">
        <v>172</v>
      </c>
      <c r="H302" s="37">
        <f>736.86+((737.86-736.86)/25.38)*12.22</f>
        <v>737.34148148148154</v>
      </c>
      <c r="I302" s="27"/>
      <c r="J302" s="35"/>
    </row>
    <row r="303" spans="1:11" x14ac:dyDescent="0.25">
      <c r="A303" t="s">
        <v>171</v>
      </c>
      <c r="E303" t="s">
        <v>170</v>
      </c>
    </row>
    <row r="304" spans="1:11" x14ac:dyDescent="0.25">
      <c r="B304" s="44" t="s">
        <v>174</v>
      </c>
      <c r="C304" s="44"/>
      <c r="D304" s="44"/>
      <c r="E304" s="44"/>
      <c r="F304" s="44"/>
      <c r="G304" s="44"/>
    </row>
    <row r="306" spans="1:11" x14ac:dyDescent="0.25">
      <c r="A306" s="24" t="s">
        <v>240</v>
      </c>
      <c r="D306" t="s">
        <v>222</v>
      </c>
    </row>
    <row r="307" spans="1:11" x14ac:dyDescent="0.25">
      <c r="D307" t="s">
        <v>49</v>
      </c>
    </row>
    <row r="308" spans="1:11" x14ac:dyDescent="0.25">
      <c r="A308" t="s">
        <v>241</v>
      </c>
      <c r="C308" t="s">
        <v>245</v>
      </c>
      <c r="F308" s="27"/>
      <c r="G308" s="27" t="s">
        <v>57</v>
      </c>
      <c r="H308" s="36">
        <f>738.8-6*0.04</f>
        <v>738.56</v>
      </c>
      <c r="K308" s="27" t="s">
        <v>60</v>
      </c>
    </row>
    <row r="309" spans="1:11" x14ac:dyDescent="0.25">
      <c r="A309" t="s">
        <v>243</v>
      </c>
      <c r="C309" t="s">
        <v>246</v>
      </c>
      <c r="G309" s="27" t="s">
        <v>57</v>
      </c>
      <c r="H309" s="36">
        <v>738.75</v>
      </c>
      <c r="K309" s="27" t="s">
        <v>60</v>
      </c>
    </row>
    <row r="310" spans="1:11" x14ac:dyDescent="0.25">
      <c r="A310" t="s">
        <v>244</v>
      </c>
      <c r="C310" t="s">
        <v>228</v>
      </c>
      <c r="G310" s="27" t="s">
        <v>57</v>
      </c>
      <c r="H310" s="36">
        <v>738.34</v>
      </c>
      <c r="K310" s="27" t="s">
        <v>60</v>
      </c>
    </row>
    <row r="311" spans="1:11" x14ac:dyDescent="0.25">
      <c r="A311" t="s">
        <v>242</v>
      </c>
      <c r="C311" t="s">
        <v>247</v>
      </c>
      <c r="G311" s="27" t="s">
        <v>57</v>
      </c>
      <c r="H311" s="36">
        <v>737.91</v>
      </c>
      <c r="K311" s="27" t="s">
        <v>60</v>
      </c>
    </row>
    <row r="312" spans="1:11" x14ac:dyDescent="0.25">
      <c r="A312" t="s">
        <v>243</v>
      </c>
      <c r="C312" t="s">
        <v>248</v>
      </c>
      <c r="F312" s="27"/>
      <c r="G312" s="27" t="s">
        <v>57</v>
      </c>
      <c r="H312" s="36">
        <v>737.39</v>
      </c>
      <c r="K312" s="27" t="s">
        <v>60</v>
      </c>
    </row>
    <row r="313" spans="1:11" x14ac:dyDescent="0.25">
      <c r="A313" t="s">
        <v>241</v>
      </c>
      <c r="B313" s="28"/>
      <c r="C313" t="s">
        <v>249</v>
      </c>
      <c r="D313" s="28"/>
      <c r="E313" s="28"/>
      <c r="F313" s="28"/>
      <c r="G313" s="27" t="s">
        <v>57</v>
      </c>
      <c r="H313" s="36">
        <f>737.39-8*0.04</f>
        <v>737.06999999999994</v>
      </c>
      <c r="I313" s="28"/>
      <c r="J313" s="28"/>
      <c r="K313" s="27" t="s">
        <v>60</v>
      </c>
    </row>
    <row r="314" spans="1:11" x14ac:dyDescent="0.25">
      <c r="B314" s="43" t="s">
        <v>75</v>
      </c>
      <c r="C314" s="43"/>
      <c r="D314" s="43"/>
      <c r="E314" s="43"/>
      <c r="F314" s="43"/>
      <c r="G314" s="43"/>
      <c r="H314" s="43"/>
      <c r="I314" s="43"/>
      <c r="J314" s="43"/>
    </row>
    <row r="315" spans="1:11" x14ac:dyDescent="0.25">
      <c r="B315" s="43"/>
      <c r="C315" s="43"/>
      <c r="D315" s="43"/>
      <c r="E315" s="43"/>
      <c r="F315" s="43"/>
      <c r="G315" s="43"/>
      <c r="H315" s="43"/>
      <c r="I315" s="43"/>
      <c r="J315" s="43"/>
    </row>
    <row r="316" spans="1:11" x14ac:dyDescent="0.25">
      <c r="B316" s="43"/>
      <c r="C316" s="43"/>
      <c r="D316" s="43"/>
      <c r="E316" s="43"/>
      <c r="F316" s="43"/>
      <c r="G316" s="43"/>
      <c r="H316" s="43"/>
      <c r="I316" s="43"/>
      <c r="J316" s="43"/>
    </row>
    <row r="317" spans="1:11" x14ac:dyDescent="0.25">
      <c r="B317" s="43"/>
      <c r="C317" s="43"/>
      <c r="D317" s="43"/>
      <c r="E317" s="43"/>
      <c r="F317" s="43"/>
      <c r="G317" s="43"/>
      <c r="H317" s="43"/>
      <c r="I317" s="43"/>
      <c r="J317" s="43"/>
    </row>
    <row r="322" spans="1:11" ht="15.75" thickBot="1" x14ac:dyDescent="0.3"/>
    <row r="323" spans="1:11" x14ac:dyDescent="0.25">
      <c r="A323" s="1"/>
      <c r="B323" s="2"/>
      <c r="C323" s="3"/>
      <c r="D323" s="3"/>
      <c r="E323" s="4"/>
      <c r="F323" s="4"/>
      <c r="G323" s="4"/>
      <c r="H323" s="5" t="s">
        <v>0</v>
      </c>
      <c r="I323" s="6" t="s">
        <v>1</v>
      </c>
      <c r="J323" s="3" t="s">
        <v>2</v>
      </c>
      <c r="K323" s="7" t="s">
        <v>430</v>
      </c>
    </row>
    <row r="324" spans="1:11" x14ac:dyDescent="0.25">
      <c r="A324" s="8"/>
      <c r="B324" s="9"/>
      <c r="C324" s="10"/>
      <c r="D324" s="10"/>
      <c r="E324" s="11"/>
      <c r="F324" s="11"/>
      <c r="G324" s="11"/>
      <c r="H324" s="12" t="s">
        <v>3</v>
      </c>
      <c r="I324" s="13" t="s">
        <v>4</v>
      </c>
      <c r="J324" s="10" t="s">
        <v>5</v>
      </c>
      <c r="K324" s="14">
        <v>42053</v>
      </c>
    </row>
    <row r="325" spans="1:11" x14ac:dyDescent="0.25">
      <c r="A325" s="8"/>
      <c r="B325" s="9"/>
      <c r="C325" s="10"/>
      <c r="D325" s="10"/>
      <c r="E325" s="11"/>
      <c r="F325" s="11"/>
      <c r="G325" s="11"/>
      <c r="H325" s="12" t="s">
        <v>6</v>
      </c>
      <c r="I325" s="15"/>
      <c r="J325" s="10" t="s">
        <v>5</v>
      </c>
      <c r="K325" s="14"/>
    </row>
    <row r="326" spans="1:11" x14ac:dyDescent="0.25">
      <c r="A326" s="8"/>
      <c r="B326" s="9"/>
      <c r="C326" s="10"/>
      <c r="D326" s="10"/>
      <c r="E326" s="11"/>
      <c r="F326" s="11"/>
      <c r="G326" s="11"/>
      <c r="H326" s="12" t="s">
        <v>7</v>
      </c>
      <c r="I326" s="15" t="s">
        <v>8</v>
      </c>
      <c r="J326" s="9"/>
      <c r="K326" s="16"/>
    </row>
    <row r="327" spans="1:11" x14ac:dyDescent="0.25">
      <c r="A327" s="8"/>
      <c r="B327" s="9"/>
      <c r="C327" s="10"/>
      <c r="D327" s="10"/>
      <c r="E327" s="11"/>
      <c r="F327" s="11"/>
      <c r="G327" s="11"/>
      <c r="H327" s="12" t="s">
        <v>9</v>
      </c>
      <c r="I327" s="13" t="s">
        <v>11</v>
      </c>
      <c r="J327" s="9"/>
      <c r="K327" s="16"/>
    </row>
    <row r="328" spans="1:11" ht="15.75" thickBot="1" x14ac:dyDescent="0.3">
      <c r="A328" s="17"/>
      <c r="B328" s="18"/>
      <c r="C328" s="19"/>
      <c r="D328" s="19"/>
      <c r="E328" s="20"/>
      <c r="F328" s="20"/>
      <c r="G328" s="20"/>
      <c r="H328" s="21" t="s">
        <v>10</v>
      </c>
      <c r="I328" s="22" t="s">
        <v>12</v>
      </c>
      <c r="J328" s="18"/>
      <c r="K328" s="23"/>
    </row>
    <row r="330" spans="1:11" x14ac:dyDescent="0.25">
      <c r="A330" s="24" t="s">
        <v>21</v>
      </c>
      <c r="C330" t="s">
        <v>250</v>
      </c>
      <c r="F330" s="26" t="s">
        <v>439</v>
      </c>
    </row>
    <row r="331" spans="1:11" x14ac:dyDescent="0.25">
      <c r="A331" t="s">
        <v>23</v>
      </c>
      <c r="E331" t="s">
        <v>24</v>
      </c>
    </row>
    <row r="333" spans="1:11" x14ac:dyDescent="0.25">
      <c r="A333" s="24" t="s">
        <v>21</v>
      </c>
      <c r="C333" t="s">
        <v>251</v>
      </c>
      <c r="F333" s="26" t="s">
        <v>439</v>
      </c>
    </row>
    <row r="334" spans="1:11" x14ac:dyDescent="0.25">
      <c r="A334" t="s">
        <v>23</v>
      </c>
      <c r="E334" t="s">
        <v>24</v>
      </c>
    </row>
    <row r="336" spans="1:11" x14ac:dyDescent="0.25">
      <c r="A336" s="24" t="s">
        <v>21</v>
      </c>
      <c r="C336" t="s">
        <v>252</v>
      </c>
      <c r="F336" s="26" t="s">
        <v>439</v>
      </c>
    </row>
    <row r="337" spans="1:11" x14ac:dyDescent="0.25">
      <c r="A337" t="s">
        <v>23</v>
      </c>
      <c r="E337" t="s">
        <v>24</v>
      </c>
    </row>
    <row r="339" spans="1:11" x14ac:dyDescent="0.25">
      <c r="A339" s="24" t="s">
        <v>21</v>
      </c>
      <c r="C339" t="s">
        <v>253</v>
      </c>
      <c r="F339" s="26" t="s">
        <v>439</v>
      </c>
    </row>
    <row r="340" spans="1:11" x14ac:dyDescent="0.25">
      <c r="A340" t="s">
        <v>23</v>
      </c>
      <c r="E340" t="s">
        <v>24</v>
      </c>
    </row>
    <row r="342" spans="1:11" x14ac:dyDescent="0.25">
      <c r="A342" s="29" t="s">
        <v>255</v>
      </c>
      <c r="B342" s="30"/>
      <c r="C342" s="30" t="s">
        <v>254</v>
      </c>
      <c r="D342" s="30"/>
      <c r="E342" s="30"/>
      <c r="F342" s="30"/>
      <c r="G342" s="30" t="s">
        <v>257</v>
      </c>
      <c r="H342" s="30"/>
      <c r="I342" s="30" t="s">
        <v>258</v>
      </c>
      <c r="J342" s="28"/>
      <c r="K342" s="27"/>
    </row>
    <row r="343" spans="1:11" x14ac:dyDescent="0.25">
      <c r="A343" s="30" t="s">
        <v>19</v>
      </c>
      <c r="B343" s="30"/>
      <c r="C343" s="30"/>
      <c r="D343" s="30"/>
      <c r="E343" s="30" t="s">
        <v>82</v>
      </c>
      <c r="F343" s="30"/>
      <c r="G343" s="30" t="s">
        <v>202</v>
      </c>
      <c r="H343" s="30"/>
      <c r="I343" s="30"/>
      <c r="J343" s="35">
        <f>690.52+((690.89-690.52)/452.5)*352</f>
        <v>690.80782320441983</v>
      </c>
    </row>
    <row r="344" spans="1:11" x14ac:dyDescent="0.25">
      <c r="A344" s="30" t="s">
        <v>256</v>
      </c>
      <c r="E344" s="30" t="s">
        <v>82</v>
      </c>
    </row>
    <row r="346" spans="1:11" x14ac:dyDescent="0.25">
      <c r="A346" s="24" t="s">
        <v>259</v>
      </c>
      <c r="C346" t="s">
        <v>260</v>
      </c>
      <c r="F346" s="26" t="s">
        <v>440</v>
      </c>
      <c r="G346" s="30"/>
      <c r="H346" s="30"/>
      <c r="I346" s="30"/>
      <c r="J346" s="30"/>
      <c r="K346" s="30"/>
    </row>
    <row r="347" spans="1:11" x14ac:dyDescent="0.25">
      <c r="A347" t="s">
        <v>261</v>
      </c>
      <c r="E347" t="s">
        <v>24</v>
      </c>
      <c r="G347" s="30"/>
      <c r="H347" s="30"/>
      <c r="I347" s="30"/>
      <c r="J347" s="39"/>
      <c r="K347" s="30"/>
    </row>
    <row r="349" spans="1:11" x14ac:dyDescent="0.25">
      <c r="A349" s="29" t="s">
        <v>263</v>
      </c>
      <c r="B349" s="30"/>
      <c r="C349" s="30" t="s">
        <v>265</v>
      </c>
      <c r="D349" s="30"/>
      <c r="E349" s="30"/>
      <c r="F349" s="26" t="s">
        <v>466</v>
      </c>
      <c r="G349" s="30"/>
      <c r="H349" s="30"/>
      <c r="I349" s="30"/>
      <c r="J349" s="40"/>
    </row>
    <row r="350" spans="1:11" x14ac:dyDescent="0.25">
      <c r="A350" s="30" t="s">
        <v>262</v>
      </c>
      <c r="B350" s="30"/>
      <c r="C350" s="30"/>
      <c r="D350" s="30"/>
      <c r="E350" s="30" t="s">
        <v>24</v>
      </c>
      <c r="F350" s="30"/>
      <c r="G350" s="30"/>
      <c r="H350" s="30"/>
      <c r="I350" s="30"/>
      <c r="J350" s="39"/>
    </row>
    <row r="351" spans="1:11" x14ac:dyDescent="0.25">
      <c r="G351" s="30"/>
      <c r="H351" s="30"/>
      <c r="I351" s="30"/>
      <c r="J351" s="30"/>
    </row>
    <row r="352" spans="1:11" x14ac:dyDescent="0.25">
      <c r="A352" s="29" t="s">
        <v>264</v>
      </c>
      <c r="B352" s="30"/>
      <c r="C352" s="30" t="s">
        <v>266</v>
      </c>
      <c r="D352" s="30"/>
      <c r="E352" s="30"/>
      <c r="F352" s="26" t="s">
        <v>466</v>
      </c>
      <c r="G352" s="30"/>
      <c r="H352" s="30"/>
      <c r="I352" s="30"/>
      <c r="J352" s="40"/>
    </row>
    <row r="353" spans="1:11" x14ac:dyDescent="0.25">
      <c r="A353" s="30" t="s">
        <v>262</v>
      </c>
      <c r="B353" s="30"/>
      <c r="C353" s="30"/>
      <c r="D353" s="30"/>
      <c r="E353" s="30" t="s">
        <v>24</v>
      </c>
      <c r="F353" s="30"/>
      <c r="G353" s="30"/>
      <c r="H353" s="30"/>
      <c r="I353" s="30"/>
      <c r="J353" s="39"/>
    </row>
    <row r="354" spans="1:11" x14ac:dyDescent="0.25">
      <c r="G354" s="30"/>
      <c r="H354" s="30"/>
      <c r="I354" s="30"/>
      <c r="J354" s="30"/>
    </row>
    <row r="355" spans="1:11" x14ac:dyDescent="0.25">
      <c r="A355" s="29" t="s">
        <v>264</v>
      </c>
      <c r="B355" s="30"/>
      <c r="C355" s="30" t="s">
        <v>267</v>
      </c>
      <c r="D355" s="30"/>
      <c r="E355" s="30"/>
      <c r="F355" s="26" t="s">
        <v>466</v>
      </c>
      <c r="G355" s="30"/>
      <c r="H355" s="30"/>
      <c r="I355" s="30"/>
      <c r="J355" s="40"/>
    </row>
    <row r="356" spans="1:11" x14ac:dyDescent="0.25">
      <c r="A356" s="30" t="s">
        <v>262</v>
      </c>
      <c r="B356" s="30"/>
      <c r="C356" s="30"/>
      <c r="D356" s="30"/>
      <c r="E356" s="30" t="s">
        <v>24</v>
      </c>
      <c r="F356" s="30"/>
      <c r="G356" s="30"/>
      <c r="H356" s="30"/>
      <c r="I356" s="30"/>
      <c r="J356" s="39"/>
    </row>
    <row r="357" spans="1:11" x14ac:dyDescent="0.25">
      <c r="G357" s="30"/>
      <c r="H357" s="30"/>
      <c r="I357" s="30"/>
      <c r="J357" s="30"/>
    </row>
    <row r="358" spans="1:11" x14ac:dyDescent="0.25">
      <c r="A358" s="29" t="s">
        <v>263</v>
      </c>
      <c r="B358" s="30"/>
      <c r="C358" s="30" t="s">
        <v>268</v>
      </c>
      <c r="D358" s="30"/>
      <c r="E358" s="30"/>
      <c r="F358" s="26" t="s">
        <v>466</v>
      </c>
      <c r="G358" s="30"/>
      <c r="H358" s="30"/>
      <c r="I358" s="30"/>
      <c r="J358" s="40"/>
    </row>
    <row r="359" spans="1:11" x14ac:dyDescent="0.25">
      <c r="A359" s="30" t="s">
        <v>262</v>
      </c>
      <c r="B359" s="30"/>
      <c r="C359" s="30"/>
      <c r="D359" s="30"/>
      <c r="E359" s="30" t="s">
        <v>24</v>
      </c>
      <c r="F359" s="30"/>
      <c r="G359" s="30"/>
      <c r="H359" s="30"/>
      <c r="I359" s="30"/>
      <c r="J359" s="39"/>
    </row>
    <row r="361" spans="1:11" x14ac:dyDescent="0.25">
      <c r="A361" s="29" t="s">
        <v>269</v>
      </c>
      <c r="B361" s="30"/>
      <c r="C361" s="30" t="s">
        <v>270</v>
      </c>
      <c r="D361" s="30"/>
      <c r="E361" s="30"/>
      <c r="F361" s="30"/>
      <c r="G361" s="30" t="s">
        <v>271</v>
      </c>
      <c r="H361" s="30"/>
      <c r="I361" s="30" t="s">
        <v>272</v>
      </c>
      <c r="J361" s="28"/>
    </row>
    <row r="362" spans="1:11" x14ac:dyDescent="0.25">
      <c r="A362" s="30" t="s">
        <v>19</v>
      </c>
      <c r="B362" s="30"/>
      <c r="C362" s="30"/>
      <c r="D362" s="30"/>
      <c r="E362" s="30" t="s">
        <v>20</v>
      </c>
      <c r="F362" s="30"/>
      <c r="G362" s="30" t="s">
        <v>202</v>
      </c>
      <c r="H362" s="30"/>
      <c r="I362" s="30"/>
      <c r="J362" s="39">
        <v>694.58</v>
      </c>
    </row>
    <row r="364" spans="1:11" x14ac:dyDescent="0.25">
      <c r="A364" s="29" t="s">
        <v>284</v>
      </c>
      <c r="B364" s="30"/>
      <c r="C364" s="30" t="s">
        <v>289</v>
      </c>
      <c r="D364" s="30"/>
      <c r="E364" s="30" t="s">
        <v>290</v>
      </c>
      <c r="F364" s="30"/>
      <c r="G364" s="30"/>
      <c r="H364" s="30"/>
      <c r="I364" s="30"/>
      <c r="J364" s="28"/>
    </row>
    <row r="365" spans="1:11" x14ac:dyDescent="0.25">
      <c r="A365" s="30" t="s">
        <v>286</v>
      </c>
      <c r="B365" s="30"/>
      <c r="C365" s="30"/>
      <c r="D365" s="30"/>
      <c r="E365" s="30" t="s">
        <v>285</v>
      </c>
      <c r="F365" s="30"/>
      <c r="G365" s="30"/>
      <c r="H365" s="30"/>
      <c r="I365" s="30"/>
      <c r="J365" s="39"/>
    </row>
    <row r="367" spans="1:11" x14ac:dyDescent="0.25">
      <c r="A367" s="48" t="s">
        <v>273</v>
      </c>
      <c r="B367" s="48"/>
      <c r="C367" s="48"/>
      <c r="D367" s="48"/>
      <c r="E367" s="48"/>
      <c r="F367" s="48"/>
      <c r="G367" s="48"/>
      <c r="H367" s="48"/>
      <c r="I367" s="48"/>
      <c r="J367" s="48"/>
      <c r="K367" s="48"/>
    </row>
    <row r="368" spans="1:11" ht="15.75" thickBot="1" x14ac:dyDescent="0.3"/>
    <row r="369" spans="1:11" x14ac:dyDescent="0.25">
      <c r="A369" s="1"/>
      <c r="B369" s="2"/>
      <c r="C369" s="3"/>
      <c r="D369" s="3"/>
      <c r="E369" s="4"/>
      <c r="F369" s="4"/>
      <c r="G369" s="4"/>
      <c r="H369" s="5" t="s">
        <v>0</v>
      </c>
      <c r="I369" s="6" t="s">
        <v>1</v>
      </c>
      <c r="J369" s="3" t="s">
        <v>2</v>
      </c>
      <c r="K369" s="7" t="s">
        <v>429</v>
      </c>
    </row>
    <row r="370" spans="1:11" x14ac:dyDescent="0.25">
      <c r="A370" s="8"/>
      <c r="B370" s="9"/>
      <c r="C370" s="10"/>
      <c r="D370" s="10"/>
      <c r="E370" s="11"/>
      <c r="F370" s="11"/>
      <c r="G370" s="11"/>
      <c r="H370" s="12" t="s">
        <v>3</v>
      </c>
      <c r="I370" s="13" t="s">
        <v>4</v>
      </c>
      <c r="J370" s="10" t="s">
        <v>5</v>
      </c>
      <c r="K370" s="14">
        <v>42053</v>
      </c>
    </row>
    <row r="371" spans="1:11" x14ac:dyDescent="0.25">
      <c r="A371" s="8"/>
      <c r="B371" s="9"/>
      <c r="C371" s="10"/>
      <c r="D371" s="10"/>
      <c r="E371" s="11"/>
      <c r="F371" s="11"/>
      <c r="G371" s="11"/>
      <c r="H371" s="12" t="s">
        <v>6</v>
      </c>
      <c r="I371" s="15"/>
      <c r="J371" s="10" t="s">
        <v>5</v>
      </c>
      <c r="K371" s="14"/>
    </row>
    <row r="372" spans="1:11" x14ac:dyDescent="0.25">
      <c r="A372" s="8"/>
      <c r="B372" s="9"/>
      <c r="C372" s="10"/>
      <c r="D372" s="10"/>
      <c r="E372" s="11"/>
      <c r="F372" s="11"/>
      <c r="G372" s="11"/>
      <c r="H372" s="12" t="s">
        <v>7</v>
      </c>
      <c r="I372" s="15" t="s">
        <v>8</v>
      </c>
      <c r="J372" s="9"/>
      <c r="K372" s="16"/>
    </row>
    <row r="373" spans="1:11" x14ac:dyDescent="0.25">
      <c r="A373" s="8"/>
      <c r="B373" s="9"/>
      <c r="C373" s="10"/>
      <c r="D373" s="10"/>
      <c r="E373" s="11"/>
      <c r="F373" s="11"/>
      <c r="G373" s="11"/>
      <c r="H373" s="12" t="s">
        <v>9</v>
      </c>
      <c r="I373" s="13" t="s">
        <v>11</v>
      </c>
      <c r="J373" s="9"/>
      <c r="K373" s="16"/>
    </row>
    <row r="374" spans="1:11" ht="15.75" thickBot="1" x14ac:dyDescent="0.3">
      <c r="A374" s="17"/>
      <c r="B374" s="18"/>
      <c r="C374" s="19"/>
      <c r="D374" s="19"/>
      <c r="E374" s="20"/>
      <c r="F374" s="20"/>
      <c r="G374" s="20"/>
      <c r="H374" s="21" t="s">
        <v>10</v>
      </c>
      <c r="I374" s="22" t="s">
        <v>12</v>
      </c>
      <c r="J374" s="18"/>
      <c r="K374" s="23"/>
    </row>
    <row r="376" spans="1:11" x14ac:dyDescent="0.25">
      <c r="A376" s="29" t="s">
        <v>284</v>
      </c>
      <c r="B376" s="30"/>
      <c r="C376" s="30" t="s">
        <v>287</v>
      </c>
      <c r="D376" s="30"/>
      <c r="E376" s="30" t="s">
        <v>288</v>
      </c>
      <c r="F376" s="30"/>
      <c r="G376" s="30"/>
      <c r="H376" s="30"/>
      <c r="I376" s="30"/>
      <c r="J376" s="28"/>
    </row>
    <row r="377" spans="1:11" x14ac:dyDescent="0.25">
      <c r="A377" s="30" t="s">
        <v>286</v>
      </c>
      <c r="B377" s="30"/>
      <c r="C377" s="30"/>
      <c r="D377" s="30"/>
      <c r="E377" s="30" t="s">
        <v>285</v>
      </c>
      <c r="F377" s="30"/>
      <c r="G377" s="30"/>
      <c r="H377" s="30"/>
      <c r="I377" s="30"/>
      <c r="J377" s="39"/>
    </row>
    <row r="379" spans="1:11" x14ac:dyDescent="0.25">
      <c r="A379" s="29" t="s">
        <v>277</v>
      </c>
      <c r="B379" s="30"/>
      <c r="C379" s="30" t="s">
        <v>279</v>
      </c>
      <c r="D379" s="30"/>
      <c r="E379" s="30"/>
      <c r="F379" s="30"/>
      <c r="G379" s="31" t="s">
        <v>446</v>
      </c>
      <c r="H379" s="30"/>
      <c r="I379" s="30"/>
      <c r="J379" s="40"/>
    </row>
    <row r="380" spans="1:11" x14ac:dyDescent="0.25">
      <c r="A380" s="30" t="s">
        <v>274</v>
      </c>
      <c r="B380" s="30"/>
      <c r="C380" s="30"/>
      <c r="D380" s="30"/>
      <c r="E380" s="30" t="s">
        <v>24</v>
      </c>
      <c r="F380" s="30"/>
      <c r="G380" s="30"/>
      <c r="H380" s="30"/>
      <c r="I380" s="30"/>
      <c r="J380" s="39"/>
    </row>
    <row r="381" spans="1:11" x14ac:dyDescent="0.25">
      <c r="G381" s="30"/>
      <c r="H381" s="30"/>
      <c r="I381" s="30"/>
      <c r="J381" s="30"/>
    </row>
    <row r="382" spans="1:11" x14ac:dyDescent="0.25">
      <c r="A382" s="29" t="s">
        <v>278</v>
      </c>
      <c r="B382" s="30"/>
      <c r="C382" s="30" t="s">
        <v>280</v>
      </c>
      <c r="D382" s="30"/>
      <c r="E382" s="30" t="s">
        <v>281</v>
      </c>
      <c r="F382" s="30"/>
      <c r="G382" s="31" t="s">
        <v>445</v>
      </c>
      <c r="H382" s="30"/>
      <c r="I382" s="30"/>
      <c r="J382" s="40"/>
    </row>
    <row r="383" spans="1:11" x14ac:dyDescent="0.25">
      <c r="A383" s="30" t="s">
        <v>276</v>
      </c>
      <c r="B383" s="30"/>
      <c r="C383" s="30"/>
      <c r="D383" s="30"/>
      <c r="E383" s="30" t="s">
        <v>275</v>
      </c>
      <c r="F383" s="30"/>
      <c r="G383" s="30"/>
      <c r="H383" s="30"/>
      <c r="I383" s="30"/>
      <c r="J383" s="39"/>
    </row>
    <row r="384" spans="1:11" x14ac:dyDescent="0.25">
      <c r="G384" s="30"/>
      <c r="H384" s="30"/>
      <c r="I384" s="30"/>
      <c r="J384" s="30"/>
    </row>
    <row r="385" spans="1:11" x14ac:dyDescent="0.25">
      <c r="A385" s="29" t="s">
        <v>441</v>
      </c>
      <c r="B385" s="30"/>
      <c r="C385" s="30" t="s">
        <v>282</v>
      </c>
      <c r="D385" s="30"/>
      <c r="E385" s="30"/>
      <c r="F385" s="30"/>
      <c r="G385" s="31" t="s">
        <v>445</v>
      </c>
      <c r="H385" s="30"/>
      <c r="I385" s="30"/>
      <c r="J385" s="40"/>
    </row>
    <row r="386" spans="1:11" x14ac:dyDescent="0.25">
      <c r="A386" s="30" t="s">
        <v>276</v>
      </c>
      <c r="B386" s="30"/>
      <c r="C386" s="30"/>
      <c r="D386" s="30"/>
      <c r="E386" s="30" t="s">
        <v>275</v>
      </c>
      <c r="F386" s="30"/>
      <c r="G386" s="30"/>
      <c r="H386" s="30"/>
      <c r="I386" s="30"/>
      <c r="J386" s="39"/>
    </row>
    <row r="387" spans="1:11" x14ac:dyDescent="0.25">
      <c r="G387" s="30"/>
      <c r="H387" s="30"/>
      <c r="I387" s="30"/>
      <c r="J387" s="30"/>
    </row>
    <row r="388" spans="1:11" x14ac:dyDescent="0.25">
      <c r="A388" s="29" t="s">
        <v>277</v>
      </c>
      <c r="B388" s="30"/>
      <c r="C388" s="30" t="s">
        <v>283</v>
      </c>
      <c r="D388" s="30"/>
      <c r="E388" s="30"/>
      <c r="F388" s="30"/>
      <c r="G388" s="31" t="s">
        <v>446</v>
      </c>
      <c r="H388" s="30"/>
      <c r="I388" s="30"/>
      <c r="J388" s="40"/>
    </row>
    <row r="389" spans="1:11" x14ac:dyDescent="0.25">
      <c r="A389" s="30" t="s">
        <v>274</v>
      </c>
      <c r="B389" s="30"/>
      <c r="C389" s="30"/>
      <c r="D389" s="30"/>
      <c r="E389" s="30" t="s">
        <v>24</v>
      </c>
      <c r="F389" s="30"/>
      <c r="G389" s="30"/>
      <c r="H389" s="30"/>
      <c r="I389" s="30"/>
      <c r="J389" s="39"/>
    </row>
    <row r="391" spans="1:11" x14ac:dyDescent="0.25">
      <c r="A391" s="29" t="s">
        <v>291</v>
      </c>
      <c r="B391" s="30"/>
      <c r="C391" s="30" t="s">
        <v>294</v>
      </c>
      <c r="D391" s="30"/>
      <c r="E391" s="30"/>
      <c r="F391" s="30"/>
    </row>
    <row r="392" spans="1:11" x14ac:dyDescent="0.25">
      <c r="A392" s="30" t="s">
        <v>292</v>
      </c>
      <c r="B392" s="30"/>
      <c r="C392" s="30"/>
      <c r="D392" s="30"/>
      <c r="E392" s="30" t="s">
        <v>293</v>
      </c>
      <c r="F392" s="30"/>
    </row>
    <row r="394" spans="1:11" x14ac:dyDescent="0.25">
      <c r="A394" s="24" t="s">
        <v>295</v>
      </c>
      <c r="D394" t="s">
        <v>296</v>
      </c>
    </row>
    <row r="395" spans="1:11" x14ac:dyDescent="0.25">
      <c r="D395" t="s">
        <v>297</v>
      </c>
    </row>
    <row r="396" spans="1:11" x14ac:dyDescent="0.25">
      <c r="A396" t="s">
        <v>302</v>
      </c>
      <c r="C396" t="s">
        <v>304</v>
      </c>
      <c r="G396" s="27" t="s">
        <v>57</v>
      </c>
      <c r="H396" s="36">
        <f>H397-0.5</f>
        <v>720.42</v>
      </c>
      <c r="K396" s="27" t="s">
        <v>41</v>
      </c>
    </row>
    <row r="397" spans="1:11" x14ac:dyDescent="0.25">
      <c r="A397" t="s">
        <v>305</v>
      </c>
      <c r="C397" t="s">
        <v>298</v>
      </c>
      <c r="G397" s="27" t="s">
        <v>57</v>
      </c>
      <c r="H397" s="36">
        <v>720.92</v>
      </c>
      <c r="K397" s="27" t="s">
        <v>41</v>
      </c>
    </row>
    <row r="398" spans="1:11" x14ac:dyDescent="0.25">
      <c r="A398" t="s">
        <v>32</v>
      </c>
      <c r="C398" t="s">
        <v>299</v>
      </c>
      <c r="G398" s="27" t="s">
        <v>57</v>
      </c>
      <c r="H398" s="36">
        <v>720.99</v>
      </c>
      <c r="K398" s="27" t="s">
        <v>223</v>
      </c>
    </row>
    <row r="399" spans="1:11" x14ac:dyDescent="0.25">
      <c r="A399" t="s">
        <v>305</v>
      </c>
      <c r="C399" t="s">
        <v>300</v>
      </c>
      <c r="G399" s="27" t="s">
        <v>57</v>
      </c>
      <c r="H399" s="36">
        <v>721.09</v>
      </c>
      <c r="K399" s="27" t="s">
        <v>41</v>
      </c>
    </row>
    <row r="400" spans="1:11" ht="15" customHeight="1" x14ac:dyDescent="0.25">
      <c r="A400" t="s">
        <v>302</v>
      </c>
      <c r="C400" t="s">
        <v>303</v>
      </c>
      <c r="G400" s="27" t="s">
        <v>57</v>
      </c>
      <c r="H400" s="36">
        <f>H399+0.5</f>
        <v>721.59</v>
      </c>
      <c r="K400" s="27" t="s">
        <v>41</v>
      </c>
    </row>
    <row r="401" spans="1:11" x14ac:dyDescent="0.25">
      <c r="B401" s="49" t="s">
        <v>301</v>
      </c>
      <c r="C401" s="49"/>
      <c r="D401" s="49"/>
      <c r="E401" s="49"/>
      <c r="F401" s="49"/>
      <c r="G401" s="49"/>
      <c r="H401" s="49"/>
      <c r="I401" s="49"/>
      <c r="J401" s="49"/>
    </row>
    <row r="403" spans="1:11" x14ac:dyDescent="0.25">
      <c r="A403" s="24" t="s">
        <v>306</v>
      </c>
      <c r="D403" t="s">
        <v>124</v>
      </c>
    </row>
    <row r="404" spans="1:11" x14ac:dyDescent="0.25">
      <c r="A404" t="s">
        <v>307</v>
      </c>
      <c r="C404" t="s">
        <v>308</v>
      </c>
      <c r="G404" s="27"/>
      <c r="H404" s="36"/>
      <c r="K404" s="27" t="s">
        <v>191</v>
      </c>
    </row>
    <row r="405" spans="1:11" x14ac:dyDescent="0.25">
      <c r="A405" t="s">
        <v>307</v>
      </c>
      <c r="C405" t="s">
        <v>309</v>
      </c>
      <c r="G405" s="27"/>
      <c r="H405" s="36"/>
      <c r="K405" s="27" t="s">
        <v>191</v>
      </c>
    </row>
    <row r="407" spans="1:11" x14ac:dyDescent="0.25">
      <c r="A407" s="24" t="s">
        <v>28</v>
      </c>
      <c r="C407" t="s">
        <v>310</v>
      </c>
      <c r="E407" t="s">
        <v>311</v>
      </c>
      <c r="G407" s="27"/>
      <c r="H407" s="35"/>
      <c r="I407" s="27"/>
      <c r="J407" s="35"/>
    </row>
    <row r="408" spans="1:11" x14ac:dyDescent="0.25">
      <c r="A408" t="s">
        <v>205</v>
      </c>
      <c r="E408" t="s">
        <v>39</v>
      </c>
    </row>
    <row r="409" spans="1:11" x14ac:dyDescent="0.25">
      <c r="B409" t="s">
        <v>207</v>
      </c>
    </row>
    <row r="410" spans="1:11" ht="15" customHeight="1" x14ac:dyDescent="0.25">
      <c r="B410" s="28"/>
      <c r="C410" s="28"/>
      <c r="D410" s="28"/>
      <c r="E410" s="28"/>
      <c r="F410" s="28"/>
      <c r="G410" s="28"/>
      <c r="H410" s="28"/>
      <c r="I410" s="28"/>
      <c r="J410" s="28"/>
    </row>
    <row r="411" spans="1:11" x14ac:dyDescent="0.25">
      <c r="A411" s="29" t="s">
        <v>312</v>
      </c>
      <c r="B411" s="30"/>
      <c r="C411" s="30" t="s">
        <v>315</v>
      </c>
      <c r="D411" s="30"/>
      <c r="E411" s="30"/>
      <c r="F411" s="30"/>
      <c r="G411" s="30" t="s">
        <v>313</v>
      </c>
      <c r="H411" s="30"/>
      <c r="I411" s="30" t="s">
        <v>314</v>
      </c>
      <c r="J411" s="28"/>
    </row>
    <row r="412" spans="1:11" x14ac:dyDescent="0.25">
      <c r="A412" s="30" t="s">
        <v>19</v>
      </c>
      <c r="B412" s="30"/>
      <c r="C412" s="30"/>
      <c r="D412" s="30"/>
      <c r="E412" s="30" t="s">
        <v>20</v>
      </c>
      <c r="F412" s="30"/>
      <c r="G412" s="30" t="s">
        <v>202</v>
      </c>
      <c r="H412" s="30"/>
      <c r="I412" s="30"/>
      <c r="J412" s="39">
        <f>720.11-((720.11-718.63)/109.5)*60.9</f>
        <v>719.28687671232876</v>
      </c>
    </row>
    <row r="414" spans="1:11" ht="15.75" thickBot="1" x14ac:dyDescent="0.3"/>
    <row r="415" spans="1:11" x14ac:dyDescent="0.25">
      <c r="A415" s="1"/>
      <c r="B415" s="2"/>
      <c r="C415" s="3"/>
      <c r="D415" s="3"/>
      <c r="E415" s="4"/>
      <c r="F415" s="4"/>
      <c r="G415" s="4"/>
      <c r="H415" s="5" t="s">
        <v>0</v>
      </c>
      <c r="I415" s="6" t="s">
        <v>1</v>
      </c>
      <c r="J415" s="3" t="s">
        <v>2</v>
      </c>
      <c r="K415" s="7" t="s">
        <v>428</v>
      </c>
    </row>
    <row r="416" spans="1:11" x14ac:dyDescent="0.25">
      <c r="A416" s="8"/>
      <c r="B416" s="9"/>
      <c r="C416" s="10"/>
      <c r="D416" s="10"/>
      <c r="E416" s="11"/>
      <c r="F416" s="11"/>
      <c r="G416" s="11"/>
      <c r="H416" s="12" t="s">
        <v>3</v>
      </c>
      <c r="I416" s="13" t="s">
        <v>4</v>
      </c>
      <c r="J416" s="10" t="s">
        <v>5</v>
      </c>
      <c r="K416" s="14">
        <v>42053</v>
      </c>
    </row>
    <row r="417" spans="1:11" x14ac:dyDescent="0.25">
      <c r="A417" s="8"/>
      <c r="B417" s="9"/>
      <c r="C417" s="10"/>
      <c r="D417" s="10"/>
      <c r="E417" s="11"/>
      <c r="F417" s="11"/>
      <c r="G417" s="11"/>
      <c r="H417" s="12" t="s">
        <v>6</v>
      </c>
      <c r="I417" s="15"/>
      <c r="J417" s="10" t="s">
        <v>5</v>
      </c>
      <c r="K417" s="14"/>
    </row>
    <row r="418" spans="1:11" x14ac:dyDescent="0.25">
      <c r="A418" s="8"/>
      <c r="B418" s="9"/>
      <c r="C418" s="10"/>
      <c r="D418" s="10"/>
      <c r="E418" s="11"/>
      <c r="F418" s="11"/>
      <c r="G418" s="11"/>
      <c r="H418" s="12" t="s">
        <v>7</v>
      </c>
      <c r="I418" s="15" t="s">
        <v>8</v>
      </c>
      <c r="J418" s="9"/>
      <c r="K418" s="16"/>
    </row>
    <row r="419" spans="1:11" x14ac:dyDescent="0.25">
      <c r="A419" s="8"/>
      <c r="B419" s="9"/>
      <c r="C419" s="10"/>
      <c r="D419" s="10"/>
      <c r="E419" s="11"/>
      <c r="F419" s="11"/>
      <c r="G419" s="11"/>
      <c r="H419" s="12" t="s">
        <v>9</v>
      </c>
      <c r="I419" s="13" t="s">
        <v>11</v>
      </c>
      <c r="J419" s="9"/>
      <c r="K419" s="16"/>
    </row>
    <row r="420" spans="1:11" ht="15.75" thickBot="1" x14ac:dyDescent="0.3">
      <c r="A420" s="17"/>
      <c r="B420" s="18"/>
      <c r="C420" s="19"/>
      <c r="D420" s="19"/>
      <c r="E420" s="20"/>
      <c r="F420" s="20"/>
      <c r="G420" s="20"/>
      <c r="H420" s="21" t="s">
        <v>10</v>
      </c>
      <c r="I420" s="22" t="s">
        <v>12</v>
      </c>
      <c r="J420" s="18"/>
      <c r="K420" s="23"/>
    </row>
    <row r="422" spans="1:11" x14ac:dyDescent="0.25">
      <c r="A422" s="24" t="s">
        <v>317</v>
      </c>
      <c r="C422" t="s">
        <v>316</v>
      </c>
      <c r="F422" s="26" t="s">
        <v>442</v>
      </c>
    </row>
    <row r="423" spans="1:11" x14ac:dyDescent="0.25">
      <c r="A423" t="s">
        <v>23</v>
      </c>
      <c r="E423" t="s">
        <v>24</v>
      </c>
    </row>
    <row r="425" spans="1:11" x14ac:dyDescent="0.25">
      <c r="A425" s="29" t="s">
        <v>318</v>
      </c>
      <c r="B425" s="30"/>
      <c r="C425" s="30" t="s">
        <v>319</v>
      </c>
      <c r="D425" s="30"/>
      <c r="E425" s="30"/>
      <c r="F425" s="31" t="s">
        <v>471</v>
      </c>
      <c r="G425" s="30"/>
      <c r="H425" s="30"/>
      <c r="I425" s="30"/>
      <c r="J425" s="40"/>
    </row>
    <row r="426" spans="1:11" x14ac:dyDescent="0.25">
      <c r="A426" s="30" t="s">
        <v>144</v>
      </c>
      <c r="B426" s="30"/>
      <c r="C426" s="30"/>
      <c r="D426" s="30"/>
      <c r="E426" s="30" t="s">
        <v>170</v>
      </c>
      <c r="F426" s="31" t="s">
        <v>472</v>
      </c>
      <c r="G426" s="30"/>
      <c r="H426" s="30"/>
      <c r="I426" s="30"/>
      <c r="J426" s="39"/>
    </row>
    <row r="428" spans="1:11" x14ac:dyDescent="0.25">
      <c r="A428" s="24" t="s">
        <v>320</v>
      </c>
      <c r="C428" t="s">
        <v>322</v>
      </c>
      <c r="F428" s="26" t="s">
        <v>474</v>
      </c>
    </row>
    <row r="429" spans="1:11" x14ac:dyDescent="0.25">
      <c r="A429" t="s">
        <v>321</v>
      </c>
      <c r="E429" t="s">
        <v>24</v>
      </c>
    </row>
    <row r="431" spans="1:11" x14ac:dyDescent="0.25">
      <c r="A431" s="29" t="s">
        <v>444</v>
      </c>
      <c r="C431" t="s">
        <v>323</v>
      </c>
      <c r="F431" s="31" t="s">
        <v>445</v>
      </c>
    </row>
    <row r="432" spans="1:11" x14ac:dyDescent="0.25">
      <c r="A432" t="s">
        <v>276</v>
      </c>
      <c r="E432" t="s">
        <v>275</v>
      </c>
    </row>
    <row r="434" spans="1:6" x14ac:dyDescent="0.25">
      <c r="A434" s="24" t="s">
        <v>443</v>
      </c>
      <c r="C434" t="s">
        <v>325</v>
      </c>
      <c r="F434" s="26" t="s">
        <v>447</v>
      </c>
    </row>
    <row r="435" spans="1:6" x14ac:dyDescent="0.25">
      <c r="A435" t="s">
        <v>324</v>
      </c>
      <c r="E435" t="s">
        <v>24</v>
      </c>
    </row>
    <row r="437" spans="1:6" x14ac:dyDescent="0.25">
      <c r="A437" s="29" t="s">
        <v>327</v>
      </c>
      <c r="C437" t="s">
        <v>326</v>
      </c>
      <c r="F437" s="31" t="s">
        <v>446</v>
      </c>
    </row>
    <row r="438" spans="1:6" x14ac:dyDescent="0.25">
      <c r="A438" t="s">
        <v>274</v>
      </c>
      <c r="E438" t="s">
        <v>24</v>
      </c>
    </row>
    <row r="440" spans="1:6" x14ac:dyDescent="0.25">
      <c r="A440" s="24" t="s">
        <v>21</v>
      </c>
      <c r="C440" t="s">
        <v>328</v>
      </c>
      <c r="F440" s="26" t="s">
        <v>474</v>
      </c>
    </row>
    <row r="441" spans="1:6" x14ac:dyDescent="0.25">
      <c r="A441" t="s">
        <v>23</v>
      </c>
      <c r="E441" t="s">
        <v>24</v>
      </c>
    </row>
    <row r="443" spans="1:6" x14ac:dyDescent="0.25">
      <c r="A443" s="24" t="s">
        <v>320</v>
      </c>
      <c r="C443" t="s">
        <v>329</v>
      </c>
      <c r="F443" s="26" t="s">
        <v>474</v>
      </c>
    </row>
    <row r="444" spans="1:6" x14ac:dyDescent="0.25">
      <c r="A444" t="s">
        <v>321</v>
      </c>
      <c r="E444" t="s">
        <v>24</v>
      </c>
    </row>
    <row r="446" spans="1:6" x14ac:dyDescent="0.25">
      <c r="A446" s="24" t="s">
        <v>320</v>
      </c>
      <c r="C446" t="s">
        <v>330</v>
      </c>
      <c r="F446" s="26" t="s">
        <v>474</v>
      </c>
    </row>
    <row r="447" spans="1:6" x14ac:dyDescent="0.25">
      <c r="A447" t="s">
        <v>321</v>
      </c>
      <c r="E447" t="s">
        <v>24</v>
      </c>
    </row>
    <row r="449" spans="1:11" x14ac:dyDescent="0.25">
      <c r="A449" s="29" t="s">
        <v>327</v>
      </c>
      <c r="C449" t="s">
        <v>331</v>
      </c>
      <c r="F449" s="31" t="s">
        <v>446</v>
      </c>
    </row>
    <row r="450" spans="1:11" x14ac:dyDescent="0.25">
      <c r="A450" t="s">
        <v>274</v>
      </c>
      <c r="E450" t="s">
        <v>24</v>
      </c>
    </row>
    <row r="452" spans="1:11" x14ac:dyDescent="0.25">
      <c r="A452" s="24" t="s">
        <v>21</v>
      </c>
      <c r="C452" t="s">
        <v>332</v>
      </c>
      <c r="F452" s="26" t="s">
        <v>475</v>
      </c>
    </row>
    <row r="453" spans="1:11" x14ac:dyDescent="0.25">
      <c r="A453" t="s">
        <v>23</v>
      </c>
      <c r="E453" t="s">
        <v>24</v>
      </c>
    </row>
    <row r="455" spans="1:11" x14ac:dyDescent="0.25">
      <c r="A455" s="24" t="s">
        <v>333</v>
      </c>
      <c r="C455" t="s">
        <v>335</v>
      </c>
    </row>
    <row r="456" spans="1:11" x14ac:dyDescent="0.25">
      <c r="A456" t="s">
        <v>334</v>
      </c>
      <c r="E456" t="s">
        <v>293</v>
      </c>
    </row>
    <row r="457" spans="1:11" x14ac:dyDescent="0.25">
      <c r="B457" t="s">
        <v>448</v>
      </c>
    </row>
    <row r="460" spans="1:11" ht="15.75" thickBot="1" x14ac:dyDescent="0.3"/>
    <row r="461" spans="1:11" x14ac:dyDescent="0.25">
      <c r="A461" s="1"/>
      <c r="B461" s="2"/>
      <c r="C461" s="3"/>
      <c r="D461" s="3"/>
      <c r="E461" s="4"/>
      <c r="F461" s="4"/>
      <c r="G461" s="4"/>
      <c r="H461" s="5" t="s">
        <v>0</v>
      </c>
      <c r="I461" s="6" t="s">
        <v>1</v>
      </c>
      <c r="J461" s="3" t="s">
        <v>2</v>
      </c>
      <c r="K461" s="7" t="s">
        <v>427</v>
      </c>
    </row>
    <row r="462" spans="1:11" x14ac:dyDescent="0.25">
      <c r="A462" s="8"/>
      <c r="B462" s="9"/>
      <c r="C462" s="10"/>
      <c r="D462" s="10"/>
      <c r="E462" s="11"/>
      <c r="F462" s="11"/>
      <c r="G462" s="11"/>
      <c r="H462" s="12" t="s">
        <v>3</v>
      </c>
      <c r="I462" s="13" t="s">
        <v>4</v>
      </c>
      <c r="J462" s="10" t="s">
        <v>5</v>
      </c>
      <c r="K462" s="14">
        <v>42053</v>
      </c>
    </row>
    <row r="463" spans="1:11" x14ac:dyDescent="0.25">
      <c r="A463" s="8"/>
      <c r="B463" s="9"/>
      <c r="C463" s="10"/>
      <c r="D463" s="10"/>
      <c r="E463" s="11"/>
      <c r="F463" s="11"/>
      <c r="G463" s="11"/>
      <c r="H463" s="12" t="s">
        <v>6</v>
      </c>
      <c r="I463" s="15"/>
      <c r="J463" s="10" t="s">
        <v>5</v>
      </c>
      <c r="K463" s="14"/>
    </row>
    <row r="464" spans="1:11" x14ac:dyDescent="0.25">
      <c r="A464" s="8"/>
      <c r="B464" s="9"/>
      <c r="C464" s="10"/>
      <c r="D464" s="10"/>
      <c r="E464" s="11"/>
      <c r="F464" s="11"/>
      <c r="G464" s="11"/>
      <c r="H464" s="12" t="s">
        <v>7</v>
      </c>
      <c r="I464" s="15" t="s">
        <v>8</v>
      </c>
      <c r="J464" s="9"/>
      <c r="K464" s="16"/>
    </row>
    <row r="465" spans="1:11" x14ac:dyDescent="0.25">
      <c r="A465" s="8"/>
      <c r="B465" s="9"/>
      <c r="C465" s="10"/>
      <c r="D465" s="10"/>
      <c r="E465" s="11"/>
      <c r="F465" s="11"/>
      <c r="G465" s="11"/>
      <c r="H465" s="12" t="s">
        <v>9</v>
      </c>
      <c r="I465" s="13" t="s">
        <v>11</v>
      </c>
      <c r="J465" s="9"/>
      <c r="K465" s="16"/>
    </row>
    <row r="466" spans="1:11" ht="15.75" thickBot="1" x14ac:dyDescent="0.3">
      <c r="A466" s="17"/>
      <c r="B466" s="18"/>
      <c r="C466" s="19"/>
      <c r="D466" s="19"/>
      <c r="E466" s="20"/>
      <c r="F466" s="20"/>
      <c r="G466" s="20"/>
      <c r="H466" s="21" t="s">
        <v>10</v>
      </c>
      <c r="I466" s="22" t="s">
        <v>12</v>
      </c>
      <c r="J466" s="18"/>
      <c r="K466" s="23"/>
    </row>
    <row r="468" spans="1:11" x14ac:dyDescent="0.25">
      <c r="A468" s="24" t="s">
        <v>336</v>
      </c>
      <c r="C468" t="s">
        <v>338</v>
      </c>
    </row>
    <row r="469" spans="1:11" x14ac:dyDescent="0.25">
      <c r="A469" t="s">
        <v>337</v>
      </c>
      <c r="E469" t="s">
        <v>293</v>
      </c>
    </row>
    <row r="471" spans="1:11" x14ac:dyDescent="0.25">
      <c r="A471" s="24" t="s">
        <v>336</v>
      </c>
      <c r="C471" t="s">
        <v>339</v>
      </c>
    </row>
    <row r="472" spans="1:11" x14ac:dyDescent="0.25">
      <c r="A472" t="s">
        <v>337</v>
      </c>
      <c r="E472" t="s">
        <v>293</v>
      </c>
    </row>
    <row r="474" spans="1:11" x14ac:dyDescent="0.25">
      <c r="A474" s="24" t="s">
        <v>336</v>
      </c>
      <c r="C474" t="s">
        <v>340</v>
      </c>
    </row>
    <row r="475" spans="1:11" x14ac:dyDescent="0.25">
      <c r="A475" t="s">
        <v>337</v>
      </c>
      <c r="E475" t="s">
        <v>293</v>
      </c>
    </row>
    <row r="477" spans="1:11" x14ac:dyDescent="0.25">
      <c r="A477" s="24" t="s">
        <v>336</v>
      </c>
      <c r="C477" t="s">
        <v>341</v>
      </c>
    </row>
    <row r="478" spans="1:11" x14ac:dyDescent="0.25">
      <c r="A478" t="s">
        <v>337</v>
      </c>
      <c r="E478" t="s">
        <v>293</v>
      </c>
    </row>
    <row r="480" spans="1:11" x14ac:dyDescent="0.25">
      <c r="A480" s="24" t="s">
        <v>342</v>
      </c>
      <c r="C480" t="s">
        <v>344</v>
      </c>
      <c r="E480" t="s">
        <v>345</v>
      </c>
      <c r="G480" s="26" t="s">
        <v>449</v>
      </c>
    </row>
    <row r="481" spans="1:10" x14ac:dyDescent="0.25">
      <c r="A481" t="s">
        <v>343</v>
      </c>
      <c r="E481" t="s">
        <v>24</v>
      </c>
      <c r="G481" s="26" t="s">
        <v>450</v>
      </c>
    </row>
    <row r="483" spans="1:10" x14ac:dyDescent="0.25">
      <c r="A483" s="24" t="s">
        <v>21</v>
      </c>
      <c r="C483" t="s">
        <v>346</v>
      </c>
      <c r="G483" s="26" t="s">
        <v>447</v>
      </c>
    </row>
    <row r="484" spans="1:10" x14ac:dyDescent="0.25">
      <c r="A484" t="s">
        <v>23</v>
      </c>
      <c r="E484" t="s">
        <v>24</v>
      </c>
    </row>
    <row r="486" spans="1:10" x14ac:dyDescent="0.25">
      <c r="A486" s="24" t="s">
        <v>347</v>
      </c>
      <c r="C486" t="s">
        <v>348</v>
      </c>
      <c r="E486" t="s">
        <v>349</v>
      </c>
      <c r="G486" s="26" t="s">
        <v>452</v>
      </c>
    </row>
    <row r="487" spans="1:10" x14ac:dyDescent="0.25">
      <c r="A487" t="s">
        <v>343</v>
      </c>
      <c r="E487" t="s">
        <v>24</v>
      </c>
      <c r="G487" s="26" t="s">
        <v>451</v>
      </c>
    </row>
    <row r="489" spans="1:10" x14ac:dyDescent="0.25">
      <c r="A489" s="29" t="s">
        <v>350</v>
      </c>
      <c r="B489" s="30"/>
      <c r="C489" s="30" t="s">
        <v>351</v>
      </c>
      <c r="D489" s="30"/>
      <c r="E489" s="30"/>
      <c r="F489" s="31" t="s">
        <v>471</v>
      </c>
      <c r="G489" s="30"/>
      <c r="H489" s="30"/>
      <c r="I489" s="30"/>
      <c r="J489" s="40"/>
    </row>
    <row r="490" spans="1:10" x14ac:dyDescent="0.25">
      <c r="A490" s="30" t="s">
        <v>144</v>
      </c>
      <c r="B490" s="30"/>
      <c r="C490" s="30"/>
      <c r="D490" s="30"/>
      <c r="E490" s="30" t="s">
        <v>170</v>
      </c>
      <c r="F490" s="31" t="s">
        <v>472</v>
      </c>
      <c r="G490" s="30"/>
      <c r="H490" s="30"/>
      <c r="I490" s="30"/>
      <c r="J490" s="39"/>
    </row>
    <row r="492" spans="1:10" x14ac:dyDescent="0.25">
      <c r="A492" s="24" t="s">
        <v>320</v>
      </c>
      <c r="C492" t="s">
        <v>352</v>
      </c>
      <c r="F492" s="26" t="s">
        <v>476</v>
      </c>
    </row>
    <row r="493" spans="1:10" x14ac:dyDescent="0.25">
      <c r="A493" t="s">
        <v>321</v>
      </c>
      <c r="E493" t="s">
        <v>24</v>
      </c>
      <c r="F493" s="26" t="s">
        <v>478</v>
      </c>
    </row>
    <row r="495" spans="1:10" x14ac:dyDescent="0.25">
      <c r="A495" s="24" t="s">
        <v>21</v>
      </c>
      <c r="C495" t="s">
        <v>353</v>
      </c>
      <c r="F495" s="26" t="s">
        <v>439</v>
      </c>
    </row>
    <row r="496" spans="1:10" x14ac:dyDescent="0.25">
      <c r="A496" t="s">
        <v>23</v>
      </c>
      <c r="E496" t="s">
        <v>24</v>
      </c>
      <c r="F496" s="26"/>
    </row>
    <row r="498" spans="1:11" x14ac:dyDescent="0.25">
      <c r="A498" s="24" t="s">
        <v>354</v>
      </c>
      <c r="D498" t="s">
        <v>124</v>
      </c>
    </row>
    <row r="499" spans="1:11" x14ac:dyDescent="0.25">
      <c r="A499" t="s">
        <v>355</v>
      </c>
      <c r="C499" t="s">
        <v>356</v>
      </c>
      <c r="G499" s="27"/>
      <c r="H499" s="36"/>
      <c r="K499" s="27" t="s">
        <v>191</v>
      </c>
    </row>
    <row r="500" spans="1:11" x14ac:dyDescent="0.25">
      <c r="A500" t="s">
        <v>355</v>
      </c>
      <c r="C500" t="s">
        <v>357</v>
      </c>
      <c r="G500" s="27"/>
      <c r="H500" s="36"/>
      <c r="K500" s="27" t="s">
        <v>191</v>
      </c>
    </row>
    <row r="502" spans="1:11" x14ac:dyDescent="0.25">
      <c r="A502" s="24" t="s">
        <v>21</v>
      </c>
      <c r="C502" t="s">
        <v>358</v>
      </c>
      <c r="F502" s="26" t="s">
        <v>439</v>
      </c>
    </row>
    <row r="503" spans="1:11" x14ac:dyDescent="0.25">
      <c r="A503" t="s">
        <v>23</v>
      </c>
      <c r="E503" t="s">
        <v>24</v>
      </c>
      <c r="F503" s="26" t="s">
        <v>479</v>
      </c>
    </row>
    <row r="506" spans="1:11" ht="15.75" thickBot="1" x14ac:dyDescent="0.3"/>
    <row r="507" spans="1:11" x14ac:dyDescent="0.25">
      <c r="A507" s="1"/>
      <c r="B507" s="2"/>
      <c r="C507" s="3"/>
      <c r="D507" s="3"/>
      <c r="E507" s="4"/>
      <c r="F507" s="4"/>
      <c r="G507" s="4"/>
      <c r="H507" s="5" t="s">
        <v>0</v>
      </c>
      <c r="I507" s="6" t="s">
        <v>1</v>
      </c>
      <c r="J507" s="3" t="s">
        <v>2</v>
      </c>
      <c r="K507" s="7" t="s">
        <v>426</v>
      </c>
    </row>
    <row r="508" spans="1:11" x14ac:dyDescent="0.25">
      <c r="A508" s="8"/>
      <c r="B508" s="9"/>
      <c r="C508" s="10"/>
      <c r="D508" s="10"/>
      <c r="E508" s="11"/>
      <c r="F508" s="11"/>
      <c r="G508" s="11"/>
      <c r="H508" s="12" t="s">
        <v>3</v>
      </c>
      <c r="I508" s="13" t="s">
        <v>4</v>
      </c>
      <c r="J508" s="10" t="s">
        <v>5</v>
      </c>
      <c r="K508" s="14">
        <v>42053</v>
      </c>
    </row>
    <row r="509" spans="1:11" x14ac:dyDescent="0.25">
      <c r="A509" s="8"/>
      <c r="B509" s="9"/>
      <c r="C509" s="10"/>
      <c r="D509" s="10"/>
      <c r="E509" s="11"/>
      <c r="F509" s="11"/>
      <c r="G509" s="11"/>
      <c r="H509" s="12" t="s">
        <v>6</v>
      </c>
      <c r="I509" s="15"/>
      <c r="J509" s="10" t="s">
        <v>5</v>
      </c>
      <c r="K509" s="14"/>
    </row>
    <row r="510" spans="1:11" x14ac:dyDescent="0.25">
      <c r="A510" s="8"/>
      <c r="B510" s="9"/>
      <c r="C510" s="10"/>
      <c r="D510" s="10"/>
      <c r="E510" s="11"/>
      <c r="F510" s="11"/>
      <c r="G510" s="11"/>
      <c r="H510" s="12" t="s">
        <v>7</v>
      </c>
      <c r="I510" s="15" t="s">
        <v>8</v>
      </c>
      <c r="J510" s="9"/>
      <c r="K510" s="16"/>
    </row>
    <row r="511" spans="1:11" x14ac:dyDescent="0.25">
      <c r="A511" s="8"/>
      <c r="B511" s="9"/>
      <c r="C511" s="10"/>
      <c r="D511" s="10"/>
      <c r="E511" s="11"/>
      <c r="F511" s="11"/>
      <c r="G511" s="11"/>
      <c r="H511" s="12" t="s">
        <v>9</v>
      </c>
      <c r="I511" s="13" t="s">
        <v>11</v>
      </c>
      <c r="J511" s="9"/>
      <c r="K511" s="16"/>
    </row>
    <row r="512" spans="1:11" ht="15.75" thickBot="1" x14ac:dyDescent="0.3">
      <c r="A512" s="17"/>
      <c r="B512" s="18"/>
      <c r="C512" s="19"/>
      <c r="D512" s="19"/>
      <c r="E512" s="20"/>
      <c r="F512" s="20"/>
      <c r="G512" s="20"/>
      <c r="H512" s="21" t="s">
        <v>10</v>
      </c>
      <c r="I512" s="22" t="s">
        <v>12</v>
      </c>
      <c r="J512" s="18"/>
      <c r="K512" s="23"/>
    </row>
    <row r="514" spans="1:11" x14ac:dyDescent="0.25">
      <c r="A514" s="29" t="s">
        <v>453</v>
      </c>
      <c r="B514" s="30"/>
      <c r="C514" s="30" t="s">
        <v>456</v>
      </c>
      <c r="D514" s="30"/>
      <c r="E514" s="30"/>
      <c r="F514" s="30"/>
      <c r="G514" s="30" t="s">
        <v>454</v>
      </c>
      <c r="H514" s="30"/>
      <c r="I514" s="30" t="s">
        <v>455</v>
      </c>
      <c r="J514" s="40"/>
      <c r="K514" s="30"/>
    </row>
    <row r="515" spans="1:11" x14ac:dyDescent="0.25">
      <c r="A515" s="30" t="s">
        <v>19</v>
      </c>
      <c r="B515" s="30"/>
      <c r="C515" s="30"/>
      <c r="D515" s="30"/>
      <c r="E515" s="30" t="s">
        <v>20</v>
      </c>
      <c r="F515" s="30"/>
      <c r="G515" s="30" t="s">
        <v>202</v>
      </c>
      <c r="H515" s="30"/>
      <c r="I515" s="30"/>
      <c r="J515" s="39">
        <f>708.82-((708.82-707.97)/56.8)*37.8</f>
        <v>708.25433098591554</v>
      </c>
      <c r="K515" s="30"/>
    </row>
    <row r="516" spans="1:11" x14ac:dyDescent="0.25">
      <c r="B516" s="26" t="s">
        <v>473</v>
      </c>
    </row>
    <row r="518" spans="1:11" x14ac:dyDescent="0.25">
      <c r="A518" s="29" t="s">
        <v>264</v>
      </c>
      <c r="B518" s="30"/>
      <c r="C518" s="30" t="s">
        <v>359</v>
      </c>
      <c r="D518" s="30"/>
      <c r="E518" s="30"/>
      <c r="F518" s="31" t="s">
        <v>464</v>
      </c>
      <c r="G518" s="30"/>
      <c r="H518" s="30"/>
      <c r="I518" s="30"/>
      <c r="J518" s="40"/>
    </row>
    <row r="519" spans="1:11" x14ac:dyDescent="0.25">
      <c r="A519" s="30" t="s">
        <v>262</v>
      </c>
      <c r="B519" s="30"/>
      <c r="C519" s="30"/>
      <c r="D519" s="30"/>
      <c r="E519" s="30" t="s">
        <v>20</v>
      </c>
      <c r="F519" s="30"/>
      <c r="G519" s="30"/>
      <c r="H519" s="30"/>
      <c r="I519" s="30"/>
      <c r="J519" s="39"/>
    </row>
    <row r="520" spans="1:11" x14ac:dyDescent="0.25">
      <c r="G520" s="30"/>
      <c r="H520" s="30"/>
      <c r="I520" s="30"/>
      <c r="J520" s="30"/>
    </row>
    <row r="521" spans="1:11" x14ac:dyDescent="0.25">
      <c r="A521" s="29" t="s">
        <v>264</v>
      </c>
      <c r="B521" s="30"/>
      <c r="C521" s="30" t="s">
        <v>360</v>
      </c>
      <c r="D521" s="30"/>
      <c r="E521" s="30"/>
      <c r="F521" s="31" t="s">
        <v>464</v>
      </c>
      <c r="G521" s="30"/>
      <c r="H521" s="30"/>
      <c r="I521" s="30"/>
      <c r="J521" s="40"/>
    </row>
    <row r="522" spans="1:11" x14ac:dyDescent="0.25">
      <c r="A522" s="30" t="s">
        <v>262</v>
      </c>
      <c r="B522" s="30"/>
      <c r="C522" s="30"/>
      <c r="D522" s="30"/>
      <c r="E522" s="30" t="s">
        <v>20</v>
      </c>
      <c r="F522" s="30"/>
      <c r="G522" s="30"/>
      <c r="H522" s="30"/>
      <c r="I522" s="30"/>
      <c r="J522" s="39"/>
    </row>
    <row r="524" spans="1:11" x14ac:dyDescent="0.25">
      <c r="A524" s="24" t="s">
        <v>361</v>
      </c>
      <c r="C524" t="s">
        <v>365</v>
      </c>
      <c r="E524" t="s">
        <v>366</v>
      </c>
      <c r="G524" s="27"/>
      <c r="H524" s="35"/>
      <c r="I524" s="27"/>
      <c r="J524" s="35"/>
    </row>
    <row r="525" spans="1:11" x14ac:dyDescent="0.25">
      <c r="A525" t="s">
        <v>362</v>
      </c>
      <c r="E525" t="s">
        <v>363</v>
      </c>
    </row>
    <row r="526" spans="1:11" x14ac:dyDescent="0.25">
      <c r="B526" s="38" t="s">
        <v>364</v>
      </c>
      <c r="C526" s="38"/>
      <c r="D526" s="38"/>
      <c r="E526" s="38"/>
      <c r="F526" s="38"/>
      <c r="G526" s="38"/>
      <c r="H526" s="38"/>
      <c r="I526" s="38"/>
      <c r="J526" s="38"/>
      <c r="K526" s="38"/>
    </row>
    <row r="528" spans="1:11" x14ac:dyDescent="0.25">
      <c r="A528" s="24" t="s">
        <v>367</v>
      </c>
      <c r="D528" t="s">
        <v>368</v>
      </c>
    </row>
    <row r="529" spans="1:11" x14ac:dyDescent="0.25">
      <c r="D529" t="s">
        <v>297</v>
      </c>
    </row>
    <row r="530" spans="1:11" x14ac:dyDescent="0.25">
      <c r="A530" t="s">
        <v>50</v>
      </c>
      <c r="C530" t="s">
        <v>372</v>
      </c>
      <c r="F530" s="27"/>
      <c r="G530" s="30"/>
      <c r="K530" s="27" t="s">
        <v>41</v>
      </c>
    </row>
    <row r="531" spans="1:11" ht="15" customHeight="1" x14ac:dyDescent="0.25">
      <c r="A531" t="s">
        <v>74</v>
      </c>
      <c r="C531" t="s">
        <v>373</v>
      </c>
      <c r="G531" s="27" t="s">
        <v>57</v>
      </c>
      <c r="H531" s="36">
        <v>749.38</v>
      </c>
      <c r="K531" s="27" t="s">
        <v>223</v>
      </c>
    </row>
    <row r="532" spans="1:11" x14ac:dyDescent="0.25">
      <c r="A532" t="s">
        <v>369</v>
      </c>
      <c r="C532" t="s">
        <v>374</v>
      </c>
      <c r="G532" s="27" t="s">
        <v>57</v>
      </c>
      <c r="H532" s="36">
        <v>748.91</v>
      </c>
      <c r="K532" s="27" t="s">
        <v>41</v>
      </c>
    </row>
    <row r="533" spans="1:11" x14ac:dyDescent="0.25">
      <c r="A533" t="s">
        <v>58</v>
      </c>
      <c r="C533" t="s">
        <v>375</v>
      </c>
      <c r="G533" s="27" t="s">
        <v>57</v>
      </c>
      <c r="H533" s="36">
        <v>747.46</v>
      </c>
      <c r="K533" s="27" t="s">
        <v>41</v>
      </c>
    </row>
    <row r="534" spans="1:11" ht="15" customHeight="1" x14ac:dyDescent="0.25">
      <c r="A534" t="s">
        <v>370</v>
      </c>
      <c r="C534" t="s">
        <v>376</v>
      </c>
      <c r="F534" s="27"/>
      <c r="G534" s="30"/>
      <c r="K534" s="27" t="s">
        <v>41</v>
      </c>
    </row>
    <row r="535" spans="1:11" x14ac:dyDescent="0.25">
      <c r="B535" s="43" t="s">
        <v>371</v>
      </c>
      <c r="C535" s="43"/>
      <c r="D535" s="43"/>
      <c r="E535" s="43"/>
      <c r="F535" s="43"/>
      <c r="G535" s="43"/>
      <c r="H535" s="43"/>
      <c r="I535" s="43"/>
      <c r="J535" s="43"/>
      <c r="K535" s="27"/>
    </row>
    <row r="536" spans="1:11" x14ac:dyDescent="0.25">
      <c r="B536" s="43"/>
      <c r="C536" s="43"/>
      <c r="D536" s="43"/>
      <c r="E536" s="43"/>
      <c r="F536" s="43"/>
      <c r="G536" s="43"/>
      <c r="H536" s="43"/>
      <c r="I536" s="43"/>
      <c r="J536" s="43"/>
    </row>
    <row r="538" spans="1:11" x14ac:dyDescent="0.25">
      <c r="A538" s="24" t="s">
        <v>169</v>
      </c>
      <c r="C538" t="s">
        <v>377</v>
      </c>
      <c r="E538" t="s">
        <v>378</v>
      </c>
      <c r="G538" s="27" t="s">
        <v>172</v>
      </c>
      <c r="H538" s="37">
        <f>727.77-((727.77-722.88)/25)*4.35</f>
        <v>726.91913999999997</v>
      </c>
      <c r="I538" s="27" t="s">
        <v>173</v>
      </c>
      <c r="J538" s="37">
        <v>725.78</v>
      </c>
    </row>
    <row r="539" spans="1:11" x14ac:dyDescent="0.25">
      <c r="A539" t="s">
        <v>171</v>
      </c>
      <c r="E539" t="s">
        <v>170</v>
      </c>
    </row>
    <row r="540" spans="1:11" x14ac:dyDescent="0.25">
      <c r="B540" s="38" t="s">
        <v>174</v>
      </c>
      <c r="C540" s="38"/>
      <c r="D540" s="38"/>
      <c r="E540" s="38"/>
      <c r="F540" s="38"/>
      <c r="G540" s="38"/>
    </row>
    <row r="542" spans="1:11" x14ac:dyDescent="0.25">
      <c r="A542" s="29" t="s">
        <v>467</v>
      </c>
      <c r="B542" s="30"/>
      <c r="C542" s="30" t="s">
        <v>379</v>
      </c>
      <c r="D542" s="30"/>
      <c r="E542" s="30"/>
      <c r="F542" s="31" t="s">
        <v>468</v>
      </c>
      <c r="G542" s="30"/>
      <c r="H542" s="30"/>
      <c r="I542" s="30"/>
      <c r="J542" s="40"/>
    </row>
    <row r="543" spans="1:11" x14ac:dyDescent="0.25">
      <c r="A543" s="30" t="s">
        <v>262</v>
      </c>
      <c r="B543" s="30"/>
      <c r="C543" s="30"/>
      <c r="D543" s="30"/>
      <c r="E543" s="30" t="s">
        <v>82</v>
      </c>
      <c r="F543" s="31" t="s">
        <v>469</v>
      </c>
      <c r="G543" s="30"/>
      <c r="H543" s="30"/>
      <c r="I543" s="30"/>
      <c r="J543" s="39"/>
    </row>
    <row r="545" spans="1:11" x14ac:dyDescent="0.25">
      <c r="A545" s="29" t="s">
        <v>200</v>
      </c>
      <c r="B545" s="30"/>
      <c r="C545" s="30" t="s">
        <v>381</v>
      </c>
      <c r="D545" s="30"/>
      <c r="E545" s="30"/>
      <c r="F545" s="30"/>
      <c r="G545" s="30" t="s">
        <v>380</v>
      </c>
      <c r="H545" s="30"/>
      <c r="I545" s="30"/>
      <c r="J545" s="28"/>
    </row>
    <row r="546" spans="1:11" x14ac:dyDescent="0.25">
      <c r="A546" s="30" t="s">
        <v>19</v>
      </c>
      <c r="B546" s="30"/>
      <c r="C546" s="30"/>
      <c r="D546" s="30"/>
      <c r="E546" s="30" t="s">
        <v>82</v>
      </c>
      <c r="F546" s="30"/>
      <c r="G546" s="30"/>
      <c r="H546" s="30"/>
      <c r="I546" s="30"/>
      <c r="J546" s="39"/>
    </row>
    <row r="548" spans="1:11" x14ac:dyDescent="0.25">
      <c r="A548" s="29" t="s">
        <v>291</v>
      </c>
      <c r="B548" s="30"/>
      <c r="C548" s="30" t="s">
        <v>382</v>
      </c>
      <c r="D548" s="30"/>
      <c r="E548" s="30"/>
    </row>
    <row r="549" spans="1:11" x14ac:dyDescent="0.25">
      <c r="A549" s="30" t="s">
        <v>292</v>
      </c>
      <c r="B549" s="30"/>
      <c r="C549" s="30"/>
      <c r="D549" s="30"/>
      <c r="E549" s="30" t="s">
        <v>293</v>
      </c>
    </row>
    <row r="551" spans="1:11" x14ac:dyDescent="0.25">
      <c r="A551" s="29" t="s">
        <v>467</v>
      </c>
      <c r="B551" s="30"/>
      <c r="C551" s="30" t="s">
        <v>383</v>
      </c>
      <c r="D551" s="30"/>
      <c r="E551" s="30"/>
      <c r="F551" s="31" t="s">
        <v>470</v>
      </c>
      <c r="G551" s="30"/>
      <c r="H551" s="30"/>
      <c r="I551" s="30"/>
      <c r="J551" s="40"/>
    </row>
    <row r="552" spans="1:11" ht="15.75" thickBot="1" x14ac:dyDescent="0.3">
      <c r="A552" s="30" t="s">
        <v>262</v>
      </c>
      <c r="B552" s="30"/>
      <c r="C552" s="30"/>
      <c r="D552" s="30"/>
      <c r="E552" s="30" t="s">
        <v>82</v>
      </c>
      <c r="F552" s="30"/>
      <c r="G552" s="30"/>
      <c r="H552" s="30"/>
      <c r="I552" s="30"/>
      <c r="J552" s="39"/>
    </row>
    <row r="553" spans="1:11" x14ac:dyDescent="0.25">
      <c r="A553" s="1"/>
      <c r="B553" s="2"/>
      <c r="C553" s="3"/>
      <c r="D553" s="3"/>
      <c r="E553" s="4"/>
      <c r="F553" s="4"/>
      <c r="G553" s="4"/>
      <c r="H553" s="5" t="s">
        <v>0</v>
      </c>
      <c r="I553" s="6" t="s">
        <v>1</v>
      </c>
      <c r="J553" s="3" t="s">
        <v>2</v>
      </c>
      <c r="K553" s="7" t="s">
        <v>425</v>
      </c>
    </row>
    <row r="554" spans="1:11" x14ac:dyDescent="0.25">
      <c r="A554" s="8"/>
      <c r="B554" s="9"/>
      <c r="C554" s="10"/>
      <c r="D554" s="10"/>
      <c r="E554" s="11"/>
      <c r="F554" s="11"/>
      <c r="G554" s="11"/>
      <c r="H554" s="12" t="s">
        <v>3</v>
      </c>
      <c r="I554" s="13" t="s">
        <v>4</v>
      </c>
      <c r="J554" s="10" t="s">
        <v>5</v>
      </c>
      <c r="K554" s="14">
        <v>42053</v>
      </c>
    </row>
    <row r="555" spans="1:11" x14ac:dyDescent="0.25">
      <c r="A555" s="8"/>
      <c r="B555" s="9"/>
      <c r="C555" s="10"/>
      <c r="D555" s="10"/>
      <c r="E555" s="11"/>
      <c r="F555" s="11"/>
      <c r="G555" s="11"/>
      <c r="H555" s="12" t="s">
        <v>6</v>
      </c>
      <c r="I555" s="15"/>
      <c r="J555" s="10" t="s">
        <v>5</v>
      </c>
      <c r="K555" s="14"/>
    </row>
    <row r="556" spans="1:11" x14ac:dyDescent="0.25">
      <c r="A556" s="8"/>
      <c r="B556" s="9"/>
      <c r="C556" s="10"/>
      <c r="D556" s="10"/>
      <c r="E556" s="11"/>
      <c r="F556" s="11"/>
      <c r="G556" s="11"/>
      <c r="H556" s="12" t="s">
        <v>7</v>
      </c>
      <c r="I556" s="15" t="s">
        <v>8</v>
      </c>
      <c r="J556" s="9"/>
      <c r="K556" s="16"/>
    </row>
    <row r="557" spans="1:11" x14ac:dyDescent="0.25">
      <c r="A557" s="8"/>
      <c r="B557" s="9"/>
      <c r="C557" s="10"/>
      <c r="D557" s="10"/>
      <c r="E557" s="11"/>
      <c r="F557" s="11"/>
      <c r="G557" s="11"/>
      <c r="H557" s="12" t="s">
        <v>9</v>
      </c>
      <c r="I557" s="13" t="s">
        <v>11</v>
      </c>
      <c r="J557" s="9"/>
      <c r="K557" s="16"/>
    </row>
    <row r="558" spans="1:11" ht="15.75" thickBot="1" x14ac:dyDescent="0.3">
      <c r="A558" s="17"/>
      <c r="B558" s="18"/>
      <c r="C558" s="19"/>
      <c r="D558" s="19"/>
      <c r="E558" s="20"/>
      <c r="F558" s="20"/>
      <c r="G558" s="20"/>
      <c r="H558" s="21" t="s">
        <v>10</v>
      </c>
      <c r="I558" s="22" t="s">
        <v>12</v>
      </c>
      <c r="J558" s="18"/>
      <c r="K558" s="23"/>
    </row>
    <row r="560" spans="1:11" x14ac:dyDescent="0.25">
      <c r="A560" s="24" t="s">
        <v>384</v>
      </c>
      <c r="D560" t="s">
        <v>393</v>
      </c>
    </row>
    <row r="561" spans="1:11" x14ac:dyDescent="0.25">
      <c r="A561" t="s">
        <v>385</v>
      </c>
      <c r="C561" t="s">
        <v>386</v>
      </c>
      <c r="G561" s="27"/>
      <c r="H561" s="36"/>
      <c r="K561" s="27" t="s">
        <v>191</v>
      </c>
    </row>
    <row r="562" spans="1:11" x14ac:dyDescent="0.25">
      <c r="A562" t="s">
        <v>32</v>
      </c>
      <c r="C562" t="s">
        <v>396</v>
      </c>
      <c r="K562" s="27" t="s">
        <v>223</v>
      </c>
    </row>
    <row r="563" spans="1:11" x14ac:dyDescent="0.25">
      <c r="A563" t="s">
        <v>385</v>
      </c>
      <c r="C563" t="s">
        <v>387</v>
      </c>
      <c r="K563" s="27" t="s">
        <v>191</v>
      </c>
    </row>
    <row r="564" spans="1:11" x14ac:dyDescent="0.25">
      <c r="A564" t="s">
        <v>355</v>
      </c>
      <c r="C564" t="s">
        <v>388</v>
      </c>
      <c r="K564" s="27" t="s">
        <v>191</v>
      </c>
    </row>
    <row r="565" spans="1:11" x14ac:dyDescent="0.25">
      <c r="B565" s="38" t="s">
        <v>389</v>
      </c>
      <c r="C565" s="38"/>
      <c r="D565" s="38"/>
      <c r="E565" s="38"/>
      <c r="F565" s="38"/>
      <c r="G565" s="38"/>
      <c r="H565" s="38"/>
      <c r="I565" s="38"/>
      <c r="J565" s="38"/>
    </row>
    <row r="567" spans="1:11" x14ac:dyDescent="0.25">
      <c r="A567" s="24" t="s">
        <v>390</v>
      </c>
      <c r="D567" t="s">
        <v>393</v>
      </c>
    </row>
    <row r="568" spans="1:11" x14ac:dyDescent="0.25">
      <c r="D568" t="s">
        <v>394</v>
      </c>
    </row>
    <row r="569" spans="1:11" x14ac:dyDescent="0.25">
      <c r="A569" t="s">
        <v>391</v>
      </c>
      <c r="C569" t="s">
        <v>395</v>
      </c>
      <c r="F569" s="27"/>
      <c r="G569" s="27" t="s">
        <v>57</v>
      </c>
      <c r="H569" s="36">
        <f>713.92-((713.92-713.88)/12.5)*5.8</f>
        <v>713.90143999999998</v>
      </c>
      <c r="K569" s="27" t="s">
        <v>41</v>
      </c>
    </row>
    <row r="570" spans="1:11" x14ac:dyDescent="0.25">
      <c r="A570" t="s">
        <v>32</v>
      </c>
      <c r="C570" t="s">
        <v>396</v>
      </c>
      <c r="K570" s="27" t="s">
        <v>223</v>
      </c>
    </row>
    <row r="571" spans="1:11" x14ac:dyDescent="0.25">
      <c r="A571" t="s">
        <v>392</v>
      </c>
      <c r="C571" t="s">
        <v>397</v>
      </c>
      <c r="G571" s="27" t="s">
        <v>57</v>
      </c>
      <c r="H571" s="36">
        <f>713.8-((713.8-713.66)/49.4)*18.3</f>
        <v>713.74813765182182</v>
      </c>
      <c r="K571" s="27" t="s">
        <v>41</v>
      </c>
    </row>
    <row r="572" spans="1:11" x14ac:dyDescent="0.25">
      <c r="B572" t="s">
        <v>181</v>
      </c>
      <c r="G572" s="27"/>
      <c r="H572" s="36"/>
      <c r="K572" s="27"/>
    </row>
    <row r="573" spans="1:11" ht="15" customHeight="1" x14ac:dyDescent="0.25">
      <c r="F573" s="27"/>
      <c r="G573" s="30"/>
      <c r="K573" s="27"/>
    </row>
    <row r="574" spans="1:11" ht="15" customHeight="1" x14ac:dyDescent="0.25">
      <c r="A574" s="29" t="s">
        <v>398</v>
      </c>
      <c r="B574" s="30"/>
      <c r="C574" s="30" t="s">
        <v>399</v>
      </c>
      <c r="D574" s="30"/>
      <c r="E574" s="30"/>
      <c r="F574" s="31" t="s">
        <v>465</v>
      </c>
      <c r="G574" s="30"/>
      <c r="H574" s="30"/>
      <c r="I574" s="30"/>
      <c r="J574" s="40"/>
      <c r="K574" s="30"/>
    </row>
    <row r="575" spans="1:11" x14ac:dyDescent="0.25">
      <c r="A575" s="30" t="s">
        <v>262</v>
      </c>
      <c r="B575" s="30"/>
      <c r="C575" s="30"/>
      <c r="D575" s="30"/>
      <c r="E575" s="30" t="s">
        <v>82</v>
      </c>
      <c r="F575" s="30"/>
      <c r="G575" s="30"/>
      <c r="H575" s="30"/>
      <c r="I575" s="30"/>
      <c r="J575" s="39"/>
      <c r="K575" s="30"/>
    </row>
    <row r="577" spans="1:10" x14ac:dyDescent="0.25">
      <c r="A577" s="24" t="s">
        <v>400</v>
      </c>
      <c r="C577" t="s">
        <v>401</v>
      </c>
      <c r="F577" s="26" t="s">
        <v>461</v>
      </c>
      <c r="G577" s="30"/>
      <c r="H577" s="30"/>
    </row>
    <row r="578" spans="1:10" x14ac:dyDescent="0.25">
      <c r="A578" t="s">
        <v>343</v>
      </c>
      <c r="E578" t="s">
        <v>24</v>
      </c>
      <c r="F578" s="26" t="s">
        <v>462</v>
      </c>
    </row>
    <row r="580" spans="1:10" x14ac:dyDescent="0.25">
      <c r="A580" s="29" t="s">
        <v>458</v>
      </c>
      <c r="C580" t="s">
        <v>402</v>
      </c>
      <c r="F580" s="26" t="s">
        <v>457</v>
      </c>
    </row>
    <row r="581" spans="1:10" x14ac:dyDescent="0.25">
      <c r="A581" t="s">
        <v>274</v>
      </c>
      <c r="E581" t="s">
        <v>24</v>
      </c>
    </row>
    <row r="583" spans="1:10" x14ac:dyDescent="0.25">
      <c r="A583" s="24" t="s">
        <v>403</v>
      </c>
      <c r="C583" t="s">
        <v>404</v>
      </c>
      <c r="E583" t="s">
        <v>405</v>
      </c>
      <c r="G583" s="26" t="s">
        <v>477</v>
      </c>
    </row>
    <row r="584" spans="1:10" x14ac:dyDescent="0.25">
      <c r="A584" t="s">
        <v>321</v>
      </c>
      <c r="E584" t="s">
        <v>24</v>
      </c>
      <c r="G584" s="26"/>
    </row>
    <row r="586" spans="1:10" x14ac:dyDescent="0.25">
      <c r="A586" s="41" t="s">
        <v>406</v>
      </c>
      <c r="B586" s="30"/>
      <c r="C586" s="30" t="s">
        <v>407</v>
      </c>
      <c r="D586" s="30"/>
      <c r="E586" s="30"/>
      <c r="F586" s="31" t="s">
        <v>471</v>
      </c>
      <c r="G586" s="30"/>
      <c r="H586" s="30"/>
      <c r="I586" s="30"/>
      <c r="J586" s="40"/>
    </row>
    <row r="587" spans="1:10" x14ac:dyDescent="0.25">
      <c r="A587" s="30" t="s">
        <v>144</v>
      </c>
      <c r="B587" s="30"/>
      <c r="C587" s="30"/>
      <c r="D587" s="30"/>
      <c r="E587" s="30" t="s">
        <v>170</v>
      </c>
      <c r="F587" s="31" t="s">
        <v>472</v>
      </c>
      <c r="G587" s="30"/>
      <c r="H587" s="30"/>
      <c r="I587" s="30"/>
      <c r="J587" s="39"/>
    </row>
    <row r="589" spans="1:10" x14ac:dyDescent="0.25">
      <c r="A589" s="29" t="s">
        <v>414</v>
      </c>
      <c r="B589" s="30"/>
      <c r="C589" s="30" t="s">
        <v>409</v>
      </c>
      <c r="D589" s="30"/>
      <c r="E589" s="30" t="s">
        <v>415</v>
      </c>
      <c r="F589" s="30"/>
      <c r="G589" s="31" t="s">
        <v>459</v>
      </c>
      <c r="H589" s="30"/>
      <c r="I589" s="30"/>
      <c r="J589" s="40"/>
    </row>
    <row r="590" spans="1:10" x14ac:dyDescent="0.25">
      <c r="A590" s="30" t="s">
        <v>408</v>
      </c>
      <c r="B590" s="30"/>
      <c r="C590" s="30"/>
      <c r="D590" s="30"/>
      <c r="E590" s="30" t="s">
        <v>82</v>
      </c>
      <c r="F590" s="30"/>
      <c r="G590" s="30"/>
      <c r="H590" s="30"/>
      <c r="I590" s="30"/>
      <c r="J590" s="39"/>
    </row>
    <row r="592" spans="1:10" x14ac:dyDescent="0.25">
      <c r="A592" s="29" t="s">
        <v>312</v>
      </c>
      <c r="B592" s="30"/>
      <c r="C592" s="30" t="s">
        <v>412</v>
      </c>
      <c r="D592" s="30"/>
      <c r="E592" s="30"/>
      <c r="F592" s="30"/>
      <c r="G592" s="30" t="s">
        <v>410</v>
      </c>
      <c r="H592" s="30"/>
      <c r="I592" s="30" t="s">
        <v>411</v>
      </c>
      <c r="J592" s="28"/>
    </row>
    <row r="593" spans="1:11" x14ac:dyDescent="0.25">
      <c r="A593" s="30" t="s">
        <v>19</v>
      </c>
      <c r="B593" s="30"/>
      <c r="C593" s="30"/>
      <c r="D593" s="30"/>
      <c r="E593" s="30" t="s">
        <v>20</v>
      </c>
      <c r="F593" s="30"/>
      <c r="G593" s="30" t="s">
        <v>202</v>
      </c>
      <c r="H593" s="30"/>
      <c r="I593" s="30"/>
      <c r="J593" s="39">
        <f>705.99-((705.99-705.4)/162)*133</f>
        <v>705.50561728395064</v>
      </c>
    </row>
    <row r="595" spans="1:11" x14ac:dyDescent="0.25">
      <c r="A595" s="24" t="s">
        <v>259</v>
      </c>
      <c r="C595" t="s">
        <v>413</v>
      </c>
      <c r="F595" s="26" t="s">
        <v>440</v>
      </c>
      <c r="G595" s="30"/>
      <c r="H595" s="30"/>
      <c r="I595" s="30"/>
      <c r="J595" s="30"/>
    </row>
    <row r="596" spans="1:11" x14ac:dyDescent="0.25">
      <c r="A596" t="s">
        <v>261</v>
      </c>
      <c r="E596" t="s">
        <v>24</v>
      </c>
      <c r="G596" s="30"/>
      <c r="H596" s="30"/>
      <c r="I596" s="30"/>
      <c r="J596" s="39"/>
    </row>
    <row r="598" spans="1:11" ht="15.75" thickBot="1" x14ac:dyDescent="0.3"/>
    <row r="599" spans="1:11" x14ac:dyDescent="0.25">
      <c r="A599" s="1"/>
      <c r="B599" s="2"/>
      <c r="C599" s="3"/>
      <c r="D599" s="3"/>
      <c r="E599" s="4"/>
      <c r="F599" s="4"/>
      <c r="G599" s="4"/>
      <c r="H599" s="5" t="s">
        <v>0</v>
      </c>
      <c r="I599" s="6" t="s">
        <v>1</v>
      </c>
      <c r="J599" s="3" t="s">
        <v>2</v>
      </c>
      <c r="K599" s="7" t="s">
        <v>424</v>
      </c>
    </row>
    <row r="600" spans="1:11" x14ac:dyDescent="0.25">
      <c r="A600" s="8"/>
      <c r="B600" s="9"/>
      <c r="C600" s="10"/>
      <c r="D600" s="10"/>
      <c r="E600" s="11"/>
      <c r="F600" s="11"/>
      <c r="G600" s="11"/>
      <c r="H600" s="12" t="s">
        <v>3</v>
      </c>
      <c r="I600" s="13" t="s">
        <v>4</v>
      </c>
      <c r="J600" s="10" t="s">
        <v>5</v>
      </c>
      <c r="K600" s="14">
        <v>42053</v>
      </c>
    </row>
    <row r="601" spans="1:11" x14ac:dyDescent="0.25">
      <c r="A601" s="8"/>
      <c r="B601" s="9"/>
      <c r="C601" s="10"/>
      <c r="D601" s="10"/>
      <c r="E601" s="11"/>
      <c r="F601" s="11"/>
      <c r="G601" s="11"/>
      <c r="H601" s="12" t="s">
        <v>6</v>
      </c>
      <c r="I601" s="15"/>
      <c r="J601" s="10" t="s">
        <v>5</v>
      </c>
      <c r="K601" s="14"/>
    </row>
    <row r="602" spans="1:11" x14ac:dyDescent="0.25">
      <c r="A602" s="8"/>
      <c r="B602" s="9"/>
      <c r="C602" s="10"/>
      <c r="D602" s="10"/>
      <c r="E602" s="11"/>
      <c r="F602" s="11"/>
      <c r="G602" s="11"/>
      <c r="H602" s="12" t="s">
        <v>7</v>
      </c>
      <c r="I602" s="15" t="s">
        <v>8</v>
      </c>
      <c r="J602" s="9"/>
      <c r="K602" s="16"/>
    </row>
    <row r="603" spans="1:11" x14ac:dyDescent="0.25">
      <c r="A603" s="8"/>
      <c r="B603" s="9"/>
      <c r="C603" s="10"/>
      <c r="D603" s="10"/>
      <c r="E603" s="11"/>
      <c r="F603" s="11"/>
      <c r="G603" s="11"/>
      <c r="H603" s="12" t="s">
        <v>9</v>
      </c>
      <c r="I603" s="13" t="s">
        <v>11</v>
      </c>
      <c r="J603" s="9"/>
      <c r="K603" s="16"/>
    </row>
    <row r="604" spans="1:11" ht="15.75" thickBot="1" x14ac:dyDescent="0.3">
      <c r="A604" s="17"/>
      <c r="B604" s="18"/>
      <c r="C604" s="19"/>
      <c r="D604" s="19"/>
      <c r="E604" s="20"/>
      <c r="F604" s="20"/>
      <c r="G604" s="20"/>
      <c r="H604" s="21" t="s">
        <v>10</v>
      </c>
      <c r="I604" s="22" t="s">
        <v>12</v>
      </c>
      <c r="J604" s="18"/>
      <c r="K604" s="23"/>
    </row>
    <row r="606" spans="1:11" x14ac:dyDescent="0.25">
      <c r="A606" s="24" t="s">
        <v>416</v>
      </c>
      <c r="C606" t="s">
        <v>417</v>
      </c>
      <c r="F606" s="26" t="s">
        <v>460</v>
      </c>
    </row>
    <row r="607" spans="1:11" x14ac:dyDescent="0.25">
      <c r="A607" t="s">
        <v>23</v>
      </c>
      <c r="E607" t="s">
        <v>24</v>
      </c>
    </row>
    <row r="609" spans="1:10" x14ac:dyDescent="0.25">
      <c r="A609" s="29" t="s">
        <v>200</v>
      </c>
      <c r="B609" s="30"/>
      <c r="C609" s="30" t="s">
        <v>420</v>
      </c>
      <c r="D609" s="30"/>
      <c r="E609" s="30"/>
      <c r="F609" s="30"/>
      <c r="G609" s="30" t="s">
        <v>418</v>
      </c>
      <c r="H609" s="30"/>
      <c r="I609" s="30" t="s">
        <v>419</v>
      </c>
    </row>
    <row r="610" spans="1:10" x14ac:dyDescent="0.25">
      <c r="A610" s="30" t="s">
        <v>19</v>
      </c>
      <c r="B610" s="30"/>
      <c r="C610" s="30"/>
      <c r="D610" s="30"/>
      <c r="E610" s="30" t="s">
        <v>82</v>
      </c>
      <c r="F610" s="30"/>
      <c r="G610" s="30" t="s">
        <v>202</v>
      </c>
      <c r="H610" s="30"/>
      <c r="I610" s="30"/>
      <c r="J610" s="39">
        <f>713.78-((713.78-709.95)/95)*38.65</f>
        <v>712.22179473684207</v>
      </c>
    </row>
    <row r="612" spans="1:10" x14ac:dyDescent="0.25">
      <c r="A612" s="29" t="s">
        <v>200</v>
      </c>
      <c r="B612" s="30"/>
      <c r="C612" s="30" t="s">
        <v>423</v>
      </c>
      <c r="D612" s="30"/>
      <c r="E612" s="30"/>
      <c r="F612" s="30"/>
      <c r="G612" s="30" t="s">
        <v>421</v>
      </c>
      <c r="H612" s="30"/>
      <c r="I612" s="30" t="s">
        <v>422</v>
      </c>
    </row>
    <row r="613" spans="1:10" x14ac:dyDescent="0.25">
      <c r="A613" s="30" t="s">
        <v>19</v>
      </c>
      <c r="B613" s="30"/>
      <c r="C613" s="30"/>
      <c r="D613" s="30"/>
      <c r="E613" s="30" t="s">
        <v>20</v>
      </c>
      <c r="F613" s="30"/>
      <c r="G613" s="30" t="s">
        <v>202</v>
      </c>
      <c r="H613" s="30"/>
      <c r="I613" s="30"/>
      <c r="J613" s="39">
        <f>728.78-((728.78-712.14)/33)*14.33</f>
        <v>721.55420606060602</v>
      </c>
    </row>
  </sheetData>
  <mergeCells count="22">
    <mergeCell ref="B535:J536"/>
    <mergeCell ref="A367:K367"/>
    <mergeCell ref="B401:J401"/>
    <mergeCell ref="B41:J44"/>
    <mergeCell ref="B209:J212"/>
    <mergeCell ref="B222:G222"/>
    <mergeCell ref="B245:J245"/>
    <mergeCell ref="A8:K8"/>
    <mergeCell ref="A10:K11"/>
    <mergeCell ref="B69:J72"/>
    <mergeCell ref="B174:J175"/>
    <mergeCell ref="B167:J169"/>
    <mergeCell ref="B87:J90"/>
    <mergeCell ref="B115:J120"/>
    <mergeCell ref="B125:J127"/>
    <mergeCell ref="B150:J153"/>
    <mergeCell ref="B199:J201"/>
    <mergeCell ref="B314:J317"/>
    <mergeCell ref="B258:G258"/>
    <mergeCell ref="B291:J291"/>
    <mergeCell ref="B300:J300"/>
    <mergeCell ref="B304:G304"/>
  </mergeCells>
  <conditionalFormatting sqref="G1:G6 E1:E6">
    <cfRule type="cellIs" dxfId="59" priority="55" operator="equal">
      <formula>" GOOD"</formula>
    </cfRule>
    <cfRule type="cellIs" dxfId="58" priority="56" operator="equal">
      <formula>" NO GOOD"</formula>
    </cfRule>
  </conditionalFormatting>
  <conditionalFormatting sqref="F1:F6">
    <cfRule type="cellIs" dxfId="57" priority="53" operator="equal">
      <formula>" GOOD"</formula>
    </cfRule>
    <cfRule type="cellIs" dxfId="56" priority="54" operator="equal">
      <formula>" NO GOOD"</formula>
    </cfRule>
  </conditionalFormatting>
  <conditionalFormatting sqref="G47:G52 E47:E52">
    <cfRule type="cellIs" dxfId="55" priority="51" operator="equal">
      <formula>" GOOD"</formula>
    </cfRule>
    <cfRule type="cellIs" dxfId="54" priority="52" operator="equal">
      <formula>" NO GOOD"</formula>
    </cfRule>
  </conditionalFormatting>
  <conditionalFormatting sqref="F47:F52">
    <cfRule type="cellIs" dxfId="53" priority="49" operator="equal">
      <formula>" GOOD"</formula>
    </cfRule>
    <cfRule type="cellIs" dxfId="52" priority="50" operator="equal">
      <formula>" NO GOOD"</formula>
    </cfRule>
  </conditionalFormatting>
  <conditionalFormatting sqref="G93:G98 E93:E98">
    <cfRule type="cellIs" dxfId="51" priority="47" operator="equal">
      <formula>" GOOD"</formula>
    </cfRule>
    <cfRule type="cellIs" dxfId="50" priority="48" operator="equal">
      <formula>" NO GOOD"</formula>
    </cfRule>
  </conditionalFormatting>
  <conditionalFormatting sqref="F93:F98">
    <cfRule type="cellIs" dxfId="49" priority="45" operator="equal">
      <formula>" GOOD"</formula>
    </cfRule>
    <cfRule type="cellIs" dxfId="48" priority="46" operator="equal">
      <formula>" NO GOOD"</formula>
    </cfRule>
  </conditionalFormatting>
  <conditionalFormatting sqref="G139:G144 E139:E144">
    <cfRule type="cellIs" dxfId="47" priority="43" operator="equal">
      <formula>" GOOD"</formula>
    </cfRule>
    <cfRule type="cellIs" dxfId="46" priority="44" operator="equal">
      <formula>" NO GOOD"</formula>
    </cfRule>
  </conditionalFormatting>
  <conditionalFormatting sqref="F139:F144">
    <cfRule type="cellIs" dxfId="45" priority="41" operator="equal">
      <formula>" GOOD"</formula>
    </cfRule>
    <cfRule type="cellIs" dxfId="44" priority="42" operator="equal">
      <formula>" NO GOOD"</formula>
    </cfRule>
  </conditionalFormatting>
  <conditionalFormatting sqref="G185:G190 E185:E190">
    <cfRule type="cellIs" dxfId="43" priority="39" operator="equal">
      <formula>" GOOD"</formula>
    </cfRule>
    <cfRule type="cellIs" dxfId="42" priority="40" operator="equal">
      <formula>" NO GOOD"</formula>
    </cfRule>
  </conditionalFormatting>
  <conditionalFormatting sqref="F185:F190">
    <cfRule type="cellIs" dxfId="41" priority="37" operator="equal">
      <formula>" GOOD"</formula>
    </cfRule>
    <cfRule type="cellIs" dxfId="40" priority="38" operator="equal">
      <formula>" NO GOOD"</formula>
    </cfRule>
  </conditionalFormatting>
  <conditionalFormatting sqref="G231:G236 E231:E236">
    <cfRule type="cellIs" dxfId="39" priority="35" operator="equal">
      <formula>" GOOD"</formula>
    </cfRule>
    <cfRule type="cellIs" dxfId="38" priority="36" operator="equal">
      <formula>" NO GOOD"</formula>
    </cfRule>
  </conditionalFormatting>
  <conditionalFormatting sqref="F231:F236">
    <cfRule type="cellIs" dxfId="37" priority="33" operator="equal">
      <formula>" GOOD"</formula>
    </cfRule>
    <cfRule type="cellIs" dxfId="36" priority="34" operator="equal">
      <formula>" NO GOOD"</formula>
    </cfRule>
  </conditionalFormatting>
  <conditionalFormatting sqref="G277:G282 E277:E282">
    <cfRule type="cellIs" dxfId="35" priority="31" operator="equal">
      <formula>" GOOD"</formula>
    </cfRule>
    <cfRule type="cellIs" dxfId="34" priority="32" operator="equal">
      <formula>" NO GOOD"</formula>
    </cfRule>
  </conditionalFormatting>
  <conditionalFormatting sqref="F277:F282">
    <cfRule type="cellIs" dxfId="33" priority="29" operator="equal">
      <formula>" GOOD"</formula>
    </cfRule>
    <cfRule type="cellIs" dxfId="32" priority="30" operator="equal">
      <formula>" NO GOOD"</formula>
    </cfRule>
  </conditionalFormatting>
  <conditionalFormatting sqref="G323:G328 E323:E328">
    <cfRule type="cellIs" dxfId="31" priority="27" operator="equal">
      <formula>" GOOD"</formula>
    </cfRule>
    <cfRule type="cellIs" dxfId="30" priority="28" operator="equal">
      <formula>" NO GOOD"</formula>
    </cfRule>
  </conditionalFormatting>
  <conditionalFormatting sqref="F323:F328">
    <cfRule type="cellIs" dxfId="29" priority="25" operator="equal">
      <formula>" GOOD"</formula>
    </cfRule>
    <cfRule type="cellIs" dxfId="28" priority="26" operator="equal">
      <formula>" NO GOOD"</formula>
    </cfRule>
  </conditionalFormatting>
  <conditionalFormatting sqref="G369:G374 E369:E374">
    <cfRule type="cellIs" dxfId="27" priority="23" operator="equal">
      <formula>" GOOD"</formula>
    </cfRule>
    <cfRule type="cellIs" dxfId="26" priority="24" operator="equal">
      <formula>" NO GOOD"</formula>
    </cfRule>
  </conditionalFormatting>
  <conditionalFormatting sqref="F369:F374">
    <cfRule type="cellIs" dxfId="25" priority="21" operator="equal">
      <formula>" GOOD"</formula>
    </cfRule>
    <cfRule type="cellIs" dxfId="24" priority="22" operator="equal">
      <formula>" NO GOOD"</formula>
    </cfRule>
  </conditionalFormatting>
  <conditionalFormatting sqref="G415:G420 E415:E420">
    <cfRule type="cellIs" dxfId="23" priority="19" operator="equal">
      <formula>" GOOD"</formula>
    </cfRule>
    <cfRule type="cellIs" dxfId="22" priority="20" operator="equal">
      <formula>" NO GOOD"</formula>
    </cfRule>
  </conditionalFormatting>
  <conditionalFormatting sqref="F415:F420">
    <cfRule type="cellIs" dxfId="21" priority="17" operator="equal">
      <formula>" GOOD"</formula>
    </cfRule>
    <cfRule type="cellIs" dxfId="20" priority="18" operator="equal">
      <formula>" NO GOOD"</formula>
    </cfRule>
  </conditionalFormatting>
  <conditionalFormatting sqref="G461:G466 E461:E466">
    <cfRule type="cellIs" dxfId="19" priority="15" operator="equal">
      <formula>" GOOD"</formula>
    </cfRule>
    <cfRule type="cellIs" dxfId="18" priority="16" operator="equal">
      <formula>" NO GOOD"</formula>
    </cfRule>
  </conditionalFormatting>
  <conditionalFormatting sqref="F461:F466">
    <cfRule type="cellIs" dxfId="17" priority="13" operator="equal">
      <formula>" GOOD"</formula>
    </cfRule>
    <cfRule type="cellIs" dxfId="16" priority="14" operator="equal">
      <formula>" NO GOOD"</formula>
    </cfRule>
  </conditionalFormatting>
  <conditionalFormatting sqref="G507:G512 E507:E512">
    <cfRule type="cellIs" dxfId="15" priority="11" operator="equal">
      <formula>" GOOD"</formula>
    </cfRule>
    <cfRule type="cellIs" dxfId="14" priority="12" operator="equal">
      <formula>" NO GOOD"</formula>
    </cfRule>
  </conditionalFormatting>
  <conditionalFormatting sqref="F507:F512">
    <cfRule type="cellIs" dxfId="13" priority="9" operator="equal">
      <formula>" GOOD"</formula>
    </cfRule>
    <cfRule type="cellIs" dxfId="12" priority="10" operator="equal">
      <formula>" NO GOOD"</formula>
    </cfRule>
  </conditionalFormatting>
  <conditionalFormatting sqref="G553:G558 E553:E558">
    <cfRule type="cellIs" dxfId="11" priority="7" operator="equal">
      <formula>" GOOD"</formula>
    </cfRule>
    <cfRule type="cellIs" dxfId="10" priority="8" operator="equal">
      <formula>" NO GOOD"</formula>
    </cfRule>
  </conditionalFormatting>
  <conditionalFormatting sqref="F553:F558">
    <cfRule type="cellIs" dxfId="9" priority="5" operator="equal">
      <formula>" GOOD"</formula>
    </cfRule>
    <cfRule type="cellIs" dxfId="8" priority="6" operator="equal">
      <formula>" NO GOOD"</formula>
    </cfRule>
  </conditionalFormatting>
  <conditionalFormatting sqref="G599:G604 E599:E604">
    <cfRule type="cellIs" dxfId="7" priority="3" operator="equal">
      <formula>" GOOD"</formula>
    </cfRule>
    <cfRule type="cellIs" dxfId="6" priority="4" operator="equal">
      <formula>" NO GOOD"</formula>
    </cfRule>
  </conditionalFormatting>
  <conditionalFormatting sqref="F599:F604">
    <cfRule type="cellIs" dxfId="5" priority="1" operator="equal">
      <formula>" GOOD"</formula>
    </cfRule>
    <cfRule type="cellIs" dxfId="4" priority="2" operator="equal">
      <formula>" NO GOOD"</formula>
    </cfRule>
  </conditionalFormatting>
  <pageMargins left="0.25" right="0.25"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workbookViewId="0">
      <selection activeCell="G13" sqref="G13"/>
    </sheetView>
  </sheetViews>
  <sheetFormatPr defaultRowHeight="15" x14ac:dyDescent="0.25"/>
  <sheetData>
    <row r="1" spans="1:11" x14ac:dyDescent="0.25">
      <c r="A1" s="1"/>
      <c r="B1" s="2"/>
      <c r="C1" s="3"/>
      <c r="D1" s="3"/>
      <c r="E1" s="4"/>
      <c r="F1" s="4"/>
      <c r="G1" s="4"/>
      <c r="H1" s="5" t="s">
        <v>0</v>
      </c>
      <c r="I1" s="6" t="s">
        <v>1</v>
      </c>
      <c r="J1" s="3" t="s">
        <v>2</v>
      </c>
      <c r="K1" s="7" t="s">
        <v>86</v>
      </c>
    </row>
    <row r="2" spans="1:11" x14ac:dyDescent="0.25">
      <c r="A2" s="8"/>
      <c r="B2" s="9"/>
      <c r="C2" s="10"/>
      <c r="D2" s="10"/>
      <c r="E2" s="11"/>
      <c r="F2" s="11"/>
      <c r="G2" s="11"/>
      <c r="H2" s="12" t="s">
        <v>3</v>
      </c>
      <c r="I2" s="13" t="s">
        <v>4</v>
      </c>
      <c r="J2" s="10" t="s">
        <v>5</v>
      </c>
      <c r="K2" s="14">
        <v>42053</v>
      </c>
    </row>
    <row r="3" spans="1:11" x14ac:dyDescent="0.25">
      <c r="A3" s="8"/>
      <c r="B3" s="9"/>
      <c r="C3" s="10"/>
      <c r="D3" s="10"/>
      <c r="E3" s="11"/>
      <c r="F3" s="11"/>
      <c r="G3" s="11"/>
      <c r="H3" s="12" t="s">
        <v>6</v>
      </c>
      <c r="I3" s="15"/>
      <c r="J3" s="10" t="s">
        <v>5</v>
      </c>
      <c r="K3" s="14"/>
    </row>
    <row r="4" spans="1:11" x14ac:dyDescent="0.25">
      <c r="A4" s="8"/>
      <c r="B4" s="9"/>
      <c r="C4" s="10"/>
      <c r="D4" s="10"/>
      <c r="E4" s="11"/>
      <c r="F4" s="11"/>
      <c r="G4" s="11"/>
      <c r="H4" s="12" t="s">
        <v>7</v>
      </c>
      <c r="I4" s="15" t="s">
        <v>8</v>
      </c>
      <c r="J4" s="9"/>
      <c r="K4" s="16"/>
    </row>
    <row r="5" spans="1:11" x14ac:dyDescent="0.25">
      <c r="A5" s="8"/>
      <c r="B5" s="9"/>
      <c r="C5" s="10"/>
      <c r="D5" s="10"/>
      <c r="E5" s="11"/>
      <c r="F5" s="11"/>
      <c r="G5" s="11"/>
      <c r="H5" s="12" t="s">
        <v>9</v>
      </c>
      <c r="I5" s="13" t="s">
        <v>11</v>
      </c>
      <c r="J5" s="9"/>
      <c r="K5" s="16"/>
    </row>
    <row r="6" spans="1:11" ht="15.75" thickBot="1" x14ac:dyDescent="0.3">
      <c r="A6" s="17"/>
      <c r="B6" s="18"/>
      <c r="C6" s="19"/>
      <c r="D6" s="19"/>
      <c r="E6" s="20"/>
      <c r="F6" s="20"/>
      <c r="G6" s="20"/>
      <c r="H6" s="21" t="s">
        <v>10</v>
      </c>
      <c r="I6" s="22" t="s">
        <v>12</v>
      </c>
      <c r="J6" s="18"/>
      <c r="K6" s="23"/>
    </row>
    <row r="8" spans="1:11" ht="15" customHeight="1" x14ac:dyDescent="0.25">
      <c r="A8" s="43" t="s">
        <v>129</v>
      </c>
      <c r="B8" s="43"/>
      <c r="C8" s="43"/>
      <c r="D8" s="43"/>
      <c r="E8" s="43"/>
      <c r="F8" s="43"/>
      <c r="G8" s="43"/>
      <c r="H8" s="43"/>
      <c r="I8" s="43"/>
      <c r="J8" s="43"/>
      <c r="K8" s="43"/>
    </row>
    <row r="9" spans="1:11" x14ac:dyDescent="0.25">
      <c r="A9" s="43"/>
      <c r="B9" s="43"/>
      <c r="C9" s="43"/>
      <c r="D9" s="43"/>
      <c r="E9" s="43"/>
      <c r="F9" s="43"/>
      <c r="G9" s="43"/>
      <c r="H9" s="43"/>
      <c r="I9" s="43"/>
      <c r="J9" s="43"/>
      <c r="K9" s="43"/>
    </row>
    <row r="10" spans="1:11" x14ac:dyDescent="0.25">
      <c r="A10" s="43"/>
      <c r="B10" s="43"/>
      <c r="C10" s="43"/>
      <c r="D10" s="43"/>
      <c r="E10" s="43"/>
      <c r="F10" s="43"/>
      <c r="G10" s="43"/>
      <c r="H10" s="43"/>
      <c r="I10" s="43"/>
      <c r="J10" s="43"/>
      <c r="K10" s="43"/>
    </row>
    <row r="11" spans="1:11" x14ac:dyDescent="0.25">
      <c r="A11" s="28"/>
      <c r="B11" s="28"/>
      <c r="C11" s="28"/>
      <c r="D11" s="28"/>
      <c r="E11" s="28"/>
      <c r="F11" s="28"/>
      <c r="G11" s="28"/>
      <c r="H11" s="28"/>
      <c r="I11" s="28"/>
      <c r="J11" s="28"/>
      <c r="K11" s="28"/>
    </row>
    <row r="12" spans="1:11" x14ac:dyDescent="0.25">
      <c r="A12" s="28"/>
      <c r="B12" s="28"/>
      <c r="C12" s="28"/>
      <c r="D12" s="28"/>
      <c r="E12" s="28"/>
      <c r="F12" s="28"/>
      <c r="G12" s="28"/>
      <c r="H12" s="28"/>
      <c r="I12" s="28"/>
      <c r="J12" s="28"/>
      <c r="K12" s="28"/>
    </row>
  </sheetData>
  <mergeCells count="1">
    <mergeCell ref="A8:K10"/>
  </mergeCells>
  <conditionalFormatting sqref="G1:G6 E1:E6">
    <cfRule type="cellIs" dxfId="3" priority="3" operator="equal">
      <formula>" GOOD"</formula>
    </cfRule>
    <cfRule type="cellIs" dxfId="2" priority="4" operator="equal">
      <formula>" NO GOOD"</formula>
    </cfRule>
  </conditionalFormatting>
  <conditionalFormatting sqref="F1:F6">
    <cfRule type="cellIs" dxfId="1" priority="1" operator="equal">
      <formula>" GOOD"</formula>
    </cfRule>
    <cfRule type="cellIs" dxfId="0" priority="2" operator="equal">
      <formula>" NO GOOD"</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ms consultants,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Dahlfors, Adam</dc:creator>
  <cp:lastModifiedBy>Dahlfors, Adam</cp:lastModifiedBy>
  <cp:lastPrinted>2015-02-25T15:39:48Z</cp:lastPrinted>
  <dcterms:created xsi:type="dcterms:W3CDTF">2015-02-18T15:06:38Z</dcterms:created>
  <dcterms:modified xsi:type="dcterms:W3CDTF">2015-02-25T19:13:55Z</dcterms:modified>
</cp:coreProperties>
</file>