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U26" i="1" l="1"/>
  <c r="W36" i="1"/>
  <c r="U40" i="1"/>
  <c r="U50" i="1"/>
  <c r="K43" i="1" l="1"/>
  <c r="Q84" i="1" l="1"/>
  <c r="Q80" i="1" l="1"/>
  <c r="Q81" i="1"/>
  <c r="S10" i="1"/>
  <c r="AC84" i="1" l="1"/>
  <c r="D7" i="1" l="1"/>
  <c r="AC11" i="1" l="1"/>
  <c r="AB11" i="1"/>
  <c r="AA11" i="1"/>
  <c r="Z11" i="1"/>
  <c r="Y11" i="1"/>
  <c r="X11" i="1"/>
  <c r="W11" i="1"/>
  <c r="V11" i="1"/>
  <c r="U11" i="1"/>
  <c r="T11" i="1"/>
  <c r="S11" i="1"/>
  <c r="R11" i="1"/>
  <c r="M11" i="1"/>
  <c r="L11" i="1"/>
  <c r="K11" i="1"/>
  <c r="L23" i="1" l="1"/>
  <c r="L84" i="1" s="1"/>
  <c r="M23" i="1"/>
  <c r="M84" i="1" s="1"/>
  <c r="N84" i="1"/>
  <c r="O84" i="1"/>
  <c r="P84" i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L10" i="1"/>
  <c r="M10" i="1"/>
  <c r="R10" i="1"/>
  <c r="T10" i="1"/>
  <c r="U10" i="1"/>
  <c r="V10" i="1"/>
  <c r="W10" i="1"/>
  <c r="X10" i="1"/>
  <c r="Y10" i="1"/>
  <c r="Z10" i="1"/>
  <c r="AA10" i="1"/>
  <c r="AB10" i="1"/>
  <c r="AC10" i="1"/>
  <c r="K23" i="1"/>
  <c r="K84" i="1" s="1"/>
  <c r="K81" i="1" s="1"/>
  <c r="AB81" i="1" l="1"/>
  <c r="AB80" i="1"/>
  <c r="X81" i="1"/>
  <c r="X80" i="1"/>
  <c r="R80" i="1"/>
  <c r="R81" i="1"/>
  <c r="W80" i="1"/>
  <c r="W81" i="1"/>
  <c r="P80" i="1"/>
  <c r="P81" i="1"/>
  <c r="V80" i="1"/>
  <c r="V81" i="1"/>
  <c r="O81" i="1"/>
  <c r="O80" i="1"/>
  <c r="AA81" i="1"/>
  <c r="AA80" i="1"/>
  <c r="U80" i="1"/>
  <c r="U81" i="1"/>
  <c r="N80" i="1"/>
  <c r="N81" i="1"/>
  <c r="Z80" i="1"/>
  <c r="Z81" i="1"/>
  <c r="T80" i="1"/>
  <c r="T81" i="1"/>
  <c r="M81" i="1"/>
  <c r="M80" i="1"/>
  <c r="Y80" i="1"/>
  <c r="Y81" i="1"/>
  <c r="S80" i="1"/>
  <c r="S81" i="1"/>
  <c r="L81" i="1"/>
  <c r="L80" i="1"/>
  <c r="K10" i="1"/>
  <c r="K80" i="1" l="1"/>
</calcChain>
</file>

<file path=xl/sharedStrings.xml><?xml version="1.0" encoding="utf-8"?>
<sst xmlns="http://schemas.openxmlformats.org/spreadsheetml/2006/main" count="190" uniqueCount="113">
  <si>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</si>
  <si>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</si>
  <si>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</si>
  <si>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</si>
  <si>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</si>
  <si>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</si>
  <si>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</si>
  <si>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</si>
  <si>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</si>
  <si>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</si>
  <si>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</si>
  <si>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</si>
  <si>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</si>
  <si>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</si>
  <si>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</si>
  <si>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</si>
  <si>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</si>
  <si>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</si>
  <si>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</si>
  <si>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</si>
  <si>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CODE</t>
  </si>
  <si>
    <t>SIZE (INCHES)</t>
  </si>
  <si>
    <t>REF. NO.</t>
  </si>
  <si>
    <t>LT</t>
  </si>
  <si>
    <t>RT</t>
  </si>
  <si>
    <t>I-71 SB</t>
  </si>
  <si>
    <t>LT/RT</t>
  </si>
  <si>
    <t>NO STATION</t>
  </si>
  <si>
    <t>OH-1</t>
  </si>
  <si>
    <t>102" X 30"</t>
  </si>
  <si>
    <t>630E03100</t>
  </si>
  <si>
    <t>630E04100</t>
  </si>
  <si>
    <t>630E08600</t>
  </si>
  <si>
    <t>630E79500</t>
  </si>
  <si>
    <t>630E80100</t>
  </si>
  <si>
    <t>630E80200</t>
  </si>
  <si>
    <t>630E80224</t>
  </si>
  <si>
    <t>630E84010</t>
  </si>
  <si>
    <t>630E84510</t>
  </si>
  <si>
    <t>GUIDE</t>
  </si>
  <si>
    <t>228" X 84"</t>
  </si>
  <si>
    <t>625E32000</t>
  </si>
  <si>
    <t>S-1</t>
  </si>
  <si>
    <t>R2-1</t>
  </si>
  <si>
    <t>48" X 60"</t>
  </si>
  <si>
    <t>OH-2</t>
  </si>
  <si>
    <t>204" X 120"</t>
  </si>
  <si>
    <t>OH-3</t>
  </si>
  <si>
    <t>228+33</t>
  </si>
  <si>
    <t>228" X 72"</t>
  </si>
  <si>
    <t>S-2</t>
  </si>
  <si>
    <t>230+50</t>
  </si>
  <si>
    <t>W4-3R</t>
  </si>
  <si>
    <t>48" X 48"</t>
  </si>
  <si>
    <t>OH-4</t>
  </si>
  <si>
    <t>S-3</t>
  </si>
  <si>
    <t>S-4</t>
  </si>
  <si>
    <t>W4-2R</t>
  </si>
  <si>
    <t>OH-5</t>
  </si>
  <si>
    <t>180" X 132"</t>
  </si>
  <si>
    <t>OH-6</t>
  </si>
  <si>
    <t>I-70 WB</t>
  </si>
  <si>
    <t>630E80400</t>
  </si>
  <si>
    <t>S-5</t>
  </si>
  <si>
    <t>D10-5</t>
  </si>
  <si>
    <t>18" X 60"</t>
  </si>
  <si>
    <t>S-6</t>
  </si>
  <si>
    <t>S-7</t>
  </si>
  <si>
    <t>S-8</t>
  </si>
  <si>
    <t>RAMP D6</t>
  </si>
  <si>
    <t>D10-H5a</t>
  </si>
  <si>
    <t>30" X 30"</t>
  </si>
  <si>
    <t>S-9</t>
  </si>
  <si>
    <t>S-10</t>
  </si>
  <si>
    <t>E5-H1C</t>
  </si>
  <si>
    <t>630E07000</t>
  </si>
  <si>
    <t>48" X 84"</t>
  </si>
  <si>
    <t>OH-7</t>
  </si>
  <si>
    <t>E1-H5P</t>
  </si>
  <si>
    <t>204" X 156"</t>
  </si>
  <si>
    <t>114" X 30"</t>
  </si>
  <si>
    <t>OVERLAY</t>
  </si>
  <si>
    <t>S-11</t>
  </si>
  <si>
    <t>S-12</t>
  </si>
  <si>
    <t>CL</t>
  </si>
  <si>
    <t>OH-8</t>
  </si>
  <si>
    <t>630E79604</t>
  </si>
  <si>
    <t>E1-H5bP</t>
  </si>
  <si>
    <t>126" X 54"</t>
  </si>
  <si>
    <t>144" X 108"</t>
  </si>
  <si>
    <t>132" X 96"</t>
  </si>
  <si>
    <t>204" X 132"</t>
  </si>
  <si>
    <t>72" X 72"</t>
  </si>
  <si>
    <t>630E75000</t>
  </si>
  <si>
    <t>OH-9</t>
  </si>
  <si>
    <t>72" X 24"</t>
  </si>
  <si>
    <t>S-13</t>
  </si>
  <si>
    <t>RAMP C3</t>
  </si>
  <si>
    <t>120" X 36"</t>
  </si>
  <si>
    <t>180" X 36"</t>
  </si>
  <si>
    <t>96" X 54"</t>
  </si>
  <si>
    <t>FUNDING SPLIT (01/IMS/PV)</t>
  </si>
  <si>
    <t>FUNDING SPLIT (02/NHS/PV)</t>
  </si>
  <si>
    <t>630E72320</t>
  </si>
  <si>
    <t>630E72340</t>
  </si>
  <si>
    <t>630E72410</t>
  </si>
  <si>
    <t>630E72420</t>
  </si>
  <si>
    <t>OVERHEAD SIGN SUPPORT, TYPE TC-12.31, DESIGN 6</t>
  </si>
  <si>
    <t>OVERHEAD SIGN SUPPORT, TYPE TC-12.31, DESIGN 12</t>
  </si>
  <si>
    <t>OVERHEAD SIGN SUPPORT, TYPE TC-15.116, DESIGN 1</t>
  </si>
  <si>
    <t>OVERHEAD SIGN SUPPORT, TYPE TC-15.116, DESIGN 2</t>
  </si>
  <si>
    <t>EACH</t>
  </si>
  <si>
    <t xml:space="preserve">TOTALS CARRIED TO GENERAL SUMMARY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</si>
</sst>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&quot;SUBSUMMARY SHEET &quot;#"/>
    <numFmt numFmtId="167" formatCode="0\+00"/>
    <numFmt numFmtId="168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2" fontId="4" fillId="0" borderId="4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2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vertical="center"/>
      <protection locked="0"/>
    </xf>
    <xf numFmtId="164" fontId="4" fillId="0" borderId="20" xfId="0" applyNumberFormat="1" applyFont="1" applyFill="1" applyBorder="1" applyAlignment="1" applyProtection="1">
      <alignment horizontal="center" vertical="center"/>
      <protection locked="0"/>
    </xf>
    <xf numFmtId="168" fontId="4" fillId="0" borderId="4" xfId="0" applyNumberFormat="1" applyFont="1" applyFill="1" applyBorder="1" applyAlignment="1" applyProtection="1">
      <alignment horizontal="center" vertical="center"/>
      <protection locked="0"/>
    </xf>
    <xf numFmtId="168" fontId="4" fillId="0" borderId="1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168" fontId="4" fillId="0" borderId="6" xfId="0" applyNumberFormat="1" applyFont="1" applyFill="1" applyBorder="1" applyAlignment="1" applyProtection="1">
      <alignment horizontal="center" vertical="center"/>
      <protection locked="0"/>
    </xf>
    <xf numFmtId="168" fontId="4" fillId="0" borderId="27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vertical="center"/>
      <protection locked="0"/>
    </xf>
    <xf numFmtId="0" fontId="4" fillId="0" borderId="2" xfId="0" applyNumberFormat="1" applyFont="1" applyFill="1" applyBorder="1" applyAlignment="1" applyProtection="1">
      <alignment vertical="center"/>
      <protection locked="0"/>
    </xf>
    <xf numFmtId="2" fontId="4" fillId="0" borderId="4" xfId="0" applyNumberFormat="1" applyFont="1" applyFill="1" applyBorder="1" applyAlignment="1" applyProtection="1">
      <alignment vertical="center"/>
      <protection locked="0"/>
    </xf>
    <xf numFmtId="2" fontId="4" fillId="0" borderId="2" xfId="0" applyNumberFormat="1" applyFont="1" applyFill="1" applyBorder="1" applyAlignment="1" applyProtection="1">
      <alignment vertical="center"/>
      <protection locked="0"/>
    </xf>
    <xf numFmtId="1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4" fontId="4" fillId="0" borderId="11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25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168" fontId="4" fillId="0" borderId="25" xfId="0" applyNumberFormat="1" applyFont="1" applyFill="1" applyBorder="1" applyAlignment="1" applyProtection="1">
      <alignment horizontal="center" vertical="center"/>
    </xf>
    <xf numFmtId="168" fontId="4" fillId="0" borderId="11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 textRotation="90" wrapText="1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168" fontId="4" fillId="0" borderId="31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4" fontId="4" fillId="0" borderId="25" xfId="0" applyNumberFormat="1" applyFont="1" applyFill="1" applyBorder="1" applyAlignment="1" applyProtection="1">
      <alignment horizontal="center" vertical="center"/>
      <protection locked="0"/>
    </xf>
    <xf numFmtId="167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85"/>
  <sheetViews>
    <sheetView showGridLines="0" tabSelected="1" topLeftCell="A46" zoomScaleNormal="100" workbookViewId="0">
      <selection activeCell="D86" sqref="D86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1"/>
    <col min="3" max="3" width="2.7265625" style="5" customWidth="1"/>
    <col min="4" max="5" width="6.7265625" style="5" customWidth="1"/>
    <col min="6" max="6" width="15.7265625" style="5" customWidth="1"/>
    <col min="7" max="7" width="10.7265625" style="5" customWidth="1"/>
    <col min="8" max="8" width="6.81640625" style="5" customWidth="1"/>
    <col min="9" max="9" width="13.7265625" style="5" customWidth="1"/>
    <col min="10" max="10" width="12.81640625" style="5" customWidth="1"/>
    <col min="11" max="11" width="9.7265625" style="6" customWidth="1"/>
    <col min="12" max="13" width="9.7265625" style="7" customWidth="1"/>
    <col min="14" max="17" width="9.26953125" style="7" customWidth="1"/>
    <col min="18" max="18" width="9.7265625" style="7" customWidth="1"/>
    <col min="19" max="24" width="9.36328125" style="7" customWidth="1"/>
    <col min="25" max="27" width="9.7265625" style="7" customWidth="1"/>
    <col min="28" max="28" width="8.7265625" style="7" customWidth="1"/>
    <col min="29" max="29" width="8.54296875" style="7" customWidth="1"/>
    <col min="30" max="30" width="2.7265625" style="5" customWidth="1"/>
    <col min="31" max="16384" width="9.1796875" style="5"/>
  </cols>
  <sheetData>
    <row r="1" spans="1:36" ht="12.75" customHeight="1" x14ac:dyDescent="0.25">
      <c r="A1" s="5">
        <v>1</v>
      </c>
      <c r="D1" s="2"/>
      <c r="E1" s="2"/>
      <c r="F1" s="3"/>
      <c r="G1" s="3" t="s">
        <v>4</v>
      </c>
      <c r="H1" s="21" t="s">
        <v>13</v>
      </c>
      <c r="I1" s="2" t="s">
        <v>12</v>
      </c>
      <c r="J1" s="1"/>
      <c r="K1" s="1"/>
      <c r="L1" s="1"/>
      <c r="M1" s="17"/>
      <c r="N1" s="1"/>
      <c r="O1" s="1"/>
      <c r="P1" s="1"/>
      <c r="Q1" s="1"/>
      <c r="R1" s="17"/>
      <c r="S1" s="17"/>
      <c r="T1" s="17"/>
      <c r="U1" s="17"/>
      <c r="V1" s="17"/>
      <c r="W1" s="17"/>
      <c r="X1" s="12"/>
      <c r="Y1" s="12"/>
      <c r="Z1" s="1"/>
      <c r="AA1" s="1"/>
      <c r="AB1" s="12"/>
      <c r="AC1" s="19"/>
    </row>
    <row r="2" spans="1:36" ht="12.75" customHeight="1" x14ac:dyDescent="0.25">
      <c r="D2" s="2"/>
      <c r="E2" s="2"/>
      <c r="F2" s="3"/>
      <c r="G2" s="3" t="s">
        <v>2</v>
      </c>
      <c r="H2" s="21" t="s">
        <v>14</v>
      </c>
      <c r="I2" s="2" t="s">
        <v>3</v>
      </c>
      <c r="J2" s="1"/>
      <c r="K2" s="1"/>
      <c r="L2" s="1"/>
      <c r="M2" s="17"/>
      <c r="N2" s="1"/>
      <c r="O2" s="1"/>
      <c r="P2" s="1"/>
      <c r="Q2" s="1"/>
      <c r="R2" s="17"/>
      <c r="S2" s="17"/>
      <c r="T2" s="17"/>
      <c r="U2" s="17"/>
      <c r="V2" s="17"/>
      <c r="W2" s="17"/>
      <c r="X2" s="12"/>
      <c r="Y2" s="12"/>
      <c r="Z2" s="1"/>
      <c r="AA2" s="1"/>
      <c r="AB2" s="12"/>
      <c r="AC2" s="19"/>
    </row>
    <row r="3" spans="1:36" ht="12.75" customHeight="1" x14ac:dyDescent="0.25">
      <c r="D3" s="2"/>
      <c r="E3" s="3"/>
      <c r="F3" s="3"/>
      <c r="G3" s="3"/>
      <c r="H3" s="21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1"/>
      <c r="R3" s="2"/>
      <c r="S3" s="2"/>
      <c r="T3" s="2"/>
      <c r="U3" s="2"/>
      <c r="V3" s="2"/>
      <c r="W3" s="2"/>
      <c r="X3" s="12"/>
      <c r="Y3" s="12"/>
      <c r="Z3" s="1"/>
      <c r="AA3" s="1"/>
      <c r="AB3" s="12"/>
      <c r="AC3" s="19"/>
    </row>
    <row r="4" spans="1:36" ht="12.75" customHeight="1" x14ac:dyDescent="0.25">
      <c r="D4" s="2"/>
      <c r="E4" s="3"/>
      <c r="F4" s="4"/>
      <c r="G4" s="4"/>
      <c r="H4" s="21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1"/>
      <c r="R4" s="2"/>
      <c r="S4" s="2"/>
      <c r="T4" s="2"/>
      <c r="U4" s="2"/>
      <c r="V4" s="2"/>
      <c r="W4" s="2"/>
      <c r="X4" s="12"/>
      <c r="Y4" s="12"/>
      <c r="Z4" s="1"/>
      <c r="AA4" s="1"/>
      <c r="AB4" s="12"/>
      <c r="AC4" s="19"/>
    </row>
    <row r="5" spans="1:36" ht="12.75" customHeight="1" x14ac:dyDescent="0.25">
      <c r="D5" s="2"/>
      <c r="E5" s="3"/>
      <c r="F5" s="4"/>
      <c r="G5" s="4"/>
      <c r="H5" s="21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18"/>
      <c r="Y5" s="18"/>
      <c r="Z5" s="1"/>
      <c r="AA5" s="1"/>
      <c r="AB5" s="18"/>
      <c r="AC5" s="19"/>
    </row>
    <row r="6" spans="1:36" ht="12.75" customHeight="1" thickBot="1" x14ac:dyDescent="0.3"/>
    <row r="7" spans="1:36" ht="12.75" customHeight="1" thickBot="1" x14ac:dyDescent="0.35">
      <c r="B7" s="32" t="s">
        <v>7</v>
      </c>
      <c r="D7" s="89">
        <f>AE7</f>
        <v>692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E7" s="14">
        <v>692</v>
      </c>
      <c r="AF7" s="15" t="s">
        <v>1</v>
      </c>
      <c r="AG7" s="16"/>
      <c r="AH7" s="16"/>
      <c r="AI7" s="16"/>
      <c r="AJ7" s="16"/>
    </row>
    <row r="8" spans="1:36" ht="12.75" customHeight="1" thickBot="1" x14ac:dyDescent="0.3">
      <c r="B8" s="33">
        <v>692</v>
      </c>
      <c r="D8" s="90" t="s">
        <v>5</v>
      </c>
      <c r="E8" s="90"/>
      <c r="F8" s="90"/>
      <c r="G8" s="90"/>
      <c r="H8" s="90"/>
      <c r="I8" s="90"/>
      <c r="J8" s="90"/>
      <c r="K8" s="20" t="s">
        <v>30</v>
      </c>
      <c r="L8" s="20" t="s">
        <v>31</v>
      </c>
      <c r="M8" s="20" t="s">
        <v>32</v>
      </c>
      <c r="N8" s="20" t="s">
        <v>103</v>
      </c>
      <c r="O8" s="20" t="s">
        <v>104</v>
      </c>
      <c r="P8" s="20" t="s">
        <v>105</v>
      </c>
      <c r="Q8" s="20" t="s">
        <v>106</v>
      </c>
      <c r="R8" s="20" t="s">
        <v>37</v>
      </c>
      <c r="S8" s="20" t="s">
        <v>33</v>
      </c>
      <c r="T8" s="20" t="s">
        <v>93</v>
      </c>
      <c r="U8" s="20" t="s">
        <v>34</v>
      </c>
      <c r="V8" s="20" t="s">
        <v>35</v>
      </c>
      <c r="W8" s="20" t="s">
        <v>36</v>
      </c>
      <c r="X8" s="20" t="s">
        <v>38</v>
      </c>
      <c r="Y8" s="20" t="s">
        <v>75</v>
      </c>
      <c r="Z8" s="20" t="s">
        <v>86</v>
      </c>
      <c r="AA8" s="20" t="s">
        <v>62</v>
      </c>
      <c r="AB8" s="20" t="s">
        <v>41</v>
      </c>
      <c r="AC8" s="20"/>
    </row>
    <row r="9" spans="1:36" ht="12.75" customHeight="1" thickBot="1" x14ac:dyDescent="0.3">
      <c r="D9" s="91" t="s">
        <v>6</v>
      </c>
      <c r="E9" s="91"/>
      <c r="F9" s="91"/>
      <c r="G9" s="91"/>
      <c r="H9" s="91"/>
      <c r="I9" s="91"/>
      <c r="J9" s="91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6" ht="12.75" customHeight="1" x14ac:dyDescent="0.25">
      <c r="B10" s="82" t="s">
        <v>8</v>
      </c>
      <c r="D10" s="87" t="s">
        <v>0</v>
      </c>
      <c r="E10" s="87" t="s">
        <v>22</v>
      </c>
      <c r="F10" s="87" t="s">
        <v>17</v>
      </c>
      <c r="G10" s="87" t="s">
        <v>18</v>
      </c>
      <c r="H10" s="87" t="s">
        <v>19</v>
      </c>
      <c r="I10" s="87" t="s">
        <v>20</v>
      </c>
      <c r="J10" s="92" t="s">
        <v>21</v>
      </c>
      <c r="K10" s="22" t="str">
        <f t="shared" ref="K10:AC10" si="0">IF(OR(TRIM(K8)=0,TRIM(K8)=""),"",IF(IFERROR(TRIM(INDEX(QryItemNamed,MATCH(TRIM(K8),ITEM,0),2)),"")="Y","SPECIAL",LEFT(IFERROR(TRIM(INDEX(ITEM,MATCH(TRIM(K8),ITEM,0))),""),3)))</f>
        <v>630</v>
      </c>
      <c r="L10" s="8" t="str">
        <f t="shared" si="0"/>
        <v>630</v>
      </c>
      <c r="M10" s="8" t="str">
        <f t="shared" si="0"/>
        <v>630</v>
      </c>
      <c r="N10" s="8">
        <v>630</v>
      </c>
      <c r="O10" s="8">
        <v>630</v>
      </c>
      <c r="P10" s="8">
        <v>630</v>
      </c>
      <c r="Q10" s="8"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>630</v>
      </c>
      <c r="U10" s="8" t="str">
        <f t="shared" si="0"/>
        <v>630</v>
      </c>
      <c r="V10" s="8" t="str">
        <f t="shared" si="0"/>
        <v>630</v>
      </c>
      <c r="W10" s="8" t="str">
        <f t="shared" si="0"/>
        <v>630</v>
      </c>
      <c r="X10" s="8" t="str">
        <f t="shared" si="0"/>
        <v>630</v>
      </c>
      <c r="Y10" s="8" t="str">
        <f t="shared" si="0"/>
        <v>630</v>
      </c>
      <c r="Z10" s="8" t="str">
        <f t="shared" si="0"/>
        <v>630</v>
      </c>
      <c r="AA10" s="8" t="str">
        <f t="shared" si="0"/>
        <v>630</v>
      </c>
      <c r="AB10" s="8" t="str">
        <f t="shared" si="0"/>
        <v>625</v>
      </c>
      <c r="AC10" s="8" t="str">
        <f t="shared" si="0"/>
        <v/>
      </c>
    </row>
    <row r="11" spans="1:36" ht="12.75" customHeight="1" x14ac:dyDescent="0.25">
      <c r="B11" s="83"/>
      <c r="D11" s="88"/>
      <c r="E11" s="88"/>
      <c r="F11" s="88"/>
      <c r="G11" s="88"/>
      <c r="H11" s="88"/>
      <c r="I11" s="88"/>
      <c r="J11" s="93"/>
      <c r="K11" s="86" t="str">
        <f t="shared" ref="K11:AC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GROUND MOUNTED SUPPORT, NO. 3 POST</v>
      </c>
      <c r="L11" s="85" t="str">
        <f t="shared" si="1"/>
        <v>GROUND MOUNTED SUPPORT, NO. 4 POST</v>
      </c>
      <c r="M11" s="85" t="str">
        <f t="shared" si="1"/>
        <v>SIGN POST REFLECTOR</v>
      </c>
      <c r="N11" s="85" t="s">
        <v>107</v>
      </c>
      <c r="O11" s="85" t="s">
        <v>108</v>
      </c>
      <c r="P11" s="85" t="s">
        <v>109</v>
      </c>
      <c r="Q11" s="85" t="s">
        <v>110</v>
      </c>
      <c r="R11" s="85" t="str">
        <f t="shared" si="1"/>
        <v>CONCRETE BARRIER MEDIAN OVERHEAD SIGN SUPPORT FOUNDATION, TYPE TC-21.50</v>
      </c>
      <c r="S11" s="85" t="str">
        <f t="shared" si="1"/>
        <v>SIGN SUPPORT ASSEMBLY, POLE MOUNTED</v>
      </c>
      <c r="T11" s="85" t="str">
        <f t="shared" si="1"/>
        <v>SIGN ATTACHMENT ASSEMBLY</v>
      </c>
      <c r="U11" s="85" t="str">
        <f t="shared" si="1"/>
        <v>SIGN, FLAT SHEET</v>
      </c>
      <c r="V11" s="85" t="str">
        <f t="shared" si="1"/>
        <v>SIGN, GROUND MOUNTED EXTRUSHEET</v>
      </c>
      <c r="W11" s="85" t="str">
        <f t="shared" si="1"/>
        <v>SIGN, OVERHEAD EXTRUSHEET</v>
      </c>
      <c r="X11" s="85" t="str">
        <f t="shared" si="1"/>
        <v>RIGID OVERHEAD SIGN SUPPORT FOUNDATION</v>
      </c>
      <c r="Y11" s="85" t="str">
        <f t="shared" si="1"/>
        <v>GROUND MOUNTED STRUCTURAL BEAM SUPPORT, W8X18</v>
      </c>
      <c r="Z11" s="85" t="str">
        <f t="shared" si="1"/>
        <v>SIGN SUPPORT ASSEMBLY, BRIDGE MOUNTED, TYPE 2</v>
      </c>
      <c r="AA11" s="85" t="str">
        <f t="shared" si="1"/>
        <v>SIGN, PERMANENT OVERLAY</v>
      </c>
      <c r="AB11" s="85" t="str">
        <f t="shared" si="1"/>
        <v>GROUND ROD</v>
      </c>
      <c r="AC11" s="85" t="str">
        <f t="shared" si="1"/>
        <v/>
      </c>
    </row>
    <row r="12" spans="1:36" ht="12.75" customHeight="1" x14ac:dyDescent="0.25">
      <c r="B12" s="83"/>
      <c r="D12" s="88"/>
      <c r="E12" s="88"/>
      <c r="F12" s="88"/>
      <c r="G12" s="88"/>
      <c r="H12" s="88"/>
      <c r="I12" s="88"/>
      <c r="J12" s="93"/>
      <c r="K12" s="86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</row>
    <row r="13" spans="1:36" ht="12.75" customHeight="1" x14ac:dyDescent="0.25">
      <c r="B13" s="83"/>
      <c r="D13" s="88"/>
      <c r="E13" s="88"/>
      <c r="F13" s="88"/>
      <c r="G13" s="88"/>
      <c r="H13" s="88"/>
      <c r="I13" s="88"/>
      <c r="J13" s="93"/>
      <c r="K13" s="86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</row>
    <row r="14" spans="1:36" ht="12.75" customHeight="1" x14ac:dyDescent="0.25">
      <c r="B14" s="83"/>
      <c r="D14" s="88"/>
      <c r="E14" s="88"/>
      <c r="F14" s="88"/>
      <c r="G14" s="88"/>
      <c r="H14" s="88"/>
      <c r="I14" s="88"/>
      <c r="J14" s="93"/>
      <c r="K14" s="86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</row>
    <row r="15" spans="1:36" ht="12.75" customHeight="1" x14ac:dyDescent="0.25">
      <c r="B15" s="83"/>
      <c r="D15" s="88"/>
      <c r="E15" s="88"/>
      <c r="F15" s="88"/>
      <c r="G15" s="88"/>
      <c r="H15" s="88"/>
      <c r="I15" s="88"/>
      <c r="J15" s="93"/>
      <c r="K15" s="86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</row>
    <row r="16" spans="1:36" ht="12.75" customHeight="1" x14ac:dyDescent="0.25">
      <c r="B16" s="83"/>
      <c r="D16" s="88"/>
      <c r="E16" s="88"/>
      <c r="F16" s="88"/>
      <c r="G16" s="88"/>
      <c r="H16" s="88"/>
      <c r="I16" s="88"/>
      <c r="J16" s="93"/>
      <c r="K16" s="86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</row>
    <row r="17" spans="2:29" ht="12.75" customHeight="1" x14ac:dyDescent="0.25">
      <c r="B17" s="83"/>
      <c r="D17" s="88"/>
      <c r="E17" s="88"/>
      <c r="F17" s="88"/>
      <c r="G17" s="88"/>
      <c r="H17" s="88"/>
      <c r="I17" s="88"/>
      <c r="J17" s="93"/>
      <c r="K17" s="86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</row>
    <row r="18" spans="2:29" ht="12.75" customHeight="1" x14ac:dyDescent="0.25">
      <c r="B18" s="83"/>
      <c r="D18" s="88"/>
      <c r="E18" s="88"/>
      <c r="F18" s="88"/>
      <c r="G18" s="88"/>
      <c r="H18" s="88"/>
      <c r="I18" s="88"/>
      <c r="J18" s="93"/>
      <c r="K18" s="86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</row>
    <row r="19" spans="2:29" ht="12.75" customHeight="1" x14ac:dyDescent="0.25">
      <c r="B19" s="83"/>
      <c r="D19" s="88"/>
      <c r="E19" s="88"/>
      <c r="F19" s="88"/>
      <c r="G19" s="88"/>
      <c r="H19" s="88"/>
      <c r="I19" s="88"/>
      <c r="J19" s="93"/>
      <c r="K19" s="86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</row>
    <row r="20" spans="2:29" ht="12.75" customHeight="1" x14ac:dyDescent="0.25">
      <c r="B20" s="83"/>
      <c r="D20" s="88"/>
      <c r="E20" s="88"/>
      <c r="F20" s="88"/>
      <c r="G20" s="88"/>
      <c r="H20" s="88"/>
      <c r="I20" s="88"/>
      <c r="J20" s="93"/>
      <c r="K20" s="86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</row>
    <row r="21" spans="2:29" ht="12.75" customHeight="1" x14ac:dyDescent="0.25">
      <c r="B21" s="83"/>
      <c r="D21" s="88"/>
      <c r="E21" s="88"/>
      <c r="F21" s="88"/>
      <c r="G21" s="88"/>
      <c r="H21" s="88"/>
      <c r="I21" s="88"/>
      <c r="J21" s="93"/>
      <c r="K21" s="86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</row>
    <row r="22" spans="2:29" ht="12.75" customHeight="1" x14ac:dyDescent="0.25">
      <c r="B22" s="83"/>
      <c r="D22" s="88"/>
      <c r="E22" s="88"/>
      <c r="F22" s="88"/>
      <c r="G22" s="88"/>
      <c r="H22" s="88"/>
      <c r="I22" s="88"/>
      <c r="J22" s="93"/>
      <c r="K22" s="86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</row>
    <row r="23" spans="2:29" ht="12.75" customHeight="1" thickBot="1" x14ac:dyDescent="0.3">
      <c r="B23" s="84"/>
      <c r="D23" s="88"/>
      <c r="E23" s="88"/>
      <c r="F23" s="88"/>
      <c r="G23" s="88"/>
      <c r="H23" s="88"/>
      <c r="I23" s="88"/>
      <c r="J23" s="93"/>
      <c r="K23" s="23" t="str">
        <f t="shared" ref="K23:AC23" si="2">IF(OR(TRIM(K8)=0,TRIM(K8)=""),"",IF(IFERROR(TRIM(INDEX(QryItemNamed,MATCH(TRIM(K8),ITEM,0),3)),"")="LS","",IFERROR(TRIM(INDEX(QryItemNamed,MATCH(TRIM(K8),ITEM,0),3)),"")))</f>
        <v>FT</v>
      </c>
      <c r="L23" s="9" t="str">
        <f t="shared" si="2"/>
        <v>FT</v>
      </c>
      <c r="M23" s="9" t="str">
        <f t="shared" si="2"/>
        <v>EACH</v>
      </c>
      <c r="N23" s="9" t="s">
        <v>111</v>
      </c>
      <c r="O23" s="9" t="s">
        <v>111</v>
      </c>
      <c r="P23" s="9" t="s">
        <v>111</v>
      </c>
      <c r="Q23" s="9" t="s">
        <v>111</v>
      </c>
      <c r="R23" s="9" t="str">
        <f t="shared" si="2"/>
        <v>EACH</v>
      </c>
      <c r="S23" s="9" t="str">
        <f t="shared" si="2"/>
        <v>EACH</v>
      </c>
      <c r="T23" s="9" t="str">
        <f t="shared" si="2"/>
        <v>EACH</v>
      </c>
      <c r="U23" s="9" t="str">
        <f t="shared" si="2"/>
        <v>SF</v>
      </c>
      <c r="V23" s="9" t="str">
        <f t="shared" si="2"/>
        <v>SF</v>
      </c>
      <c r="W23" s="9" t="str">
        <f t="shared" si="2"/>
        <v>SF</v>
      </c>
      <c r="X23" s="9" t="str">
        <f t="shared" si="2"/>
        <v>EACH</v>
      </c>
      <c r="Y23" s="9" t="str">
        <f t="shared" si="2"/>
        <v>FT</v>
      </c>
      <c r="Z23" s="9" t="str">
        <f t="shared" si="2"/>
        <v>EACH</v>
      </c>
      <c r="AA23" s="9" t="str">
        <f t="shared" si="2"/>
        <v>SF</v>
      </c>
      <c r="AB23" s="9" t="str">
        <f t="shared" si="2"/>
        <v>EACH</v>
      </c>
      <c r="AC23" s="9" t="str">
        <f t="shared" si="2"/>
        <v/>
      </c>
    </row>
    <row r="24" spans="2:29" ht="12.75" customHeight="1" x14ac:dyDescent="0.25">
      <c r="B24" s="34"/>
      <c r="D24" s="102">
        <v>698</v>
      </c>
      <c r="E24" s="102" t="s">
        <v>28</v>
      </c>
      <c r="F24" s="105" t="s">
        <v>25</v>
      </c>
      <c r="G24" s="106">
        <v>21000</v>
      </c>
      <c r="H24" s="107" t="s">
        <v>23</v>
      </c>
      <c r="I24" s="24" t="s">
        <v>78</v>
      </c>
      <c r="J24" s="25" t="s">
        <v>29</v>
      </c>
      <c r="K24" s="51"/>
      <c r="L24" s="51"/>
      <c r="M24" s="10"/>
      <c r="N24" s="57"/>
      <c r="O24" s="107">
        <v>1</v>
      </c>
      <c r="P24" s="10"/>
      <c r="Q24" s="10"/>
      <c r="R24" s="10"/>
      <c r="S24" s="10"/>
      <c r="T24" s="10"/>
      <c r="U24" s="27"/>
      <c r="V24" s="10"/>
      <c r="W24" s="27">
        <v>21.25</v>
      </c>
      <c r="X24" s="107">
        <v>1</v>
      </c>
      <c r="Y24" s="51"/>
      <c r="Z24" s="57"/>
      <c r="AA24" s="59"/>
      <c r="AB24" s="107">
        <v>1</v>
      </c>
      <c r="AC24" s="10"/>
    </row>
    <row r="25" spans="2:29" ht="12.75" customHeight="1" x14ac:dyDescent="0.25">
      <c r="B25" s="35"/>
      <c r="D25" s="68"/>
      <c r="E25" s="68"/>
      <c r="F25" s="71"/>
      <c r="G25" s="74"/>
      <c r="H25" s="77"/>
      <c r="I25" s="39" t="s">
        <v>39</v>
      </c>
      <c r="J25" s="26" t="s">
        <v>40</v>
      </c>
      <c r="K25" s="53"/>
      <c r="L25" s="53"/>
      <c r="M25" s="38"/>
      <c r="N25" s="58"/>
      <c r="O25" s="77"/>
      <c r="P25" s="38"/>
      <c r="Q25" s="38"/>
      <c r="R25" s="38"/>
      <c r="S25" s="38"/>
      <c r="T25" s="38"/>
      <c r="U25" s="28"/>
      <c r="V25" s="28"/>
      <c r="W25" s="28">
        <v>133</v>
      </c>
      <c r="X25" s="77"/>
      <c r="Y25" s="53"/>
      <c r="Z25" s="58"/>
      <c r="AA25" s="60"/>
      <c r="AB25" s="77"/>
      <c r="AC25" s="11"/>
    </row>
    <row r="26" spans="2:29" ht="12.75" customHeight="1" x14ac:dyDescent="0.25">
      <c r="B26" s="35"/>
      <c r="D26" s="40">
        <v>699</v>
      </c>
      <c r="E26" s="40" t="s">
        <v>42</v>
      </c>
      <c r="F26" s="39" t="s">
        <v>25</v>
      </c>
      <c r="G26" s="42">
        <v>21520</v>
      </c>
      <c r="H26" s="38" t="s">
        <v>23</v>
      </c>
      <c r="I26" s="39" t="s">
        <v>43</v>
      </c>
      <c r="J26" s="26" t="s">
        <v>44</v>
      </c>
      <c r="K26" s="53"/>
      <c r="L26" s="53">
        <v>31</v>
      </c>
      <c r="M26" s="38"/>
      <c r="N26" s="38"/>
      <c r="O26" s="38"/>
      <c r="P26" s="38"/>
      <c r="Q26" s="38"/>
      <c r="R26" s="38"/>
      <c r="S26" s="38"/>
      <c r="T26" s="38"/>
      <c r="U26" s="28">
        <f>48*60/144</f>
        <v>20</v>
      </c>
      <c r="V26" s="28"/>
      <c r="W26" s="28"/>
      <c r="X26" s="38"/>
      <c r="Y26" s="53"/>
      <c r="Z26" s="38"/>
      <c r="AA26" s="28"/>
      <c r="AB26" s="38"/>
      <c r="AC26" s="11"/>
    </row>
    <row r="27" spans="2:29" ht="12.75" customHeight="1" x14ac:dyDescent="0.25">
      <c r="B27" s="35"/>
      <c r="D27" s="66">
        <v>699</v>
      </c>
      <c r="E27" s="66" t="s">
        <v>45</v>
      </c>
      <c r="F27" s="69" t="s">
        <v>25</v>
      </c>
      <c r="G27" s="72">
        <v>21900</v>
      </c>
      <c r="H27" s="75" t="s">
        <v>26</v>
      </c>
      <c r="I27" s="39" t="s">
        <v>39</v>
      </c>
      <c r="J27" s="26" t="s">
        <v>46</v>
      </c>
      <c r="K27" s="53"/>
      <c r="L27" s="53"/>
      <c r="M27" s="38"/>
      <c r="N27" s="38"/>
      <c r="O27" s="38"/>
      <c r="P27" s="75">
        <v>1</v>
      </c>
      <c r="Q27" s="38"/>
      <c r="R27" s="75">
        <v>1</v>
      </c>
      <c r="S27" s="38"/>
      <c r="T27" s="38"/>
      <c r="U27" s="28"/>
      <c r="V27" s="28"/>
      <c r="W27" s="28">
        <v>170</v>
      </c>
      <c r="X27" s="38"/>
      <c r="Y27" s="53"/>
      <c r="Z27" s="58"/>
      <c r="AA27" s="60"/>
      <c r="AB27" s="75">
        <v>2</v>
      </c>
      <c r="AC27" s="38"/>
    </row>
    <row r="28" spans="2:29" ht="12.75" customHeight="1" x14ac:dyDescent="0.25">
      <c r="B28" s="35"/>
      <c r="D28" s="67"/>
      <c r="E28" s="67"/>
      <c r="F28" s="70"/>
      <c r="G28" s="73"/>
      <c r="H28" s="76"/>
      <c r="I28" s="39" t="s">
        <v>78</v>
      </c>
      <c r="J28" s="26" t="s">
        <v>29</v>
      </c>
      <c r="K28" s="53"/>
      <c r="L28" s="53"/>
      <c r="M28" s="38"/>
      <c r="N28" s="38"/>
      <c r="O28" s="38"/>
      <c r="P28" s="76"/>
      <c r="Q28" s="38"/>
      <c r="R28" s="76"/>
      <c r="S28" s="38"/>
      <c r="T28" s="38"/>
      <c r="U28" s="28"/>
      <c r="V28" s="28"/>
      <c r="W28" s="28">
        <v>21.25</v>
      </c>
      <c r="X28" s="38"/>
      <c r="Y28" s="53"/>
      <c r="Z28" s="58"/>
      <c r="AA28" s="60"/>
      <c r="AB28" s="76"/>
      <c r="AC28" s="11"/>
    </row>
    <row r="29" spans="2:29" ht="12.75" customHeight="1" x14ac:dyDescent="0.25">
      <c r="B29" s="35"/>
      <c r="D29" s="68"/>
      <c r="E29" s="68"/>
      <c r="F29" s="71"/>
      <c r="G29" s="74"/>
      <c r="H29" s="77"/>
      <c r="I29" s="39" t="s">
        <v>39</v>
      </c>
      <c r="J29" s="26" t="s">
        <v>40</v>
      </c>
      <c r="K29" s="53"/>
      <c r="L29" s="53"/>
      <c r="M29" s="38"/>
      <c r="N29" s="38"/>
      <c r="O29" s="38"/>
      <c r="P29" s="77"/>
      <c r="Q29" s="38"/>
      <c r="R29" s="77"/>
      <c r="S29" s="38"/>
      <c r="T29" s="38"/>
      <c r="U29" s="28"/>
      <c r="V29" s="28"/>
      <c r="W29" s="28">
        <v>133</v>
      </c>
      <c r="X29" s="38"/>
      <c r="Y29" s="53"/>
      <c r="Z29" s="58"/>
      <c r="AA29" s="60"/>
      <c r="AB29" s="77"/>
      <c r="AC29" s="11"/>
    </row>
    <row r="30" spans="2:29" ht="12.75" customHeight="1" x14ac:dyDescent="0.25">
      <c r="B30" s="35"/>
      <c r="D30" s="66">
        <v>700</v>
      </c>
      <c r="E30" s="66" t="s">
        <v>47</v>
      </c>
      <c r="F30" s="69" t="s">
        <v>25</v>
      </c>
      <c r="G30" s="72" t="s">
        <v>48</v>
      </c>
      <c r="H30" s="75" t="s">
        <v>23</v>
      </c>
      <c r="I30" s="39" t="s">
        <v>78</v>
      </c>
      <c r="J30" s="26" t="s">
        <v>29</v>
      </c>
      <c r="K30" s="53"/>
      <c r="L30" s="53"/>
      <c r="M30" s="38"/>
      <c r="N30" s="75">
        <v>1</v>
      </c>
      <c r="O30" s="58"/>
      <c r="P30" s="38"/>
      <c r="Q30" s="38"/>
      <c r="R30" s="38"/>
      <c r="S30" s="38"/>
      <c r="T30" s="38"/>
      <c r="U30" s="28"/>
      <c r="V30" s="28"/>
      <c r="W30" s="28">
        <v>21.25</v>
      </c>
      <c r="X30" s="75">
        <v>1</v>
      </c>
      <c r="Y30" s="53"/>
      <c r="Z30" s="58"/>
      <c r="AA30" s="60"/>
      <c r="AB30" s="75">
        <v>1</v>
      </c>
      <c r="AC30" s="11"/>
    </row>
    <row r="31" spans="2:29" ht="12.75" customHeight="1" x14ac:dyDescent="0.25">
      <c r="B31" s="35"/>
      <c r="D31" s="68"/>
      <c r="E31" s="68"/>
      <c r="F31" s="71"/>
      <c r="G31" s="74"/>
      <c r="H31" s="77"/>
      <c r="I31" s="39" t="s">
        <v>39</v>
      </c>
      <c r="J31" s="50" t="s">
        <v>49</v>
      </c>
      <c r="K31" s="53"/>
      <c r="L31" s="53"/>
      <c r="M31" s="38"/>
      <c r="N31" s="77"/>
      <c r="O31" s="58"/>
      <c r="P31" s="38"/>
      <c r="Q31" s="38"/>
      <c r="R31" s="38"/>
      <c r="S31" s="38"/>
      <c r="T31" s="38"/>
      <c r="U31" s="28"/>
      <c r="V31" s="28"/>
      <c r="W31" s="28">
        <v>114</v>
      </c>
      <c r="X31" s="77"/>
      <c r="Y31" s="53"/>
      <c r="Z31" s="58"/>
      <c r="AA31" s="60"/>
      <c r="AB31" s="77"/>
      <c r="AC31" s="11"/>
    </row>
    <row r="32" spans="2:29" ht="12.75" customHeight="1" x14ac:dyDescent="0.25">
      <c r="B32" s="35"/>
      <c r="D32" s="40">
        <v>700</v>
      </c>
      <c r="E32" s="40" t="s">
        <v>50</v>
      </c>
      <c r="F32" s="39" t="s">
        <v>25</v>
      </c>
      <c r="G32" s="42" t="s">
        <v>51</v>
      </c>
      <c r="H32" s="38" t="s">
        <v>23</v>
      </c>
      <c r="I32" s="39" t="s">
        <v>52</v>
      </c>
      <c r="J32" s="26" t="s">
        <v>53</v>
      </c>
      <c r="K32" s="53">
        <v>29.8</v>
      </c>
      <c r="L32" s="53"/>
      <c r="M32" s="38">
        <v>2</v>
      </c>
      <c r="N32" s="38"/>
      <c r="O32" s="38"/>
      <c r="P32" s="38"/>
      <c r="Q32" s="38"/>
      <c r="R32" s="38"/>
      <c r="S32" s="38"/>
      <c r="T32" s="38"/>
      <c r="U32" s="28">
        <v>16</v>
      </c>
      <c r="V32" s="28"/>
      <c r="W32" s="28"/>
      <c r="X32" s="38"/>
      <c r="Y32" s="53"/>
      <c r="Z32" s="38"/>
      <c r="AA32" s="28"/>
      <c r="AB32" s="38"/>
      <c r="AC32" s="11"/>
    </row>
    <row r="33" spans="2:29" ht="12.75" customHeight="1" x14ac:dyDescent="0.25">
      <c r="B33" s="35"/>
      <c r="D33" s="40">
        <v>702</v>
      </c>
      <c r="E33" s="40" t="s">
        <v>54</v>
      </c>
      <c r="F33" s="39" t="s">
        <v>25</v>
      </c>
      <c r="G33" s="42">
        <v>25232</v>
      </c>
      <c r="H33" s="38" t="s">
        <v>26</v>
      </c>
      <c r="I33" s="39" t="s">
        <v>39</v>
      </c>
      <c r="J33" s="26" t="s">
        <v>46</v>
      </c>
      <c r="K33" s="53"/>
      <c r="L33" s="53"/>
      <c r="M33" s="38"/>
      <c r="N33" s="38"/>
      <c r="O33" s="38"/>
      <c r="P33" s="38"/>
      <c r="Q33" s="38">
        <v>1</v>
      </c>
      <c r="R33" s="38"/>
      <c r="S33" s="38"/>
      <c r="T33" s="38"/>
      <c r="U33" s="28"/>
      <c r="V33" s="28"/>
      <c r="W33" s="28">
        <v>170</v>
      </c>
      <c r="X33" s="38"/>
      <c r="Y33" s="53"/>
      <c r="Z33" s="38"/>
      <c r="AA33" s="28"/>
      <c r="AB33" s="38"/>
      <c r="AC33" s="11"/>
    </row>
    <row r="34" spans="2:29" ht="12.75" customHeight="1" x14ac:dyDescent="0.25">
      <c r="B34" s="35"/>
      <c r="D34" s="40">
        <v>702</v>
      </c>
      <c r="E34" s="40" t="s">
        <v>55</v>
      </c>
      <c r="F34" s="39" t="s">
        <v>25</v>
      </c>
      <c r="G34" s="42">
        <v>26350</v>
      </c>
      <c r="H34" s="38" t="s">
        <v>23</v>
      </c>
      <c r="I34" s="39" t="s">
        <v>43</v>
      </c>
      <c r="J34" s="26" t="s">
        <v>44</v>
      </c>
      <c r="K34" s="53"/>
      <c r="L34" s="53"/>
      <c r="M34" s="38"/>
      <c r="N34" s="38"/>
      <c r="O34" s="38"/>
      <c r="P34" s="38"/>
      <c r="Q34" s="38"/>
      <c r="R34" s="38"/>
      <c r="S34" s="38"/>
      <c r="T34" s="38"/>
      <c r="U34" s="28">
        <v>20</v>
      </c>
      <c r="V34" s="28"/>
      <c r="W34" s="28"/>
      <c r="X34" s="38"/>
      <c r="Y34" s="53"/>
      <c r="Z34" s="38">
        <v>1</v>
      </c>
      <c r="AA34" s="28"/>
      <c r="AB34" s="38"/>
      <c r="AC34" s="11"/>
    </row>
    <row r="35" spans="2:29" ht="12.75" customHeight="1" x14ac:dyDescent="0.25">
      <c r="B35" s="35"/>
      <c r="D35" s="40">
        <v>703</v>
      </c>
      <c r="E35" s="40" t="s">
        <v>56</v>
      </c>
      <c r="F35" s="39" t="s">
        <v>25</v>
      </c>
      <c r="G35" s="42">
        <v>26670</v>
      </c>
      <c r="H35" s="38" t="s">
        <v>23</v>
      </c>
      <c r="I35" s="39" t="s">
        <v>57</v>
      </c>
      <c r="J35" s="26" t="s">
        <v>53</v>
      </c>
      <c r="K35" s="53"/>
      <c r="L35" s="53"/>
      <c r="M35" s="38"/>
      <c r="N35" s="38"/>
      <c r="O35" s="38"/>
      <c r="P35" s="38"/>
      <c r="Q35" s="38"/>
      <c r="R35" s="38"/>
      <c r="S35" s="38">
        <v>1</v>
      </c>
      <c r="T35" s="38"/>
      <c r="U35" s="28">
        <v>16</v>
      </c>
      <c r="V35" s="28"/>
      <c r="W35" s="28"/>
      <c r="X35" s="38"/>
      <c r="Y35" s="53"/>
      <c r="Z35" s="38"/>
      <c r="AA35" s="28"/>
      <c r="AB35" s="38"/>
      <c r="AC35" s="11"/>
    </row>
    <row r="36" spans="2:29" ht="12.75" customHeight="1" x14ac:dyDescent="0.25">
      <c r="B36" s="35"/>
      <c r="D36" s="40">
        <v>703</v>
      </c>
      <c r="E36" s="40" t="s">
        <v>58</v>
      </c>
      <c r="F36" s="39" t="s">
        <v>25</v>
      </c>
      <c r="G36" s="42">
        <v>26670</v>
      </c>
      <c r="H36" s="38" t="s">
        <v>23</v>
      </c>
      <c r="I36" s="39" t="s">
        <v>39</v>
      </c>
      <c r="J36" s="26" t="s">
        <v>59</v>
      </c>
      <c r="K36" s="53"/>
      <c r="L36" s="53"/>
      <c r="M36" s="38"/>
      <c r="N36" s="38"/>
      <c r="O36" s="38"/>
      <c r="P36" s="38">
        <v>1</v>
      </c>
      <c r="Q36" s="38"/>
      <c r="R36" s="38"/>
      <c r="S36" s="38"/>
      <c r="T36" s="38"/>
      <c r="U36" s="28"/>
      <c r="V36" s="28"/>
      <c r="W36" s="28">
        <f>(180*132)/144</f>
        <v>165</v>
      </c>
      <c r="X36" s="38"/>
      <c r="Y36" s="53"/>
      <c r="Z36" s="38"/>
      <c r="AA36" s="28"/>
      <c r="AB36" s="38"/>
      <c r="AC36" s="11"/>
    </row>
    <row r="37" spans="2:29" ht="12.75" customHeight="1" x14ac:dyDescent="0.25">
      <c r="B37" s="35"/>
      <c r="D37" s="66">
        <v>703</v>
      </c>
      <c r="E37" s="66" t="s">
        <v>60</v>
      </c>
      <c r="F37" s="69" t="s">
        <v>61</v>
      </c>
      <c r="G37" s="72">
        <v>62705</v>
      </c>
      <c r="H37" s="75" t="s">
        <v>26</v>
      </c>
      <c r="I37" s="39" t="s">
        <v>81</v>
      </c>
      <c r="J37" s="26" t="s">
        <v>100</v>
      </c>
      <c r="K37" s="53"/>
      <c r="L37" s="53"/>
      <c r="M37" s="38"/>
      <c r="N37" s="38"/>
      <c r="O37" s="38"/>
      <c r="P37" s="38"/>
      <c r="Q37" s="38"/>
      <c r="R37" s="38"/>
      <c r="S37" s="38"/>
      <c r="T37" s="38"/>
      <c r="U37" s="28"/>
      <c r="V37" s="28"/>
      <c r="W37" s="28"/>
      <c r="X37" s="38"/>
      <c r="Y37" s="53"/>
      <c r="Z37" s="38"/>
      <c r="AA37" s="28">
        <v>36</v>
      </c>
      <c r="AB37" s="38"/>
      <c r="AC37" s="11"/>
    </row>
    <row r="38" spans="2:29" ht="12.75" customHeight="1" x14ac:dyDescent="0.25">
      <c r="B38" s="35"/>
      <c r="D38" s="67"/>
      <c r="E38" s="67"/>
      <c r="F38" s="70"/>
      <c r="G38" s="73"/>
      <c r="H38" s="76"/>
      <c r="I38" s="39" t="s">
        <v>81</v>
      </c>
      <c r="J38" s="26" t="s">
        <v>98</v>
      </c>
      <c r="K38" s="53"/>
      <c r="L38" s="53"/>
      <c r="M38" s="38"/>
      <c r="N38" s="38"/>
      <c r="O38" s="38"/>
      <c r="P38" s="38"/>
      <c r="Q38" s="38"/>
      <c r="R38" s="38"/>
      <c r="S38" s="38"/>
      <c r="T38" s="38"/>
      <c r="U38" s="28"/>
      <c r="V38" s="28"/>
      <c r="W38" s="28"/>
      <c r="X38" s="38"/>
      <c r="Y38" s="53"/>
      <c r="Z38" s="38"/>
      <c r="AA38" s="28">
        <v>30</v>
      </c>
      <c r="AB38" s="38"/>
      <c r="AC38" s="11"/>
    </row>
    <row r="39" spans="2:29" ht="12.75" customHeight="1" x14ac:dyDescent="0.25">
      <c r="B39" s="35"/>
      <c r="D39" s="68"/>
      <c r="E39" s="68"/>
      <c r="F39" s="71"/>
      <c r="G39" s="74"/>
      <c r="H39" s="77"/>
      <c r="I39" s="39" t="s">
        <v>81</v>
      </c>
      <c r="J39" s="26" t="s">
        <v>99</v>
      </c>
      <c r="K39" s="53"/>
      <c r="L39" s="53"/>
      <c r="M39" s="38"/>
      <c r="N39" s="38"/>
      <c r="O39" s="38"/>
      <c r="P39" s="38"/>
      <c r="Q39" s="38"/>
      <c r="R39" s="38"/>
      <c r="S39" s="38"/>
      <c r="T39" s="38"/>
      <c r="U39" s="28"/>
      <c r="V39" s="28"/>
      <c r="W39" s="28"/>
      <c r="X39" s="38"/>
      <c r="Y39" s="53"/>
      <c r="Z39" s="38"/>
      <c r="AA39" s="28">
        <v>45</v>
      </c>
      <c r="AB39" s="38"/>
      <c r="AC39" s="11"/>
    </row>
    <row r="40" spans="2:29" ht="12.75" customHeight="1" x14ac:dyDescent="0.25">
      <c r="B40" s="35"/>
      <c r="D40" s="40">
        <v>703</v>
      </c>
      <c r="E40" s="40" t="s">
        <v>63</v>
      </c>
      <c r="F40" s="39" t="s">
        <v>61</v>
      </c>
      <c r="G40" s="42">
        <v>52261</v>
      </c>
      <c r="H40" s="38" t="s">
        <v>24</v>
      </c>
      <c r="I40" s="39" t="s">
        <v>64</v>
      </c>
      <c r="J40" s="26" t="s">
        <v>65</v>
      </c>
      <c r="K40" s="53"/>
      <c r="L40" s="53"/>
      <c r="M40" s="38"/>
      <c r="N40" s="38"/>
      <c r="O40" s="38"/>
      <c r="P40" s="38"/>
      <c r="Q40" s="38"/>
      <c r="R40" s="38"/>
      <c r="S40" s="38"/>
      <c r="T40" s="38"/>
      <c r="U40" s="28">
        <f>18*60/144</f>
        <v>7.5</v>
      </c>
      <c r="V40" s="28"/>
      <c r="W40" s="28"/>
      <c r="X40" s="38"/>
      <c r="Y40" s="53"/>
      <c r="Z40" s="38"/>
      <c r="AA40" s="28"/>
      <c r="AB40" s="38"/>
      <c r="AC40" s="38"/>
    </row>
    <row r="41" spans="2:29" ht="12.75" customHeight="1" x14ac:dyDescent="0.25">
      <c r="B41" s="35"/>
      <c r="D41" s="40">
        <v>703</v>
      </c>
      <c r="E41" s="40" t="s">
        <v>66</v>
      </c>
      <c r="F41" s="39" t="s">
        <v>61</v>
      </c>
      <c r="G41" s="42">
        <v>62800</v>
      </c>
      <c r="H41" s="38" t="s">
        <v>23</v>
      </c>
      <c r="I41" s="39" t="s">
        <v>52</v>
      </c>
      <c r="J41" s="26" t="s">
        <v>53</v>
      </c>
      <c r="K41" s="53">
        <v>29.8</v>
      </c>
      <c r="L41" s="53"/>
      <c r="M41" s="38">
        <v>2</v>
      </c>
      <c r="N41" s="38"/>
      <c r="O41" s="38"/>
      <c r="P41" s="38"/>
      <c r="Q41" s="38"/>
      <c r="R41" s="38"/>
      <c r="S41" s="38"/>
      <c r="T41" s="38"/>
      <c r="U41" s="28">
        <v>16</v>
      </c>
      <c r="V41" s="28"/>
      <c r="W41" s="28"/>
      <c r="X41" s="38"/>
      <c r="Y41" s="53"/>
      <c r="Z41" s="38"/>
      <c r="AA41" s="28"/>
      <c r="AB41" s="38"/>
      <c r="AC41" s="11"/>
    </row>
    <row r="42" spans="2:29" ht="12.75" customHeight="1" x14ac:dyDescent="0.25">
      <c r="B42" s="35"/>
      <c r="D42" s="40">
        <v>703</v>
      </c>
      <c r="E42" s="40" t="s">
        <v>67</v>
      </c>
      <c r="F42" s="39" t="s">
        <v>61</v>
      </c>
      <c r="G42" s="42">
        <v>63388</v>
      </c>
      <c r="H42" s="38" t="s">
        <v>24</v>
      </c>
      <c r="I42" s="39" t="s">
        <v>64</v>
      </c>
      <c r="J42" s="26" t="s">
        <v>65</v>
      </c>
      <c r="K42" s="53"/>
      <c r="L42" s="53"/>
      <c r="M42" s="38"/>
      <c r="N42" s="38"/>
      <c r="O42" s="38"/>
      <c r="P42" s="38"/>
      <c r="Q42" s="38"/>
      <c r="R42" s="38"/>
      <c r="S42" s="38"/>
      <c r="T42" s="38"/>
      <c r="U42" s="28">
        <v>7.5</v>
      </c>
      <c r="V42" s="28"/>
      <c r="W42" s="28"/>
      <c r="X42" s="38"/>
      <c r="Y42" s="53"/>
      <c r="Z42" s="38"/>
      <c r="AA42" s="28"/>
      <c r="AB42" s="38"/>
      <c r="AC42" s="11"/>
    </row>
    <row r="43" spans="2:29" ht="12.75" customHeight="1" x14ac:dyDescent="0.25">
      <c r="B43" s="35"/>
      <c r="D43" s="40">
        <v>704</v>
      </c>
      <c r="E43" s="40" t="s">
        <v>68</v>
      </c>
      <c r="F43" s="39" t="s">
        <v>69</v>
      </c>
      <c r="G43" s="42">
        <v>600400</v>
      </c>
      <c r="H43" s="38" t="s">
        <v>23</v>
      </c>
      <c r="I43" s="39" t="s">
        <v>70</v>
      </c>
      <c r="J43" s="26" t="s">
        <v>71</v>
      </c>
      <c r="K43" s="53">
        <f>3.5+7+2.5</f>
        <v>13</v>
      </c>
      <c r="L43" s="53"/>
      <c r="M43" s="38"/>
      <c r="N43" s="38"/>
      <c r="O43" s="38"/>
      <c r="P43" s="38"/>
      <c r="Q43" s="38"/>
      <c r="R43" s="38"/>
      <c r="S43" s="38"/>
      <c r="T43" s="38"/>
      <c r="U43" s="28">
        <v>6.25</v>
      </c>
      <c r="V43" s="28"/>
      <c r="W43" s="28"/>
      <c r="X43" s="38"/>
      <c r="Y43" s="53"/>
      <c r="Z43" s="38"/>
      <c r="AA43" s="28"/>
      <c r="AB43" s="38"/>
      <c r="AC43" s="11"/>
    </row>
    <row r="44" spans="2:29" ht="12.75" customHeight="1" x14ac:dyDescent="0.25">
      <c r="B44" s="35"/>
      <c r="D44" s="40">
        <v>704</v>
      </c>
      <c r="E44" s="40" t="s">
        <v>72</v>
      </c>
      <c r="F44" s="39" t="s">
        <v>25</v>
      </c>
      <c r="G44" s="42">
        <v>38060</v>
      </c>
      <c r="H44" s="38" t="s">
        <v>23</v>
      </c>
      <c r="I44" s="39" t="s">
        <v>52</v>
      </c>
      <c r="J44" s="26" t="s">
        <v>53</v>
      </c>
      <c r="K44" s="53">
        <v>29.8</v>
      </c>
      <c r="L44" s="53"/>
      <c r="M44" s="38">
        <v>2</v>
      </c>
      <c r="N44" s="38"/>
      <c r="O44" s="38"/>
      <c r="P44" s="38"/>
      <c r="Q44" s="38"/>
      <c r="R44" s="38"/>
      <c r="S44" s="38"/>
      <c r="T44" s="38"/>
      <c r="U44" s="28">
        <v>16</v>
      </c>
      <c r="V44" s="28"/>
      <c r="W44" s="28"/>
      <c r="X44" s="38"/>
      <c r="Y44" s="53"/>
      <c r="Z44" s="38"/>
      <c r="AA44" s="28"/>
      <c r="AB44" s="38"/>
      <c r="AC44" s="11"/>
    </row>
    <row r="45" spans="2:29" ht="12.75" customHeight="1" x14ac:dyDescent="0.25">
      <c r="B45" s="35"/>
      <c r="D45" s="40">
        <v>704</v>
      </c>
      <c r="E45" s="40" t="s">
        <v>73</v>
      </c>
      <c r="F45" s="39" t="s">
        <v>61</v>
      </c>
      <c r="G45" s="42">
        <v>63985</v>
      </c>
      <c r="H45" s="38" t="s">
        <v>23</v>
      </c>
      <c r="I45" s="39" t="s">
        <v>74</v>
      </c>
      <c r="J45" s="26" t="s">
        <v>76</v>
      </c>
      <c r="K45" s="53"/>
      <c r="L45" s="53"/>
      <c r="M45" s="38"/>
      <c r="N45" s="38"/>
      <c r="O45" s="38"/>
      <c r="P45" s="38"/>
      <c r="Q45" s="38"/>
      <c r="R45" s="38"/>
      <c r="S45" s="38"/>
      <c r="T45" s="38"/>
      <c r="U45" s="28"/>
      <c r="V45" s="28">
        <v>28</v>
      </c>
      <c r="W45" s="28"/>
      <c r="X45" s="38"/>
      <c r="Y45" s="53">
        <v>11</v>
      </c>
      <c r="Z45" s="38"/>
      <c r="AA45" s="28"/>
      <c r="AB45" s="38"/>
      <c r="AC45" s="11"/>
    </row>
    <row r="46" spans="2:29" ht="12.75" customHeight="1" x14ac:dyDescent="0.25">
      <c r="B46" s="35"/>
      <c r="D46" s="66">
        <v>705</v>
      </c>
      <c r="E46" s="66" t="s">
        <v>77</v>
      </c>
      <c r="F46" s="69" t="s">
        <v>61</v>
      </c>
      <c r="G46" s="72">
        <v>55062</v>
      </c>
      <c r="H46" s="75" t="s">
        <v>23</v>
      </c>
      <c r="I46" s="39" t="s">
        <v>39</v>
      </c>
      <c r="J46" s="26" t="s">
        <v>46</v>
      </c>
      <c r="K46" s="53"/>
      <c r="L46" s="53"/>
      <c r="M46" s="38"/>
      <c r="N46" s="38"/>
      <c r="O46" s="38"/>
      <c r="P46" s="75">
        <v>1</v>
      </c>
      <c r="Q46" s="62"/>
      <c r="R46" s="75">
        <v>1</v>
      </c>
      <c r="S46" s="38"/>
      <c r="T46" s="38"/>
      <c r="U46" s="28"/>
      <c r="V46" s="28"/>
      <c r="W46" s="28">
        <v>170</v>
      </c>
      <c r="X46" s="75">
        <v>1</v>
      </c>
      <c r="Y46" s="53"/>
      <c r="Z46" s="38"/>
      <c r="AA46" s="28"/>
      <c r="AB46" s="75">
        <v>2</v>
      </c>
      <c r="AC46" s="11"/>
    </row>
    <row r="47" spans="2:29" ht="12.75" customHeight="1" x14ac:dyDescent="0.25">
      <c r="B47" s="35"/>
      <c r="D47" s="67"/>
      <c r="E47" s="67"/>
      <c r="F47" s="70"/>
      <c r="G47" s="73"/>
      <c r="H47" s="76"/>
      <c r="I47" s="39" t="s">
        <v>39</v>
      </c>
      <c r="J47" s="26" t="s">
        <v>79</v>
      </c>
      <c r="K47" s="53"/>
      <c r="L47" s="53"/>
      <c r="M47" s="38"/>
      <c r="N47" s="38"/>
      <c r="O47" s="38"/>
      <c r="P47" s="76"/>
      <c r="Q47" s="62"/>
      <c r="R47" s="76"/>
      <c r="S47" s="38"/>
      <c r="T47" s="38"/>
      <c r="U47" s="28"/>
      <c r="V47" s="28"/>
      <c r="W47" s="28">
        <v>221</v>
      </c>
      <c r="X47" s="76"/>
      <c r="Y47" s="53"/>
      <c r="Z47" s="38"/>
      <c r="AA47" s="28"/>
      <c r="AB47" s="76"/>
      <c r="AC47" s="11"/>
    </row>
    <row r="48" spans="2:29" ht="12.75" customHeight="1" x14ac:dyDescent="0.25">
      <c r="B48" s="35"/>
      <c r="D48" s="67"/>
      <c r="E48" s="67"/>
      <c r="F48" s="70"/>
      <c r="G48" s="73"/>
      <c r="H48" s="76"/>
      <c r="I48" s="39" t="s">
        <v>78</v>
      </c>
      <c r="J48" s="26" t="s">
        <v>80</v>
      </c>
      <c r="K48" s="53"/>
      <c r="L48" s="53"/>
      <c r="M48" s="38"/>
      <c r="N48" s="38"/>
      <c r="O48" s="38"/>
      <c r="P48" s="76"/>
      <c r="Q48" s="62"/>
      <c r="R48" s="76"/>
      <c r="S48" s="38"/>
      <c r="T48" s="38"/>
      <c r="U48" s="28"/>
      <c r="V48" s="28"/>
      <c r="W48" s="28">
        <v>23.75</v>
      </c>
      <c r="X48" s="76"/>
      <c r="Y48" s="53"/>
      <c r="Z48" s="38"/>
      <c r="AA48" s="28"/>
      <c r="AB48" s="76"/>
      <c r="AC48" s="11"/>
    </row>
    <row r="49" spans="2:29" ht="12.75" customHeight="1" x14ac:dyDescent="0.25">
      <c r="B49" s="35"/>
      <c r="D49" s="68"/>
      <c r="E49" s="68"/>
      <c r="F49" s="71"/>
      <c r="G49" s="74"/>
      <c r="H49" s="77"/>
      <c r="I49" s="39" t="s">
        <v>81</v>
      </c>
      <c r="J49" s="26" t="s">
        <v>92</v>
      </c>
      <c r="K49" s="53"/>
      <c r="L49" s="53"/>
      <c r="M49" s="38"/>
      <c r="N49" s="38"/>
      <c r="O49" s="38"/>
      <c r="P49" s="77"/>
      <c r="Q49" s="62"/>
      <c r="R49" s="77"/>
      <c r="S49" s="38"/>
      <c r="T49" s="38"/>
      <c r="U49" s="28"/>
      <c r="V49" s="28"/>
      <c r="W49" s="28"/>
      <c r="X49" s="77"/>
      <c r="Y49" s="53"/>
      <c r="Z49" s="38"/>
      <c r="AA49" s="28">
        <v>36</v>
      </c>
      <c r="AB49" s="77"/>
      <c r="AC49" s="11"/>
    </row>
    <row r="50" spans="2:29" ht="12.75" customHeight="1" x14ac:dyDescent="0.25">
      <c r="B50" s="35"/>
      <c r="D50" s="40">
        <v>705</v>
      </c>
      <c r="E50" s="40" t="s">
        <v>82</v>
      </c>
      <c r="F50" s="39" t="s">
        <v>61</v>
      </c>
      <c r="G50" s="42">
        <v>55470</v>
      </c>
      <c r="H50" s="38" t="s">
        <v>23</v>
      </c>
      <c r="I50" s="39" t="s">
        <v>43</v>
      </c>
      <c r="J50" s="26" t="s">
        <v>44</v>
      </c>
      <c r="K50" s="53"/>
      <c r="L50" s="53">
        <v>31</v>
      </c>
      <c r="M50" s="38"/>
      <c r="N50" s="38"/>
      <c r="O50" s="38"/>
      <c r="P50" s="38"/>
      <c r="Q50" s="38"/>
      <c r="R50" s="38"/>
      <c r="S50" s="38"/>
      <c r="T50" s="38"/>
      <c r="U50" s="28">
        <f>48*60/144</f>
        <v>20</v>
      </c>
      <c r="V50" s="28"/>
      <c r="W50" s="28"/>
      <c r="X50" s="38"/>
      <c r="Y50" s="53"/>
      <c r="Z50" s="38"/>
      <c r="AA50" s="28"/>
      <c r="AB50" s="38"/>
      <c r="AC50" s="11"/>
    </row>
    <row r="51" spans="2:29" ht="12.75" customHeight="1" x14ac:dyDescent="0.25">
      <c r="B51" s="35"/>
      <c r="D51" s="40">
        <v>705</v>
      </c>
      <c r="E51" s="40" t="s">
        <v>83</v>
      </c>
      <c r="F51" s="39" t="s">
        <v>61</v>
      </c>
      <c r="G51" s="42">
        <v>55471</v>
      </c>
      <c r="H51" s="38" t="s">
        <v>84</v>
      </c>
      <c r="I51" s="39" t="s">
        <v>43</v>
      </c>
      <c r="J51" s="26" t="s">
        <v>44</v>
      </c>
      <c r="K51" s="53"/>
      <c r="L51" s="53"/>
      <c r="M51" s="38"/>
      <c r="N51" s="38"/>
      <c r="O51" s="38"/>
      <c r="P51" s="38"/>
      <c r="Q51" s="38"/>
      <c r="R51" s="38"/>
      <c r="S51" s="38">
        <v>1</v>
      </c>
      <c r="T51" s="38"/>
      <c r="U51" s="28">
        <v>20</v>
      </c>
      <c r="V51" s="28"/>
      <c r="W51" s="28"/>
      <c r="X51" s="38"/>
      <c r="Y51" s="53"/>
      <c r="Z51" s="38"/>
      <c r="AA51" s="28"/>
      <c r="AB51" s="38"/>
      <c r="AC51" s="11"/>
    </row>
    <row r="52" spans="2:29" ht="12.75" customHeight="1" x14ac:dyDescent="0.25">
      <c r="B52" s="35"/>
      <c r="D52" s="66">
        <v>706</v>
      </c>
      <c r="E52" s="66" t="s">
        <v>85</v>
      </c>
      <c r="F52" s="69" t="s">
        <v>61</v>
      </c>
      <c r="G52" s="72">
        <v>56195</v>
      </c>
      <c r="H52" s="75" t="s">
        <v>23</v>
      </c>
      <c r="I52" s="39" t="s">
        <v>87</v>
      </c>
      <c r="J52" s="26" t="s">
        <v>88</v>
      </c>
      <c r="K52" s="53"/>
      <c r="L52" s="53"/>
      <c r="M52" s="38"/>
      <c r="N52" s="38"/>
      <c r="O52" s="38"/>
      <c r="P52" s="38"/>
      <c r="Q52" s="38"/>
      <c r="R52" s="38"/>
      <c r="S52" s="38"/>
      <c r="T52" s="38"/>
      <c r="U52" s="28"/>
      <c r="V52" s="28"/>
      <c r="W52" s="28">
        <v>47.25</v>
      </c>
      <c r="X52" s="38"/>
      <c r="Y52" s="53"/>
      <c r="Z52" s="38"/>
      <c r="AA52" s="28"/>
      <c r="AB52" s="38"/>
      <c r="AC52" s="11"/>
    </row>
    <row r="53" spans="2:29" ht="12.75" customHeight="1" x14ac:dyDescent="0.25">
      <c r="B53" s="35"/>
      <c r="D53" s="67"/>
      <c r="E53" s="67"/>
      <c r="F53" s="70"/>
      <c r="G53" s="73"/>
      <c r="H53" s="76"/>
      <c r="I53" s="39" t="s">
        <v>39</v>
      </c>
      <c r="J53" s="26" t="s">
        <v>89</v>
      </c>
      <c r="K53" s="53"/>
      <c r="L53" s="53"/>
      <c r="M53" s="38"/>
      <c r="N53" s="38"/>
      <c r="O53" s="38"/>
      <c r="P53" s="38"/>
      <c r="Q53" s="38"/>
      <c r="R53" s="38"/>
      <c r="S53" s="38"/>
      <c r="T53" s="38">
        <v>3</v>
      </c>
      <c r="U53" s="28"/>
      <c r="V53" s="28"/>
      <c r="W53" s="28">
        <v>108</v>
      </c>
      <c r="X53" s="38"/>
      <c r="Y53" s="53"/>
      <c r="Z53" s="38"/>
      <c r="AA53" s="28"/>
      <c r="AB53" s="38"/>
      <c r="AC53" s="11"/>
    </row>
    <row r="54" spans="2:29" ht="12.75" customHeight="1" x14ac:dyDescent="0.25">
      <c r="B54" s="35"/>
      <c r="D54" s="67"/>
      <c r="E54" s="67"/>
      <c r="F54" s="70"/>
      <c r="G54" s="73"/>
      <c r="H54" s="76"/>
      <c r="I54" s="39" t="s">
        <v>39</v>
      </c>
      <c r="J54" s="26" t="s">
        <v>90</v>
      </c>
      <c r="K54" s="53"/>
      <c r="L54" s="53"/>
      <c r="M54" s="38"/>
      <c r="N54" s="38"/>
      <c r="O54" s="38"/>
      <c r="P54" s="38"/>
      <c r="Q54" s="38"/>
      <c r="R54" s="38"/>
      <c r="S54" s="38"/>
      <c r="T54" s="38">
        <v>2</v>
      </c>
      <c r="U54" s="28"/>
      <c r="V54" s="28"/>
      <c r="W54" s="28">
        <v>88</v>
      </c>
      <c r="X54" s="38"/>
      <c r="Y54" s="53"/>
      <c r="Z54" s="38"/>
      <c r="AA54" s="28"/>
      <c r="AB54" s="38"/>
      <c r="AC54" s="11"/>
    </row>
    <row r="55" spans="2:29" ht="12.75" customHeight="1" x14ac:dyDescent="0.25">
      <c r="B55" s="35"/>
      <c r="D55" s="67"/>
      <c r="E55" s="67"/>
      <c r="F55" s="70"/>
      <c r="G55" s="73"/>
      <c r="H55" s="76"/>
      <c r="I55" s="39" t="s">
        <v>78</v>
      </c>
      <c r="J55" s="26" t="s">
        <v>80</v>
      </c>
      <c r="K55" s="53"/>
      <c r="L55" s="53"/>
      <c r="M55" s="38"/>
      <c r="N55" s="38"/>
      <c r="O55" s="38"/>
      <c r="P55" s="38"/>
      <c r="Q55" s="38"/>
      <c r="R55" s="38"/>
      <c r="S55" s="38"/>
      <c r="T55" s="38"/>
      <c r="U55" s="28"/>
      <c r="V55" s="28"/>
      <c r="W55" s="28">
        <v>23.75</v>
      </c>
      <c r="X55" s="38"/>
      <c r="Y55" s="53"/>
      <c r="Z55" s="38"/>
      <c r="AA55" s="28"/>
      <c r="AB55" s="38"/>
      <c r="AC55" s="11"/>
    </row>
    <row r="56" spans="2:29" ht="12.75" customHeight="1" x14ac:dyDescent="0.25">
      <c r="B56" s="35"/>
      <c r="D56" s="68"/>
      <c r="E56" s="68"/>
      <c r="F56" s="71"/>
      <c r="G56" s="74"/>
      <c r="H56" s="77"/>
      <c r="I56" s="39" t="s">
        <v>39</v>
      </c>
      <c r="J56" s="26" t="s">
        <v>91</v>
      </c>
      <c r="K56" s="53"/>
      <c r="L56" s="53"/>
      <c r="M56" s="38"/>
      <c r="N56" s="38"/>
      <c r="O56" s="38"/>
      <c r="P56" s="38"/>
      <c r="Q56" s="38"/>
      <c r="R56" s="38"/>
      <c r="S56" s="38"/>
      <c r="T56" s="38">
        <v>3</v>
      </c>
      <c r="U56" s="28"/>
      <c r="V56" s="28"/>
      <c r="W56" s="28">
        <v>187</v>
      </c>
      <c r="X56" s="38"/>
      <c r="Y56" s="53"/>
      <c r="Z56" s="38"/>
      <c r="AA56" s="28"/>
      <c r="AB56" s="38"/>
      <c r="AC56" s="11"/>
    </row>
    <row r="57" spans="2:29" ht="12.75" customHeight="1" x14ac:dyDescent="0.25">
      <c r="B57" s="35"/>
      <c r="D57" s="40">
        <v>709</v>
      </c>
      <c r="E57" s="40" t="s">
        <v>94</v>
      </c>
      <c r="F57" s="39" t="s">
        <v>25</v>
      </c>
      <c r="G57" s="103" t="s">
        <v>27</v>
      </c>
      <c r="H57" s="104"/>
      <c r="I57" s="39" t="s">
        <v>81</v>
      </c>
      <c r="J57" s="26" t="s">
        <v>95</v>
      </c>
      <c r="K57" s="53"/>
      <c r="L57" s="53"/>
      <c r="M57" s="38"/>
      <c r="N57" s="38"/>
      <c r="O57" s="38"/>
      <c r="P57" s="38"/>
      <c r="Q57" s="38"/>
      <c r="R57" s="38"/>
      <c r="S57" s="38"/>
      <c r="T57" s="38"/>
      <c r="U57" s="28"/>
      <c r="V57" s="28"/>
      <c r="W57" s="28"/>
      <c r="X57" s="38"/>
      <c r="Y57" s="53"/>
      <c r="Z57" s="38"/>
      <c r="AA57" s="28">
        <v>12</v>
      </c>
      <c r="AB57" s="38"/>
      <c r="AC57" s="11"/>
    </row>
    <row r="58" spans="2:29" ht="12.75" customHeight="1" x14ac:dyDescent="0.25">
      <c r="B58" s="35"/>
      <c r="D58" s="40">
        <v>710</v>
      </c>
      <c r="E58" s="40" t="s">
        <v>96</v>
      </c>
      <c r="F58" s="39" t="s">
        <v>97</v>
      </c>
      <c r="G58" s="42">
        <v>300800</v>
      </c>
      <c r="H58" s="42" t="s">
        <v>24</v>
      </c>
      <c r="I58" s="39" t="s">
        <v>70</v>
      </c>
      <c r="J58" s="26" t="s">
        <v>71</v>
      </c>
      <c r="K58" s="53">
        <v>13</v>
      </c>
      <c r="L58" s="53"/>
      <c r="M58" s="38"/>
      <c r="N58" s="38"/>
      <c r="O58" s="38"/>
      <c r="P58" s="38"/>
      <c r="Q58" s="38"/>
      <c r="R58" s="38"/>
      <c r="S58" s="38"/>
      <c r="T58" s="38"/>
      <c r="U58" s="28">
        <v>6.25</v>
      </c>
      <c r="V58" s="28"/>
      <c r="W58" s="28"/>
      <c r="X58" s="38"/>
      <c r="Y58" s="53"/>
      <c r="Z58" s="38"/>
      <c r="AA58" s="28"/>
      <c r="AB58" s="38"/>
      <c r="AC58" s="11"/>
    </row>
    <row r="59" spans="2:29" ht="12.75" customHeight="1" x14ac:dyDescent="0.25">
      <c r="B59" s="35"/>
      <c r="D59" s="40"/>
      <c r="E59" s="40"/>
      <c r="F59" s="39"/>
      <c r="G59" s="49"/>
      <c r="H59" s="49"/>
      <c r="I59" s="39"/>
      <c r="J59" s="26"/>
      <c r="K59" s="53"/>
      <c r="L59" s="53"/>
      <c r="M59" s="38"/>
      <c r="N59" s="38"/>
      <c r="O59" s="38"/>
      <c r="P59" s="38"/>
      <c r="Q59" s="38"/>
      <c r="R59" s="28"/>
      <c r="S59" s="41"/>
      <c r="T59" s="38"/>
      <c r="U59" s="28"/>
      <c r="V59" s="28"/>
      <c r="W59" s="28"/>
      <c r="X59" s="38"/>
      <c r="Y59" s="53"/>
      <c r="Z59" s="38"/>
      <c r="AA59" s="28"/>
      <c r="AB59" s="38"/>
      <c r="AC59" s="11"/>
    </row>
    <row r="60" spans="2:29" ht="12.75" customHeight="1" x14ac:dyDescent="0.25">
      <c r="B60" s="35"/>
      <c r="D60" s="40"/>
      <c r="E60" s="40"/>
      <c r="F60" s="39"/>
      <c r="G60" s="49"/>
      <c r="H60" s="49"/>
      <c r="I60" s="39"/>
      <c r="J60" s="26"/>
      <c r="K60" s="53"/>
      <c r="L60" s="53"/>
      <c r="M60" s="38"/>
      <c r="N60" s="38"/>
      <c r="O60" s="38"/>
      <c r="P60" s="38"/>
      <c r="Q60" s="38"/>
      <c r="R60" s="41"/>
      <c r="S60" s="28"/>
      <c r="T60" s="38"/>
      <c r="U60" s="28"/>
      <c r="V60" s="28"/>
      <c r="W60" s="28"/>
      <c r="X60" s="38"/>
      <c r="Y60" s="53"/>
      <c r="Z60" s="38"/>
      <c r="AA60" s="28"/>
      <c r="AB60" s="38"/>
      <c r="AC60" s="11"/>
    </row>
    <row r="61" spans="2:29" ht="12.75" customHeight="1" x14ac:dyDescent="0.25">
      <c r="B61" s="35"/>
      <c r="D61" s="40"/>
      <c r="E61" s="40"/>
      <c r="F61" s="39"/>
      <c r="G61" s="42"/>
      <c r="H61" s="38"/>
      <c r="I61" s="39"/>
      <c r="J61" s="26"/>
      <c r="K61" s="53"/>
      <c r="L61" s="53"/>
      <c r="M61" s="38"/>
      <c r="N61" s="38"/>
      <c r="O61" s="38"/>
      <c r="P61" s="38"/>
      <c r="Q61" s="38"/>
      <c r="R61" s="28"/>
      <c r="S61" s="28"/>
      <c r="T61" s="38"/>
      <c r="U61" s="28"/>
      <c r="V61" s="28"/>
      <c r="W61" s="28"/>
      <c r="X61" s="38"/>
      <c r="Y61" s="53"/>
      <c r="Z61" s="38"/>
      <c r="AA61" s="28"/>
      <c r="AB61" s="38"/>
      <c r="AC61" s="11"/>
    </row>
    <row r="62" spans="2:29" ht="12.75" customHeight="1" x14ac:dyDescent="0.25">
      <c r="B62" s="35"/>
      <c r="D62" s="40"/>
      <c r="E62" s="40"/>
      <c r="F62" s="39"/>
      <c r="G62" s="42"/>
      <c r="H62" s="38"/>
      <c r="I62" s="39"/>
      <c r="J62" s="26"/>
      <c r="K62" s="53"/>
      <c r="L62" s="53"/>
      <c r="M62" s="38"/>
      <c r="N62" s="38"/>
      <c r="O62" s="38"/>
      <c r="P62" s="38"/>
      <c r="Q62" s="38"/>
      <c r="R62" s="28"/>
      <c r="S62" s="28"/>
      <c r="T62" s="38"/>
      <c r="U62" s="28"/>
      <c r="V62" s="28"/>
      <c r="W62" s="28"/>
      <c r="X62" s="38"/>
      <c r="Y62" s="53"/>
      <c r="Z62" s="38"/>
      <c r="AA62" s="28"/>
      <c r="AB62" s="38"/>
      <c r="AC62" s="11"/>
    </row>
    <row r="63" spans="2:29" ht="12.75" customHeight="1" x14ac:dyDescent="0.25">
      <c r="B63" s="35"/>
      <c r="D63" s="40"/>
      <c r="E63" s="40"/>
      <c r="F63" s="39"/>
      <c r="G63" s="42"/>
      <c r="H63" s="38"/>
      <c r="I63" s="39"/>
      <c r="J63" s="26"/>
      <c r="K63" s="53"/>
      <c r="L63" s="53"/>
      <c r="M63" s="38"/>
      <c r="N63" s="38"/>
      <c r="O63" s="38"/>
      <c r="P63" s="38"/>
      <c r="Q63" s="38"/>
      <c r="R63" s="38"/>
      <c r="S63" s="28"/>
      <c r="T63" s="38"/>
      <c r="U63" s="28"/>
      <c r="V63" s="28"/>
      <c r="W63" s="28"/>
      <c r="X63" s="38"/>
      <c r="Y63" s="53"/>
      <c r="Z63" s="38"/>
      <c r="AA63" s="28"/>
      <c r="AB63" s="38"/>
      <c r="AC63" s="11"/>
    </row>
    <row r="64" spans="2:29" ht="12.75" customHeight="1" x14ac:dyDescent="0.25">
      <c r="B64" s="35"/>
      <c r="D64" s="40"/>
      <c r="E64" s="40"/>
      <c r="F64" s="39"/>
      <c r="G64" s="42"/>
      <c r="H64" s="38"/>
      <c r="I64" s="39"/>
      <c r="J64" s="26"/>
      <c r="K64" s="54"/>
      <c r="L64" s="53"/>
      <c r="M64" s="53"/>
      <c r="N64" s="38"/>
      <c r="O64" s="38"/>
      <c r="P64" s="38"/>
      <c r="Q64" s="38"/>
      <c r="R64" s="38"/>
      <c r="S64" s="38"/>
      <c r="T64" s="28"/>
      <c r="U64" s="38"/>
      <c r="V64" s="28"/>
      <c r="W64" s="28"/>
      <c r="X64" s="28"/>
      <c r="Y64" s="38"/>
      <c r="Z64" s="53"/>
      <c r="AA64" s="38"/>
      <c r="AB64" s="38"/>
      <c r="AC64" s="11"/>
    </row>
    <row r="65" spans="2:29" ht="12.75" customHeight="1" x14ac:dyDescent="0.25">
      <c r="B65" s="35"/>
      <c r="D65" s="40"/>
      <c r="E65" s="40"/>
      <c r="F65" s="39"/>
      <c r="G65" s="42"/>
      <c r="H65" s="38"/>
      <c r="I65" s="39"/>
      <c r="J65" s="26"/>
      <c r="K65" s="54"/>
      <c r="L65" s="53"/>
      <c r="M65" s="53"/>
      <c r="N65" s="38"/>
      <c r="O65" s="38"/>
      <c r="P65" s="38"/>
      <c r="Q65" s="38"/>
      <c r="R65" s="38"/>
      <c r="S65" s="38"/>
      <c r="T65" s="28"/>
      <c r="U65" s="38"/>
      <c r="V65" s="28"/>
      <c r="W65" s="28"/>
      <c r="X65" s="28"/>
      <c r="Y65" s="38"/>
      <c r="Z65" s="53"/>
      <c r="AA65" s="38"/>
      <c r="AB65" s="38"/>
      <c r="AC65" s="38"/>
    </row>
    <row r="66" spans="2:29" ht="12.75" customHeight="1" x14ac:dyDescent="0.25">
      <c r="B66" s="35"/>
      <c r="D66" s="40"/>
      <c r="E66" s="40"/>
      <c r="F66" s="39"/>
      <c r="G66" s="42"/>
      <c r="H66" s="38"/>
      <c r="I66" s="39"/>
      <c r="J66" s="26"/>
      <c r="K66" s="54"/>
      <c r="L66" s="53"/>
      <c r="M66" s="53"/>
      <c r="N66" s="38"/>
      <c r="O66" s="28"/>
      <c r="P66" s="38"/>
      <c r="Q66" s="38"/>
      <c r="R66" s="38"/>
      <c r="S66" s="28"/>
      <c r="T66" s="38"/>
      <c r="U66" s="28"/>
      <c r="V66" s="28"/>
      <c r="W66" s="28"/>
      <c r="X66" s="38"/>
      <c r="Y66" s="53"/>
      <c r="Z66" s="38"/>
      <c r="AA66" s="38"/>
      <c r="AB66" s="11"/>
      <c r="AC66" s="11"/>
    </row>
    <row r="67" spans="2:29" ht="12.75" customHeight="1" x14ac:dyDescent="0.25">
      <c r="B67" s="35"/>
      <c r="D67" s="40"/>
      <c r="E67" s="40"/>
      <c r="F67" s="39"/>
      <c r="G67" s="42"/>
      <c r="H67" s="38"/>
      <c r="I67" s="39"/>
      <c r="J67" s="26"/>
      <c r="K67" s="54"/>
      <c r="L67" s="53"/>
      <c r="M67" s="53"/>
      <c r="N67" s="38"/>
      <c r="O67" s="28"/>
      <c r="P67" s="38"/>
      <c r="Q67" s="38"/>
      <c r="R67" s="38"/>
      <c r="S67" s="28"/>
      <c r="T67" s="38"/>
      <c r="U67" s="28"/>
      <c r="V67" s="28"/>
      <c r="W67" s="28"/>
      <c r="X67" s="38"/>
      <c r="Y67" s="53"/>
      <c r="Z67" s="38"/>
      <c r="AA67" s="38"/>
      <c r="AB67" s="38"/>
      <c r="AC67" s="38"/>
    </row>
    <row r="68" spans="2:29" ht="12.75" customHeight="1" x14ac:dyDescent="0.25">
      <c r="B68" s="35"/>
      <c r="D68" s="40"/>
      <c r="E68" s="40"/>
      <c r="F68" s="39"/>
      <c r="G68" s="42"/>
      <c r="H68" s="38"/>
      <c r="I68" s="39"/>
      <c r="J68" s="26"/>
      <c r="K68" s="54"/>
      <c r="L68" s="53"/>
      <c r="M68" s="53"/>
      <c r="N68" s="38"/>
      <c r="O68" s="28"/>
      <c r="P68" s="38"/>
      <c r="Q68" s="38"/>
      <c r="R68" s="38"/>
      <c r="S68" s="38"/>
      <c r="T68" s="38"/>
      <c r="U68" s="28"/>
      <c r="V68" s="28"/>
      <c r="W68" s="28"/>
      <c r="X68" s="38"/>
      <c r="Y68" s="53"/>
      <c r="Z68" s="38"/>
      <c r="AA68" s="38"/>
      <c r="AB68" s="38"/>
      <c r="AC68" s="38"/>
    </row>
    <row r="69" spans="2:29" ht="12.75" customHeight="1" x14ac:dyDescent="0.25">
      <c r="B69" s="35"/>
      <c r="D69" s="40"/>
      <c r="E69" s="40"/>
      <c r="F69" s="39"/>
      <c r="G69" s="42"/>
      <c r="H69" s="38"/>
      <c r="I69" s="39"/>
      <c r="J69" s="26"/>
      <c r="K69" s="54"/>
      <c r="L69" s="53"/>
      <c r="M69" s="53"/>
      <c r="N69" s="38"/>
      <c r="O69" s="28"/>
      <c r="P69" s="38"/>
      <c r="Q69" s="38"/>
      <c r="R69" s="38"/>
      <c r="S69" s="38"/>
      <c r="T69" s="38"/>
      <c r="U69" s="28"/>
      <c r="V69" s="28"/>
      <c r="W69" s="28"/>
      <c r="X69" s="38"/>
      <c r="Y69" s="53"/>
      <c r="Z69" s="38"/>
      <c r="AA69" s="38"/>
      <c r="AB69" s="38"/>
      <c r="AC69" s="38"/>
    </row>
    <row r="70" spans="2:29" ht="12.75" customHeight="1" x14ac:dyDescent="0.25">
      <c r="B70" s="35"/>
      <c r="D70" s="40"/>
      <c r="E70" s="40"/>
      <c r="F70" s="39"/>
      <c r="G70" s="42"/>
      <c r="H70" s="38"/>
      <c r="I70" s="39"/>
      <c r="J70" s="26"/>
      <c r="K70" s="54"/>
      <c r="L70" s="53"/>
      <c r="M70" s="53"/>
      <c r="N70" s="38"/>
      <c r="O70" s="28"/>
      <c r="P70" s="38"/>
      <c r="Q70" s="38"/>
      <c r="R70" s="38"/>
      <c r="S70" s="38"/>
      <c r="T70" s="38"/>
      <c r="U70" s="28"/>
      <c r="V70" s="28"/>
      <c r="W70" s="28"/>
      <c r="X70" s="38"/>
      <c r="Y70" s="53"/>
      <c r="Z70" s="38"/>
      <c r="AA70" s="38"/>
      <c r="AB70" s="38"/>
      <c r="AC70" s="38"/>
    </row>
    <row r="71" spans="2:29" ht="12.75" customHeight="1" x14ac:dyDescent="0.25">
      <c r="B71" s="35"/>
      <c r="D71" s="40"/>
      <c r="E71" s="40"/>
      <c r="F71" s="39"/>
      <c r="G71" s="42"/>
      <c r="H71" s="38"/>
      <c r="I71" s="39"/>
      <c r="J71" s="26"/>
      <c r="K71" s="54"/>
      <c r="L71" s="53"/>
      <c r="M71" s="53"/>
      <c r="N71" s="38"/>
      <c r="O71" s="28"/>
      <c r="P71" s="38"/>
      <c r="Q71" s="38"/>
      <c r="R71" s="38"/>
      <c r="S71" s="38"/>
      <c r="T71" s="38"/>
      <c r="U71" s="28"/>
      <c r="V71" s="28"/>
      <c r="W71" s="28"/>
      <c r="X71" s="38"/>
      <c r="Y71" s="53"/>
      <c r="Z71" s="38"/>
      <c r="AA71" s="38"/>
      <c r="AB71" s="38"/>
      <c r="AC71" s="38"/>
    </row>
    <row r="72" spans="2:29" ht="12.75" customHeight="1" x14ac:dyDescent="0.25">
      <c r="B72" s="35"/>
      <c r="D72" s="40"/>
      <c r="E72" s="40"/>
      <c r="F72" s="39"/>
      <c r="G72" s="42"/>
      <c r="H72" s="38"/>
      <c r="I72" s="39"/>
      <c r="J72" s="26"/>
      <c r="K72" s="54"/>
      <c r="L72" s="53"/>
      <c r="M72" s="53"/>
      <c r="N72" s="38"/>
      <c r="O72" s="28"/>
      <c r="P72" s="38"/>
      <c r="Q72" s="38"/>
      <c r="R72" s="38"/>
      <c r="S72" s="38"/>
      <c r="T72" s="38"/>
      <c r="U72" s="28"/>
      <c r="V72" s="28"/>
      <c r="W72" s="28"/>
      <c r="X72" s="38"/>
      <c r="Y72" s="53"/>
      <c r="Z72" s="38"/>
      <c r="AA72" s="38"/>
      <c r="AB72" s="38"/>
      <c r="AC72" s="38"/>
    </row>
    <row r="73" spans="2:29" ht="12.75" customHeight="1" x14ac:dyDescent="0.25">
      <c r="B73" s="35"/>
      <c r="D73" s="40"/>
      <c r="E73" s="40"/>
      <c r="F73" s="39"/>
      <c r="G73" s="42"/>
      <c r="H73" s="38"/>
      <c r="I73" s="39"/>
      <c r="J73" s="26"/>
      <c r="K73" s="54"/>
      <c r="L73" s="53"/>
      <c r="M73" s="53"/>
      <c r="N73" s="38"/>
      <c r="O73" s="28"/>
      <c r="P73" s="38"/>
      <c r="Q73" s="38"/>
      <c r="R73" s="38"/>
      <c r="S73" s="38"/>
      <c r="T73" s="38"/>
      <c r="U73" s="28"/>
      <c r="V73" s="28"/>
      <c r="W73" s="28"/>
      <c r="X73" s="38"/>
      <c r="Y73" s="53"/>
      <c r="Z73" s="38"/>
      <c r="AA73" s="38"/>
      <c r="AB73" s="11"/>
      <c r="AC73" s="11"/>
    </row>
    <row r="74" spans="2:29" ht="12.75" customHeight="1" x14ac:dyDescent="0.25">
      <c r="B74" s="35"/>
      <c r="D74" s="40"/>
      <c r="E74" s="40"/>
      <c r="F74" s="39"/>
      <c r="G74" s="42"/>
      <c r="H74" s="38"/>
      <c r="I74" s="39"/>
      <c r="J74" s="26"/>
      <c r="K74" s="54"/>
      <c r="L74" s="53"/>
      <c r="M74" s="53"/>
      <c r="N74" s="38"/>
      <c r="O74" s="28"/>
      <c r="P74" s="38"/>
      <c r="Q74" s="38"/>
      <c r="R74" s="38"/>
      <c r="S74" s="38"/>
      <c r="T74" s="38"/>
      <c r="U74" s="28"/>
      <c r="V74" s="28"/>
      <c r="W74" s="28"/>
      <c r="X74" s="38"/>
      <c r="Y74" s="53"/>
      <c r="Z74" s="38"/>
      <c r="AA74" s="38"/>
      <c r="AB74" s="11"/>
      <c r="AC74" s="11"/>
    </row>
    <row r="75" spans="2:29" ht="12.75" customHeight="1" x14ac:dyDescent="0.25">
      <c r="B75" s="35"/>
      <c r="D75" s="40"/>
      <c r="E75" s="40"/>
      <c r="F75" s="39"/>
      <c r="G75" s="42"/>
      <c r="H75" s="38"/>
      <c r="I75" s="39"/>
      <c r="J75" s="26"/>
      <c r="K75" s="52"/>
      <c r="L75" s="53"/>
      <c r="M75" s="53"/>
      <c r="N75" s="38"/>
      <c r="O75" s="38"/>
      <c r="P75" s="38"/>
      <c r="Q75" s="38"/>
      <c r="R75" s="38"/>
      <c r="S75" s="38"/>
      <c r="T75" s="38"/>
      <c r="U75" s="28"/>
      <c r="V75" s="28"/>
      <c r="W75" s="28"/>
      <c r="X75" s="38"/>
      <c r="Y75" s="53"/>
      <c r="Z75" s="38"/>
      <c r="AA75" s="38"/>
      <c r="AB75" s="11"/>
      <c r="AC75" s="11"/>
    </row>
    <row r="76" spans="2:29" ht="12.75" customHeight="1" x14ac:dyDescent="0.25">
      <c r="B76" s="35"/>
      <c r="D76" s="40"/>
      <c r="E76" s="40"/>
      <c r="F76" s="39"/>
      <c r="G76" s="42"/>
      <c r="H76" s="38"/>
      <c r="I76" s="39"/>
      <c r="J76" s="26"/>
      <c r="K76" s="52"/>
      <c r="L76" s="53"/>
      <c r="M76" s="53"/>
      <c r="N76" s="38"/>
      <c r="O76" s="38"/>
      <c r="P76" s="38"/>
      <c r="Q76" s="38"/>
      <c r="R76" s="38"/>
      <c r="S76" s="38"/>
      <c r="T76" s="38"/>
      <c r="U76" s="28"/>
      <c r="V76" s="28"/>
      <c r="W76" s="28"/>
      <c r="X76" s="38"/>
      <c r="Y76" s="53"/>
      <c r="Z76" s="38"/>
      <c r="AA76" s="38"/>
      <c r="AB76" s="11"/>
      <c r="AC76" s="11"/>
    </row>
    <row r="77" spans="2:29" ht="12.75" customHeight="1" x14ac:dyDescent="0.25">
      <c r="B77" s="35"/>
      <c r="D77" s="40"/>
      <c r="E77" s="40"/>
      <c r="F77" s="39"/>
      <c r="G77" s="42"/>
      <c r="H77" s="38"/>
      <c r="I77" s="39"/>
      <c r="J77" s="26"/>
      <c r="K77" s="54"/>
      <c r="L77" s="53"/>
      <c r="M77" s="53"/>
      <c r="N77" s="38"/>
      <c r="O77" s="38"/>
      <c r="P77" s="38"/>
      <c r="Q77" s="38"/>
      <c r="R77" s="38"/>
      <c r="S77" s="38"/>
      <c r="T77" s="38"/>
      <c r="U77" s="28"/>
      <c r="V77" s="28"/>
      <c r="W77" s="28"/>
      <c r="X77" s="38"/>
      <c r="Y77" s="53"/>
      <c r="Z77" s="38"/>
      <c r="AA77" s="38"/>
      <c r="AB77" s="11"/>
      <c r="AC77" s="11"/>
    </row>
    <row r="78" spans="2:29" ht="12.75" customHeight="1" x14ac:dyDescent="0.25">
      <c r="B78" s="35"/>
      <c r="D78" s="40"/>
      <c r="E78" s="40"/>
      <c r="F78" s="39"/>
      <c r="G78" s="42"/>
      <c r="H78" s="38"/>
      <c r="I78" s="39"/>
      <c r="J78" s="26"/>
      <c r="K78" s="54"/>
      <c r="L78" s="53"/>
      <c r="M78" s="53"/>
      <c r="N78" s="38"/>
      <c r="O78" s="38"/>
      <c r="P78" s="38"/>
      <c r="Q78" s="38"/>
      <c r="R78" s="38"/>
      <c r="S78" s="38"/>
      <c r="T78" s="38"/>
      <c r="U78" s="28"/>
      <c r="V78" s="28"/>
      <c r="W78" s="28"/>
      <c r="X78" s="38"/>
      <c r="Y78" s="53"/>
      <c r="Z78" s="38"/>
      <c r="AA78" s="38"/>
      <c r="AB78" s="11"/>
      <c r="AC78" s="11"/>
    </row>
    <row r="79" spans="2:29" ht="12.75" customHeight="1" x14ac:dyDescent="0.25">
      <c r="B79" s="35"/>
      <c r="D79" s="40"/>
      <c r="E79" s="40"/>
      <c r="F79" s="39"/>
      <c r="G79" s="42"/>
      <c r="H79" s="38"/>
      <c r="I79" s="39"/>
      <c r="J79" s="26"/>
      <c r="K79" s="54"/>
      <c r="L79" s="53"/>
      <c r="M79" s="53"/>
      <c r="N79" s="38"/>
      <c r="O79" s="38"/>
      <c r="P79" s="38"/>
      <c r="Q79" s="38"/>
      <c r="R79" s="38"/>
      <c r="S79" s="38"/>
      <c r="T79" s="38"/>
      <c r="U79" s="28"/>
      <c r="V79" s="28"/>
      <c r="W79" s="28"/>
      <c r="X79" s="38"/>
      <c r="Y79" s="53"/>
      <c r="Z79" s="38"/>
      <c r="AA79" s="38"/>
      <c r="AB79" s="11"/>
      <c r="AC79" s="11"/>
    </row>
    <row r="80" spans="2:29" ht="12.75" customHeight="1" x14ac:dyDescent="0.25">
      <c r="B80" s="35">
        <v>1</v>
      </c>
      <c r="D80" s="63" t="s">
        <v>101</v>
      </c>
      <c r="E80" s="64"/>
      <c r="F80" s="64"/>
      <c r="G80" s="64"/>
      <c r="H80" s="64"/>
      <c r="I80" s="64"/>
      <c r="J80" s="65"/>
      <c r="K80" s="54">
        <f>ROUNDUP(K84*0.5,1)</f>
        <v>57.7</v>
      </c>
      <c r="L80" s="54">
        <f>ROUNDUP(L84*0.5,0)</f>
        <v>31</v>
      </c>
      <c r="M80" s="61">
        <f>ROUNDUP(M84*0.5,0)</f>
        <v>3</v>
      </c>
      <c r="N80" s="61">
        <f t="shared" ref="N80:T80" si="3">ROUNDUP(N84*0.5,0)</f>
        <v>1</v>
      </c>
      <c r="O80" s="61">
        <f t="shared" si="3"/>
        <v>1</v>
      </c>
      <c r="P80" s="61">
        <f t="shared" si="3"/>
        <v>2</v>
      </c>
      <c r="Q80" s="61">
        <f t="shared" si="3"/>
        <v>1</v>
      </c>
      <c r="R80" s="61">
        <f t="shared" si="3"/>
        <v>1</v>
      </c>
      <c r="S80" s="61">
        <f t="shared" si="3"/>
        <v>1</v>
      </c>
      <c r="T80" s="61">
        <f t="shared" si="3"/>
        <v>4</v>
      </c>
      <c r="U80" s="54">
        <f>ROUNDUP(U84*0.5,1)</f>
        <v>85.8</v>
      </c>
      <c r="V80" s="54">
        <f>ROUNDUP(V84*0.5,1)</f>
        <v>14</v>
      </c>
      <c r="W80" s="54">
        <f>ROUNDUP(W84*0.5,1)</f>
        <v>908.80000000000007</v>
      </c>
      <c r="X80" s="61">
        <f t="shared" ref="X80:AB80" si="4">ROUNDUP(X84*0.5,0)</f>
        <v>2</v>
      </c>
      <c r="Y80" s="61">
        <f t="shared" si="4"/>
        <v>6</v>
      </c>
      <c r="Z80" s="61">
        <f t="shared" si="4"/>
        <v>1</v>
      </c>
      <c r="AA80" s="61">
        <f t="shared" si="4"/>
        <v>80</v>
      </c>
      <c r="AB80" s="61">
        <f t="shared" si="4"/>
        <v>3</v>
      </c>
      <c r="AC80" s="11"/>
    </row>
    <row r="81" spans="2:29" ht="12.75" customHeight="1" x14ac:dyDescent="0.25">
      <c r="B81" s="35">
        <v>2</v>
      </c>
      <c r="D81" s="63" t="s">
        <v>102</v>
      </c>
      <c r="E81" s="64"/>
      <c r="F81" s="64"/>
      <c r="G81" s="64"/>
      <c r="H81" s="64"/>
      <c r="I81" s="64"/>
      <c r="J81" s="65"/>
      <c r="K81" s="54">
        <f>ROUNDDOWN(K84*0.5,1)</f>
        <v>57.7</v>
      </c>
      <c r="L81" s="54">
        <f>ROUNDDOWN(L84*0.5,1)</f>
        <v>31</v>
      </c>
      <c r="M81" s="41">
        <f>ROUNDDOWN(M84*0.5,0)</f>
        <v>3</v>
      </c>
      <c r="N81" s="41">
        <f t="shared" ref="N81:T81" si="5">ROUNDDOWN(N84*0.5,0)</f>
        <v>0</v>
      </c>
      <c r="O81" s="41">
        <f t="shared" si="5"/>
        <v>0</v>
      </c>
      <c r="P81" s="41">
        <f t="shared" si="5"/>
        <v>1</v>
      </c>
      <c r="Q81" s="41">
        <f t="shared" si="5"/>
        <v>0</v>
      </c>
      <c r="R81" s="41">
        <f t="shared" si="5"/>
        <v>1</v>
      </c>
      <c r="S81" s="41">
        <f t="shared" si="5"/>
        <v>1</v>
      </c>
      <c r="T81" s="41">
        <f t="shared" si="5"/>
        <v>4</v>
      </c>
      <c r="U81" s="54">
        <f>ROUNDDOWN(U84*0.5,1)</f>
        <v>85.7</v>
      </c>
      <c r="V81" s="54">
        <f>ROUNDDOWN(V84*0.5,1)</f>
        <v>14</v>
      </c>
      <c r="W81" s="54">
        <f>ROUNDDOWN(W84*0.5,1)</f>
        <v>908.7</v>
      </c>
      <c r="X81" s="41">
        <f t="shared" ref="X81:AB81" si="6">ROUNDDOWN(X84*0.5,0)</f>
        <v>1</v>
      </c>
      <c r="Y81" s="41">
        <f t="shared" si="6"/>
        <v>5</v>
      </c>
      <c r="Z81" s="41">
        <f t="shared" si="6"/>
        <v>0</v>
      </c>
      <c r="AA81" s="41">
        <f t="shared" si="6"/>
        <v>79</v>
      </c>
      <c r="AB81" s="41">
        <f t="shared" si="6"/>
        <v>3</v>
      </c>
      <c r="AC81" s="11"/>
    </row>
    <row r="82" spans="2:29" ht="12.75" customHeight="1" x14ac:dyDescent="0.25">
      <c r="B82" s="35"/>
      <c r="D82" s="40"/>
      <c r="E82" s="40"/>
      <c r="F82" s="39"/>
      <c r="G82" s="42"/>
      <c r="H82" s="38"/>
      <c r="I82" s="30"/>
      <c r="J82" s="26"/>
      <c r="K82" s="54"/>
      <c r="L82" s="53"/>
      <c r="M82" s="53"/>
      <c r="N82" s="38"/>
      <c r="O82" s="38"/>
      <c r="P82" s="11"/>
      <c r="Q82" s="38"/>
      <c r="R82" s="11"/>
      <c r="S82" s="11"/>
      <c r="T82" s="11"/>
      <c r="U82" s="28"/>
      <c r="V82" s="28"/>
      <c r="W82" s="28"/>
      <c r="X82" s="37"/>
      <c r="Y82" s="53"/>
      <c r="Z82" s="29"/>
      <c r="AA82" s="29"/>
      <c r="AB82" s="11"/>
      <c r="AC82" s="11"/>
    </row>
    <row r="83" spans="2:29" ht="12.75" customHeight="1" thickBot="1" x14ac:dyDescent="0.3">
      <c r="B83" s="35"/>
      <c r="D83" s="43"/>
      <c r="E83" s="43"/>
      <c r="F83" s="44"/>
      <c r="G83" s="45"/>
      <c r="H83" s="46"/>
      <c r="I83" s="44"/>
      <c r="J83" s="47"/>
      <c r="K83" s="55"/>
      <c r="L83" s="56"/>
      <c r="M83" s="56"/>
      <c r="N83" s="46"/>
      <c r="O83" s="46"/>
      <c r="P83" s="46"/>
      <c r="Q83" s="46"/>
      <c r="R83" s="46"/>
      <c r="S83" s="46"/>
      <c r="T83" s="46"/>
      <c r="U83" s="48"/>
      <c r="V83" s="46"/>
      <c r="W83" s="48"/>
      <c r="X83" s="46"/>
      <c r="Y83" s="56"/>
      <c r="Z83" s="46"/>
      <c r="AA83" s="46"/>
      <c r="AB83" s="46"/>
      <c r="AC83" s="46"/>
    </row>
    <row r="84" spans="2:29" ht="13.5" customHeight="1" thickBot="1" x14ac:dyDescent="0.3">
      <c r="B84" s="36"/>
      <c r="D84" s="94" t="s">
        <v>112</v>
      </c>
      <c r="E84" s="95"/>
      <c r="F84" s="95"/>
      <c r="G84" s="95"/>
      <c r="H84" s="95"/>
      <c r="I84" s="95"/>
      <c r="J84" s="96"/>
      <c r="K84" s="100">
        <f>IF(K8="","",IF(K23="",IF(SUM(COUNTIF(K24:K79,"LS")+COUNTIF(K24:K79,"LUMP"))&gt;0,"LS",""),IF(SUM(K24:K79)&gt;0,ROUNDUP(SUM(K24:K79),1),"")))</f>
        <v>115.4</v>
      </c>
      <c r="L84" s="80">
        <f>IF(L8="","",IF(L23="",IF(SUM(COUNTIF(L24:L79,"LS")+COUNTIF(L24:L79,"LUMP"))&gt;0,"LS",""),IF(SUM(L24:L79)&gt;0,ROUNDUP(SUM(L24:L79),1),"")))</f>
        <v>62</v>
      </c>
      <c r="M84" s="78">
        <f>IF(M8="","",IF(M23="",IF(SUM(COUNTIF(M24:M79,"LS")+COUNTIF(M24:M79,"LUMP"))&gt;0,"LS",""),IF(SUM(M24:M79)&gt;0,ROUNDUP(SUM(M24:M79),1),"")))</f>
        <v>6</v>
      </c>
      <c r="N84" s="78">
        <f t="shared" ref="N84:S84" si="7">IF(N8="","",IF(N23="",IF(SUM(COUNTIF(N24:N79,"LS")+COUNTIF(N24:N79,"LUMP"))&gt;0,"LS",""),IF(SUM(N24:N79)&gt;0,ROUNDUP(SUM(N24:N79),1),"")))</f>
        <v>1</v>
      </c>
      <c r="O84" s="78">
        <f t="shared" si="7"/>
        <v>1</v>
      </c>
      <c r="P84" s="78">
        <f t="shared" si="7"/>
        <v>3</v>
      </c>
      <c r="Q84" s="78">
        <f t="shared" si="7"/>
        <v>1</v>
      </c>
      <c r="R84" s="78">
        <f t="shared" si="7"/>
        <v>2</v>
      </c>
      <c r="S84" s="78">
        <f t="shared" si="7"/>
        <v>2</v>
      </c>
      <c r="T84" s="78">
        <f>IF(T8="","",IF(T23="",IF(SUM(COUNTIF(T24:T79,"LS")+COUNTIF(T24:T79,"LUMP"))&gt;0,"LS",""),IF(SUM(T24:T79)&gt;0,ROUNDUP(SUM(T24:T79),1),"")))</f>
        <v>8</v>
      </c>
      <c r="U84" s="80">
        <f>IF(U8="","",IF(U23="",IF(SUM(COUNTIF(U24:U79,"LS")+COUNTIF(U24:U79,"LUMP"))&gt;0,"LS",""),IF(SUM(U24:U79)&gt;0,ROUNDUP(SUM(U24:U79),1),"")))</f>
        <v>171.5</v>
      </c>
      <c r="V84" s="80">
        <f>IF(V8="","",IF(V23="",IF(SUM(COUNTIF(V24:V79,"LS")+COUNTIF(V24:V79,"LUMP"))&gt;0,"LS",""),IF(SUM(V24:V79)&gt;0,ROUNDUP(SUM(V24:V79),1),"")))</f>
        <v>28</v>
      </c>
      <c r="W84" s="80">
        <f>IF(W8="","",IF(W23="",IF(SUM(COUNTIF(W24:W79,"LS")+COUNTIF(W24:W79,"LUMP"))&gt;0,"LS",""),IF(SUM(W24:W79)&gt;0,ROUNDUP(SUM(W24:W79),1),"")))</f>
        <v>1817.5</v>
      </c>
      <c r="X84" s="78">
        <f>IF(X8="","",IF(X23="",IF(SUM(COUNTIF(X24:X79,"LS")+COUNTIF(X24:X79,"LUMP"))&gt;0,"LS",""),IF(SUM(X24:X79)&gt;0,ROUNDUP(SUM(X24:X79),1),"")))</f>
        <v>3</v>
      </c>
      <c r="Y84" s="78">
        <f t="shared" ref="Y84:AB84" si="8">IF(Y8="","",IF(Y23="",IF(SUM(COUNTIF(Y24:Y79,"LS")+COUNTIF(Y24:Y79,"LUMP"))&gt;0,"LS",""),IF(SUM(Y24:Y79)&gt;0,ROUNDUP(SUM(Y24:Y79),1),"")))</f>
        <v>11</v>
      </c>
      <c r="Z84" s="78">
        <f t="shared" si="8"/>
        <v>1</v>
      </c>
      <c r="AA84" s="78">
        <f t="shared" si="8"/>
        <v>159</v>
      </c>
      <c r="AB84" s="78">
        <f t="shared" si="8"/>
        <v>6</v>
      </c>
      <c r="AC84" s="78" t="str">
        <f t="shared" ref="AC84" si="9">IF(AC8="","",IF(AC23="",IF(SUM(COUNTIF(AC24:AC83,"LS")+COUNTIF(AC24:AC83,"LUMP"))&gt;0,"LS",""),IF(SUM(AC24:AC83)&gt;0,ROUNDUP(SUM(AC24:AC83),1),"")))</f>
        <v/>
      </c>
    </row>
    <row r="85" spans="2:29" ht="14.5" customHeight="1" x14ac:dyDescent="0.25">
      <c r="B85" s="31" t="s">
        <v>9</v>
      </c>
      <c r="D85" s="97"/>
      <c r="E85" s="98"/>
      <c r="F85" s="98"/>
      <c r="G85" s="98"/>
      <c r="H85" s="98"/>
      <c r="I85" s="98"/>
      <c r="J85" s="99"/>
      <c r="K85" s="101"/>
      <c r="L85" s="81"/>
      <c r="M85" s="79"/>
      <c r="N85" s="79"/>
      <c r="O85" s="79"/>
      <c r="P85" s="79"/>
      <c r="Q85" s="79"/>
      <c r="R85" s="79"/>
      <c r="S85" s="79"/>
      <c r="T85" s="79"/>
      <c r="U85" s="81"/>
      <c r="V85" s="81"/>
      <c r="W85" s="81"/>
      <c r="X85" s="79"/>
      <c r="Y85" s="79"/>
      <c r="Z85" s="79"/>
      <c r="AA85" s="79"/>
      <c r="AB85" s="79"/>
      <c r="AC85" s="79"/>
    </row>
  </sheetData>
  <mergeCells count="96">
    <mergeCell ref="O24:O25"/>
    <mergeCell ref="P27:P29"/>
    <mergeCell ref="R27:R29"/>
    <mergeCell ref="X24:X25"/>
    <mergeCell ref="AB24:AB25"/>
    <mergeCell ref="AB27:AB29"/>
    <mergeCell ref="AB30:AB31"/>
    <mergeCell ref="X30:X31"/>
    <mergeCell ref="R46:R49"/>
    <mergeCell ref="X46:X49"/>
    <mergeCell ref="AB46:AB49"/>
    <mergeCell ref="F30:F31"/>
    <mergeCell ref="G30:G31"/>
    <mergeCell ref="H30:H31"/>
    <mergeCell ref="E24:E25"/>
    <mergeCell ref="F24:F25"/>
    <mergeCell ref="G24:G25"/>
    <mergeCell ref="H24:H25"/>
    <mergeCell ref="F27:F29"/>
    <mergeCell ref="G27:G29"/>
    <mergeCell ref="E27:E29"/>
    <mergeCell ref="D84:J85"/>
    <mergeCell ref="K84:K85"/>
    <mergeCell ref="L84:L85"/>
    <mergeCell ref="D30:D31"/>
    <mergeCell ref="Q11:Q22"/>
    <mergeCell ref="D24:D25"/>
    <mergeCell ref="D27:D29"/>
    <mergeCell ref="H27:H29"/>
    <mergeCell ref="P46:P49"/>
    <mergeCell ref="G57:H57"/>
    <mergeCell ref="D52:D56"/>
    <mergeCell ref="N30:N31"/>
    <mergeCell ref="G10:G23"/>
    <mergeCell ref="F10:F23"/>
    <mergeCell ref="M84:M85"/>
    <mergeCell ref="E30:E31"/>
    <mergeCell ref="D7:AC7"/>
    <mergeCell ref="AA11:AA22"/>
    <mergeCell ref="AB11:AB22"/>
    <mergeCell ref="AC11:AC22"/>
    <mergeCell ref="Z11:Z22"/>
    <mergeCell ref="D10:D23"/>
    <mergeCell ref="D8:J8"/>
    <mergeCell ref="D9:J9"/>
    <mergeCell ref="P11:P22"/>
    <mergeCell ref="R11:R22"/>
    <mergeCell ref="S11:S22"/>
    <mergeCell ref="T11:T22"/>
    <mergeCell ref="J10:J23"/>
    <mergeCell ref="I10:I23"/>
    <mergeCell ref="H10:H23"/>
    <mergeCell ref="B10:B23"/>
    <mergeCell ref="X11:X22"/>
    <mergeCell ref="Y11:Y22"/>
    <mergeCell ref="U11:U22"/>
    <mergeCell ref="V11:V22"/>
    <mergeCell ref="K11:K22"/>
    <mergeCell ref="L11:L22"/>
    <mergeCell ref="M11:M22"/>
    <mergeCell ref="N11:N22"/>
    <mergeCell ref="E10:E23"/>
    <mergeCell ref="O11:O22"/>
    <mergeCell ref="W11:W22"/>
    <mergeCell ref="N84:N85"/>
    <mergeCell ref="O84:O85"/>
    <mergeCell ref="Z84:Z85"/>
    <mergeCell ref="AA84:AA85"/>
    <mergeCell ref="AB84:AB85"/>
    <mergeCell ref="AC84:AC85"/>
    <mergeCell ref="P84:P85"/>
    <mergeCell ref="R84:R85"/>
    <mergeCell ref="S84:S85"/>
    <mergeCell ref="T84:T85"/>
    <mergeCell ref="U84:U85"/>
    <mergeCell ref="V84:V85"/>
    <mergeCell ref="W84:W85"/>
    <mergeCell ref="X84:X85"/>
    <mergeCell ref="Y84:Y85"/>
    <mergeCell ref="Q84:Q85"/>
    <mergeCell ref="D37:D39"/>
    <mergeCell ref="E37:E39"/>
    <mergeCell ref="F37:F39"/>
    <mergeCell ref="G37:G39"/>
    <mergeCell ref="H37:H39"/>
    <mergeCell ref="D46:D49"/>
    <mergeCell ref="E46:E49"/>
    <mergeCell ref="F46:F49"/>
    <mergeCell ref="G46:G49"/>
    <mergeCell ref="H46:H49"/>
    <mergeCell ref="D80:J80"/>
    <mergeCell ref="D81:J81"/>
    <mergeCell ref="E52:E56"/>
    <mergeCell ref="F52:F56"/>
    <mergeCell ref="G52:G56"/>
    <mergeCell ref="H52:H5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