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ward4\d0424591\"/>
    </mc:Choice>
  </mc:AlternateContent>
  <xr:revisionPtr revIDLastSave="0" documentId="13_ncr:1_{D8437B2B-67AE-4DDB-A2CB-9D61D630578E}" xr6:coauthVersionLast="47" xr6:coauthVersionMax="47" xr10:uidLastSave="{00000000-0000-0000-0000-000000000000}"/>
  <bookViews>
    <workbookView xWindow="57585" yWindow="2565" windowWidth="21600" windowHeight="11235" firstSheet="12" activeTab="14" xr2:uid="{95FA94AB-63E4-4AD1-A401-C3C51FDA0E58}"/>
  </bookViews>
  <sheets>
    <sheet name="HAM-74-1116L Auto Table" sheetId="1" r:id="rId1"/>
    <sheet name="HAM-74-1116L Qty Calc" sheetId="11" r:id="rId2"/>
    <sheet name="HAM-74-1116R Auto Table" sheetId="3" r:id="rId3"/>
    <sheet name="HAM-74-1116R Qty Calc" sheetId="19" r:id="rId4"/>
    <sheet name="HAM-74-1292L Auto Table" sheetId="4" r:id="rId5"/>
    <sheet name="HAM-74-1292L Qty Calc" sheetId="12" r:id="rId6"/>
    <sheet name="HAM-74-1292R Auto Table" sheetId="5" r:id="rId7"/>
    <sheet name="HAM-74-1292R Qty Calc" sheetId="18" r:id="rId8"/>
    <sheet name="HAM-74-1618L Auto Table" sheetId="10" r:id="rId9"/>
    <sheet name="HAM-74-1618L Qty Calc" sheetId="16" r:id="rId10"/>
    <sheet name="HAM-74-1618R Auto Table" sheetId="8" r:id="rId11"/>
    <sheet name="HAM-74-1618R Qty Calc" sheetId="15" r:id="rId12"/>
    <sheet name="HAM-74-1744L Auto Table" sheetId="6" r:id="rId13"/>
    <sheet name="HAM-74-1744L Qty Calc" sheetId="14" r:id="rId14"/>
    <sheet name="HAM-74-1744R Auto Table" sheetId="7" r:id="rId15"/>
    <sheet name="HAM-74-1744R Qty Calc" sheetId="13" r:id="rId16"/>
    <sheet name="Sheet2" sheetId="2" r:id="rId17"/>
    <sheet name="TEST" sheetId="9" r:id="rId18"/>
  </sheets>
  <externalReferences>
    <externalReference r:id="rId19"/>
    <externalReference r:id="rId20"/>
    <externalReference r:id="rId21"/>
  </externalReferences>
  <definedNames>
    <definedName name="GenSum">'[1]General Summary'!$B$14:$BC$1000158</definedName>
    <definedName name="HEADINGS">OFFSET([2]Lists!$B$2,0,0,MATCH("*",[2]Lists!$B$2:$B$1000000,-1),1)</definedName>
    <definedName name="ITEM">[2]!QryItem2[[#All],[ITEM]]</definedName>
    <definedName name="QryItemNamed">[2]!QryItem2[#All]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5" l="1"/>
  <c r="G121" i="19"/>
  <c r="F121" i="19"/>
  <c r="G120" i="19"/>
  <c r="G119" i="19"/>
  <c r="G118" i="19"/>
  <c r="G117" i="19"/>
  <c r="G116" i="19"/>
  <c r="U119" i="19"/>
  <c r="U115" i="19"/>
  <c r="I151" i="19"/>
  <c r="AK133" i="19"/>
  <c r="N126" i="19"/>
  <c r="Q119" i="19"/>
  <c r="Q115" i="19"/>
  <c r="N128" i="19"/>
  <c r="J121" i="19"/>
  <c r="M115" i="19"/>
  <c r="I117" i="19"/>
  <c r="I115" i="19"/>
  <c r="G137" i="11"/>
  <c r="F137" i="11"/>
  <c r="G136" i="11"/>
  <c r="F136" i="11"/>
  <c r="G135" i="11"/>
  <c r="G134" i="11"/>
  <c r="G133" i="11"/>
  <c r="G132" i="11"/>
  <c r="P151" i="11"/>
  <c r="P149" i="11"/>
  <c r="N142" i="11"/>
  <c r="N144" i="11" s="1"/>
  <c r="J140" i="11"/>
  <c r="V142" i="11"/>
  <c r="J142" i="11"/>
  <c r="I167" i="11"/>
  <c r="I168" i="11" s="1"/>
  <c r="N167" i="11"/>
  <c r="Z165" i="11"/>
  <c r="Z166" i="11"/>
  <c r="I131" i="11"/>
  <c r="I157" i="11"/>
  <c r="M131" i="11"/>
  <c r="C18" i="16"/>
  <c r="C12" i="1"/>
  <c r="C11" i="1"/>
  <c r="L125" i="11" l="1"/>
  <c r="J124" i="11"/>
  <c r="C8" i="11"/>
  <c r="C16" i="15"/>
  <c r="C12" i="15"/>
  <c r="C16" i="16"/>
  <c r="C12" i="16"/>
  <c r="C5" i="8"/>
  <c r="C5" i="10"/>
  <c r="C5" i="5"/>
  <c r="C14" i="18"/>
  <c r="C10" i="18"/>
  <c r="C5" i="4"/>
  <c r="C16" i="12"/>
  <c r="C12" i="12"/>
  <c r="C5" i="1" l="1"/>
  <c r="C127" i="15"/>
  <c r="C124" i="16"/>
  <c r="C117" i="16"/>
  <c r="C133" i="16" s="1"/>
  <c r="C85" i="13"/>
  <c r="C84" i="13"/>
  <c r="C92" i="13"/>
  <c r="C91" i="13"/>
  <c r="C105" i="13"/>
  <c r="C90" i="14"/>
  <c r="C97" i="14"/>
  <c r="C81" i="14"/>
  <c r="C30" i="14"/>
  <c r="C22" i="14"/>
  <c r="C49" i="12"/>
  <c r="C52" i="12" s="1"/>
  <c r="C62" i="12"/>
  <c r="C42" i="12"/>
  <c r="C45" i="12" s="1"/>
  <c r="C71" i="12"/>
  <c r="D78" i="12"/>
  <c r="D76" i="12"/>
  <c r="C102" i="12"/>
  <c r="C113" i="18"/>
  <c r="C4" i="1"/>
  <c r="C4" i="4"/>
  <c r="C4" i="5"/>
  <c r="C89" i="15" l="1"/>
  <c r="C90" i="15" s="1"/>
  <c r="C85" i="15"/>
  <c r="C86" i="15" s="1"/>
  <c r="C59" i="15"/>
  <c r="C60" i="15" s="1"/>
  <c r="C55" i="15"/>
  <c r="C56" i="15" s="1"/>
  <c r="C59" i="16"/>
  <c r="C60" i="16" s="1"/>
  <c r="C55" i="16"/>
  <c r="C56" i="16" s="1"/>
  <c r="C88" i="16"/>
  <c r="C84" i="16"/>
  <c r="D63" i="16"/>
  <c r="C81" i="15"/>
  <c r="C82" i="15" s="1"/>
  <c r="C71" i="15"/>
  <c r="C74" i="15" s="1"/>
  <c r="C75" i="15" s="1"/>
  <c r="D93" i="15" s="1"/>
  <c r="C48" i="15"/>
  <c r="C41" i="15"/>
  <c r="C44" i="15" s="1"/>
  <c r="C49" i="15"/>
  <c r="C49" i="16"/>
  <c r="C85" i="16"/>
  <c r="C89" i="16"/>
  <c r="C80" i="16"/>
  <c r="C81" i="16" s="1"/>
  <c r="C70" i="16"/>
  <c r="C73" i="16" s="1"/>
  <c r="C48" i="16"/>
  <c r="C44" i="16"/>
  <c r="C45" i="16" s="1"/>
  <c r="D44" i="14"/>
  <c r="D45" i="14" s="1"/>
  <c r="C11" i="4"/>
  <c r="C1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78" i="14"/>
  <c r="C72" i="14"/>
  <c r="C66" i="14"/>
  <c r="C59" i="14"/>
  <c r="C109" i="14"/>
  <c r="C110" i="14" s="1"/>
  <c r="C60" i="13"/>
  <c r="C104" i="13"/>
  <c r="C67" i="13"/>
  <c r="C30" i="13"/>
  <c r="C22" i="13"/>
  <c r="C5" i="7"/>
  <c r="C5" i="6"/>
  <c r="C191" i="19"/>
  <c r="C50" i="19"/>
  <c r="C52" i="19" s="1"/>
  <c r="C53" i="19" s="1"/>
  <c r="C43" i="19"/>
  <c r="C45" i="19" s="1"/>
  <c r="C46" i="19" s="1"/>
  <c r="C36" i="19"/>
  <c r="C38" i="19" s="1"/>
  <c r="C39" i="19" s="1"/>
  <c r="C83" i="19"/>
  <c r="C71" i="19"/>
  <c r="C73" i="19" s="1"/>
  <c r="C74" i="19" s="1"/>
  <c r="C64" i="19"/>
  <c r="C59" i="19"/>
  <c r="C60" i="19" s="1"/>
  <c r="C61" i="19" s="1"/>
  <c r="C94" i="11"/>
  <c r="C78" i="19"/>
  <c r="C79" i="19" s="1"/>
  <c r="C21" i="19"/>
  <c r="C23" i="19" s="1"/>
  <c r="C24" i="19" s="1"/>
  <c r="C84" i="19"/>
  <c r="C65" i="19"/>
  <c r="C29" i="19"/>
  <c r="C31" i="19" s="1"/>
  <c r="C32" i="19" s="1"/>
  <c r="C98" i="19"/>
  <c r="C112" i="11"/>
  <c r="C51" i="11"/>
  <c r="C53" i="11" s="1"/>
  <c r="C98" i="11"/>
  <c r="C99" i="11"/>
  <c r="C93" i="11"/>
  <c r="C80" i="11"/>
  <c r="C79" i="11"/>
  <c r="C74" i="11"/>
  <c r="C75" i="11" s="1"/>
  <c r="C86" i="11"/>
  <c r="C88" i="11" s="1"/>
  <c r="C89" i="11" s="1"/>
  <c r="C65" i="11"/>
  <c r="C67" i="11" s="1"/>
  <c r="C68" i="11" s="1"/>
  <c r="C58" i="11"/>
  <c r="C60" i="11" s="1"/>
  <c r="C61" i="11" s="1"/>
  <c r="C44" i="11"/>
  <c r="C36" i="11"/>
  <c r="H191" i="11"/>
  <c r="H193" i="11" s="1"/>
  <c r="C191" i="11"/>
  <c r="C193" i="11" s="1"/>
  <c r="C35" i="11"/>
  <c r="C30" i="11"/>
  <c r="C29" i="11"/>
  <c r="J17" i="11"/>
  <c r="J18" i="11" s="1"/>
  <c r="C8" i="1"/>
  <c r="C51" i="15" l="1"/>
  <c r="D93" i="16"/>
  <c r="D94" i="15"/>
  <c r="D95" i="15" s="1"/>
  <c r="C51" i="16"/>
  <c r="C76" i="13"/>
  <c r="C86" i="19"/>
  <c r="C87" i="19" s="1"/>
  <c r="C67" i="19"/>
  <c r="C68" i="19" s="1"/>
  <c r="C95" i="11"/>
  <c r="C76" i="11"/>
  <c r="C80" i="19"/>
  <c r="C55" i="19"/>
  <c r="C101" i="11"/>
  <c r="C102" i="11" s="1"/>
  <c r="C82" i="11"/>
  <c r="C83" i="11" s="1"/>
  <c r="B195" i="11"/>
  <c r="C54" i="11"/>
  <c r="C46" i="11"/>
  <c r="C47" i="11" s="1"/>
  <c r="C38" i="11"/>
  <c r="C39" i="11" s="1"/>
  <c r="C31" i="11"/>
  <c r="C32" i="11" s="1"/>
  <c r="C89" i="19" l="1"/>
  <c r="D90" i="19" s="1"/>
  <c r="C104" i="11"/>
  <c r="C70" i="11"/>
  <c r="D105" i="11" l="1"/>
  <c r="C6" i="1"/>
  <c r="C4" i="3"/>
  <c r="C209" i="11"/>
  <c r="C72" i="12"/>
  <c r="D59" i="12"/>
  <c r="D60" i="12" s="1"/>
  <c r="C53" i="12"/>
  <c r="C46" i="12"/>
  <c r="C75" i="18"/>
  <c r="C77" i="18" s="1"/>
  <c r="C78" i="18" s="1"/>
  <c r="D66" i="18"/>
  <c r="D67" i="18" s="1"/>
  <c r="C57" i="18"/>
  <c r="C59" i="18" s="1"/>
  <c r="C60" i="18" s="1"/>
  <c r="C51" i="18"/>
  <c r="C53" i="18" s="1"/>
  <c r="C54" i="18" s="1"/>
  <c r="D41" i="18"/>
  <c r="D42" i="18" s="1"/>
  <c r="D31" i="18"/>
  <c r="D33" i="18" s="1"/>
  <c r="D34" i="18" s="1"/>
  <c r="D25" i="18"/>
  <c r="D26" i="18" s="1"/>
  <c r="D45" i="18" s="1"/>
  <c r="D33" i="12"/>
  <c r="D35" i="12" s="1"/>
  <c r="D36" i="12" s="1"/>
  <c r="D27" i="12"/>
  <c r="D28" i="12" s="1"/>
  <c r="D143" i="12"/>
  <c r="D142" i="18"/>
  <c r="C115" i="12"/>
  <c r="C10" i="4"/>
  <c r="C9" i="4"/>
  <c r="C8" i="4"/>
  <c r="C7" i="4"/>
  <c r="C6" i="4"/>
  <c r="C3" i="4"/>
  <c r="C10" i="5"/>
  <c r="C9" i="5"/>
  <c r="C8" i="5"/>
  <c r="C7" i="5"/>
  <c r="C6" i="5"/>
  <c r="C3" i="5"/>
  <c r="C10" i="8"/>
  <c r="D44" i="18" l="1"/>
  <c r="D46" i="18" s="1"/>
  <c r="C133" i="15"/>
  <c r="C11" i="8"/>
  <c r="C9" i="8"/>
  <c r="C8" i="8"/>
  <c r="C7" i="8"/>
  <c r="C6" i="8"/>
  <c r="C4" i="8"/>
  <c r="C3" i="8"/>
  <c r="C8" i="10"/>
  <c r="C4" i="10"/>
  <c r="C6" i="10"/>
  <c r="C10" i="10"/>
  <c r="C11" i="10"/>
  <c r="C3" i="10"/>
  <c r="D162" i="15"/>
  <c r="C130" i="16"/>
  <c r="C74" i="16"/>
  <c r="D92" i="16" s="1"/>
  <c r="D94" i="16" s="1"/>
  <c r="C52" i="16"/>
  <c r="C52" i="15"/>
  <c r="D64" i="15" s="1"/>
  <c r="D33" i="15"/>
  <c r="D35" i="15" s="1"/>
  <c r="D36" i="15" s="1"/>
  <c r="D27" i="15"/>
  <c r="D28" i="15" s="1"/>
  <c r="D33" i="16"/>
  <c r="D27" i="16"/>
  <c r="D28" i="16" s="1"/>
  <c r="D161" i="16"/>
  <c r="C140" i="16"/>
  <c r="C147" i="16"/>
  <c r="C148" i="15"/>
  <c r="C73" i="13"/>
  <c r="C73" i="14"/>
  <c r="C96" i="14"/>
  <c r="U116" i="19"/>
  <c r="U120" i="19" s="1"/>
  <c r="T136" i="19" s="1"/>
  <c r="J131" i="19"/>
  <c r="J133" i="19" s="1"/>
  <c r="Q116" i="19"/>
  <c r="Q120" i="19" s="1"/>
  <c r="AJ121" i="19"/>
  <c r="M116" i="19"/>
  <c r="M119" i="19" s="1"/>
  <c r="M120" i="19" s="1"/>
  <c r="I116" i="19"/>
  <c r="I119" i="19" s="1"/>
  <c r="C179" i="19"/>
  <c r="C180" i="19" s="1"/>
  <c r="AB175" i="19"/>
  <c r="AB178" i="19" s="1"/>
  <c r="Z172" i="19"/>
  <c r="Z173" i="19" s="1"/>
  <c r="AA168" i="19"/>
  <c r="C167" i="19"/>
  <c r="I157" i="19"/>
  <c r="I156" i="19"/>
  <c r="AB152" i="19"/>
  <c r="AB155" i="19" s="1"/>
  <c r="N151" i="19"/>
  <c r="N152" i="19" s="1"/>
  <c r="I152" i="19"/>
  <c r="Z149" i="19"/>
  <c r="Z150" i="19" s="1"/>
  <c r="BL146" i="19"/>
  <c r="BL148" i="19" s="1"/>
  <c r="BL149" i="19" s="1"/>
  <c r="N123" i="19" s="1"/>
  <c r="AA145" i="19"/>
  <c r="I141" i="19"/>
  <c r="I142" i="19" s="1"/>
  <c r="BH140" i="19"/>
  <c r="I139" i="19"/>
  <c r="AB129" i="19"/>
  <c r="BB128" i="19"/>
  <c r="AP128" i="19"/>
  <c r="AU127" i="19"/>
  <c r="AI127" i="19"/>
  <c r="BB126" i="19"/>
  <c r="AP126" i="19"/>
  <c r="U126" i="19"/>
  <c r="T126" i="19"/>
  <c r="S126" i="19"/>
  <c r="J126" i="19"/>
  <c r="J128" i="19" s="1"/>
  <c r="BH125" i="19"/>
  <c r="BH124" i="19"/>
  <c r="BH126" i="19" s="1"/>
  <c r="BH128" i="19" s="1"/>
  <c r="BH129" i="19" s="1"/>
  <c r="N122" i="19" s="1"/>
  <c r="AV123" i="19"/>
  <c r="AJ123" i="19"/>
  <c r="AW121" i="19"/>
  <c r="AU130" i="19" s="1"/>
  <c r="AX121" i="19"/>
  <c r="AV130" i="19" s="1"/>
  <c r="AA121" i="19"/>
  <c r="Z126" i="19" s="1"/>
  <c r="Z125" i="19" s="1"/>
  <c r="AA120" i="19"/>
  <c r="Q114" i="19"/>
  <c r="C212" i="19"/>
  <c r="C213" i="19" s="1"/>
  <c r="C206" i="19"/>
  <c r="C207" i="19" s="1"/>
  <c r="C199" i="19"/>
  <c r="C200" i="19" s="1"/>
  <c r="C192" i="19"/>
  <c r="C185" i="19"/>
  <c r="C186" i="19" s="1"/>
  <c r="C17" i="3"/>
  <c r="C16" i="3"/>
  <c r="C14" i="3"/>
  <c r="C13" i="3"/>
  <c r="C12" i="3"/>
  <c r="C11" i="3"/>
  <c r="C10" i="3"/>
  <c r="C9" i="3"/>
  <c r="C6" i="3"/>
  <c r="C5" i="3"/>
  <c r="C3" i="3"/>
  <c r="N168" i="11"/>
  <c r="AB168" i="11"/>
  <c r="AB198" i="11"/>
  <c r="AB201" i="11" s="1"/>
  <c r="Z193" i="11"/>
  <c r="BB144" i="11"/>
  <c r="AU143" i="11"/>
  <c r="BB142" i="11"/>
  <c r="AI143" i="11"/>
  <c r="AV137" i="11"/>
  <c r="AW137" i="11" s="1"/>
  <c r="AU146" i="11" s="1"/>
  <c r="AJ137" i="11"/>
  <c r="AK137" i="11" s="1"/>
  <c r="AI146" i="11" s="1"/>
  <c r="AV139" i="11"/>
  <c r="Q131" i="11"/>
  <c r="Q132" i="11" s="1"/>
  <c r="M133" i="11"/>
  <c r="M132" i="11"/>
  <c r="M135" i="11" s="1"/>
  <c r="I133" i="11"/>
  <c r="J137" i="11" s="1"/>
  <c r="I132" i="11"/>
  <c r="I135" i="11" s="1"/>
  <c r="C183" i="11"/>
  <c r="I173" i="11"/>
  <c r="I172" i="11"/>
  <c r="BL162" i="11"/>
  <c r="BL164" i="11" s="1"/>
  <c r="BL165" i="11" s="1"/>
  <c r="N139" i="11" s="1"/>
  <c r="I158" i="11"/>
  <c r="BH156" i="11"/>
  <c r="I155" i="11"/>
  <c r="J147" i="11"/>
  <c r="J149" i="11" s="1"/>
  <c r="AB145" i="11"/>
  <c r="AP144" i="11"/>
  <c r="AP142" i="11"/>
  <c r="U142" i="11"/>
  <c r="T142" i="11"/>
  <c r="S142" i="11"/>
  <c r="J144" i="11"/>
  <c r="P145" i="11" s="1"/>
  <c r="BH141" i="11"/>
  <c r="BH140" i="11"/>
  <c r="AJ139" i="11"/>
  <c r="AA137" i="11"/>
  <c r="Z142" i="11" s="1"/>
  <c r="Z141" i="11" s="1"/>
  <c r="AA136" i="11"/>
  <c r="U132" i="11"/>
  <c r="U135" i="11" s="1"/>
  <c r="U136" i="11" s="1"/>
  <c r="Q130" i="11"/>
  <c r="Q135" i="11" l="1"/>
  <c r="Q136" i="11" s="1"/>
  <c r="D64" i="16"/>
  <c r="D65" i="16" s="1"/>
  <c r="I160" i="19"/>
  <c r="I161" i="19" s="1"/>
  <c r="AD126" i="19"/>
  <c r="AB131" i="19" s="1"/>
  <c r="AB133" i="19" s="1"/>
  <c r="AB134" i="19" s="1"/>
  <c r="C215" i="19"/>
  <c r="BH142" i="11"/>
  <c r="BH144" i="11" s="1"/>
  <c r="BH145" i="11" s="1"/>
  <c r="N138" i="11" s="1"/>
  <c r="AL139" i="11"/>
  <c r="AH143" i="11" s="1"/>
  <c r="AK149" i="11" s="1"/>
  <c r="T128" i="19"/>
  <c r="T129" i="19" s="1"/>
  <c r="AC172" i="19"/>
  <c r="AB179" i="19" s="1"/>
  <c r="AB180" i="19" s="1"/>
  <c r="AB181" i="19" s="1"/>
  <c r="I120" i="19"/>
  <c r="AX123" i="19"/>
  <c r="AT127" i="19" s="1"/>
  <c r="AY126" i="19" s="1"/>
  <c r="F120" i="19"/>
  <c r="AZ123" i="19"/>
  <c r="AV126" i="19" s="1"/>
  <c r="AC149" i="19"/>
  <c r="AB156" i="19" s="1"/>
  <c r="AB157" i="19" s="1"/>
  <c r="AB158" i="19" s="1"/>
  <c r="AK121" i="19"/>
  <c r="AI130" i="19" s="1"/>
  <c r="AL123" i="19" s="1"/>
  <c r="AH127" i="19" s="1"/>
  <c r="AM126" i="19" s="1"/>
  <c r="AL121" i="19"/>
  <c r="AJ130" i="19" s="1"/>
  <c r="AN123" i="19" s="1"/>
  <c r="AJ126" i="19" s="1"/>
  <c r="AC193" i="11"/>
  <c r="AB202" i="11" s="1"/>
  <c r="Z196" i="11"/>
  <c r="AA184" i="11"/>
  <c r="AX139" i="11"/>
  <c r="AT143" i="11" s="1"/>
  <c r="AX137" i="11"/>
  <c r="AV146" i="11" s="1"/>
  <c r="AZ139" i="11" s="1"/>
  <c r="AV142" i="11" s="1"/>
  <c r="AL137" i="11"/>
  <c r="AJ146" i="11" s="1"/>
  <c r="AN139" i="11" s="1"/>
  <c r="AJ142" i="11" s="1"/>
  <c r="I176" i="11"/>
  <c r="I177" i="11" s="1"/>
  <c r="AA161" i="11"/>
  <c r="AC165" i="11"/>
  <c r="AB172" i="11" s="1"/>
  <c r="T144" i="11"/>
  <c r="T145" i="11" s="1"/>
  <c r="M136" i="11"/>
  <c r="I136" i="11"/>
  <c r="AD142" i="11"/>
  <c r="AB147" i="11" s="1"/>
  <c r="AB149" i="11" s="1"/>
  <c r="AB150" i="11" s="1"/>
  <c r="AB171" i="11"/>
  <c r="J122" i="19" l="1"/>
  <c r="J124" i="19" s="1"/>
  <c r="J138" i="11"/>
  <c r="AB203" i="11"/>
  <c r="AB204" i="11" s="1"/>
  <c r="AM142" i="11"/>
  <c r="AB205" i="11"/>
  <c r="AB182" i="19"/>
  <c r="AW133" i="19"/>
  <c r="AB159" i="19"/>
  <c r="AY142" i="11"/>
  <c r="AW149" i="11"/>
  <c r="AB175" i="11"/>
  <c r="AB173" i="11"/>
  <c r="AB174" i="11" s="1"/>
  <c r="T134" i="19" l="1"/>
  <c r="F119" i="19" s="1"/>
  <c r="AK156" i="11"/>
  <c r="AK160" i="11" s="1"/>
  <c r="AK166" i="11" s="1"/>
  <c r="AK152" i="11"/>
  <c r="AK140" i="19"/>
  <c r="AK144" i="19" s="1"/>
  <c r="AK150" i="19" s="1"/>
  <c r="AK136" i="19"/>
  <c r="AW136" i="19"/>
  <c r="AW140" i="19"/>
  <c r="AW144" i="19" s="1"/>
  <c r="AW150" i="19" s="1"/>
  <c r="F134" i="11"/>
  <c r="AW156" i="11"/>
  <c r="AW160" i="11" s="1"/>
  <c r="AW166" i="11" s="1"/>
  <c r="AW152" i="11"/>
  <c r="F118" i="19" l="1"/>
  <c r="F116" i="19"/>
  <c r="F117" i="19"/>
  <c r="F132" i="11"/>
  <c r="F135" i="11"/>
  <c r="F133" i="11"/>
  <c r="C99" i="19"/>
  <c r="D14" i="19"/>
  <c r="D15" i="19" s="1"/>
  <c r="C134" i="18"/>
  <c r="C135" i="18" s="1"/>
  <c r="C128" i="18"/>
  <c r="C129" i="18" s="1"/>
  <c r="C121" i="18"/>
  <c r="C122" i="18" s="1"/>
  <c r="C114" i="18"/>
  <c r="C107" i="18"/>
  <c r="C108" i="18" s="1"/>
  <c r="C100" i="18"/>
  <c r="C101" i="18" s="1"/>
  <c r="C85" i="18"/>
  <c r="C86" i="18" s="1"/>
  <c r="C153" i="16"/>
  <c r="C154" i="16" s="1"/>
  <c r="C148" i="16"/>
  <c r="C141" i="16"/>
  <c r="C131" i="16"/>
  <c r="C125" i="16"/>
  <c r="C118" i="16"/>
  <c r="C102" i="16"/>
  <c r="C103" i="16" s="1"/>
  <c r="D35" i="16"/>
  <c r="D36" i="16" s="1"/>
  <c r="C154" i="15"/>
  <c r="C155" i="15" s="1"/>
  <c r="C149" i="15"/>
  <c r="C141" i="15"/>
  <c r="C142" i="15" s="1"/>
  <c r="C134" i="15"/>
  <c r="C128" i="15"/>
  <c r="C120" i="15"/>
  <c r="C121" i="15" s="1"/>
  <c r="C105" i="15"/>
  <c r="C106" i="15" s="1"/>
  <c r="C45" i="15"/>
  <c r="C102" i="14"/>
  <c r="C103" i="14" s="1"/>
  <c r="C89" i="14"/>
  <c r="C79" i="14"/>
  <c r="C67" i="14"/>
  <c r="C60" i="14"/>
  <c r="C38" i="14"/>
  <c r="C39" i="14" s="1"/>
  <c r="C47" i="14" s="1"/>
  <c r="C31" i="14"/>
  <c r="C23" i="14"/>
  <c r="D14" i="14"/>
  <c r="D15" i="14" s="1"/>
  <c r="C97" i="13"/>
  <c r="C98" i="13" s="1"/>
  <c r="C107" i="13"/>
  <c r="C74" i="13"/>
  <c r="C68" i="13"/>
  <c r="C61" i="13"/>
  <c r="C38" i="13"/>
  <c r="C39" i="13" s="1"/>
  <c r="C31" i="13"/>
  <c r="C23" i="13"/>
  <c r="D14" i="13"/>
  <c r="D15" i="13" s="1"/>
  <c r="C136" i="12"/>
  <c r="C137" i="12" s="1"/>
  <c r="C130" i="12"/>
  <c r="C131" i="12" s="1"/>
  <c r="C123" i="12"/>
  <c r="C124" i="12" s="1"/>
  <c r="C116" i="12"/>
  <c r="C109" i="12"/>
  <c r="C110" i="12" s="1"/>
  <c r="C103" i="12"/>
  <c r="C87" i="12"/>
  <c r="C88" i="12" s="1"/>
  <c r="C236" i="11"/>
  <c r="C237" i="11" s="1"/>
  <c r="C230" i="11"/>
  <c r="C231" i="11" s="1"/>
  <c r="C223" i="11"/>
  <c r="C224" i="11" s="1"/>
  <c r="C216" i="11"/>
  <c r="C210" i="11"/>
  <c r="C202" i="11"/>
  <c r="C203" i="11" s="1"/>
  <c r="C121" i="11"/>
  <c r="C113" i="11"/>
  <c r="D17" i="11"/>
  <c r="D18" i="11" s="1"/>
  <c r="B19" i="11" s="1"/>
  <c r="D63" i="15" l="1"/>
  <c r="D65" i="15" s="1"/>
  <c r="C113" i="14"/>
  <c r="C82" i="14"/>
  <c r="C77" i="13"/>
  <c r="C239" i="11"/>
  <c r="C9" i="10"/>
  <c r="C7" i="10"/>
  <c r="C6" i="6" l="1"/>
  <c r="C20" i="9" l="1"/>
  <c r="C19" i="9"/>
  <c r="C18" i="9"/>
  <c r="C17" i="9"/>
  <c r="C16" i="9"/>
  <c r="C15" i="9"/>
  <c r="C14" i="9"/>
  <c r="C13" i="9"/>
  <c r="C12" i="9"/>
  <c r="C11" i="9"/>
  <c r="C10" i="9"/>
  <c r="C9" i="9"/>
  <c r="C8" i="9"/>
  <c r="C5" i="9"/>
  <c r="C4" i="9"/>
  <c r="C3" i="9"/>
  <c r="C7" i="7"/>
  <c r="C6" i="7"/>
  <c r="C4" i="7"/>
  <c r="C3" i="7"/>
  <c r="C7" i="6"/>
  <c r="C4" i="6"/>
  <c r="C3" i="6"/>
  <c r="C3" i="1" l="1"/>
  <c r="C7" i="1"/>
  <c r="C9" i="1"/>
  <c r="D27" i="2" l="1"/>
  <c r="D26" i="2"/>
  <c r="D25" i="2"/>
  <c r="D32" i="2"/>
  <c r="D33" i="2"/>
  <c r="D34" i="2"/>
  <c r="D24" i="2" l="1"/>
  <c r="D40" i="2"/>
  <c r="D39" i="2"/>
  <c r="D38" i="2" l="1"/>
  <c r="D29" i="2"/>
  <c r="D22" i="2"/>
  <c r="D21" i="2" s="1"/>
  <c r="D19" i="2"/>
  <c r="D18" i="2" s="1"/>
  <c r="C107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choward4</author>
    <author>tc={F72E81E2-8068-4C64-9FB0-E05DB44BC06D}</author>
  </authors>
  <commentList>
    <comment ref="F136" authorId="0" shapeId="0" xr:uid="{62E8293F-2287-4205-83B3-74B623DA53CF}">
      <text>
        <r>
          <rPr>
            <b/>
            <sz val="9"/>
            <color indexed="81"/>
            <rFont val="Tahoma"/>
            <family val="2"/>
          </rPr>
          <t>choward4:</t>
        </r>
        <r>
          <rPr>
            <sz val="9"/>
            <color indexed="81"/>
            <rFont val="Tahoma"/>
            <family val="2"/>
          </rPr>
          <t xml:space="preserve">
Calculated Value</t>
        </r>
      </text>
    </comment>
    <comment ref="F137" authorId="0" shapeId="0" xr:uid="{927472A2-CD40-4764-9F83-AB0A96CC14D3}">
      <text>
        <r>
          <rPr>
            <b/>
            <sz val="9"/>
            <color indexed="81"/>
            <rFont val="Tahoma"/>
            <family val="2"/>
          </rPr>
          <t>choward4:</t>
        </r>
        <r>
          <rPr>
            <sz val="9"/>
            <color indexed="81"/>
            <rFont val="Tahoma"/>
            <family val="2"/>
          </rPr>
          <t xml:space="preserve">
Calculated Value</t>
        </r>
      </text>
    </comment>
    <comment ref="J140" authorId="1" shapeId="0" xr:uid="{F72E81E2-8068-4C64-9FB0-E05DB44BC06D}">
      <text>
        <t>[Threaded comment]
Your version of Excel allows you to read this threaded comment; however, any edits to it will get removed if the file is opened in a newer version of Excel. Learn more: https://go.microsoft.com/fwlink/?linkid=870924
Comment:
    Modified Eqn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choward4</author>
  </authors>
  <commentList>
    <comment ref="F120" authorId="0" shapeId="0" xr:uid="{094F9ADF-7213-49C8-B269-91895DDBFF3B}">
      <text>
        <r>
          <rPr>
            <b/>
            <sz val="9"/>
            <color indexed="81"/>
            <rFont val="Tahoma"/>
            <family val="2"/>
          </rPr>
          <t>choward4:</t>
        </r>
        <r>
          <rPr>
            <sz val="9"/>
            <color indexed="81"/>
            <rFont val="Tahoma"/>
            <family val="2"/>
          </rPr>
          <t xml:space="preserve">
Calculated Value</t>
        </r>
      </text>
    </comment>
    <comment ref="F121" authorId="0" shapeId="0" xr:uid="{D649B163-6223-46E4-AEA8-0AD1B97C10A8}">
      <text>
        <r>
          <rPr>
            <b/>
            <sz val="9"/>
            <color indexed="81"/>
            <rFont val="Tahoma"/>
            <family val="2"/>
          </rPr>
          <t>choward4:</t>
        </r>
        <r>
          <rPr>
            <sz val="9"/>
            <color indexed="81"/>
            <rFont val="Tahoma"/>
            <family val="2"/>
          </rPr>
          <t xml:space="preserve">
Calculated Value</t>
        </r>
      </text>
    </comment>
  </commentList>
</comments>
</file>

<file path=xl/sharedStrings.xml><?xml version="1.0" encoding="utf-8"?>
<sst xmlns="http://schemas.openxmlformats.org/spreadsheetml/2006/main" count="2454" uniqueCount="392">
  <si>
    <t>ITEM</t>
  </si>
  <si>
    <t>EXTENSION</t>
  </si>
  <si>
    <t>TOTAL</t>
  </si>
  <si>
    <t>UNIT</t>
  </si>
  <si>
    <t>DESCRIPTION</t>
  </si>
  <si>
    <t>PIERS</t>
  </si>
  <si>
    <t>FT</t>
  </si>
  <si>
    <t>EACH</t>
  </si>
  <si>
    <t>SY</t>
  </si>
  <si>
    <t>LS</t>
  </si>
  <si>
    <t>SF</t>
  </si>
  <si>
    <t>PORTIONS OF STRUCTURE REMOVED, AS PER PLAN</t>
  </si>
  <si>
    <t>STATE OF OHIO</t>
  </si>
  <si>
    <t xml:space="preserve">JOB/ PID # </t>
  </si>
  <si>
    <t>DEPARTMENT OF TRANSPORTATION</t>
  </si>
  <si>
    <t>DISTRICT 8</t>
  </si>
  <si>
    <t>CALC BY</t>
  </si>
  <si>
    <t>GTF</t>
  </si>
  <si>
    <t>DATE</t>
  </si>
  <si>
    <t>505 S. STATE ROUTE 741</t>
  </si>
  <si>
    <t>CHECKED BY</t>
  </si>
  <si>
    <t>LEBANON, OHIO  45036 </t>
  </si>
  <si>
    <t>PHONE: (513) 932-3030</t>
  </si>
  <si>
    <t>FAX: (513) 932-7651 </t>
  </si>
  <si>
    <t>LB</t>
  </si>
  <si>
    <t>EPOXY COATED REINFORCING STEEL</t>
  </si>
  <si>
    <t>CY</t>
  </si>
  <si>
    <t>LBS</t>
  </si>
  <si>
    <t>-</t>
  </si>
  <si>
    <t>(01/NHS/BR FUNDING SPLIT)</t>
  </si>
  <si>
    <t>1" PREFORMED EXPANSION JOINT FILLER</t>
  </si>
  <si>
    <t>CLASS QC3 CONCRETE, MISC.: SUPERSTRUCTURE CONCRETE WITH QC/QA, AS PER PLAN</t>
  </si>
  <si>
    <t>CLASS QC3 CONCRETE, MISC.: SUBSTRUCTURE CONCRETE WITH QC/QA, AS PER PLAN</t>
  </si>
  <si>
    <t>LUMP</t>
  </si>
  <si>
    <t>DOWEL HOLES WITH NONSHRINK, NONMETALLIC GROUT</t>
  </si>
  <si>
    <t/>
  </si>
  <si>
    <t>SEALING OF CONCRETE SURFACES</t>
  </si>
  <si>
    <t>REMOVAL OF EXISTING COATINGS FROM CONCRETE SURFACES</t>
  </si>
  <si>
    <t>1/8" PREFORMED BEARING PAD</t>
  </si>
  <si>
    <t>ELASTOMERIC BEARING WITH INTERNAL LAMINATES ONLY (NEOPRENE)</t>
  </si>
  <si>
    <t>RAILING (TWIN STEEL TUBE)</t>
  </si>
  <si>
    <t>STEEL DRIP STRIP</t>
  </si>
  <si>
    <t>POLYMER MODIFIED ASPHALT EXPANSION JOINT SYSTEM</t>
  </si>
  <si>
    <t>CF</t>
  </si>
  <si>
    <t>10000</t>
  </si>
  <si>
    <t>510</t>
  </si>
  <si>
    <t>512</t>
  </si>
  <si>
    <t>74000</t>
  </si>
  <si>
    <t>515</t>
  </si>
  <si>
    <t>12051</t>
  </si>
  <si>
    <t>516</t>
  </si>
  <si>
    <t>13600</t>
  </si>
  <si>
    <t>41100</t>
  </si>
  <si>
    <t>43100</t>
  </si>
  <si>
    <t>517</t>
  </si>
  <si>
    <t>70000</t>
  </si>
  <si>
    <t>SPECIAL</t>
  </si>
  <si>
    <t>51822300</t>
  </si>
  <si>
    <t>846</t>
  </si>
  <si>
    <t>00110</t>
  </si>
  <si>
    <t>PRE-40-0673 PID108849</t>
  </si>
  <si>
    <t xml:space="preserve">Deck Width x Deck Length x Deck Thk. =39 x 49 x .5 </t>
  </si>
  <si>
    <t>Wingwall Thickness x Wingwall Depth x Wingwall Length x 4</t>
  </si>
  <si>
    <t>EA</t>
  </si>
  <si>
    <t>No. of Beams x 2 x Both Abutments = 9 x 2 x 2</t>
  </si>
  <si>
    <t>Deck Length x 2</t>
  </si>
  <si>
    <t>Width of Superstructure/cos(skew) x Depth of Joint Filler x Both Abutments = 36/cos(19) * 28" x 2</t>
  </si>
  <si>
    <t>Calc in Plan</t>
  </si>
  <si>
    <t>PRESTRESSED CONCRETE COMPOSITE BOX BEAM BRIDGE MEMBERS, LEVEL 1, CB21-48, AS PER PLAN (48'-9" LONG)</t>
  </si>
  <si>
    <t>TYPE B WATERPROOFING</t>
  </si>
  <si>
    <t>Area of Beam End x 9 x both ends = (7 x 9 x 2)</t>
  </si>
  <si>
    <t>At Wingwall = 3' x 3' x 4 Wingwalls</t>
  </si>
  <si>
    <t>Existing sealer on abutment face x 2 =  20 SY x 2</t>
  </si>
  <si>
    <t>Existing sealer on WINGWALLS x 2 =  50 SF x 4 / 9</t>
  </si>
  <si>
    <t>abutment face x 2 =  20 SY x 2</t>
  </si>
  <si>
    <t>WINGWALLS x 2 =  50 SF x 4 / 9</t>
  </si>
  <si>
    <t>Deck Length x perimeter of Deck Edge to be sealed x 2 = (49 x 3x 2)/9</t>
  </si>
  <si>
    <t>PORTIONS OF STRUCTURE REMOVED, OVER 20 FOOT SPAN, AS PER PLAN</t>
  </si>
  <si>
    <t>SEALING OF CONCRETE SURFACES (EPOXY-URETHANE)</t>
  </si>
  <si>
    <t>514</t>
  </si>
  <si>
    <t>SURFACE PREPARATION OF EXISTING STRUCTURAL STEEL</t>
  </si>
  <si>
    <t>PAINTING STRUCTURAL STEEL, INTERMEDIATE COAT</t>
  </si>
  <si>
    <t>PAINTING STRUCTURAL STEEL, FINISH COAT</t>
  </si>
  <si>
    <t>PAINTING EXISTING STRUCTURAL STEEL, PRIME COAT</t>
  </si>
  <si>
    <t>FINAL INSPECTION REPAIR</t>
  </si>
  <si>
    <t>ABUTMENT</t>
  </si>
  <si>
    <t>SUPERSTRUCTURE</t>
  </si>
  <si>
    <t>GENERAL</t>
  </si>
  <si>
    <t>TREATING CONCRETE BRIDGE DECKS WITH GRAVITY FED RESIN</t>
  </si>
  <si>
    <t>REMOVAL OF EXISTING PAVEMENT MARKING</t>
  </si>
  <si>
    <t>STRUCTURAL STEEL MEMBERS, LEVEL UF</t>
  </si>
  <si>
    <t>519</t>
  </si>
  <si>
    <t>PATCHING CONCRETE STRUCTURE</t>
  </si>
  <si>
    <t>(100%  02/IMS/BR FUNDING)</t>
  </si>
  <si>
    <t>CLASS QC2 CONCRETE WITH QC/QA, SUPERSTRUCTURE</t>
  </si>
  <si>
    <t>CONCRETE REPAIR BY EPOXY INJECTION</t>
  </si>
  <si>
    <t>SEALING CONCRETE BRIDGE DECKS WITH HMWM RESIN</t>
  </si>
  <si>
    <t>PATCHING CONCRETE BRIDGE DECK - TYPE B</t>
  </si>
  <si>
    <t>ESTIMATED QUANTITIES - STRUCTURE No.: HAM-74-0585R</t>
  </si>
  <si>
    <t>SHT. REF.</t>
  </si>
  <si>
    <t>SPECIAL - STRUCTURES: CONSULTANT FOR CONCRETE QUALTY CONTROL INCLUDING TESTING AND INSPECTION</t>
  </si>
  <si>
    <t>FIELD PAINTING EXISTING STRUCTURAL STEEL, PRIME COAT</t>
  </si>
  <si>
    <t>FIELD PAINTING STRUCTURAL STEEL, INTERMEDIATE COAT</t>
  </si>
  <si>
    <t>FIELD PAINTING STRUCTURAL STEEL, FINISH COAT</t>
  </si>
  <si>
    <t>100% 02/IMS/BR FUNDING</t>
  </si>
  <si>
    <t>ITEM 202 - PORTIONS OF CONCRETE REMOVED = LUMP</t>
  </si>
  <si>
    <t>ITEM 511 - QC2 CONCRETE, SUPERSTRUCTURE CONCRETE WITH QC/QA</t>
  </si>
  <si>
    <t>SUPERSTRUCTURE PARAPET</t>
  </si>
  <si>
    <t xml:space="preserve">LENGTH = </t>
  </si>
  <si>
    <t xml:space="preserve">THICKNESS = </t>
  </si>
  <si>
    <t xml:space="preserve">HEIGHT = </t>
  </si>
  <si>
    <t># OF PARAPETS =</t>
  </si>
  <si>
    <t>C.F.</t>
  </si>
  <si>
    <t>ITEM 512 - SEALING CONCRETE WITH EPOXY URETHANE (1' BEYOND REMOVAL LIMITS)</t>
  </si>
  <si>
    <t>PARAPET</t>
  </si>
  <si>
    <t>LENGTH =</t>
  </si>
  <si>
    <t>HEIGHT =</t>
  </si>
  <si>
    <t>TOTAL AREA =</t>
  </si>
  <si>
    <t>ITEM 512 - REMOVAL OF CONCRETE COATINGS (1' BEYOND REMOVAL LIMITS) - IGNORE REMOVED CONCRETE</t>
  </si>
  <si>
    <t>ITEM 512 - SEALING CONCRETE DECKS WITH GRAVITY FED RESIN</t>
  </si>
  <si>
    <t>DECK LENGTH =</t>
  </si>
  <si>
    <t>DECK WIDTH =</t>
  </si>
  <si>
    <t>ITEM 513 - STRUCTURAL STEEL, LEVEL UF</t>
  </si>
  <si>
    <t>ITEM 519 - CONCRETE PATCHING</t>
  </si>
  <si>
    <t>REAR ABUTMENT BACKWALL</t>
  </si>
  <si>
    <t>WIDTH =</t>
  </si>
  <si>
    <t>FORWARD ABUTMENT BACKWALL</t>
  </si>
  <si>
    <t>ITEM SPECIAL - PATCHING CONCRETE BRIDGE DECKS, TYPE B (SQARE YARD)</t>
  </si>
  <si>
    <t>REAR ABUTMENT TOP OF BACKWALL</t>
  </si>
  <si>
    <t>FORWARD ABUTMENT TOP OF BACKWALL</t>
  </si>
  <si>
    <t>(20% INCREASE)</t>
  </si>
  <si>
    <t>DECK SLAB</t>
  </si>
  <si>
    <t>ESTIMATED QUANTITIES - STRUCTURE No.: HAM-74-1116L</t>
  </si>
  <si>
    <t>ESTIMATED QUANTITIES - STRUCTURE No.: HAM-74-1116R</t>
  </si>
  <si>
    <t>ESTIMATED QUANTITIES - STRUCTURE No.: HAM-74-1292L</t>
  </si>
  <si>
    <t>ESTIMATED QUANTITIES - STRUCTURE No.: HAM-74-1292R</t>
  </si>
  <si>
    <t>ESTIMATED QUANTITIES - STRUCTURE No.: HAM-74-1618L</t>
  </si>
  <si>
    <t>ESTIMATED QUANTITIES - STRUCTURE No.: HAM-74-1618R</t>
  </si>
  <si>
    <t>ESTIMATED QUANTITIES - STRUCTURE No.: HAM-74-1744L</t>
  </si>
  <si>
    <t>ESTIMATED QUANTITIES - STRUCTURE No.: HAM-74-1744R</t>
  </si>
  <si>
    <t>513</t>
  </si>
  <si>
    <t>STRUCTURAL STEEL, MISC.: ULTRASONIC IMPACT TREATMENT (UIT)</t>
  </si>
  <si>
    <t>HAM-74-1116L BRIDGE QUANTITIES</t>
  </si>
  <si>
    <t>HAM-74-1116R BRIDGE QUANTITIES</t>
  </si>
  <si>
    <t xml:space="preserve">ITEM 514 - (Paint the structural steel using OZEU 514 specifications using Federal Color Number 15450 Blue). </t>
  </si>
  <si>
    <t>Verify Paint Color</t>
  </si>
  <si>
    <t>Span</t>
  </si>
  <si>
    <t>V1</t>
  </si>
  <si>
    <t>V2</t>
  </si>
  <si>
    <t>Midspan</t>
  </si>
  <si>
    <t>in</t>
  </si>
  <si>
    <t>surface area:</t>
  </si>
  <si>
    <r>
      <t>2D+3W-2t</t>
    </r>
    <r>
      <rPr>
        <vertAlign val="subscript"/>
        <sz val="11"/>
        <color theme="0"/>
        <rFont val="Calibri"/>
        <family val="2"/>
        <scheme val="minor"/>
      </rPr>
      <t>w</t>
    </r>
  </si>
  <si>
    <t>00050</t>
  </si>
  <si>
    <t>SQ FT</t>
  </si>
  <si>
    <t>ft</t>
  </si>
  <si>
    <t>72" PL. Girder Straight  (18" Wide Flange) Flange thickness: 1.25" MIN, 1.50" MAX</t>
  </si>
  <si>
    <t>00056</t>
  </si>
  <si>
    <t>FIELD PAINTING OF EXISTING STRUCTURAL STEEL, PRIME COAT</t>
  </si>
  <si>
    <t>Beam Length:</t>
  </si>
  <si>
    <t>length:</t>
  </si>
  <si>
    <t>00060</t>
  </si>
  <si>
    <t>FIELD PAINTING OF EXISTING STRUCTURAL STEEL, INTERMEDIATE COAT</t>
  </si>
  <si>
    <t>designation:</t>
  </si>
  <si>
    <t>Abutment end crossframe</t>
  </si>
  <si>
    <t>L4x4x5/16</t>
  </si>
  <si>
    <t xml:space="preserve"> lb per ft</t>
  </si>
  <si>
    <t>00066</t>
  </si>
  <si>
    <t>FIELD PAINTING OF EXISTING STRUCTURAL STEEL, FINISH COAT</t>
  </si>
  <si>
    <t>area:</t>
  </si>
  <si>
    <t>sq ft</t>
  </si>
  <si>
    <t>C=</t>
  </si>
  <si>
    <t>00504</t>
  </si>
  <si>
    <t>GRINDING FINS, TEARS, SLIVERS ON EXISTING STRUCTURAL STEEL</t>
  </si>
  <si>
    <t>MANHOURS</t>
  </si>
  <si>
    <t>area + 10%:</t>
  </si>
  <si>
    <t>W30x132</t>
  </si>
  <si>
    <t>Girder Spacing =</t>
  </si>
  <si>
    <t>C</t>
  </si>
  <si>
    <t>C/3</t>
  </si>
  <si>
    <t>C/6</t>
  </si>
  <si>
    <r>
      <t>t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=</t>
    </r>
  </si>
  <si>
    <t>Total Beam Length =</t>
  </si>
  <si>
    <t>Beam Web Ht=</t>
  </si>
  <si>
    <t>Total Area per beam</t>
  </si>
  <si>
    <t>Internal Hinges</t>
  </si>
  <si>
    <t>Sq Ft</t>
  </si>
  <si>
    <t>Girder Ht=</t>
  </si>
  <si>
    <t>Total # of Beams</t>
  </si>
  <si>
    <t>Scuppers</t>
  </si>
  <si>
    <t>Bearings</t>
  </si>
  <si>
    <t>Slider-Expan.</t>
  </si>
  <si>
    <t>Fixed</t>
  </si>
  <si>
    <t>Elastomeric</t>
  </si>
  <si>
    <t>Hinge(x2)</t>
  </si>
  <si>
    <t>Total Paint Area</t>
  </si>
  <si>
    <t>Painted Area</t>
  </si>
  <si>
    <t>top/bottom</t>
  </si>
  <si>
    <t>Area</t>
  </si>
  <si>
    <t>sq in</t>
  </si>
  <si>
    <t>Quantity</t>
  </si>
  <si>
    <t>Ft</t>
  </si>
  <si>
    <t>Side</t>
  </si>
  <si>
    <t>Vert. Stiffener surf. area:</t>
  </si>
  <si>
    <t>Total Area</t>
  </si>
  <si>
    <t>Total surface</t>
  </si>
  <si>
    <t># of Stiffeners</t>
  </si>
  <si>
    <t>Each</t>
  </si>
  <si>
    <t>Area =</t>
  </si>
  <si>
    <t>Total</t>
  </si>
  <si>
    <t>Total Painted Hinges</t>
  </si>
  <si>
    <t>Stiffener edge included with web painting</t>
  </si>
  <si>
    <t>Add 10%</t>
  </si>
  <si>
    <t>Abut. &amp; Pier Brg. Stiff. surf. area:</t>
  </si>
  <si>
    <t xml:space="preserve"> Total L3x3x3/8" X-Frame member length =</t>
  </si>
  <si>
    <t>length=</t>
  </si>
  <si>
    <t>Paint area per End Crossframe</t>
  </si>
  <si>
    <t>Incl. Gusset Pl. =&gt; =</t>
  </si>
  <si>
    <t>Area + 10%</t>
  </si>
  <si>
    <t>Abutment End Crossframes</t>
  </si>
  <si>
    <t>Paint area per =</t>
  </si>
  <si>
    <t>End Crossframe</t>
  </si>
  <si>
    <t>Intermediate Bridge Crossframes</t>
  </si>
  <si>
    <t>Steel Weight for end Crossframes</t>
  </si>
  <si>
    <t>quantity:</t>
  </si>
  <si>
    <t>Pounds</t>
  </si>
  <si>
    <t>area + 10%: for Gusset Plates</t>
  </si>
  <si>
    <t>W33x130</t>
  </si>
  <si>
    <t>Beam Ht =</t>
  </si>
  <si>
    <t>Add 10% for gusset plates</t>
  </si>
  <si>
    <t>surface area Diag:</t>
  </si>
  <si>
    <t>surface area Hor:</t>
  </si>
  <si>
    <t>length Diag:</t>
  </si>
  <si>
    <t># of End Crossframes</t>
  </si>
  <si>
    <t>length Hor:</t>
  </si>
  <si>
    <t>Int. 3 Leg X-frame</t>
  </si>
  <si>
    <t>Total Weight of End Crossframe Structural Steel</t>
  </si>
  <si>
    <t>Lateral Crossframes</t>
  </si>
  <si>
    <t>Tot. Horiz. Length</t>
  </si>
  <si>
    <t>Tot. Diagonal Length</t>
  </si>
  <si>
    <t xml:space="preserve">Total Paint Area = </t>
  </si>
  <si>
    <t xml:space="preserve">Total Length = </t>
  </si>
  <si>
    <t>ITEM 513 - TRIMMING BEAM ENDS</t>
  </si>
  <si>
    <t>TOTAL =</t>
  </si>
  <si>
    <t>ITEM 513 - REPLACEMENT OF DETERIORATED END CROSS FRAMES</t>
  </si>
  <si>
    <t>TOTAL WEIGHT  =</t>
  </si>
  <si>
    <t>SF (CADD)</t>
  </si>
  <si>
    <t>GRAND TOTAL =</t>
  </si>
  <si>
    <t>(100%  02/IMS/13 FUNDING)</t>
  </si>
  <si>
    <t>W36x280 BRIDGE BEAMS</t>
  </si>
  <si>
    <t>Moment Plate Length:</t>
  </si>
  <si>
    <t>PL 18x1.25</t>
  </si>
  <si>
    <r>
      <t>Paint Perimieter around steel pier cap:                          (2*D+4*b</t>
    </r>
    <r>
      <rPr>
        <vertAlign val="subscript"/>
        <sz val="11"/>
        <color theme="1"/>
        <rFont val="Calibri"/>
        <family val="2"/>
        <scheme val="minor"/>
      </rPr>
      <t xml:space="preserve">f </t>
    </r>
    <r>
      <rPr>
        <sz val="11"/>
        <color theme="1"/>
        <rFont val="Calibri"/>
        <family val="2"/>
        <scheme val="minor"/>
      </rPr>
      <t>-2*t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</si>
  <si>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t>Pier Cap</t>
  </si>
  <si>
    <t>Pier Cap Length:</t>
  </si>
  <si>
    <t>48" PL. Girder (18" Wide Flange) Flange thickness: 2.5"</t>
  </si>
  <si>
    <t>Rear Abutment End Crossframes for Beams 1-7</t>
  </si>
  <si>
    <t>Forward Abutment End Crossframes for Beams 1-7</t>
  </si>
  <si>
    <t>14.41+(2*5.528)+(2*3.642)+2.738</t>
  </si>
  <si>
    <t>Intermediate F2 Bridge Crossframes</t>
  </si>
  <si>
    <t>W36x280</t>
  </si>
  <si>
    <t>Int. 4 Leg X-frame</t>
  </si>
  <si>
    <t>MNHR</t>
  </si>
  <si>
    <t>W36x135 BRIDGE BEAMS</t>
  </si>
  <si>
    <t>PL 13.5x0.5</t>
  </si>
  <si>
    <t>Rear Abutment End Crossframes for Beams 1-6</t>
  </si>
  <si>
    <t>Forward Abutment End Crossframes for Beams 1-6</t>
  </si>
  <si>
    <t>10.09+(2*4.34)+(2*3.214)+0</t>
  </si>
  <si>
    <t>W36x135</t>
  </si>
  <si>
    <t>Elastomeric/Rocker</t>
  </si>
  <si>
    <t>Variable Depth PL. Girder (20" Wide Flange) Flange thickness: 2.375"</t>
  </si>
  <si>
    <t>Built Up Plate Section</t>
  </si>
  <si>
    <r>
      <t>Paint Perimieter around steel pier column:                          (2*D+4*b</t>
    </r>
    <r>
      <rPr>
        <vertAlign val="subscript"/>
        <sz val="11"/>
        <color theme="1"/>
        <rFont val="Calibri"/>
        <family val="2"/>
        <scheme val="minor"/>
      </rPr>
      <t xml:space="preserve">f </t>
    </r>
    <r>
      <rPr>
        <sz val="11"/>
        <color theme="1"/>
        <rFont val="Calibri"/>
        <family val="2"/>
        <scheme val="minor"/>
      </rPr>
      <t>-2*t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</si>
  <si>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t>Pier Column</t>
  </si>
  <si>
    <t>area + 30%:</t>
  </si>
  <si>
    <t>Abut. &amp; Pier Cap. Stiff. surf. area:</t>
  </si>
  <si>
    <t>ITEM 511 - QC1 CONCRETE, MISC.: CONCRETE MEDIAN REHAB</t>
  </si>
  <si>
    <t>PIER 1</t>
  </si>
  <si>
    <t>Total =</t>
  </si>
  <si>
    <t>HAM-74-1744R BRIDGE QUANTITIES</t>
  </si>
  <si>
    <t>HAM-74-1744L BRIDGE QUANTITIES</t>
  </si>
  <si>
    <t xml:space="preserve">Grand Total = </t>
  </si>
  <si>
    <t>HAM-74-1618R BRIDGE QUANTITIES</t>
  </si>
  <si>
    <t>HAM-74-1618L BRIDGE QUANTITIES</t>
  </si>
  <si>
    <t>LENGTH REAR ABUTMENT =</t>
  </si>
  <si>
    <t>LENGTH FWD. ABUTMENT =</t>
  </si>
  <si>
    <t>REAR &amp; FWD. ABUTMENT</t>
  </si>
  <si>
    <t># OF ABUTMENTS =</t>
  </si>
  <si>
    <t>SUPERSTRUCTURE DECK</t>
  </si>
  <si>
    <t># OF DECK ENDS =</t>
  </si>
  <si>
    <t>PERIMETER =</t>
  </si>
  <si>
    <t>ABUTMENT PARAPETS</t>
  </si>
  <si>
    <t>ABUTMENT BACKWALLS</t>
  </si>
  <si>
    <t>(20% Increase for top of wingwalls)</t>
  </si>
  <si>
    <t>STRUCTURAL EXPANSION JOINT INCLUDING ELASTOMERIC STRIP SEAL, AS PER PLAN</t>
  </si>
  <si>
    <t>ITEM 516 - STRUCTURAL EXPANSION JOINT INCLUDING ELASTOMERIC STRIP SEAL, AS PER PLAN</t>
  </si>
  <si>
    <t>CLASS QC1 CONCRETE, MISC.: CONCRETE MEDIAN BARRIER</t>
  </si>
  <si>
    <t>HAM-74-1292R BRIDGE QUANTITIES</t>
  </si>
  <si>
    <t>HAM-74-1292L BRIDGE QUANTITIES</t>
  </si>
  <si>
    <t>ITEM 509 - GALVANIZED REINFORCING STEEL</t>
  </si>
  <si>
    <t>STRUCTURE CLEANING</t>
  </si>
  <si>
    <t xml:space="preserve">ITEM 512 - SEALING CONCRETE WITH EPOXY URETHANE </t>
  </si>
  <si>
    <t>ITEM 512 - SEALING CONCRETE WITH EPOXY URETHANE</t>
  </si>
  <si>
    <t>512 - EPOXY INJECT CRACK</t>
  </si>
  <si>
    <t>MEDIAN BARRIER</t>
  </si>
  <si>
    <t>PERIM=</t>
  </si>
  <si>
    <t># OF PARAPETS</t>
  </si>
  <si>
    <t>DECK PRAPETS</t>
  </si>
  <si>
    <t># OF BARRIERS =</t>
  </si>
  <si>
    <t>LEFT BRIDGE PIER COLUMNS</t>
  </si>
  <si>
    <t>PERIM =</t>
  </si>
  <si>
    <t># OF COLUMNS</t>
  </si>
  <si>
    <t>RIGHT PIER COLUMN</t>
  </si>
  <si>
    <t xml:space="preserve">TOTAL = </t>
  </si>
  <si>
    <t>ABUTMENT WING WALLS</t>
  </si>
  <si>
    <t># OF ABUTMENTS</t>
  </si>
  <si>
    <t>REAR ABUTMENT BREASTWALL, BEAM SEAT AND BACK WALL</t>
  </si>
  <si>
    <t>FORWARD ABUTMENT BREASTWALL, BEAM SEAT AND BACK WALL</t>
  </si>
  <si>
    <t>ABUTMENT TOTAL =</t>
  </si>
  <si>
    <t>ITEM 516 - 1/2" PEJF (MEDIAN BARRIER)</t>
  </si>
  <si>
    <t>PIER 2 COLUMNS</t>
  </si>
  <si>
    <t>PIER CAP LENGTH</t>
  </si>
  <si>
    <t>PIER CAP PERIM</t>
  </si>
  <si>
    <t xml:space="preserve">AREA = </t>
  </si>
  <si>
    <t>PIER COLUMNS</t>
  </si>
  <si>
    <t>COLUMN PERIM=</t>
  </si>
  <si>
    <t>COLUMN HEIGHT =</t>
  </si>
  <si>
    <t># OF COLUMNS =</t>
  </si>
  <si>
    <t>ABUTMENTS</t>
  </si>
  <si>
    <t>PIERS 3</t>
  </si>
  <si>
    <t>PIERS 1</t>
  </si>
  <si>
    <t># OF WING WALLS =</t>
  </si>
  <si>
    <t>TOTAL PIERS =</t>
  </si>
  <si>
    <t xml:space="preserve">GRAND TOTAL SEALING = </t>
  </si>
  <si>
    <t>REAR &amp; FORWARD APPROACH SLABS</t>
  </si>
  <si>
    <t># OF APPR SLABS =</t>
  </si>
  <si>
    <t>FORWARD APPROACH SLAB (ONLY)</t>
  </si>
  <si>
    <t>150% INCREASE</t>
  </si>
  <si>
    <t>LT REAR APPR. SLAB =</t>
  </si>
  <si>
    <t>APP. SLAB LENGTH =</t>
  </si>
  <si>
    <t>APP. SLAB  WIDTH =</t>
  </si>
  <si>
    <t>ITEM 509 - BLACK REBAR</t>
  </si>
  <si>
    <t>ITEM 509  - BLACK REBAR</t>
  </si>
  <si>
    <t># OF LOCATIONS =</t>
  </si>
  <si>
    <t>DECK PARAPET</t>
  </si>
  <si>
    <t>ABUTMENT PARAPET</t>
  </si>
  <si>
    <t>REAR ABUTMENT BACKWALLS</t>
  </si>
  <si>
    <t xml:space="preserve">TOTAL AREA = </t>
  </si>
  <si>
    <t>FWD ABUTMENT BACKWALLS</t>
  </si>
  <si>
    <t>DECK GRAND TOTAL =</t>
  </si>
  <si>
    <t>ABUTMENT GRAND TOTAL =</t>
  </si>
  <si>
    <t>Inc. 50% for future deterioration</t>
  </si>
  <si>
    <t>UNCOATED STEEL REINFORCMENT</t>
  </si>
  <si>
    <t>ITEM 530 - SPECIAL - STRUCTURES: CONSULTANT FOR CONCRETE QUALTY CONTROL INCLUDING TESTING AND INSPECTION</t>
  </si>
  <si>
    <t>SPECIAL - STRUCTURES: CLEANING</t>
  </si>
  <si>
    <t>ABUTMENT PATCH</t>
  </si>
  <si>
    <t>FORWARD ABUTMENT</t>
  </si>
  <si>
    <t>REAR ABUTMENT</t>
  </si>
  <si>
    <t>FORWARD ABUTMENT &amp; PIER 1</t>
  </si>
  <si>
    <t>Tota =</t>
  </si>
  <si>
    <t xml:space="preserve">Total = </t>
  </si>
  <si>
    <t>Superstructure</t>
  </si>
  <si>
    <t>Abutment</t>
  </si>
  <si>
    <t>1/2" PREFORMED EXPANSION JOINT FILLER</t>
  </si>
  <si>
    <t>ITEM 510 - DOWEL HOLES</t>
  </si>
  <si>
    <t xml:space="preserve">MEDIAN BARRIER = </t>
  </si>
  <si>
    <t>DOWEL HOLES WITH NONSHRINK, NON,ETALLIC GROUT, AS PER PLAN</t>
  </si>
  <si>
    <t>REAR ABUT =</t>
  </si>
  <si>
    <t>FWD ABUT =</t>
  </si>
  <si>
    <t>DECK =</t>
  </si>
  <si>
    <t>DECK PARAPETS =</t>
  </si>
  <si>
    <t>ITEM 513 - STRUCTURAL STEEL, MISC.: DRILLING 3" DIAMETER HOLES</t>
  </si>
  <si>
    <t>ITEM 513 - STRUCTURAL STEEL, MISC.: CUTTING AND PARTIAL REMOVAL OF STEEL BEAMS (6' PER LOCATION * 7 LOCATIONS) =</t>
  </si>
  <si>
    <t>ITEM 513 - STRUCTURAL STEEL, MISC.: GRINDING OLD WELDS, FINS, TEARS AND SLIVERS (8' PER LOCATION * 7 LOCATIONS * 2 SIDES/LOCATION) =</t>
  </si>
  <si>
    <t>STRUCTURAL STEEL, MISC.: DRILLING 3" DIAMETER HOLES</t>
  </si>
  <si>
    <t>STRUCTURAL STEEL, MISC.: CUTTING AND PARTIAL REMOVAL OF STEEL BEAMS</t>
  </si>
  <si>
    <t>STRUCTURAL STEEL, MISC.: GRINDING OLD WELDS, FINS, TEARS AND SLIVERS</t>
  </si>
  <si>
    <r>
      <t>Paint Perimieter around beam: (2*D+3*b</t>
    </r>
    <r>
      <rPr>
        <vertAlign val="subscript"/>
        <sz val="11"/>
        <color theme="1"/>
        <rFont val="Calibri"/>
        <family val="2"/>
        <scheme val="minor"/>
      </rPr>
      <t xml:space="preserve">f </t>
    </r>
    <r>
      <rPr>
        <sz val="11"/>
        <color theme="1"/>
        <rFont val="Calibri"/>
        <family val="2"/>
        <scheme val="minor"/>
      </rPr>
      <t>-2*t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</si>
  <si>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r>
      <t>Paint Perimieter around btm. moment plate:                    (2*D)+1*(18-b</t>
    </r>
    <r>
      <rPr>
        <vertAlign val="subscript"/>
        <sz val="11"/>
        <color theme="1"/>
        <rFont val="Calibri"/>
        <family val="2"/>
        <scheme val="minor"/>
      </rPr>
      <t xml:space="preserve">f </t>
    </r>
    <r>
      <rPr>
        <sz val="11"/>
        <color theme="1"/>
        <rFont val="Calibri"/>
        <family val="2"/>
        <scheme val="minor"/>
      </rPr>
      <t>)</t>
    </r>
  </si>
  <si>
    <t>Total Paint Area Beams + Pier Cap</t>
  </si>
  <si>
    <t>Combine 28 half ht. support stiffeners from both sides of pier cap into 14 full ht</t>
  </si>
  <si>
    <t>Pier Cap Stiffener surf. area:</t>
  </si>
  <si>
    <t>Pier Cap Total</t>
  </si>
  <si>
    <t>Superstructure Painting Total</t>
  </si>
  <si>
    <t>Beams</t>
  </si>
  <si>
    <r>
      <t>Paint Perimieter around btm. moment plate:                    (2*D)+1*(13.5-b</t>
    </r>
    <r>
      <rPr>
        <vertAlign val="subscript"/>
        <sz val="11"/>
        <color theme="1"/>
        <rFont val="Calibri"/>
        <family val="2"/>
        <scheme val="minor"/>
      </rPr>
      <t xml:space="preserve">f </t>
    </r>
    <r>
      <rPr>
        <sz val="11"/>
        <color theme="1"/>
        <rFont val="Calibri"/>
        <family val="2"/>
        <scheme val="minor"/>
      </rPr>
      <t>)</t>
    </r>
  </si>
  <si>
    <t>Pier Column Length:</t>
  </si>
  <si>
    <t>area: (Add 4 horiz. Stiffeners &amp; Base PL)</t>
  </si>
  <si>
    <t>Pier</t>
  </si>
  <si>
    <t>Bridge Beams</t>
  </si>
  <si>
    <t>ITEM 511 - CLASS QC2 CONCRETE, ,MISC: FAST SET CONCRETE</t>
  </si>
  <si>
    <t>CLASS QC2 CONCRETE, MISC.: FAST SET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</si>
</sst>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\-000"/>
    <numFmt numFmtId="165" formatCode="00000"/>
    <numFmt numFmtId="166" formatCode="0.000"/>
    <numFmt numFmtId="167" formatCode="0.0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i/>
      <sz val="9"/>
      <color indexed="12"/>
      <name val="Arial"/>
      <family val="2"/>
    </font>
    <font>
      <sz val="9"/>
      <name val="Arial"/>
      <family val="2"/>
    </font>
    <font>
      <i/>
      <sz val="9"/>
      <color rgb="FF0000FF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Segoe UI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299">
    <xf numFmtId="0" fontId="0" fillId="0" borderId="0" xfId="0"/>
    <xf numFmtId="0" fontId="0" fillId="2" borderId="0" xfId="0" applyFill="1"/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" fillId="0" borderId="0" xfId="0" applyFont="1"/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10" fillId="0" borderId="1" xfId="0" applyFont="1" applyBorder="1" applyAlignment="1">
      <alignment horizontal="left" vertical="center" indent="2"/>
    </xf>
    <xf numFmtId="0" fontId="10" fillId="0" borderId="1" xfId="0" quotePrefix="1" applyFont="1" applyBorder="1" applyAlignment="1">
      <alignment horizontal="left" vertical="center" wrapText="1" indent="2"/>
    </xf>
    <xf numFmtId="0" fontId="10" fillId="0" borderId="1" xfId="0" quotePrefix="1" applyFon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9" fillId="0" borderId="0" xfId="0" applyFont="1"/>
    <xf numFmtId="0" fontId="9" fillId="0" borderId="14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7" fillId="0" borderId="1" xfId="0" applyFont="1" applyBorder="1" applyAlignment="1" applyProtection="1">
      <alignment horizontal="center"/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5" fillId="0" borderId="8" xfId="0" applyNumberFormat="1" applyFont="1" applyBorder="1" applyProtection="1">
      <protection locked="0"/>
    </xf>
    <xf numFmtId="0" fontId="0" fillId="0" borderId="8" xfId="0" applyBorder="1"/>
    <xf numFmtId="0" fontId="0" fillId="0" borderId="9" xfId="0" applyBorder="1"/>
    <xf numFmtId="0" fontId="4" fillId="0" borderId="8" xfId="0" applyFont="1" applyBorder="1" applyAlignment="1">
      <alignment horizontal="left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14" fontId="7" fillId="0" borderId="3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center"/>
      <protection locked="0"/>
    </xf>
    <xf numFmtId="14" fontId="7" fillId="0" borderId="6" xfId="0" applyNumberFormat="1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/>
      <protection locked="0"/>
    </xf>
    <xf numFmtId="14" fontId="7" fillId="0" borderId="8" xfId="0" applyNumberFormat="1" applyFont="1" applyBorder="1" applyAlignment="1" applyProtection="1">
      <alignment horizontal="left"/>
      <protection locked="0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165" fontId="3" fillId="0" borderId="20" xfId="0" applyNumberFormat="1" applyFont="1" applyBorder="1" applyAlignment="1">
      <alignment horizontal="right"/>
    </xf>
    <xf numFmtId="165" fontId="3" fillId="0" borderId="21" xfId="0" applyNumberFormat="1" applyFont="1" applyBorder="1" applyAlignment="1">
      <alignment horizontal="right"/>
    </xf>
    <xf numFmtId="165" fontId="3" fillId="0" borderId="22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3" fillId="0" borderId="19" xfId="0" applyFont="1" applyBorder="1" applyAlignment="1">
      <alignment vertical="center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1" xfId="0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18" xfId="0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165" fontId="0" fillId="0" borderId="12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165" fontId="10" fillId="0" borderId="1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49" fontId="17" fillId="0" borderId="2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/>
    <xf numFmtId="0" fontId="1" fillId="0" borderId="3" xfId="0" applyFont="1" applyBorder="1"/>
    <xf numFmtId="0" fontId="0" fillId="0" borderId="3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49" fontId="1" fillId="0" borderId="3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19" fillId="0" borderId="0" xfId="0" applyFont="1"/>
    <xf numFmtId="0" fontId="0" fillId="0" borderId="33" xfId="0" applyBorder="1"/>
    <xf numFmtId="2" fontId="0" fillId="0" borderId="0" xfId="0" applyNumberFormat="1"/>
    <xf numFmtId="0" fontId="18" fillId="0" borderId="0" xfId="0" applyFont="1"/>
    <xf numFmtId="0" fontId="20" fillId="0" borderId="0" xfId="0" applyFont="1"/>
    <xf numFmtId="0" fontId="0" fillId="0" borderId="0" xfId="0" applyAlignment="1">
      <alignment wrapText="1"/>
    </xf>
    <xf numFmtId="0" fontId="23" fillId="0" borderId="0" xfId="0" applyFont="1"/>
    <xf numFmtId="0" fontId="21" fillId="0" borderId="0" xfId="0" applyFont="1"/>
    <xf numFmtId="0" fontId="24" fillId="0" borderId="0" xfId="0" applyFont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1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" fontId="0" fillId="2" borderId="0" xfId="0" applyNumberFormat="1" applyFill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1" fillId="0" borderId="34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38" xfId="0" applyFill="1" applyBorder="1"/>
    <xf numFmtId="0" fontId="0" fillId="0" borderId="35" xfId="0" applyBorder="1"/>
    <xf numFmtId="166" fontId="0" fillId="0" borderId="0" xfId="0" applyNumberFormat="1"/>
    <xf numFmtId="0" fontId="0" fillId="0" borderId="38" xfId="0" applyBorder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" fontId="0" fillId="2" borderId="19" xfId="0" applyNumberFormat="1" applyFill="1" applyBorder="1"/>
    <xf numFmtId="1" fontId="21" fillId="2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1" fontId="0" fillId="4" borderId="0" xfId="0" applyNumberFormat="1" applyFill="1" applyAlignment="1">
      <alignment horizontal="center" vertical="center"/>
    </xf>
    <xf numFmtId="0" fontId="0" fillId="0" borderId="26" xfId="0" applyBorder="1"/>
    <xf numFmtId="0" fontId="0" fillId="0" borderId="24" xfId="0" applyBorder="1"/>
    <xf numFmtId="0" fontId="27" fillId="5" borderId="39" xfId="0" applyFont="1" applyFill="1" applyBorder="1"/>
    <xf numFmtId="0" fontId="27" fillId="5" borderId="21" xfId="0" applyFont="1" applyFill="1" applyBorder="1"/>
    <xf numFmtId="1" fontId="27" fillId="5" borderId="1" xfId="0" applyNumberFormat="1" applyFont="1" applyFill="1" applyBorder="1"/>
    <xf numFmtId="0" fontId="27" fillId="5" borderId="3" xfId="0" applyFont="1" applyFill="1" applyBorder="1"/>
    <xf numFmtId="2" fontId="0" fillId="2" borderId="0" xfId="0" applyNumberFormat="1" applyFill="1"/>
    <xf numFmtId="0" fontId="0" fillId="0" borderId="37" xfId="0" applyBorder="1"/>
    <xf numFmtId="0" fontId="0" fillId="0" borderId="40" xfId="0" applyBorder="1"/>
    <xf numFmtId="0" fontId="0" fillId="0" borderId="41" xfId="0" applyBorder="1"/>
    <xf numFmtId="0" fontId="0" fillId="0" borderId="39" xfId="0" applyBorder="1"/>
    <xf numFmtId="0" fontId="0" fillId="0" borderId="21" xfId="0" applyBorder="1"/>
    <xf numFmtId="0" fontId="0" fillId="0" borderId="42" xfId="0" applyBorder="1" applyAlignment="1">
      <alignment wrapText="1"/>
    </xf>
    <xf numFmtId="0" fontId="0" fillId="0" borderId="22" xfId="0" applyBorder="1"/>
    <xf numFmtId="0" fontId="0" fillId="2" borderId="5" xfId="0" applyFill="1" applyBorder="1"/>
    <xf numFmtId="2" fontId="0" fillId="3" borderId="0" xfId="0" applyNumberFormat="1" applyFill="1"/>
    <xf numFmtId="0" fontId="0" fillId="0" borderId="43" xfId="0" applyBorder="1"/>
    <xf numFmtId="0" fontId="0" fillId="0" borderId="44" xfId="0" applyBorder="1"/>
    <xf numFmtId="9" fontId="0" fillId="0" borderId="33" xfId="0" applyNumberFormat="1" applyBorder="1"/>
    <xf numFmtId="0" fontId="0" fillId="2" borderId="33" xfId="0" applyFill="1" applyBorder="1"/>
    <xf numFmtId="0" fontId="0" fillId="3" borderId="33" xfId="0" applyFill="1" applyBorder="1"/>
    <xf numFmtId="0" fontId="0" fillId="3" borderId="44" xfId="0" applyFill="1" applyBorder="1"/>
    <xf numFmtId="0" fontId="0" fillId="6" borderId="13" xfId="0" applyFill="1" applyBorder="1"/>
    <xf numFmtId="1" fontId="0" fillId="6" borderId="17" xfId="0" applyNumberFormat="1" applyFill="1" applyBorder="1"/>
    <xf numFmtId="0" fontId="0" fillId="0" borderId="35" xfId="0" applyBorder="1" applyAlignment="1">
      <alignment horizontal="left"/>
    </xf>
    <xf numFmtId="166" fontId="0" fillId="0" borderId="1" xfId="0" applyNumberFormat="1" applyBorder="1"/>
    <xf numFmtId="0" fontId="1" fillId="0" borderId="40" xfId="0" applyFont="1" applyBorder="1"/>
    <xf numFmtId="0" fontId="0" fillId="3" borderId="35" xfId="0" applyFill="1" applyBorder="1"/>
    <xf numFmtId="0" fontId="0" fillId="3" borderId="0" xfId="0" applyFill="1" applyAlignment="1">
      <alignment horizontal="center" wrapText="1"/>
    </xf>
    <xf numFmtId="0" fontId="0" fillId="0" borderId="30" xfId="0" applyBorder="1"/>
    <xf numFmtId="0" fontId="0" fillId="3" borderId="43" xfId="0" applyFill="1" applyBorder="1"/>
    <xf numFmtId="0" fontId="0" fillId="0" borderId="1" xfId="0" applyBorder="1" applyAlignment="1">
      <alignment wrapText="1"/>
    </xf>
    <xf numFmtId="1" fontId="0" fillId="2" borderId="1" xfId="0" applyNumberFormat="1" applyFill="1" applyBorder="1"/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0" borderId="35" xfId="0" applyBorder="1" applyAlignment="1">
      <alignment wrapText="1"/>
    </xf>
    <xf numFmtId="166" fontId="0" fillId="0" borderId="33" xfId="0" applyNumberFormat="1" applyBorder="1"/>
    <xf numFmtId="0" fontId="28" fillId="0" borderId="0" xfId="0" applyFont="1"/>
    <xf numFmtId="0" fontId="29" fillId="0" borderId="0" xfId="0" applyFont="1"/>
    <xf numFmtId="1" fontId="0" fillId="2" borderId="0" xfId="0" applyNumberFormat="1" applyFill="1"/>
    <xf numFmtId="0" fontId="0" fillId="0" borderId="35" xfId="0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35" xfId="0" applyNumberFormat="1" applyBorder="1" applyAlignment="1">
      <alignment horizontal="center" vertical="center"/>
    </xf>
    <xf numFmtId="167" fontId="0" fillId="0" borderId="0" xfId="0" applyNumberFormat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1" fillId="0" borderId="36" xfId="0" applyFont="1" applyBorder="1" applyAlignment="1">
      <alignment wrapText="1"/>
    </xf>
    <xf numFmtId="0" fontId="0" fillId="0" borderId="36" xfId="0" applyBorder="1"/>
    <xf numFmtId="0" fontId="0" fillId="0" borderId="40" xfId="0" applyBorder="1" applyAlignment="1">
      <alignment horizontal="right"/>
    </xf>
    <xf numFmtId="0" fontId="0" fillId="0" borderId="40" xfId="0" applyBorder="1" applyAlignment="1">
      <alignment horizontal="center"/>
    </xf>
    <xf numFmtId="0" fontId="1" fillId="0" borderId="37" xfId="0" applyFont="1" applyBorder="1" applyAlignment="1">
      <alignment vertical="center"/>
    </xf>
    <xf numFmtId="166" fontId="0" fillId="3" borderId="0" xfId="0" applyNumberFormat="1" applyFill="1"/>
    <xf numFmtId="0" fontId="0" fillId="3" borderId="0" xfId="0" applyFill="1" applyAlignment="1">
      <alignment horizontal="center" vertical="center" wrapText="1"/>
    </xf>
    <xf numFmtId="0" fontId="0" fillId="3" borderId="35" xfId="0" applyFill="1" applyBorder="1" applyAlignment="1">
      <alignment horizontal="left"/>
    </xf>
    <xf numFmtId="0" fontId="0" fillId="0" borderId="45" xfId="0" applyBorder="1"/>
    <xf numFmtId="0" fontId="27" fillId="0" borderId="0" xfId="0" applyFont="1"/>
    <xf numFmtId="0" fontId="10" fillId="0" borderId="18" xfId="0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6" xfId="0" applyBorder="1" applyAlignment="1">
      <alignment horizontal="center"/>
    </xf>
    <xf numFmtId="0" fontId="10" fillId="0" borderId="32" xfId="0" applyFont="1" applyBorder="1" applyAlignment="1">
      <alignment horizontal="center" vertical="center" wrapText="1"/>
    </xf>
    <xf numFmtId="9" fontId="0" fillId="0" borderId="0" xfId="0" applyNumberFormat="1"/>
    <xf numFmtId="2" fontId="0" fillId="0" borderId="33" xfId="0" applyNumberFormat="1" applyBorder="1"/>
    <xf numFmtId="1" fontId="0" fillId="7" borderId="1" xfId="0" applyNumberFormat="1" applyFill="1" applyBorder="1"/>
    <xf numFmtId="167" fontId="0" fillId="0" borderId="35" xfId="0" applyNumberFormat="1" applyBorder="1" applyAlignment="1">
      <alignment horizontal="center" vertical="center" textRotation="36"/>
    </xf>
    <xf numFmtId="167" fontId="0" fillId="0" borderId="0" xfId="0" applyNumberFormat="1" applyAlignment="1">
      <alignment horizontal="center" vertical="center" textRotation="125"/>
    </xf>
    <xf numFmtId="167" fontId="0" fillId="0" borderId="0" xfId="0" applyNumberFormat="1" applyAlignment="1">
      <alignment horizontal="center" vertical="center" textRotation="150"/>
    </xf>
    <xf numFmtId="2" fontId="0" fillId="0" borderId="0" xfId="0" applyNumberFormat="1" applyAlignment="1">
      <alignment textRotation="51"/>
    </xf>
    <xf numFmtId="0" fontId="0" fillId="7" borderId="0" xfId="0" applyFill="1"/>
    <xf numFmtId="0" fontId="0" fillId="7" borderId="1" xfId="0" applyFill="1" applyBorder="1"/>
    <xf numFmtId="0" fontId="32" fillId="0" borderId="0" xfId="0" applyFont="1" applyAlignment="1">
      <alignment vertical="center" wrapText="1"/>
    </xf>
    <xf numFmtId="1" fontId="0" fillId="7" borderId="0" xfId="0" applyNumberFormat="1" applyFill="1" applyAlignment="1">
      <alignment horizontal="center" vertical="center"/>
    </xf>
    <xf numFmtId="1" fontId="27" fillId="7" borderId="1" xfId="0" applyNumberFormat="1" applyFont="1" applyFill="1" applyBorder="1"/>
    <xf numFmtId="167" fontId="0" fillId="0" borderId="0" xfId="0" applyNumberFormat="1" applyAlignment="1">
      <alignment horizontal="center" vertical="center" textRotation="131"/>
    </xf>
    <xf numFmtId="167" fontId="0" fillId="0" borderId="35" xfId="0" applyNumberFormat="1" applyBorder="1" applyAlignment="1">
      <alignment horizontal="center" vertical="center" textRotation="50"/>
    </xf>
    <xf numFmtId="167" fontId="0" fillId="0" borderId="0" xfId="0" applyNumberFormat="1" applyAlignment="1">
      <alignment horizontal="center" vertical="center" textRotation="149"/>
    </xf>
    <xf numFmtId="0" fontId="0" fillId="8" borderId="0" xfId="0" applyFill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/>
    <xf numFmtId="0" fontId="0" fillId="9" borderId="34" xfId="0" applyFill="1" applyBorder="1" applyAlignment="1">
      <alignment vertical="center" wrapText="1"/>
    </xf>
    <xf numFmtId="0" fontId="0" fillId="9" borderId="34" xfId="0" applyFill="1" applyBorder="1" applyAlignment="1">
      <alignment vertical="center"/>
    </xf>
    <xf numFmtId="0" fontId="0" fillId="9" borderId="0" xfId="0" applyFill="1"/>
    <xf numFmtId="0" fontId="0" fillId="9" borderId="1" xfId="0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0" fillId="9" borderId="21" xfId="0" applyFill="1" applyBorder="1" applyAlignment="1">
      <alignment vertical="center"/>
    </xf>
    <xf numFmtId="0" fontId="0" fillId="9" borderId="19" xfId="0" applyFill="1" applyBorder="1"/>
    <xf numFmtId="0" fontId="0" fillId="10" borderId="1" xfId="0" applyFill="1" applyBorder="1" applyAlignment="1">
      <alignment vertical="center" wrapText="1"/>
    </xf>
    <xf numFmtId="0" fontId="0" fillId="10" borderId="1" xfId="0" applyFill="1" applyBorder="1"/>
    <xf numFmtId="0" fontId="21" fillId="10" borderId="1" xfId="0" applyFont="1" applyFill="1" applyBorder="1" applyAlignment="1">
      <alignment vertical="center" wrapText="1"/>
    </xf>
    <xf numFmtId="0" fontId="21" fillId="10" borderId="34" xfId="0" applyFont="1" applyFill="1" applyBorder="1" applyAlignment="1">
      <alignment vertical="center" wrapText="1"/>
    </xf>
    <xf numFmtId="0" fontId="21" fillId="10" borderId="34" xfId="0" applyFont="1" applyFill="1" applyBorder="1" applyAlignment="1">
      <alignment vertical="center"/>
    </xf>
    <xf numFmtId="0" fontId="0" fillId="10" borderId="1" xfId="0" applyFill="1" applyBorder="1" applyAlignment="1">
      <alignment wrapText="1"/>
    </xf>
    <xf numFmtId="0" fontId="27" fillId="10" borderId="1" xfId="0" applyFont="1" applyFill="1" applyBorder="1"/>
    <xf numFmtId="0" fontId="21" fillId="10" borderId="1" xfId="0" applyFont="1" applyFill="1" applyBorder="1"/>
    <xf numFmtId="0" fontId="0" fillId="10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21" fillId="10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 wrapText="1"/>
    </xf>
    <xf numFmtId="0" fontId="0" fillId="11" borderId="1" xfId="0" applyFill="1" applyBorder="1"/>
    <xf numFmtId="0" fontId="27" fillId="11" borderId="1" xfId="0" applyFont="1" applyFill="1" applyBorder="1"/>
    <xf numFmtId="0" fontId="0" fillId="11" borderId="34" xfId="0" applyFill="1" applyBorder="1" applyAlignment="1">
      <alignment vertical="center" wrapText="1"/>
    </xf>
    <xf numFmtId="0" fontId="27" fillId="11" borderId="34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0" fontId="21" fillId="11" borderId="21" xfId="0" applyFont="1" applyFill="1" applyBorder="1" applyAlignment="1">
      <alignment vertical="center"/>
    </xf>
    <xf numFmtId="0" fontId="27" fillId="11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 wrapText="1"/>
    </xf>
    <xf numFmtId="0" fontId="27" fillId="12" borderId="1" xfId="0" applyFont="1" applyFill="1" applyBorder="1"/>
    <xf numFmtId="0" fontId="27" fillId="12" borderId="19" xfId="0" applyFont="1" applyFill="1" applyBorder="1" applyAlignment="1">
      <alignment vertical="center" wrapText="1"/>
    </xf>
    <xf numFmtId="0" fontId="27" fillId="12" borderId="34" xfId="0" applyFont="1" applyFill="1" applyBorder="1" applyAlignment="1">
      <alignment vertical="center" wrapText="1"/>
    </xf>
    <xf numFmtId="0" fontId="27" fillId="12" borderId="34" xfId="0" applyFont="1" applyFill="1" applyBorder="1" applyAlignment="1">
      <alignment vertical="center"/>
    </xf>
    <xf numFmtId="0" fontId="27" fillId="12" borderId="1" xfId="0" applyFont="1" applyFill="1" applyBorder="1" applyAlignment="1">
      <alignment vertical="center"/>
    </xf>
    <xf numFmtId="0" fontId="33" fillId="12" borderId="1" xfId="0" applyFont="1" applyFill="1" applyBorder="1" applyAlignment="1">
      <alignment vertical="center"/>
    </xf>
    <xf numFmtId="0" fontId="27" fillId="12" borderId="21" xfId="0" applyFont="1" applyFill="1" applyBorder="1" applyAlignment="1">
      <alignment vertical="center"/>
    </xf>
    <xf numFmtId="0" fontId="27" fillId="12" borderId="1" xfId="0" applyFont="1" applyFill="1" applyBorder="1" applyAlignment="1">
      <alignment wrapText="1"/>
    </xf>
    <xf numFmtId="0" fontId="0" fillId="10" borderId="34" xfId="0" applyFill="1" applyBorder="1" applyAlignment="1">
      <alignment vertical="center" wrapText="1"/>
    </xf>
    <xf numFmtId="0" fontId="21" fillId="11" borderId="1" xfId="0" applyFont="1" applyFill="1" applyBorder="1"/>
    <xf numFmtId="0" fontId="21" fillId="11" borderId="34" xfId="0" applyFont="1" applyFill="1" applyBorder="1" applyAlignment="1">
      <alignment vertical="center"/>
    </xf>
    <xf numFmtId="0" fontId="21" fillId="11" borderId="1" xfId="0" applyFont="1" applyFill="1" applyBorder="1" applyAlignment="1">
      <alignment vertical="center"/>
    </xf>
    <xf numFmtId="0" fontId="27" fillId="11" borderId="19" xfId="0" applyFont="1" applyFill="1" applyBorder="1" applyAlignment="1">
      <alignment vertical="center" wrapText="1"/>
    </xf>
    <xf numFmtId="0" fontId="27" fillId="11" borderId="21" xfId="0" applyFont="1" applyFill="1" applyBorder="1" applyAlignment="1">
      <alignment vertical="center"/>
    </xf>
    <xf numFmtId="0" fontId="27" fillId="10" borderId="21" xfId="0" applyFont="1" applyFill="1" applyBorder="1" applyAlignment="1">
      <alignment vertical="center"/>
    </xf>
    <xf numFmtId="0" fontId="27" fillId="10" borderId="19" xfId="0" applyFont="1" applyFill="1" applyBorder="1" applyAlignment="1">
      <alignment vertical="center" wrapText="1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6" borderId="11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0" fillId="6" borderId="16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1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</cellXfs>
  <cellStyles count="24">
    <cellStyle name="Hyperlink 2" xfId="20" xr:uid="{00000000-0005-0000-0000-000001000000}"/>
    <cellStyle name="Normal" xfId="0" builtinId="0"/>
    <cellStyle name="Normal 2" xfId="1" xr:uid="{EF788823-CC3E-4AF6-A23F-9A86B7964B82}"/>
    <cellStyle name="Normal 2 2" xfId="8" xr:uid="{00000000-0005-0000-0000-000004000000}"/>
    <cellStyle name="Normal 2 2 2" xfId="11" xr:uid="{00000000-0005-0000-0000-000005000000}"/>
    <cellStyle name="Normal 2 3" xfId="5" xr:uid="{00000000-0005-0000-0000-000006000000}"/>
    <cellStyle name="Normal 2 3 2" xfId="10" xr:uid="{00000000-0005-0000-0000-000007000000}"/>
    <cellStyle name="Normal 2 4" xfId="9" xr:uid="{00000000-0005-0000-0000-000008000000}"/>
    <cellStyle name="Normal 2 5" xfId="12" xr:uid="{00000000-0005-0000-0000-000009000000}"/>
    <cellStyle name="Normal 2 6" xfId="18" xr:uid="{00000000-0005-0000-0000-00000A000000}"/>
    <cellStyle name="Normal 3" xfId="2" xr:uid="{00000000-0005-0000-0000-00000B000000}"/>
    <cellStyle name="Normal 3 2" xfId="7" xr:uid="{00000000-0005-0000-0000-00000C000000}"/>
    <cellStyle name="Normal 3 2 2" xfId="13" xr:uid="{00000000-0005-0000-0000-00000D000000}"/>
    <cellStyle name="Normal 3 3" xfId="19" xr:uid="{00000000-0005-0000-0000-00000E000000}"/>
    <cellStyle name="Normal 4" xfId="3" xr:uid="{00000000-0005-0000-0000-00000F000000}"/>
    <cellStyle name="Normal 4 2" xfId="6" xr:uid="{00000000-0005-0000-0000-000010000000}"/>
    <cellStyle name="Normal 5" xfId="4" xr:uid="{00000000-0005-0000-0000-000011000000}"/>
    <cellStyle name="Normal 5 2" xfId="14" xr:uid="{00000000-0005-0000-0000-000012000000}"/>
    <cellStyle name="Normal 6" xfId="15" xr:uid="{00000000-0005-0000-0000-000013000000}"/>
    <cellStyle name="Normal 6 2" xfId="16" xr:uid="{00000000-0005-0000-0000-000014000000}"/>
    <cellStyle name="Normal 6 3" xfId="17" xr:uid="{00000000-0005-0000-0000-000015000000}"/>
    <cellStyle name="Normal 7" xfId="21" xr:uid="{00000000-0005-0000-0000-000016000000}"/>
    <cellStyle name="Normal 7 2" xfId="22" xr:uid="{00000000-0005-0000-0000-000017000000}"/>
    <cellStyle name="Normal 8" xfId="23" xr:uid="{00000000-0005-0000-0000-000018000000}"/>
  </cellStyles>
  <dxfs count="5">
    <dxf>
      <fill>
        <patternFill>
          <bgColor theme="3" tint="0.79998168889431442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color theme="0"/>
      </font>
      <fill>
        <patternFill>
          <bgColor theme="3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ItemE13" pivot="0" count="4" xr9:uid="{00000000-0011-0000-FFFF-FFFF00000000}">
      <tableStyleElement type="wholeTable" dxfId="4"/>
      <tableStyleElement type="headerRow" dxfId="3"/>
      <tableStyleElement type="firstRowStripe" dxfId="2"/>
      <tableStyleElement type="secondRowStripe" dxfId="1"/>
    </tableStyle>
    <tableStyle name="Table Style 1" pivot="0" count="1" xr9:uid="{00000000-0011-0000-FFFF-FFFF01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90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86BBB85-7446-4FE9-963B-509AC66D3720}"/>
            </a:ext>
          </a:extLst>
        </xdr:cNvPr>
        <xdr:cNvSpPr/>
      </xdr:nvSpPr>
      <xdr:spPr>
        <a:xfrm>
          <a:off x="0" y="19049"/>
          <a:ext cx="16411575" cy="141922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10</xdr:col>
      <xdr:colOff>85725</xdr:colOff>
      <xdr:row>169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DC41FBE-03A9-4325-8E1F-283221C68A0F}"/>
            </a:ext>
          </a:extLst>
        </xdr:cNvPr>
        <xdr:cNvSpPr/>
      </xdr:nvSpPr>
      <xdr:spPr>
        <a:xfrm>
          <a:off x="0" y="11972924"/>
          <a:ext cx="11688907" cy="12133985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169</xdr:row>
      <xdr:rowOff>0</xdr:rowOff>
    </xdr:from>
    <xdr:to>
      <xdr:col>10</xdr:col>
      <xdr:colOff>99581</xdr:colOff>
      <xdr:row>236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784DCDF-0DDC-4851-A74A-DEFFC65A94AB}"/>
            </a:ext>
          </a:extLst>
        </xdr:cNvPr>
        <xdr:cNvSpPr/>
      </xdr:nvSpPr>
      <xdr:spPr>
        <a:xfrm>
          <a:off x="13856" y="24144152"/>
          <a:ext cx="11688907" cy="1135812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237</xdr:row>
      <xdr:rowOff>197450</xdr:rowOff>
    </xdr:from>
    <xdr:to>
      <xdr:col>10</xdr:col>
      <xdr:colOff>113437</xdr:colOff>
      <xdr:row>315</xdr:row>
      <xdr:rowOff>183596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AE44817-10CF-4633-91B2-891E905387CF}"/>
            </a:ext>
          </a:extLst>
        </xdr:cNvPr>
        <xdr:cNvSpPr/>
      </xdr:nvSpPr>
      <xdr:spPr>
        <a:xfrm>
          <a:off x="27712" y="35717041"/>
          <a:ext cx="11688907" cy="12160828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316</xdr:row>
      <xdr:rowOff>0</xdr:rowOff>
    </xdr:from>
    <xdr:to>
      <xdr:col>10</xdr:col>
      <xdr:colOff>92657</xdr:colOff>
      <xdr:row>373</xdr:row>
      <xdr:rowOff>197458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B1DD43F-6782-44A9-BF18-0898AA60B7D9}"/>
            </a:ext>
          </a:extLst>
        </xdr:cNvPr>
        <xdr:cNvSpPr/>
      </xdr:nvSpPr>
      <xdr:spPr>
        <a:xfrm>
          <a:off x="6932" y="47905585"/>
          <a:ext cx="11688907" cy="12160828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374</xdr:row>
      <xdr:rowOff>190535</xdr:rowOff>
    </xdr:from>
    <xdr:to>
      <xdr:col>10</xdr:col>
      <xdr:colOff>106513</xdr:colOff>
      <xdr:row>436</xdr:row>
      <xdr:rowOff>72772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4E6F58D-C203-4DE3-9BCA-D912E9BFAE4D}"/>
            </a:ext>
          </a:extLst>
        </xdr:cNvPr>
        <xdr:cNvSpPr/>
      </xdr:nvSpPr>
      <xdr:spPr>
        <a:xfrm>
          <a:off x="20788" y="60267308"/>
          <a:ext cx="11688907" cy="12160828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72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51565C6-AB8E-4029-9FF6-9F7DFCE08576}"/>
            </a:ext>
          </a:extLst>
        </xdr:cNvPr>
        <xdr:cNvSpPr/>
      </xdr:nvSpPr>
      <xdr:spPr>
        <a:xfrm>
          <a:off x="0" y="19049"/>
          <a:ext cx="16306800" cy="159067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10</xdr:col>
      <xdr:colOff>85725</xdr:colOff>
      <xdr:row>151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4B10C84-F173-4F43-84C7-44568EAA7649}"/>
            </a:ext>
          </a:extLst>
        </xdr:cNvPr>
        <xdr:cNvSpPr/>
      </xdr:nvSpPr>
      <xdr:spPr>
        <a:xfrm>
          <a:off x="0" y="16106775"/>
          <a:ext cx="16306800" cy="14478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151</xdr:row>
      <xdr:rowOff>0</xdr:rowOff>
    </xdr:from>
    <xdr:to>
      <xdr:col>10</xdr:col>
      <xdr:colOff>99581</xdr:colOff>
      <xdr:row>218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600FAF3-3D1F-44FB-8072-059B0ECFF8F5}"/>
            </a:ext>
          </a:extLst>
        </xdr:cNvPr>
        <xdr:cNvSpPr/>
      </xdr:nvSpPr>
      <xdr:spPr>
        <a:xfrm>
          <a:off x="13856" y="30584775"/>
          <a:ext cx="16306800" cy="12573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219</xdr:row>
      <xdr:rowOff>197450</xdr:rowOff>
    </xdr:from>
    <xdr:to>
      <xdr:col>10</xdr:col>
      <xdr:colOff>113437</xdr:colOff>
      <xdr:row>297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78148EF-237D-46E9-A4CD-8B3EA1B536AC}"/>
            </a:ext>
          </a:extLst>
        </xdr:cNvPr>
        <xdr:cNvSpPr/>
      </xdr:nvSpPr>
      <xdr:spPr>
        <a:xfrm>
          <a:off x="27712" y="43250450"/>
          <a:ext cx="16306800" cy="1447367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298</xdr:row>
      <xdr:rowOff>0</xdr:rowOff>
    </xdr:from>
    <xdr:to>
      <xdr:col>10</xdr:col>
      <xdr:colOff>92657</xdr:colOff>
      <xdr:row>355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7AE285B-BBC7-4804-95B5-05F8B8E8D4DE}"/>
            </a:ext>
          </a:extLst>
        </xdr:cNvPr>
        <xdr:cNvSpPr/>
      </xdr:nvSpPr>
      <xdr:spPr>
        <a:xfrm>
          <a:off x="6932" y="57731025"/>
          <a:ext cx="16306800" cy="10093933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356</xdr:row>
      <xdr:rowOff>190535</xdr:rowOff>
    </xdr:from>
    <xdr:to>
      <xdr:col>10</xdr:col>
      <xdr:colOff>106513</xdr:colOff>
      <xdr:row>418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2AB78CF-E503-4F0D-976F-9451ACD57681}"/>
            </a:ext>
          </a:extLst>
        </xdr:cNvPr>
        <xdr:cNvSpPr/>
      </xdr:nvSpPr>
      <xdr:spPr>
        <a:xfrm>
          <a:off x="20788" y="67922810"/>
          <a:ext cx="16306800" cy="1045498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247650</xdr:colOff>
      <xdr:row>6</xdr:row>
      <xdr:rowOff>28575</xdr:rowOff>
    </xdr:to>
    <xdr:pic>
      <xdr:nvPicPr>
        <xdr:cNvPr id="3" name="Picture 2" descr="ODOTLogoSm.jpg">
          <a:extLst>
            <a:ext uri="{FF2B5EF4-FFF2-40B4-BE49-F238E27FC236}">
              <a16:creationId xmlns:a16="http://schemas.microsoft.com/office/drawing/2014/main" id="{38EBA40E-29E8-44F2-8AB3-0B9E49E74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0668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85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4CC6659-E4F0-4638-A4E4-7CEFE2C43A40}"/>
            </a:ext>
          </a:extLst>
        </xdr:cNvPr>
        <xdr:cNvSpPr/>
      </xdr:nvSpPr>
      <xdr:spPr>
        <a:xfrm>
          <a:off x="0" y="19049"/>
          <a:ext cx="16306800" cy="159067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10</xdr:col>
      <xdr:colOff>85725</xdr:colOff>
      <xdr:row>164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5103819-8A98-4A09-B418-DCC6A0A42CB5}"/>
            </a:ext>
          </a:extLst>
        </xdr:cNvPr>
        <xdr:cNvSpPr/>
      </xdr:nvSpPr>
      <xdr:spPr>
        <a:xfrm>
          <a:off x="0" y="16106775"/>
          <a:ext cx="16306800" cy="14478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164</xdr:row>
      <xdr:rowOff>0</xdr:rowOff>
    </xdr:from>
    <xdr:to>
      <xdr:col>10</xdr:col>
      <xdr:colOff>99581</xdr:colOff>
      <xdr:row>231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B55C93E-6A34-436B-B2FB-B657EB5A3A66}"/>
            </a:ext>
          </a:extLst>
        </xdr:cNvPr>
        <xdr:cNvSpPr/>
      </xdr:nvSpPr>
      <xdr:spPr>
        <a:xfrm>
          <a:off x="13856" y="30584775"/>
          <a:ext cx="16306800" cy="12573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232</xdr:row>
      <xdr:rowOff>197450</xdr:rowOff>
    </xdr:from>
    <xdr:to>
      <xdr:col>10</xdr:col>
      <xdr:colOff>113437</xdr:colOff>
      <xdr:row>310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15CDA79-988B-4FE3-AC6E-FBE5ED854763}"/>
            </a:ext>
          </a:extLst>
        </xdr:cNvPr>
        <xdr:cNvSpPr/>
      </xdr:nvSpPr>
      <xdr:spPr>
        <a:xfrm>
          <a:off x="27712" y="43250450"/>
          <a:ext cx="16306800" cy="1447367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311</xdr:row>
      <xdr:rowOff>0</xdr:rowOff>
    </xdr:from>
    <xdr:to>
      <xdr:col>10</xdr:col>
      <xdr:colOff>92657</xdr:colOff>
      <xdr:row>368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312119D-5AE4-4A7C-ADCF-F200831BC26A}"/>
            </a:ext>
          </a:extLst>
        </xdr:cNvPr>
        <xdr:cNvSpPr/>
      </xdr:nvSpPr>
      <xdr:spPr>
        <a:xfrm>
          <a:off x="6932" y="57731025"/>
          <a:ext cx="16306800" cy="10093933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369</xdr:row>
      <xdr:rowOff>190535</xdr:rowOff>
    </xdr:from>
    <xdr:to>
      <xdr:col>10</xdr:col>
      <xdr:colOff>106513</xdr:colOff>
      <xdr:row>431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9277AFE-99D2-4D4F-A97E-94FE45EE85F7}"/>
            </a:ext>
          </a:extLst>
        </xdr:cNvPr>
        <xdr:cNvSpPr/>
      </xdr:nvSpPr>
      <xdr:spPr>
        <a:xfrm>
          <a:off x="20788" y="67922810"/>
          <a:ext cx="16306800" cy="1045498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247650</xdr:colOff>
      <xdr:row>139</xdr:row>
      <xdr:rowOff>9525</xdr:rowOff>
    </xdr:from>
    <xdr:to>
      <xdr:col>29</xdr:col>
      <xdr:colOff>0</xdr:colOff>
      <xdr:row>143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D84CD24-6966-42A2-89E4-CFF6EFA88205}"/>
            </a:ext>
          </a:extLst>
        </xdr:cNvPr>
        <xdr:cNvCxnSpPr/>
      </xdr:nvCxnSpPr>
      <xdr:spPr>
        <a:xfrm>
          <a:off x="16537168" y="20427983"/>
          <a:ext cx="958980" cy="11501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139</xdr:row>
      <xdr:rowOff>9525</xdr:rowOff>
    </xdr:from>
    <xdr:to>
      <xdr:col>27</xdr:col>
      <xdr:colOff>238125</xdr:colOff>
      <xdr:row>143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33722DF-AE40-48B0-BB42-35D71104F704}"/>
            </a:ext>
          </a:extLst>
        </xdr:cNvPr>
        <xdr:cNvCxnSpPr/>
      </xdr:nvCxnSpPr>
      <xdr:spPr>
        <a:xfrm flipV="1">
          <a:off x="15695727" y="20427983"/>
          <a:ext cx="831916" cy="11501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143</xdr:row>
      <xdr:rowOff>47625</xdr:rowOff>
    </xdr:from>
    <xdr:to>
      <xdr:col>29</xdr:col>
      <xdr:colOff>6350</xdr:colOff>
      <xdr:row>143</xdr:row>
      <xdr:rowOff>50800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F3F6B29-FA6C-436C-8647-98545307E901}"/>
            </a:ext>
          </a:extLst>
        </xdr:cNvPr>
        <xdr:cNvCxnSpPr/>
      </xdr:nvCxnSpPr>
      <xdr:spPr>
        <a:xfrm flipH="1" flipV="1">
          <a:off x="15686202" y="21606726"/>
          <a:ext cx="1816296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219075</xdr:colOff>
      <xdr:row>140</xdr:row>
      <xdr:rowOff>57150</xdr:rowOff>
    </xdr:from>
    <xdr:to>
      <xdr:col>35</xdr:col>
      <xdr:colOff>47625</xdr:colOff>
      <xdr:row>144</xdr:row>
      <xdr:rowOff>152399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B0CE960B-4727-4E7A-A32C-80066B3ABC4D}"/>
            </a:ext>
          </a:extLst>
        </xdr:cNvPr>
        <xdr:cNvSpPr/>
      </xdr:nvSpPr>
      <xdr:spPr>
        <a:xfrm flipH="1">
          <a:off x="20128485" y="21050643"/>
          <a:ext cx="1035181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60511</xdr:colOff>
      <xdr:row>140</xdr:row>
      <xdr:rowOff>66675</xdr:rowOff>
    </xdr:from>
    <xdr:to>
      <xdr:col>36</xdr:col>
      <xdr:colOff>108136</xdr:colOff>
      <xdr:row>144</xdr:row>
      <xdr:rowOff>152400</xdr:rowOff>
    </xdr:to>
    <xdr:sp macro="" textlink="">
      <xdr:nvSpPr>
        <xdr:cNvPr id="6" name="Right Triangle 5">
          <a:extLst>
            <a:ext uri="{FF2B5EF4-FFF2-40B4-BE49-F238E27FC236}">
              <a16:creationId xmlns:a16="http://schemas.microsoft.com/office/drawing/2014/main" id="{62FA8FEA-F33E-4039-8F5F-CCCC1E1BBB7F}"/>
            </a:ext>
          </a:extLst>
        </xdr:cNvPr>
        <xdr:cNvSpPr/>
      </xdr:nvSpPr>
      <xdr:spPr>
        <a:xfrm>
          <a:off x="21176552" y="21060168"/>
          <a:ext cx="650941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152400</xdr:colOff>
      <xdr:row>140</xdr:row>
      <xdr:rowOff>66675</xdr:rowOff>
    </xdr:from>
    <xdr:to>
      <xdr:col>39</xdr:col>
      <xdr:colOff>257175</xdr:colOff>
      <xdr:row>144</xdr:row>
      <xdr:rowOff>161924</xdr:rowOff>
    </xdr:to>
    <xdr:sp macro="" textlink="">
      <xdr:nvSpPr>
        <xdr:cNvPr id="7" name="Right Triangle 6">
          <a:extLst>
            <a:ext uri="{FF2B5EF4-FFF2-40B4-BE49-F238E27FC236}">
              <a16:creationId xmlns:a16="http://schemas.microsoft.com/office/drawing/2014/main" id="{65ACC252-E01D-4A37-8251-75C58FF6E674}"/>
            </a:ext>
          </a:extLst>
        </xdr:cNvPr>
        <xdr:cNvSpPr/>
      </xdr:nvSpPr>
      <xdr:spPr>
        <a:xfrm>
          <a:off x="22475072" y="21060168"/>
          <a:ext cx="1311406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95250</xdr:colOff>
      <xdr:row>140</xdr:row>
      <xdr:rowOff>66675</xdr:rowOff>
    </xdr:from>
    <xdr:to>
      <xdr:col>37</xdr:col>
      <xdr:colOff>142875</xdr:colOff>
      <xdr:row>144</xdr:row>
      <xdr:rowOff>152400</xdr:rowOff>
    </xdr:to>
    <xdr:sp macro="" textlink="">
      <xdr:nvSpPr>
        <xdr:cNvPr id="8" name="Right Triangle 7">
          <a:extLst>
            <a:ext uri="{FF2B5EF4-FFF2-40B4-BE49-F238E27FC236}">
              <a16:creationId xmlns:a16="http://schemas.microsoft.com/office/drawing/2014/main" id="{37083B17-BCEF-44EB-9995-61759DCB106A}"/>
            </a:ext>
          </a:extLst>
        </xdr:cNvPr>
        <xdr:cNvSpPr/>
      </xdr:nvSpPr>
      <xdr:spPr>
        <a:xfrm flipH="1">
          <a:off x="21814607" y="21060168"/>
          <a:ext cx="650940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9525</xdr:colOff>
      <xdr:row>163</xdr:row>
      <xdr:rowOff>0</xdr:rowOff>
    </xdr:from>
    <xdr:to>
      <xdr:col>29</xdr:col>
      <xdr:colOff>9525</xdr:colOff>
      <xdr:row>167</xdr:row>
      <xdr:rowOff>19050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E4753C0-D777-4D69-9994-083AFF556616}"/>
            </a:ext>
          </a:extLst>
        </xdr:cNvPr>
        <xdr:cNvCxnSpPr/>
      </xdr:nvCxnSpPr>
      <xdr:spPr>
        <a:xfrm>
          <a:off x="15695727" y="25914285"/>
          <a:ext cx="1809946" cy="1904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163</xdr:row>
      <xdr:rowOff>0</xdr:rowOff>
    </xdr:from>
    <xdr:to>
      <xdr:col>29</xdr:col>
      <xdr:colOff>28575</xdr:colOff>
      <xdr:row>167</xdr:row>
      <xdr:rowOff>19050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15B8AD5D-C4F4-4B5D-91CC-7A3A80D7141B}"/>
            </a:ext>
          </a:extLst>
        </xdr:cNvPr>
        <xdr:cNvCxnSpPr/>
      </xdr:nvCxnSpPr>
      <xdr:spPr>
        <a:xfrm flipV="1">
          <a:off x="15695727" y="25914285"/>
          <a:ext cx="1828996" cy="19044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12700</xdr:colOff>
      <xdr:row>167</xdr:row>
      <xdr:rowOff>50800</xdr:rowOff>
    </xdr:from>
    <xdr:to>
      <xdr:col>29</xdr:col>
      <xdr:colOff>0</xdr:colOff>
      <xdr:row>167</xdr:row>
      <xdr:rowOff>57151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1A6B5D26-C400-4050-8E10-CAFE50C0AC2E}"/>
            </a:ext>
          </a:extLst>
        </xdr:cNvPr>
        <xdr:cNvCxnSpPr/>
      </xdr:nvCxnSpPr>
      <xdr:spPr>
        <a:xfrm flipH="1" flipV="1">
          <a:off x="15698902" y="27850445"/>
          <a:ext cx="1797246" cy="6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257175</xdr:colOff>
      <xdr:row>146</xdr:row>
      <xdr:rowOff>171450</xdr:rowOff>
    </xdr:from>
    <xdr:to>
      <xdr:col>63</xdr:col>
      <xdr:colOff>447675</xdr:colOff>
      <xdr:row>148</xdr:row>
      <xdr:rowOff>38100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6D89907A-121E-4B7B-B75B-46E93D9E6946}"/>
            </a:ext>
          </a:extLst>
        </xdr:cNvPr>
        <xdr:cNvCxnSpPr/>
      </xdr:nvCxnSpPr>
      <xdr:spPr>
        <a:xfrm>
          <a:off x="31629579" y="22296159"/>
          <a:ext cx="3207077" cy="2531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447675</xdr:colOff>
      <xdr:row>148</xdr:row>
      <xdr:rowOff>19051</xdr:rowOff>
    </xdr:from>
    <xdr:to>
      <xdr:col>63</xdr:col>
      <xdr:colOff>447676</xdr:colOff>
      <xdr:row>149</xdr:row>
      <xdr:rowOff>66675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C76619A-9C6A-49E4-BADC-AE270CD67C47}"/>
            </a:ext>
          </a:extLst>
        </xdr:cNvPr>
        <xdr:cNvCxnSpPr/>
      </xdr:nvCxnSpPr>
      <xdr:spPr>
        <a:xfrm flipV="1">
          <a:off x="34836656" y="22530259"/>
          <a:ext cx="1" cy="2455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333375</xdr:colOff>
      <xdr:row>149</xdr:row>
      <xdr:rowOff>76200</xdr:rowOff>
    </xdr:from>
    <xdr:to>
      <xdr:col>63</xdr:col>
      <xdr:colOff>457200</xdr:colOff>
      <xdr:row>150</xdr:row>
      <xdr:rowOff>104775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9F6D70F7-6BF2-4DB0-91C4-4E69804634EC}"/>
            </a:ext>
          </a:extLst>
        </xdr:cNvPr>
        <xdr:cNvCxnSpPr/>
      </xdr:nvCxnSpPr>
      <xdr:spPr>
        <a:xfrm flipV="1">
          <a:off x="31705779" y="22785371"/>
          <a:ext cx="3140402" cy="2171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19050</xdr:colOff>
      <xdr:row>146</xdr:row>
      <xdr:rowOff>161925</xdr:rowOff>
    </xdr:from>
    <xdr:to>
      <xdr:col>58</xdr:col>
      <xdr:colOff>228600</xdr:colOff>
      <xdr:row>146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FFB7F097-C905-427C-BDDA-690773DA7A73}"/>
            </a:ext>
          </a:extLst>
        </xdr:cNvPr>
        <xdr:cNvCxnSpPr/>
      </xdr:nvCxnSpPr>
      <xdr:spPr>
        <a:xfrm>
          <a:off x="30788139" y="22286634"/>
          <a:ext cx="8128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66675</xdr:colOff>
      <xdr:row>150</xdr:row>
      <xdr:rowOff>104775</xdr:rowOff>
    </xdr:from>
    <xdr:to>
      <xdr:col>58</xdr:col>
      <xdr:colOff>371475</xdr:colOff>
      <xdr:row>150</xdr:row>
      <xdr:rowOff>104775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A80B990-CAD2-4982-87F7-3B035CAF9BDB}"/>
            </a:ext>
          </a:extLst>
        </xdr:cNvPr>
        <xdr:cNvCxnSpPr/>
      </xdr:nvCxnSpPr>
      <xdr:spPr>
        <a:xfrm>
          <a:off x="30835764" y="23002482"/>
          <a:ext cx="9081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38099</xdr:colOff>
      <xdr:row>146</xdr:row>
      <xdr:rowOff>152401</xdr:rowOff>
    </xdr:from>
    <xdr:to>
      <xdr:col>57</xdr:col>
      <xdr:colOff>47625</xdr:colOff>
      <xdr:row>150</xdr:row>
      <xdr:rowOff>104775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1B6C3BA8-3B64-44AF-854F-EC02210D0622}"/>
            </a:ext>
          </a:extLst>
        </xdr:cNvPr>
        <xdr:cNvCxnSpPr/>
      </xdr:nvCxnSpPr>
      <xdr:spPr>
        <a:xfrm flipH="1" flipV="1">
          <a:off x="30807188" y="22277110"/>
          <a:ext cx="9526" cy="7253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76200</xdr:colOff>
      <xdr:row>152</xdr:row>
      <xdr:rowOff>142875</xdr:rowOff>
    </xdr:from>
    <xdr:to>
      <xdr:col>63</xdr:col>
      <xdr:colOff>409575</xdr:colOff>
      <xdr:row>152</xdr:row>
      <xdr:rowOff>171450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DC5CEE9A-A28A-4982-97EB-E60E2628A3A6}"/>
            </a:ext>
          </a:extLst>
        </xdr:cNvPr>
        <xdr:cNvCxnSpPr/>
      </xdr:nvCxnSpPr>
      <xdr:spPr>
        <a:xfrm flipV="1">
          <a:off x="30845289" y="23417654"/>
          <a:ext cx="3953267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123825</xdr:colOff>
      <xdr:row>153</xdr:row>
      <xdr:rowOff>142875</xdr:rowOff>
    </xdr:from>
    <xdr:to>
      <xdr:col>63</xdr:col>
      <xdr:colOff>438150</xdr:colOff>
      <xdr:row>153</xdr:row>
      <xdr:rowOff>180976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93293E9B-F600-4ED2-BA0C-A99E37A478C5}"/>
            </a:ext>
          </a:extLst>
        </xdr:cNvPr>
        <xdr:cNvCxnSpPr/>
      </xdr:nvCxnSpPr>
      <xdr:spPr>
        <a:xfrm flipV="1">
          <a:off x="30892914" y="23606190"/>
          <a:ext cx="3934217" cy="381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66675</xdr:colOff>
      <xdr:row>153</xdr:row>
      <xdr:rowOff>0</xdr:rowOff>
    </xdr:from>
    <xdr:to>
      <xdr:col>57</xdr:col>
      <xdr:colOff>66675</xdr:colOff>
      <xdr:row>153</xdr:row>
      <xdr:rowOff>171450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B0183E7D-B63D-4111-906A-152860E815CC}"/>
            </a:ext>
          </a:extLst>
        </xdr:cNvPr>
        <xdr:cNvCxnSpPr/>
      </xdr:nvCxnSpPr>
      <xdr:spPr>
        <a:xfrm>
          <a:off x="30835764" y="23463315"/>
          <a:ext cx="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428624</xdr:colOff>
      <xdr:row>152</xdr:row>
      <xdr:rowOff>161925</xdr:rowOff>
    </xdr:from>
    <xdr:to>
      <xdr:col>63</xdr:col>
      <xdr:colOff>428625</xdr:colOff>
      <xdr:row>153</xdr:row>
      <xdr:rowOff>123825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81348EC-96B1-48FA-B1E4-7FFB43FDB8E8}"/>
            </a:ext>
          </a:extLst>
        </xdr:cNvPr>
        <xdr:cNvCxnSpPr/>
      </xdr:nvCxnSpPr>
      <xdr:spPr>
        <a:xfrm flipH="1" flipV="1">
          <a:off x="34817605" y="23436704"/>
          <a:ext cx="1" cy="1504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68036</xdr:colOff>
      <xdr:row>163</xdr:row>
      <xdr:rowOff>27214</xdr:rowOff>
    </xdr:from>
    <xdr:to>
      <xdr:col>59</xdr:col>
      <xdr:colOff>68036</xdr:colOff>
      <xdr:row>174</xdr:row>
      <xdr:rowOff>40822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381AC58E-07AD-46B6-97D8-B2E60ED6606A}"/>
            </a:ext>
          </a:extLst>
        </xdr:cNvPr>
        <xdr:cNvCxnSpPr>
          <a:endCxn id="25" idx="2"/>
        </xdr:cNvCxnSpPr>
      </xdr:nvCxnSpPr>
      <xdr:spPr>
        <a:xfrm flipV="1">
          <a:off x="32043756" y="25941499"/>
          <a:ext cx="0" cy="37843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244928</xdr:colOff>
      <xdr:row>163</xdr:row>
      <xdr:rowOff>27214</xdr:rowOff>
    </xdr:from>
    <xdr:to>
      <xdr:col>60</xdr:col>
      <xdr:colOff>244928</xdr:colOff>
      <xdr:row>173</xdr:row>
      <xdr:rowOff>163286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EBD4E6F-6B3C-4C99-9370-64CE3BC5CF25}"/>
            </a:ext>
          </a:extLst>
        </xdr:cNvPr>
        <xdr:cNvCxnSpPr>
          <a:endCxn id="25" idx="6"/>
        </xdr:cNvCxnSpPr>
      </xdr:nvCxnSpPr>
      <xdr:spPr>
        <a:xfrm flipV="1">
          <a:off x="32823963" y="25941499"/>
          <a:ext cx="0" cy="37182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68036</xdr:colOff>
      <xdr:row>162</xdr:row>
      <xdr:rowOff>54428</xdr:rowOff>
    </xdr:from>
    <xdr:to>
      <xdr:col>60</xdr:col>
      <xdr:colOff>244928</xdr:colOff>
      <xdr:row>164</xdr:row>
      <xdr:rowOff>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86C3A97A-ED23-466C-B4AE-78428C8940C0}"/>
            </a:ext>
          </a:extLst>
        </xdr:cNvPr>
        <xdr:cNvSpPr/>
      </xdr:nvSpPr>
      <xdr:spPr>
        <a:xfrm>
          <a:off x="32043756" y="25780176"/>
          <a:ext cx="780207" cy="322645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79825</xdr:colOff>
      <xdr:row>173</xdr:row>
      <xdr:rowOff>160807</xdr:rowOff>
    </xdr:from>
    <xdr:to>
      <xdr:col>60</xdr:col>
      <xdr:colOff>250272</xdr:colOff>
      <xdr:row>174</xdr:row>
      <xdr:rowOff>146539</xdr:rowOff>
    </xdr:to>
    <xdr:sp macro="" textlink="">
      <xdr:nvSpPr>
        <xdr:cNvPr id="26" name="Freeform: Shape 25">
          <a:extLst>
            <a:ext uri="{FF2B5EF4-FFF2-40B4-BE49-F238E27FC236}">
              <a16:creationId xmlns:a16="http://schemas.microsoft.com/office/drawing/2014/main" id="{26C455B6-F27C-4540-8A7B-3D33EAD7C103}"/>
            </a:ext>
          </a:extLst>
        </xdr:cNvPr>
        <xdr:cNvSpPr/>
      </xdr:nvSpPr>
      <xdr:spPr>
        <a:xfrm>
          <a:off x="32055545" y="29657277"/>
          <a:ext cx="773762" cy="174268"/>
        </a:xfrm>
        <a:custGeom>
          <a:avLst/>
          <a:gdLst>
            <a:gd name="connsiteX0" fmla="*/ 0 w 782053"/>
            <a:gd name="connsiteY0" fmla="*/ 45118 h 196010"/>
            <a:gd name="connsiteX1" fmla="*/ 381000 w 782053"/>
            <a:gd name="connsiteY1" fmla="*/ 195513 h 196010"/>
            <a:gd name="connsiteX2" fmla="*/ 782053 w 782053"/>
            <a:gd name="connsiteY2" fmla="*/ 0 h 1960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2053" h="196010">
              <a:moveTo>
                <a:pt x="0" y="45118"/>
              </a:moveTo>
              <a:cubicBezTo>
                <a:pt x="125329" y="124075"/>
                <a:pt x="250658" y="203033"/>
                <a:pt x="381000" y="195513"/>
              </a:cubicBezTo>
              <a:cubicBezTo>
                <a:pt x="511342" y="187993"/>
                <a:pt x="646697" y="93996"/>
                <a:pt x="782053" y="0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219075</xdr:colOff>
      <xdr:row>140</xdr:row>
      <xdr:rowOff>57150</xdr:rowOff>
    </xdr:from>
    <xdr:to>
      <xdr:col>47</xdr:col>
      <xdr:colOff>47625</xdr:colOff>
      <xdr:row>144</xdr:row>
      <xdr:rowOff>152399</xdr:rowOff>
    </xdr:to>
    <xdr:sp macro="" textlink="">
      <xdr:nvSpPr>
        <xdr:cNvPr id="34" name="Right Triangle 33">
          <a:extLst>
            <a:ext uri="{FF2B5EF4-FFF2-40B4-BE49-F238E27FC236}">
              <a16:creationId xmlns:a16="http://schemas.microsoft.com/office/drawing/2014/main" id="{5EB0282F-3AB6-4B95-990B-DB176BB3F403}"/>
            </a:ext>
          </a:extLst>
        </xdr:cNvPr>
        <xdr:cNvSpPr/>
      </xdr:nvSpPr>
      <xdr:spPr>
        <a:xfrm flipH="1">
          <a:off x="23633733" y="17368190"/>
          <a:ext cx="1028325" cy="857011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60511</xdr:colOff>
      <xdr:row>140</xdr:row>
      <xdr:rowOff>66675</xdr:rowOff>
    </xdr:from>
    <xdr:to>
      <xdr:col>48</xdr:col>
      <xdr:colOff>108136</xdr:colOff>
      <xdr:row>144</xdr:row>
      <xdr:rowOff>152400</xdr:rowOff>
    </xdr:to>
    <xdr:sp macro="" textlink="">
      <xdr:nvSpPr>
        <xdr:cNvPr id="35" name="Right Triangle 34">
          <a:extLst>
            <a:ext uri="{FF2B5EF4-FFF2-40B4-BE49-F238E27FC236}">
              <a16:creationId xmlns:a16="http://schemas.microsoft.com/office/drawing/2014/main" id="{5060EEE2-46CD-4712-9617-F8963C74C4EB}"/>
            </a:ext>
          </a:extLst>
        </xdr:cNvPr>
        <xdr:cNvSpPr/>
      </xdr:nvSpPr>
      <xdr:spPr>
        <a:xfrm>
          <a:off x="24674944" y="17377715"/>
          <a:ext cx="647512" cy="847487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152400</xdr:colOff>
      <xdr:row>140</xdr:row>
      <xdr:rowOff>66675</xdr:rowOff>
    </xdr:from>
    <xdr:to>
      <xdr:col>51</xdr:col>
      <xdr:colOff>257175</xdr:colOff>
      <xdr:row>144</xdr:row>
      <xdr:rowOff>161924</xdr:rowOff>
    </xdr:to>
    <xdr:sp macro="" textlink="">
      <xdr:nvSpPr>
        <xdr:cNvPr id="36" name="Right Triangle 35">
          <a:extLst>
            <a:ext uri="{FF2B5EF4-FFF2-40B4-BE49-F238E27FC236}">
              <a16:creationId xmlns:a16="http://schemas.microsoft.com/office/drawing/2014/main" id="{4BA6191B-0038-42E7-A571-51463E577CEE}"/>
            </a:ext>
          </a:extLst>
        </xdr:cNvPr>
        <xdr:cNvSpPr/>
      </xdr:nvSpPr>
      <xdr:spPr>
        <a:xfrm>
          <a:off x="25966608" y="17377715"/>
          <a:ext cx="1304550" cy="857011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95250</xdr:colOff>
      <xdr:row>140</xdr:row>
      <xdr:rowOff>66675</xdr:rowOff>
    </xdr:from>
    <xdr:to>
      <xdr:col>49</xdr:col>
      <xdr:colOff>142875</xdr:colOff>
      <xdr:row>144</xdr:row>
      <xdr:rowOff>152400</xdr:rowOff>
    </xdr:to>
    <xdr:sp macro="" textlink="">
      <xdr:nvSpPr>
        <xdr:cNvPr id="37" name="Right Triangle 36">
          <a:extLst>
            <a:ext uri="{FF2B5EF4-FFF2-40B4-BE49-F238E27FC236}">
              <a16:creationId xmlns:a16="http://schemas.microsoft.com/office/drawing/2014/main" id="{9C362381-F419-44A1-8398-1F23E4041003}"/>
            </a:ext>
          </a:extLst>
        </xdr:cNvPr>
        <xdr:cNvSpPr/>
      </xdr:nvSpPr>
      <xdr:spPr>
        <a:xfrm flipH="1">
          <a:off x="25309570" y="17377715"/>
          <a:ext cx="647513" cy="847487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95250</xdr:colOff>
      <xdr:row>140</xdr:row>
      <xdr:rowOff>95221</xdr:rowOff>
    </xdr:from>
    <xdr:to>
      <xdr:col>36</xdr:col>
      <xdr:colOff>104743</xdr:colOff>
      <xdr:row>144</xdr:row>
      <xdr:rowOff>152400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469966C3-278D-1B0E-D676-96629D2D796F}"/>
            </a:ext>
          </a:extLst>
        </xdr:cNvPr>
        <xdr:cNvCxnSpPr>
          <a:stCxn id="8" idx="4"/>
        </xdr:cNvCxnSpPr>
      </xdr:nvCxnSpPr>
      <xdr:spPr>
        <a:xfrm flipV="1">
          <a:off x="25309570" y="17406261"/>
          <a:ext cx="9493" cy="8189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104742</xdr:colOff>
      <xdr:row>140</xdr:row>
      <xdr:rowOff>66654</xdr:rowOff>
    </xdr:from>
    <xdr:to>
      <xdr:col>48</xdr:col>
      <xdr:colOff>114235</xdr:colOff>
      <xdr:row>144</xdr:row>
      <xdr:rowOff>123833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1EA35A07-D262-46CB-96B0-91209D4B2041}"/>
            </a:ext>
          </a:extLst>
        </xdr:cNvPr>
        <xdr:cNvCxnSpPr/>
      </xdr:nvCxnSpPr>
      <xdr:spPr>
        <a:xfrm flipV="1">
          <a:off x="32517713" y="17377694"/>
          <a:ext cx="9493" cy="8189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219075</xdr:colOff>
      <xdr:row>140</xdr:row>
      <xdr:rowOff>57150</xdr:rowOff>
    </xdr:from>
    <xdr:to>
      <xdr:col>47</xdr:col>
      <xdr:colOff>47625</xdr:colOff>
      <xdr:row>144</xdr:row>
      <xdr:rowOff>152399</xdr:rowOff>
    </xdr:to>
    <xdr:sp macro="" textlink="">
      <xdr:nvSpPr>
        <xdr:cNvPr id="42" name="Right Triangle 41">
          <a:extLst>
            <a:ext uri="{FF2B5EF4-FFF2-40B4-BE49-F238E27FC236}">
              <a16:creationId xmlns:a16="http://schemas.microsoft.com/office/drawing/2014/main" id="{AD82431E-3336-498A-9DFD-6EEB2EE5CC81}"/>
            </a:ext>
          </a:extLst>
        </xdr:cNvPr>
        <xdr:cNvSpPr/>
      </xdr:nvSpPr>
      <xdr:spPr>
        <a:xfrm flipH="1">
          <a:off x="23772618" y="17294734"/>
          <a:ext cx="1431107" cy="849394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60511</xdr:colOff>
      <xdr:row>140</xdr:row>
      <xdr:rowOff>66675</xdr:rowOff>
    </xdr:from>
    <xdr:to>
      <xdr:col>48</xdr:col>
      <xdr:colOff>108136</xdr:colOff>
      <xdr:row>144</xdr:row>
      <xdr:rowOff>152400</xdr:rowOff>
    </xdr:to>
    <xdr:sp macro="" textlink="">
      <xdr:nvSpPr>
        <xdr:cNvPr id="43" name="Right Triangle 42">
          <a:extLst>
            <a:ext uri="{FF2B5EF4-FFF2-40B4-BE49-F238E27FC236}">
              <a16:creationId xmlns:a16="http://schemas.microsoft.com/office/drawing/2014/main" id="{62F01FEE-6B6F-4202-B40D-C6506DC60694}"/>
            </a:ext>
          </a:extLst>
        </xdr:cNvPr>
        <xdr:cNvSpPr/>
      </xdr:nvSpPr>
      <xdr:spPr>
        <a:xfrm>
          <a:off x="25216611" y="17304259"/>
          <a:ext cx="653634" cy="839870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152400</xdr:colOff>
      <xdr:row>140</xdr:row>
      <xdr:rowOff>66675</xdr:rowOff>
    </xdr:from>
    <xdr:to>
      <xdr:col>51</xdr:col>
      <xdr:colOff>257175</xdr:colOff>
      <xdr:row>144</xdr:row>
      <xdr:rowOff>161924</xdr:rowOff>
    </xdr:to>
    <xdr:sp macro="" textlink="">
      <xdr:nvSpPr>
        <xdr:cNvPr id="44" name="Right Triangle 43">
          <a:extLst>
            <a:ext uri="{FF2B5EF4-FFF2-40B4-BE49-F238E27FC236}">
              <a16:creationId xmlns:a16="http://schemas.microsoft.com/office/drawing/2014/main" id="{EA5251D4-A931-443B-96E7-AE23C4BFC38B}"/>
            </a:ext>
          </a:extLst>
        </xdr:cNvPr>
        <xdr:cNvSpPr/>
      </xdr:nvSpPr>
      <xdr:spPr>
        <a:xfrm>
          <a:off x="26520517" y="17304259"/>
          <a:ext cx="1828534" cy="849394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95250</xdr:colOff>
      <xdr:row>140</xdr:row>
      <xdr:rowOff>66675</xdr:rowOff>
    </xdr:from>
    <xdr:to>
      <xdr:col>49</xdr:col>
      <xdr:colOff>142875</xdr:colOff>
      <xdr:row>144</xdr:row>
      <xdr:rowOff>152400</xdr:rowOff>
    </xdr:to>
    <xdr:sp macro="" textlink="">
      <xdr:nvSpPr>
        <xdr:cNvPr id="45" name="Right Triangle 44">
          <a:extLst>
            <a:ext uri="{FF2B5EF4-FFF2-40B4-BE49-F238E27FC236}">
              <a16:creationId xmlns:a16="http://schemas.microsoft.com/office/drawing/2014/main" id="{F060D0A5-039C-4593-BF43-6903238E5469}"/>
            </a:ext>
          </a:extLst>
        </xdr:cNvPr>
        <xdr:cNvSpPr/>
      </xdr:nvSpPr>
      <xdr:spPr>
        <a:xfrm flipH="1">
          <a:off x="25857359" y="17304259"/>
          <a:ext cx="653633" cy="839870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95250</xdr:colOff>
      <xdr:row>140</xdr:row>
      <xdr:rowOff>95221</xdr:rowOff>
    </xdr:from>
    <xdr:to>
      <xdr:col>48</xdr:col>
      <xdr:colOff>104743</xdr:colOff>
      <xdr:row>144</xdr:row>
      <xdr:rowOff>152400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E64A8765-81B9-4D23-B396-6B37F5CEC89F}"/>
            </a:ext>
          </a:extLst>
        </xdr:cNvPr>
        <xdr:cNvCxnSpPr>
          <a:stCxn id="45" idx="4"/>
        </xdr:cNvCxnSpPr>
      </xdr:nvCxnSpPr>
      <xdr:spPr>
        <a:xfrm flipV="1">
          <a:off x="25857359" y="17332805"/>
          <a:ext cx="9493" cy="8113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186</xdr:row>
      <xdr:rowOff>0</xdr:rowOff>
    </xdr:from>
    <xdr:to>
      <xdr:col>29</xdr:col>
      <xdr:colOff>9525</xdr:colOff>
      <xdr:row>197</xdr:row>
      <xdr:rowOff>19050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28EC0C7F-A372-4BFB-9E16-BCA97CB3CF6B}"/>
            </a:ext>
          </a:extLst>
        </xdr:cNvPr>
        <xdr:cNvCxnSpPr/>
      </xdr:nvCxnSpPr>
      <xdr:spPr>
        <a:xfrm>
          <a:off x="19321006" y="21789384"/>
          <a:ext cx="1818028" cy="19044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186</xdr:row>
      <xdr:rowOff>0</xdr:rowOff>
    </xdr:from>
    <xdr:to>
      <xdr:col>29</xdr:col>
      <xdr:colOff>28575</xdr:colOff>
      <xdr:row>197</xdr:row>
      <xdr:rowOff>19050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EBCA8AFC-A938-4FED-AB41-A0C4041FBD3A}"/>
            </a:ext>
          </a:extLst>
        </xdr:cNvPr>
        <xdr:cNvCxnSpPr/>
      </xdr:nvCxnSpPr>
      <xdr:spPr>
        <a:xfrm flipV="1">
          <a:off x="19321006" y="21789384"/>
          <a:ext cx="1837078" cy="19044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12700</xdr:colOff>
      <xdr:row>197</xdr:row>
      <xdr:rowOff>50800</xdr:rowOff>
    </xdr:from>
    <xdr:to>
      <xdr:col>29</xdr:col>
      <xdr:colOff>0</xdr:colOff>
      <xdr:row>197</xdr:row>
      <xdr:rowOff>57151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D7351506-C8E6-4108-8BD1-BAFFE849F900}"/>
            </a:ext>
          </a:extLst>
        </xdr:cNvPr>
        <xdr:cNvCxnSpPr/>
      </xdr:nvCxnSpPr>
      <xdr:spPr>
        <a:xfrm flipH="1" flipV="1">
          <a:off x="19324181" y="23725546"/>
          <a:ext cx="1805328" cy="6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185</xdr:row>
      <xdr:rowOff>121202</xdr:rowOff>
    </xdr:from>
    <xdr:to>
      <xdr:col>29</xdr:col>
      <xdr:colOff>67333</xdr:colOff>
      <xdr:row>185</xdr:row>
      <xdr:rowOff>134668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A22AF669-1EBA-693B-ED50-00C33B3FD38A}"/>
            </a:ext>
          </a:extLst>
        </xdr:cNvPr>
        <xdr:cNvCxnSpPr/>
      </xdr:nvCxnSpPr>
      <xdr:spPr>
        <a:xfrm>
          <a:off x="19311482" y="27566669"/>
          <a:ext cx="1885360" cy="13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67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4FFEB1B-14ED-4C58-A10B-F163836A0E80}"/>
            </a:ext>
          </a:extLst>
        </xdr:cNvPr>
        <xdr:cNvSpPr/>
      </xdr:nvSpPr>
      <xdr:spPr>
        <a:xfrm>
          <a:off x="0" y="19049"/>
          <a:ext cx="16262121" cy="12349016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10</xdr:col>
      <xdr:colOff>85725</xdr:colOff>
      <xdr:row>146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B9D870A-7168-4C02-9551-1EFEA41B1BB9}"/>
            </a:ext>
          </a:extLst>
        </xdr:cNvPr>
        <xdr:cNvSpPr/>
      </xdr:nvSpPr>
      <xdr:spPr>
        <a:xfrm>
          <a:off x="0" y="16106775"/>
          <a:ext cx="16306800" cy="14478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146</xdr:row>
      <xdr:rowOff>0</xdr:rowOff>
    </xdr:from>
    <xdr:to>
      <xdr:col>10</xdr:col>
      <xdr:colOff>99581</xdr:colOff>
      <xdr:row>213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46B97CD-B7D6-4004-B065-8DC3011CAC16}"/>
            </a:ext>
          </a:extLst>
        </xdr:cNvPr>
        <xdr:cNvSpPr/>
      </xdr:nvSpPr>
      <xdr:spPr>
        <a:xfrm>
          <a:off x="13856" y="30584775"/>
          <a:ext cx="16306800" cy="12573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214</xdr:row>
      <xdr:rowOff>197450</xdr:rowOff>
    </xdr:from>
    <xdr:to>
      <xdr:col>10</xdr:col>
      <xdr:colOff>113437</xdr:colOff>
      <xdr:row>292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44DFC64-C33F-43B1-92B9-7D873C1CA7BD}"/>
            </a:ext>
          </a:extLst>
        </xdr:cNvPr>
        <xdr:cNvSpPr/>
      </xdr:nvSpPr>
      <xdr:spPr>
        <a:xfrm>
          <a:off x="27712" y="43250450"/>
          <a:ext cx="16306800" cy="1447367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293</xdr:row>
      <xdr:rowOff>0</xdr:rowOff>
    </xdr:from>
    <xdr:to>
      <xdr:col>10</xdr:col>
      <xdr:colOff>92657</xdr:colOff>
      <xdr:row>350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321EA4C-C71B-4028-9062-7C90FD30CF82}"/>
            </a:ext>
          </a:extLst>
        </xdr:cNvPr>
        <xdr:cNvSpPr/>
      </xdr:nvSpPr>
      <xdr:spPr>
        <a:xfrm>
          <a:off x="6932" y="57731025"/>
          <a:ext cx="16306800" cy="10093933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351</xdr:row>
      <xdr:rowOff>190535</xdr:rowOff>
    </xdr:from>
    <xdr:to>
      <xdr:col>10</xdr:col>
      <xdr:colOff>106513</xdr:colOff>
      <xdr:row>413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77D360D-F746-4CAB-B9C7-B1B2104AFB89}"/>
            </a:ext>
          </a:extLst>
        </xdr:cNvPr>
        <xdr:cNvSpPr/>
      </xdr:nvSpPr>
      <xdr:spPr>
        <a:xfrm>
          <a:off x="20788" y="67922810"/>
          <a:ext cx="16306800" cy="1045498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247650</xdr:colOff>
      <xdr:row>123</xdr:row>
      <xdr:rowOff>9525</xdr:rowOff>
    </xdr:from>
    <xdr:to>
      <xdr:col>29</xdr:col>
      <xdr:colOff>0</xdr:colOff>
      <xdr:row>127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40595FC-97DA-4A93-B5E3-088C245C3BD6}"/>
            </a:ext>
          </a:extLst>
        </xdr:cNvPr>
        <xdr:cNvCxnSpPr/>
      </xdr:nvCxnSpPr>
      <xdr:spPr>
        <a:xfrm>
          <a:off x="20977192" y="10284741"/>
          <a:ext cx="958981" cy="9616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123</xdr:row>
      <xdr:rowOff>9525</xdr:rowOff>
    </xdr:from>
    <xdr:to>
      <xdr:col>27</xdr:col>
      <xdr:colOff>238125</xdr:colOff>
      <xdr:row>127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C714EE7-F4E6-4B58-84A6-E019668EAEE0}"/>
            </a:ext>
          </a:extLst>
        </xdr:cNvPr>
        <xdr:cNvCxnSpPr/>
      </xdr:nvCxnSpPr>
      <xdr:spPr>
        <a:xfrm flipV="1">
          <a:off x="19966069" y="10284741"/>
          <a:ext cx="1001598" cy="9616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127</xdr:row>
      <xdr:rowOff>47625</xdr:rowOff>
    </xdr:from>
    <xdr:to>
      <xdr:col>29</xdr:col>
      <xdr:colOff>6350</xdr:colOff>
      <xdr:row>127</xdr:row>
      <xdr:rowOff>50800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E507A71-A898-4A11-BE01-A9D09CBD6F1F}"/>
            </a:ext>
          </a:extLst>
        </xdr:cNvPr>
        <xdr:cNvCxnSpPr/>
      </xdr:nvCxnSpPr>
      <xdr:spPr>
        <a:xfrm flipH="1" flipV="1">
          <a:off x="19956544" y="11274949"/>
          <a:ext cx="1985979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219075</xdr:colOff>
      <xdr:row>124</xdr:row>
      <xdr:rowOff>57150</xdr:rowOff>
    </xdr:from>
    <xdr:to>
      <xdr:col>35</xdr:col>
      <xdr:colOff>47625</xdr:colOff>
      <xdr:row>128</xdr:row>
      <xdr:rowOff>152399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8BB40374-70DB-458C-9D42-503218A09D88}"/>
            </a:ext>
          </a:extLst>
        </xdr:cNvPr>
        <xdr:cNvSpPr/>
      </xdr:nvSpPr>
      <xdr:spPr>
        <a:xfrm flipH="1">
          <a:off x="24568510" y="10718865"/>
          <a:ext cx="1035181" cy="849394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60511</xdr:colOff>
      <xdr:row>124</xdr:row>
      <xdr:rowOff>66675</xdr:rowOff>
    </xdr:from>
    <xdr:to>
      <xdr:col>36</xdr:col>
      <xdr:colOff>108136</xdr:colOff>
      <xdr:row>128</xdr:row>
      <xdr:rowOff>152400</xdr:rowOff>
    </xdr:to>
    <xdr:sp macro="" textlink="">
      <xdr:nvSpPr>
        <xdr:cNvPr id="6" name="Right Triangle 5">
          <a:extLst>
            <a:ext uri="{FF2B5EF4-FFF2-40B4-BE49-F238E27FC236}">
              <a16:creationId xmlns:a16="http://schemas.microsoft.com/office/drawing/2014/main" id="{FC200C21-8770-4149-ADBA-F3BBB490B165}"/>
            </a:ext>
          </a:extLst>
        </xdr:cNvPr>
        <xdr:cNvSpPr/>
      </xdr:nvSpPr>
      <xdr:spPr>
        <a:xfrm>
          <a:off x="25616577" y="10728390"/>
          <a:ext cx="650940" cy="839870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152400</xdr:colOff>
      <xdr:row>124</xdr:row>
      <xdr:rowOff>66675</xdr:rowOff>
    </xdr:from>
    <xdr:to>
      <xdr:col>39</xdr:col>
      <xdr:colOff>257175</xdr:colOff>
      <xdr:row>128</xdr:row>
      <xdr:rowOff>161924</xdr:rowOff>
    </xdr:to>
    <xdr:sp macro="" textlink="">
      <xdr:nvSpPr>
        <xdr:cNvPr id="7" name="Right Triangle 6">
          <a:extLst>
            <a:ext uri="{FF2B5EF4-FFF2-40B4-BE49-F238E27FC236}">
              <a16:creationId xmlns:a16="http://schemas.microsoft.com/office/drawing/2014/main" id="{47A7C4C3-C6DE-4710-91AD-17FB0F203C66}"/>
            </a:ext>
          </a:extLst>
        </xdr:cNvPr>
        <xdr:cNvSpPr/>
      </xdr:nvSpPr>
      <xdr:spPr>
        <a:xfrm>
          <a:off x="26915097" y="10728390"/>
          <a:ext cx="1311406" cy="849394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95250</xdr:colOff>
      <xdr:row>124</xdr:row>
      <xdr:rowOff>66675</xdr:rowOff>
    </xdr:from>
    <xdr:to>
      <xdr:col>37</xdr:col>
      <xdr:colOff>142875</xdr:colOff>
      <xdr:row>128</xdr:row>
      <xdr:rowOff>152400</xdr:rowOff>
    </xdr:to>
    <xdr:sp macro="" textlink="">
      <xdr:nvSpPr>
        <xdr:cNvPr id="8" name="Right Triangle 7">
          <a:extLst>
            <a:ext uri="{FF2B5EF4-FFF2-40B4-BE49-F238E27FC236}">
              <a16:creationId xmlns:a16="http://schemas.microsoft.com/office/drawing/2014/main" id="{B352FF92-F37C-4B9F-9D93-FC12189C0EE2}"/>
            </a:ext>
          </a:extLst>
        </xdr:cNvPr>
        <xdr:cNvSpPr/>
      </xdr:nvSpPr>
      <xdr:spPr>
        <a:xfrm flipH="1">
          <a:off x="26254631" y="10728390"/>
          <a:ext cx="650941" cy="839870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9525</xdr:colOff>
      <xdr:row>147</xdr:row>
      <xdr:rowOff>0</xdr:rowOff>
    </xdr:from>
    <xdr:to>
      <xdr:col>29</xdr:col>
      <xdr:colOff>9525</xdr:colOff>
      <xdr:row>151</xdr:row>
      <xdr:rowOff>19050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24745E7-5447-4022-AAFA-9897C0E073A2}"/>
            </a:ext>
          </a:extLst>
        </xdr:cNvPr>
        <xdr:cNvCxnSpPr/>
      </xdr:nvCxnSpPr>
      <xdr:spPr>
        <a:xfrm>
          <a:off x="19966069" y="15205435"/>
          <a:ext cx="1979629" cy="19044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147</xdr:row>
      <xdr:rowOff>0</xdr:rowOff>
    </xdr:from>
    <xdr:to>
      <xdr:col>29</xdr:col>
      <xdr:colOff>28575</xdr:colOff>
      <xdr:row>151</xdr:row>
      <xdr:rowOff>19050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12B5BD37-5CA8-4C05-862E-65D467E67495}"/>
            </a:ext>
          </a:extLst>
        </xdr:cNvPr>
        <xdr:cNvCxnSpPr/>
      </xdr:nvCxnSpPr>
      <xdr:spPr>
        <a:xfrm flipV="1">
          <a:off x="19966069" y="15205435"/>
          <a:ext cx="1998679" cy="19044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12700</xdr:colOff>
      <xdr:row>151</xdr:row>
      <xdr:rowOff>50800</xdr:rowOff>
    </xdr:from>
    <xdr:to>
      <xdr:col>29</xdr:col>
      <xdr:colOff>0</xdr:colOff>
      <xdr:row>151</xdr:row>
      <xdr:rowOff>57151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DFE11C91-97DA-4095-99FE-B62757517015}"/>
            </a:ext>
          </a:extLst>
        </xdr:cNvPr>
        <xdr:cNvCxnSpPr/>
      </xdr:nvCxnSpPr>
      <xdr:spPr>
        <a:xfrm flipH="1" flipV="1">
          <a:off x="19969244" y="17141596"/>
          <a:ext cx="1966929" cy="6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247650</xdr:colOff>
      <xdr:row>123</xdr:row>
      <xdr:rowOff>9525</xdr:rowOff>
    </xdr:from>
    <xdr:to>
      <xdr:col>29</xdr:col>
      <xdr:colOff>0</xdr:colOff>
      <xdr:row>127</xdr:row>
      <xdr:rowOff>19050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1ABF4957-8C09-4EDA-9CB0-342575CAB6C9}"/>
            </a:ext>
          </a:extLst>
        </xdr:cNvPr>
        <xdr:cNvCxnSpPr/>
      </xdr:nvCxnSpPr>
      <xdr:spPr>
        <a:xfrm>
          <a:off x="20279609" y="16657261"/>
          <a:ext cx="958981" cy="11501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123</xdr:row>
      <xdr:rowOff>9525</xdr:rowOff>
    </xdr:from>
    <xdr:to>
      <xdr:col>27</xdr:col>
      <xdr:colOff>238125</xdr:colOff>
      <xdr:row>127</xdr:row>
      <xdr:rowOff>19051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9A653EAE-879E-4AF8-90A4-10998B563FF2}"/>
            </a:ext>
          </a:extLst>
        </xdr:cNvPr>
        <xdr:cNvCxnSpPr/>
      </xdr:nvCxnSpPr>
      <xdr:spPr>
        <a:xfrm flipV="1">
          <a:off x="19438168" y="16657261"/>
          <a:ext cx="831916" cy="11501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127</xdr:row>
      <xdr:rowOff>47625</xdr:rowOff>
    </xdr:from>
    <xdr:to>
      <xdr:col>29</xdr:col>
      <xdr:colOff>6350</xdr:colOff>
      <xdr:row>127</xdr:row>
      <xdr:rowOff>50800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05F5296-76E3-4F79-825A-3D00C1FF654D}"/>
            </a:ext>
          </a:extLst>
        </xdr:cNvPr>
        <xdr:cNvCxnSpPr/>
      </xdr:nvCxnSpPr>
      <xdr:spPr>
        <a:xfrm flipH="1" flipV="1">
          <a:off x="19428643" y="17836004"/>
          <a:ext cx="1816297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219075</xdr:colOff>
      <xdr:row>124</xdr:row>
      <xdr:rowOff>57150</xdr:rowOff>
    </xdr:from>
    <xdr:to>
      <xdr:col>35</xdr:col>
      <xdr:colOff>47625</xdr:colOff>
      <xdr:row>128</xdr:row>
      <xdr:rowOff>152399</xdr:rowOff>
    </xdr:to>
    <xdr:sp macro="" textlink="">
      <xdr:nvSpPr>
        <xdr:cNvPr id="30" name="Right Triangle 29">
          <a:extLst>
            <a:ext uri="{FF2B5EF4-FFF2-40B4-BE49-F238E27FC236}">
              <a16:creationId xmlns:a16="http://schemas.microsoft.com/office/drawing/2014/main" id="{D27ACC28-BFE1-4603-A6C9-EA1490931FF9}"/>
            </a:ext>
          </a:extLst>
        </xdr:cNvPr>
        <xdr:cNvSpPr/>
      </xdr:nvSpPr>
      <xdr:spPr>
        <a:xfrm flipH="1">
          <a:off x="23870927" y="17279921"/>
          <a:ext cx="1431106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60511</xdr:colOff>
      <xdr:row>124</xdr:row>
      <xdr:rowOff>66675</xdr:rowOff>
    </xdr:from>
    <xdr:to>
      <xdr:col>36</xdr:col>
      <xdr:colOff>108136</xdr:colOff>
      <xdr:row>128</xdr:row>
      <xdr:rowOff>152400</xdr:rowOff>
    </xdr:to>
    <xdr:sp macro="" textlink="">
      <xdr:nvSpPr>
        <xdr:cNvPr id="31" name="Right Triangle 30">
          <a:extLst>
            <a:ext uri="{FF2B5EF4-FFF2-40B4-BE49-F238E27FC236}">
              <a16:creationId xmlns:a16="http://schemas.microsoft.com/office/drawing/2014/main" id="{C3A1FCA3-983F-4E8E-A497-53473D42F98F}"/>
            </a:ext>
          </a:extLst>
        </xdr:cNvPr>
        <xdr:cNvSpPr/>
      </xdr:nvSpPr>
      <xdr:spPr>
        <a:xfrm>
          <a:off x="25314919" y="17289446"/>
          <a:ext cx="650941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152400</xdr:colOff>
      <xdr:row>124</xdr:row>
      <xdr:rowOff>66675</xdr:rowOff>
    </xdr:from>
    <xdr:to>
      <xdr:col>39</xdr:col>
      <xdr:colOff>257175</xdr:colOff>
      <xdr:row>128</xdr:row>
      <xdr:rowOff>161924</xdr:rowOff>
    </xdr:to>
    <xdr:sp macro="" textlink="">
      <xdr:nvSpPr>
        <xdr:cNvPr id="32" name="Right Triangle 31">
          <a:extLst>
            <a:ext uri="{FF2B5EF4-FFF2-40B4-BE49-F238E27FC236}">
              <a16:creationId xmlns:a16="http://schemas.microsoft.com/office/drawing/2014/main" id="{9A4E9776-BF5A-4535-BE68-1E94D4F8BFE5}"/>
            </a:ext>
          </a:extLst>
        </xdr:cNvPr>
        <xdr:cNvSpPr/>
      </xdr:nvSpPr>
      <xdr:spPr>
        <a:xfrm>
          <a:off x="26613439" y="17289446"/>
          <a:ext cx="1820454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95250</xdr:colOff>
      <xdr:row>124</xdr:row>
      <xdr:rowOff>66675</xdr:rowOff>
    </xdr:from>
    <xdr:to>
      <xdr:col>37</xdr:col>
      <xdr:colOff>142875</xdr:colOff>
      <xdr:row>128</xdr:row>
      <xdr:rowOff>152400</xdr:rowOff>
    </xdr:to>
    <xdr:sp macro="" textlink="">
      <xdr:nvSpPr>
        <xdr:cNvPr id="33" name="Right Triangle 32">
          <a:extLst>
            <a:ext uri="{FF2B5EF4-FFF2-40B4-BE49-F238E27FC236}">
              <a16:creationId xmlns:a16="http://schemas.microsoft.com/office/drawing/2014/main" id="{03AEB19F-27AA-4E81-BF3A-C29B87C3379D}"/>
            </a:ext>
          </a:extLst>
        </xdr:cNvPr>
        <xdr:cNvSpPr/>
      </xdr:nvSpPr>
      <xdr:spPr>
        <a:xfrm flipH="1">
          <a:off x="25952974" y="17289446"/>
          <a:ext cx="650940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9525</xdr:colOff>
      <xdr:row>147</xdr:row>
      <xdr:rowOff>0</xdr:rowOff>
    </xdr:from>
    <xdr:to>
      <xdr:col>29</xdr:col>
      <xdr:colOff>9525</xdr:colOff>
      <xdr:row>151</xdr:row>
      <xdr:rowOff>19050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92683826-2B75-4E4B-B19E-369ED156E00E}"/>
            </a:ext>
          </a:extLst>
        </xdr:cNvPr>
        <xdr:cNvCxnSpPr/>
      </xdr:nvCxnSpPr>
      <xdr:spPr>
        <a:xfrm>
          <a:off x="19438168" y="21766491"/>
          <a:ext cx="1809947" cy="19044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147</xdr:row>
      <xdr:rowOff>0</xdr:rowOff>
    </xdr:from>
    <xdr:to>
      <xdr:col>29</xdr:col>
      <xdr:colOff>28575</xdr:colOff>
      <xdr:row>151</xdr:row>
      <xdr:rowOff>19050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5A9DAF09-7B3A-4D35-8AC2-8740A6282A5D}"/>
            </a:ext>
          </a:extLst>
        </xdr:cNvPr>
        <xdr:cNvCxnSpPr/>
      </xdr:nvCxnSpPr>
      <xdr:spPr>
        <a:xfrm flipV="1">
          <a:off x="19438168" y="21766491"/>
          <a:ext cx="1828997" cy="19044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12700</xdr:colOff>
      <xdr:row>151</xdr:row>
      <xdr:rowOff>50800</xdr:rowOff>
    </xdr:from>
    <xdr:to>
      <xdr:col>29</xdr:col>
      <xdr:colOff>0</xdr:colOff>
      <xdr:row>151</xdr:row>
      <xdr:rowOff>57151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6B8B78A1-CF47-4CFA-9041-7349B1F6E986}"/>
            </a:ext>
          </a:extLst>
        </xdr:cNvPr>
        <xdr:cNvCxnSpPr/>
      </xdr:nvCxnSpPr>
      <xdr:spPr>
        <a:xfrm flipH="1" flipV="1">
          <a:off x="19441343" y="23702652"/>
          <a:ext cx="1797247" cy="6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257175</xdr:colOff>
      <xdr:row>130</xdr:row>
      <xdr:rowOff>171450</xdr:rowOff>
    </xdr:from>
    <xdr:to>
      <xdr:col>63</xdr:col>
      <xdr:colOff>447675</xdr:colOff>
      <xdr:row>132</xdr:row>
      <xdr:rowOff>38100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EBCD86C-54BC-424E-8AEB-48C02E0FEB92}"/>
            </a:ext>
          </a:extLst>
        </xdr:cNvPr>
        <xdr:cNvCxnSpPr/>
      </xdr:nvCxnSpPr>
      <xdr:spPr>
        <a:xfrm>
          <a:off x="40047715" y="18525438"/>
          <a:ext cx="3207078" cy="2531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447675</xdr:colOff>
      <xdr:row>132</xdr:row>
      <xdr:rowOff>19051</xdr:rowOff>
    </xdr:from>
    <xdr:to>
      <xdr:col>63</xdr:col>
      <xdr:colOff>447676</xdr:colOff>
      <xdr:row>133</xdr:row>
      <xdr:rowOff>66675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5B3C38A1-92CA-44BC-940D-32C2E9777267}"/>
            </a:ext>
          </a:extLst>
        </xdr:cNvPr>
        <xdr:cNvCxnSpPr/>
      </xdr:nvCxnSpPr>
      <xdr:spPr>
        <a:xfrm flipV="1">
          <a:off x="43254793" y="18759538"/>
          <a:ext cx="1" cy="2455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333375</xdr:colOff>
      <xdr:row>133</xdr:row>
      <xdr:rowOff>76200</xdr:rowOff>
    </xdr:from>
    <xdr:to>
      <xdr:col>63</xdr:col>
      <xdr:colOff>457200</xdr:colOff>
      <xdr:row>134</xdr:row>
      <xdr:rowOff>104775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33000E14-8DD6-4D23-9F39-8ECD819575A8}"/>
            </a:ext>
          </a:extLst>
        </xdr:cNvPr>
        <xdr:cNvCxnSpPr/>
      </xdr:nvCxnSpPr>
      <xdr:spPr>
        <a:xfrm flipV="1">
          <a:off x="40123915" y="19014649"/>
          <a:ext cx="3140403" cy="217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19050</xdr:colOff>
      <xdr:row>130</xdr:row>
      <xdr:rowOff>161925</xdr:rowOff>
    </xdr:from>
    <xdr:to>
      <xdr:col>58</xdr:col>
      <xdr:colOff>228600</xdr:colOff>
      <xdr:row>130</xdr:row>
      <xdr:rowOff>161925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E43D9C0E-842E-496F-BA3C-37B911D0F302}"/>
            </a:ext>
          </a:extLst>
        </xdr:cNvPr>
        <xdr:cNvCxnSpPr/>
      </xdr:nvCxnSpPr>
      <xdr:spPr>
        <a:xfrm>
          <a:off x="39206275" y="18515913"/>
          <a:ext cx="8128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66675</xdr:colOff>
      <xdr:row>134</xdr:row>
      <xdr:rowOff>104775</xdr:rowOff>
    </xdr:from>
    <xdr:to>
      <xdr:col>58</xdr:col>
      <xdr:colOff>371475</xdr:colOff>
      <xdr:row>134</xdr:row>
      <xdr:rowOff>104775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6567FD7E-48E3-4C27-A21A-06CF660455D3}"/>
            </a:ext>
          </a:extLst>
        </xdr:cNvPr>
        <xdr:cNvCxnSpPr/>
      </xdr:nvCxnSpPr>
      <xdr:spPr>
        <a:xfrm>
          <a:off x="39253900" y="19231761"/>
          <a:ext cx="9081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38099</xdr:colOff>
      <xdr:row>130</xdr:row>
      <xdr:rowOff>152401</xdr:rowOff>
    </xdr:from>
    <xdr:to>
      <xdr:col>57</xdr:col>
      <xdr:colOff>47625</xdr:colOff>
      <xdr:row>134</xdr:row>
      <xdr:rowOff>104775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A354E611-2754-468C-A6CD-6D51A835AC0B}"/>
            </a:ext>
          </a:extLst>
        </xdr:cNvPr>
        <xdr:cNvCxnSpPr/>
      </xdr:nvCxnSpPr>
      <xdr:spPr>
        <a:xfrm flipH="1" flipV="1">
          <a:off x="39225324" y="18506389"/>
          <a:ext cx="9526" cy="7253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76200</xdr:colOff>
      <xdr:row>136</xdr:row>
      <xdr:rowOff>142875</xdr:rowOff>
    </xdr:from>
    <xdr:to>
      <xdr:col>63</xdr:col>
      <xdr:colOff>409575</xdr:colOff>
      <xdr:row>136</xdr:row>
      <xdr:rowOff>171450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C3E848DB-F7DC-4EC6-A76B-98FBCE977523}"/>
            </a:ext>
          </a:extLst>
        </xdr:cNvPr>
        <xdr:cNvCxnSpPr/>
      </xdr:nvCxnSpPr>
      <xdr:spPr>
        <a:xfrm flipV="1">
          <a:off x="39263425" y="19646933"/>
          <a:ext cx="3953268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123825</xdr:colOff>
      <xdr:row>137</xdr:row>
      <xdr:rowOff>142875</xdr:rowOff>
    </xdr:from>
    <xdr:to>
      <xdr:col>63</xdr:col>
      <xdr:colOff>438150</xdr:colOff>
      <xdr:row>137</xdr:row>
      <xdr:rowOff>180976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DEE73416-71C6-4BE0-83C8-55F036F6D86A}"/>
            </a:ext>
          </a:extLst>
        </xdr:cNvPr>
        <xdr:cNvCxnSpPr/>
      </xdr:nvCxnSpPr>
      <xdr:spPr>
        <a:xfrm flipV="1">
          <a:off x="39311050" y="19835469"/>
          <a:ext cx="3934218" cy="381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66675</xdr:colOff>
      <xdr:row>137</xdr:row>
      <xdr:rowOff>0</xdr:rowOff>
    </xdr:from>
    <xdr:to>
      <xdr:col>57</xdr:col>
      <xdr:colOff>66675</xdr:colOff>
      <xdr:row>137</xdr:row>
      <xdr:rowOff>171450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2F702285-4737-474D-A5C5-B08AE7CC2566}"/>
            </a:ext>
          </a:extLst>
        </xdr:cNvPr>
        <xdr:cNvCxnSpPr/>
      </xdr:nvCxnSpPr>
      <xdr:spPr>
        <a:xfrm>
          <a:off x="39253900" y="19692594"/>
          <a:ext cx="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428624</xdr:colOff>
      <xdr:row>136</xdr:row>
      <xdr:rowOff>161925</xdr:rowOff>
    </xdr:from>
    <xdr:to>
      <xdr:col>63</xdr:col>
      <xdr:colOff>428625</xdr:colOff>
      <xdr:row>137</xdr:row>
      <xdr:rowOff>123825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BBC146CD-D5A7-4BB2-A464-B6139AC084CA}"/>
            </a:ext>
          </a:extLst>
        </xdr:cNvPr>
        <xdr:cNvCxnSpPr/>
      </xdr:nvCxnSpPr>
      <xdr:spPr>
        <a:xfrm flipH="1" flipV="1">
          <a:off x="43235742" y="19665983"/>
          <a:ext cx="1" cy="1504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68036</xdr:colOff>
      <xdr:row>147</xdr:row>
      <xdr:rowOff>27214</xdr:rowOff>
    </xdr:from>
    <xdr:to>
      <xdr:col>59</xdr:col>
      <xdr:colOff>68036</xdr:colOff>
      <xdr:row>158</xdr:row>
      <xdr:rowOff>40822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DF7DFE6A-D2AF-486B-8DA4-51F585107272}"/>
            </a:ext>
          </a:extLst>
        </xdr:cNvPr>
        <xdr:cNvCxnSpPr>
          <a:endCxn id="49" idx="2"/>
        </xdr:cNvCxnSpPr>
      </xdr:nvCxnSpPr>
      <xdr:spPr>
        <a:xfrm flipV="1">
          <a:off x="40461892" y="21793705"/>
          <a:ext cx="0" cy="34072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244928</xdr:colOff>
      <xdr:row>147</xdr:row>
      <xdr:rowOff>27214</xdr:rowOff>
    </xdr:from>
    <xdr:to>
      <xdr:col>60</xdr:col>
      <xdr:colOff>244928</xdr:colOff>
      <xdr:row>157</xdr:row>
      <xdr:rowOff>163286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9886380F-2BBA-4212-9610-6BBAA6440E71}"/>
            </a:ext>
          </a:extLst>
        </xdr:cNvPr>
        <xdr:cNvCxnSpPr>
          <a:endCxn id="49" idx="6"/>
        </xdr:cNvCxnSpPr>
      </xdr:nvCxnSpPr>
      <xdr:spPr>
        <a:xfrm flipV="1">
          <a:off x="41242099" y="21793705"/>
          <a:ext cx="0" cy="3341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68036</xdr:colOff>
      <xdr:row>146</xdr:row>
      <xdr:rowOff>54428</xdr:rowOff>
    </xdr:from>
    <xdr:to>
      <xdr:col>60</xdr:col>
      <xdr:colOff>244928</xdr:colOff>
      <xdr:row>148</xdr:row>
      <xdr:rowOff>0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9D45D530-5A8A-4E39-96B9-12E3EBFA6CD8}"/>
            </a:ext>
          </a:extLst>
        </xdr:cNvPr>
        <xdr:cNvSpPr/>
      </xdr:nvSpPr>
      <xdr:spPr>
        <a:xfrm>
          <a:off x="40461892" y="21632383"/>
          <a:ext cx="780207" cy="322644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79825</xdr:colOff>
      <xdr:row>157</xdr:row>
      <xdr:rowOff>160807</xdr:rowOff>
    </xdr:from>
    <xdr:to>
      <xdr:col>60</xdr:col>
      <xdr:colOff>250272</xdr:colOff>
      <xdr:row>158</xdr:row>
      <xdr:rowOff>146539</xdr:rowOff>
    </xdr:to>
    <xdr:sp macro="" textlink="">
      <xdr:nvSpPr>
        <xdr:cNvPr id="50" name="Freeform: Shape 49">
          <a:extLst>
            <a:ext uri="{FF2B5EF4-FFF2-40B4-BE49-F238E27FC236}">
              <a16:creationId xmlns:a16="http://schemas.microsoft.com/office/drawing/2014/main" id="{2F03353E-06CB-40D9-B8C0-87983AB7C98E}"/>
            </a:ext>
          </a:extLst>
        </xdr:cNvPr>
        <xdr:cNvSpPr/>
      </xdr:nvSpPr>
      <xdr:spPr>
        <a:xfrm>
          <a:off x="40473681" y="25132411"/>
          <a:ext cx="773762" cy="174268"/>
        </a:xfrm>
        <a:custGeom>
          <a:avLst/>
          <a:gdLst>
            <a:gd name="connsiteX0" fmla="*/ 0 w 782053"/>
            <a:gd name="connsiteY0" fmla="*/ 45118 h 196010"/>
            <a:gd name="connsiteX1" fmla="*/ 381000 w 782053"/>
            <a:gd name="connsiteY1" fmla="*/ 195513 h 196010"/>
            <a:gd name="connsiteX2" fmla="*/ 782053 w 782053"/>
            <a:gd name="connsiteY2" fmla="*/ 0 h 1960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2053" h="196010">
              <a:moveTo>
                <a:pt x="0" y="45118"/>
              </a:moveTo>
              <a:cubicBezTo>
                <a:pt x="125329" y="124075"/>
                <a:pt x="250658" y="203033"/>
                <a:pt x="381000" y="195513"/>
              </a:cubicBezTo>
              <a:cubicBezTo>
                <a:pt x="511342" y="187993"/>
                <a:pt x="646697" y="93996"/>
                <a:pt x="782053" y="0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219075</xdr:colOff>
      <xdr:row>124</xdr:row>
      <xdr:rowOff>57150</xdr:rowOff>
    </xdr:from>
    <xdr:to>
      <xdr:col>47</xdr:col>
      <xdr:colOff>47625</xdr:colOff>
      <xdr:row>128</xdr:row>
      <xdr:rowOff>152399</xdr:rowOff>
    </xdr:to>
    <xdr:sp macro="" textlink="">
      <xdr:nvSpPr>
        <xdr:cNvPr id="51" name="Right Triangle 50">
          <a:extLst>
            <a:ext uri="{FF2B5EF4-FFF2-40B4-BE49-F238E27FC236}">
              <a16:creationId xmlns:a16="http://schemas.microsoft.com/office/drawing/2014/main" id="{B02D8930-3BFE-429B-9E21-23D0B0E1FA31}"/>
            </a:ext>
          </a:extLst>
        </xdr:cNvPr>
        <xdr:cNvSpPr/>
      </xdr:nvSpPr>
      <xdr:spPr>
        <a:xfrm flipH="1">
          <a:off x="32166514" y="17279921"/>
          <a:ext cx="1035181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60511</xdr:colOff>
      <xdr:row>124</xdr:row>
      <xdr:rowOff>66675</xdr:rowOff>
    </xdr:from>
    <xdr:to>
      <xdr:col>48</xdr:col>
      <xdr:colOff>108136</xdr:colOff>
      <xdr:row>128</xdr:row>
      <xdr:rowOff>152400</xdr:rowOff>
    </xdr:to>
    <xdr:sp macro="" textlink="">
      <xdr:nvSpPr>
        <xdr:cNvPr id="52" name="Right Triangle 51">
          <a:extLst>
            <a:ext uri="{FF2B5EF4-FFF2-40B4-BE49-F238E27FC236}">
              <a16:creationId xmlns:a16="http://schemas.microsoft.com/office/drawing/2014/main" id="{8AA44E02-3BC9-4CB6-9705-2E680E8A089B}"/>
            </a:ext>
          </a:extLst>
        </xdr:cNvPr>
        <xdr:cNvSpPr/>
      </xdr:nvSpPr>
      <xdr:spPr>
        <a:xfrm>
          <a:off x="33214581" y="17289446"/>
          <a:ext cx="650941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152400</xdr:colOff>
      <xdr:row>124</xdr:row>
      <xdr:rowOff>66675</xdr:rowOff>
    </xdr:from>
    <xdr:to>
      <xdr:col>51</xdr:col>
      <xdr:colOff>257175</xdr:colOff>
      <xdr:row>128</xdr:row>
      <xdr:rowOff>161924</xdr:rowOff>
    </xdr:to>
    <xdr:sp macro="" textlink="">
      <xdr:nvSpPr>
        <xdr:cNvPr id="53" name="Right Triangle 52">
          <a:extLst>
            <a:ext uri="{FF2B5EF4-FFF2-40B4-BE49-F238E27FC236}">
              <a16:creationId xmlns:a16="http://schemas.microsoft.com/office/drawing/2014/main" id="{CF51F213-526C-4D55-BBCB-65A71FD152A9}"/>
            </a:ext>
          </a:extLst>
        </xdr:cNvPr>
        <xdr:cNvSpPr/>
      </xdr:nvSpPr>
      <xdr:spPr>
        <a:xfrm>
          <a:off x="34513101" y="17289446"/>
          <a:ext cx="1311406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95250</xdr:colOff>
      <xdr:row>124</xdr:row>
      <xdr:rowOff>66675</xdr:rowOff>
    </xdr:from>
    <xdr:to>
      <xdr:col>49</xdr:col>
      <xdr:colOff>142875</xdr:colOff>
      <xdr:row>128</xdr:row>
      <xdr:rowOff>152400</xdr:rowOff>
    </xdr:to>
    <xdr:sp macro="" textlink="">
      <xdr:nvSpPr>
        <xdr:cNvPr id="54" name="Right Triangle 53">
          <a:extLst>
            <a:ext uri="{FF2B5EF4-FFF2-40B4-BE49-F238E27FC236}">
              <a16:creationId xmlns:a16="http://schemas.microsoft.com/office/drawing/2014/main" id="{2584D6AB-4B5F-4F20-968E-1DB502B7263A}"/>
            </a:ext>
          </a:extLst>
        </xdr:cNvPr>
        <xdr:cNvSpPr/>
      </xdr:nvSpPr>
      <xdr:spPr>
        <a:xfrm flipH="1">
          <a:off x="33852636" y="17289446"/>
          <a:ext cx="650940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104742</xdr:colOff>
      <xdr:row>124</xdr:row>
      <xdr:rowOff>66654</xdr:rowOff>
    </xdr:from>
    <xdr:to>
      <xdr:col>48</xdr:col>
      <xdr:colOff>114235</xdr:colOff>
      <xdr:row>128</xdr:row>
      <xdr:rowOff>123833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E823925F-C378-4B89-81D6-1E91BC1796BD}"/>
            </a:ext>
          </a:extLst>
        </xdr:cNvPr>
        <xdr:cNvCxnSpPr/>
      </xdr:nvCxnSpPr>
      <xdr:spPr>
        <a:xfrm flipV="1">
          <a:off x="33862128" y="17289425"/>
          <a:ext cx="9493" cy="8113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219075</xdr:colOff>
      <xdr:row>124</xdr:row>
      <xdr:rowOff>57150</xdr:rowOff>
    </xdr:from>
    <xdr:to>
      <xdr:col>47</xdr:col>
      <xdr:colOff>47625</xdr:colOff>
      <xdr:row>128</xdr:row>
      <xdr:rowOff>152399</xdr:rowOff>
    </xdr:to>
    <xdr:sp macro="" textlink="">
      <xdr:nvSpPr>
        <xdr:cNvPr id="57" name="Right Triangle 56">
          <a:extLst>
            <a:ext uri="{FF2B5EF4-FFF2-40B4-BE49-F238E27FC236}">
              <a16:creationId xmlns:a16="http://schemas.microsoft.com/office/drawing/2014/main" id="{93B02999-5F6E-4782-B494-6BCD52BA8EA0}"/>
            </a:ext>
          </a:extLst>
        </xdr:cNvPr>
        <xdr:cNvSpPr/>
      </xdr:nvSpPr>
      <xdr:spPr>
        <a:xfrm flipH="1">
          <a:off x="32166514" y="17279921"/>
          <a:ext cx="1035181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60511</xdr:colOff>
      <xdr:row>124</xdr:row>
      <xdr:rowOff>66675</xdr:rowOff>
    </xdr:from>
    <xdr:to>
      <xdr:col>48</xdr:col>
      <xdr:colOff>108136</xdr:colOff>
      <xdr:row>128</xdr:row>
      <xdr:rowOff>152400</xdr:rowOff>
    </xdr:to>
    <xdr:sp macro="" textlink="">
      <xdr:nvSpPr>
        <xdr:cNvPr id="58" name="Right Triangle 57">
          <a:extLst>
            <a:ext uri="{FF2B5EF4-FFF2-40B4-BE49-F238E27FC236}">
              <a16:creationId xmlns:a16="http://schemas.microsoft.com/office/drawing/2014/main" id="{B59FDE26-4525-4F40-8B76-381065F1C55F}"/>
            </a:ext>
          </a:extLst>
        </xdr:cNvPr>
        <xdr:cNvSpPr/>
      </xdr:nvSpPr>
      <xdr:spPr>
        <a:xfrm>
          <a:off x="33214581" y="17289446"/>
          <a:ext cx="650941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152400</xdr:colOff>
      <xdr:row>124</xdr:row>
      <xdr:rowOff>66675</xdr:rowOff>
    </xdr:from>
    <xdr:to>
      <xdr:col>51</xdr:col>
      <xdr:colOff>257175</xdr:colOff>
      <xdr:row>128</xdr:row>
      <xdr:rowOff>161924</xdr:rowOff>
    </xdr:to>
    <xdr:sp macro="" textlink="">
      <xdr:nvSpPr>
        <xdr:cNvPr id="59" name="Right Triangle 58">
          <a:extLst>
            <a:ext uri="{FF2B5EF4-FFF2-40B4-BE49-F238E27FC236}">
              <a16:creationId xmlns:a16="http://schemas.microsoft.com/office/drawing/2014/main" id="{6C5AA811-A468-499A-9C92-DFB21CDCDD55}"/>
            </a:ext>
          </a:extLst>
        </xdr:cNvPr>
        <xdr:cNvSpPr/>
      </xdr:nvSpPr>
      <xdr:spPr>
        <a:xfrm>
          <a:off x="34513101" y="17289446"/>
          <a:ext cx="1311406" cy="849393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95250</xdr:colOff>
      <xdr:row>124</xdr:row>
      <xdr:rowOff>66675</xdr:rowOff>
    </xdr:from>
    <xdr:to>
      <xdr:col>49</xdr:col>
      <xdr:colOff>142875</xdr:colOff>
      <xdr:row>128</xdr:row>
      <xdr:rowOff>152400</xdr:rowOff>
    </xdr:to>
    <xdr:sp macro="" textlink="">
      <xdr:nvSpPr>
        <xdr:cNvPr id="60" name="Right Triangle 59">
          <a:extLst>
            <a:ext uri="{FF2B5EF4-FFF2-40B4-BE49-F238E27FC236}">
              <a16:creationId xmlns:a16="http://schemas.microsoft.com/office/drawing/2014/main" id="{85ED00C2-6B82-4A2F-B668-3D6465DC8F9C}"/>
            </a:ext>
          </a:extLst>
        </xdr:cNvPr>
        <xdr:cNvSpPr/>
      </xdr:nvSpPr>
      <xdr:spPr>
        <a:xfrm flipH="1">
          <a:off x="33852636" y="17289446"/>
          <a:ext cx="650940" cy="839869"/>
        </a:xfrm>
        <a:prstGeom prst="rtTriangl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95250</xdr:colOff>
      <xdr:row>124</xdr:row>
      <xdr:rowOff>95221</xdr:rowOff>
    </xdr:from>
    <xdr:to>
      <xdr:col>48</xdr:col>
      <xdr:colOff>104743</xdr:colOff>
      <xdr:row>128</xdr:row>
      <xdr:rowOff>152400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D92A750F-8388-47D2-9272-3827E04354C0}"/>
            </a:ext>
          </a:extLst>
        </xdr:cNvPr>
        <xdr:cNvCxnSpPr>
          <a:stCxn id="60" idx="4"/>
        </xdr:cNvCxnSpPr>
      </xdr:nvCxnSpPr>
      <xdr:spPr>
        <a:xfrm flipV="1">
          <a:off x="33852636" y="17317992"/>
          <a:ext cx="9493" cy="8113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170</xdr:row>
      <xdr:rowOff>0</xdr:rowOff>
    </xdr:from>
    <xdr:to>
      <xdr:col>29</xdr:col>
      <xdr:colOff>9525</xdr:colOff>
      <xdr:row>174</xdr:row>
      <xdr:rowOff>19050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DBE81FDC-E710-482C-B70C-EE87A009A069}"/>
            </a:ext>
          </a:extLst>
        </xdr:cNvPr>
        <xdr:cNvCxnSpPr/>
      </xdr:nvCxnSpPr>
      <xdr:spPr>
        <a:xfrm>
          <a:off x="19438168" y="27611109"/>
          <a:ext cx="1809947" cy="7731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170</xdr:row>
      <xdr:rowOff>0</xdr:rowOff>
    </xdr:from>
    <xdr:to>
      <xdr:col>29</xdr:col>
      <xdr:colOff>28575</xdr:colOff>
      <xdr:row>174</xdr:row>
      <xdr:rowOff>19050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9B5141EA-6FE6-4714-9B09-4F486647CC9D}"/>
            </a:ext>
          </a:extLst>
        </xdr:cNvPr>
        <xdr:cNvCxnSpPr/>
      </xdr:nvCxnSpPr>
      <xdr:spPr>
        <a:xfrm flipV="1">
          <a:off x="19438168" y="27611109"/>
          <a:ext cx="1828997" cy="7731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12700</xdr:colOff>
      <xdr:row>174</xdr:row>
      <xdr:rowOff>50800</xdr:rowOff>
    </xdr:from>
    <xdr:to>
      <xdr:col>29</xdr:col>
      <xdr:colOff>0</xdr:colOff>
      <xdr:row>174</xdr:row>
      <xdr:rowOff>57151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C98FB9B4-D22A-4BFD-87F7-83947D623B04}"/>
            </a:ext>
          </a:extLst>
        </xdr:cNvPr>
        <xdr:cNvCxnSpPr/>
      </xdr:nvCxnSpPr>
      <xdr:spPr>
        <a:xfrm flipH="1" flipV="1">
          <a:off x="19441343" y="28416054"/>
          <a:ext cx="1797247" cy="6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169</xdr:row>
      <xdr:rowOff>121202</xdr:rowOff>
    </xdr:from>
    <xdr:to>
      <xdr:col>29</xdr:col>
      <xdr:colOff>67333</xdr:colOff>
      <xdr:row>169</xdr:row>
      <xdr:rowOff>134668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AC13122E-3E67-4285-9257-C665280A4232}"/>
            </a:ext>
          </a:extLst>
        </xdr:cNvPr>
        <xdr:cNvCxnSpPr/>
      </xdr:nvCxnSpPr>
      <xdr:spPr>
        <a:xfrm>
          <a:off x="19428644" y="27543775"/>
          <a:ext cx="1877279" cy="13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76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58A78D4-747C-4851-8756-674DCE0355FF}"/>
            </a:ext>
          </a:extLst>
        </xdr:cNvPr>
        <xdr:cNvSpPr/>
      </xdr:nvSpPr>
      <xdr:spPr>
        <a:xfrm>
          <a:off x="0" y="19049"/>
          <a:ext cx="16306800" cy="159067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10</xdr:col>
      <xdr:colOff>85725</xdr:colOff>
      <xdr:row>155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5E57CFF-1CB3-4569-BB54-DD7645D7CBD5}"/>
            </a:ext>
          </a:extLst>
        </xdr:cNvPr>
        <xdr:cNvSpPr/>
      </xdr:nvSpPr>
      <xdr:spPr>
        <a:xfrm>
          <a:off x="0" y="16106775"/>
          <a:ext cx="16306800" cy="14478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155</xdr:row>
      <xdr:rowOff>0</xdr:rowOff>
    </xdr:from>
    <xdr:to>
      <xdr:col>10</xdr:col>
      <xdr:colOff>99581</xdr:colOff>
      <xdr:row>222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9F72391-4B91-4F14-9722-ACDDAB1FBC46}"/>
            </a:ext>
          </a:extLst>
        </xdr:cNvPr>
        <xdr:cNvSpPr/>
      </xdr:nvSpPr>
      <xdr:spPr>
        <a:xfrm>
          <a:off x="13856" y="30584775"/>
          <a:ext cx="16306800" cy="12573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223</xdr:row>
      <xdr:rowOff>197450</xdr:rowOff>
    </xdr:from>
    <xdr:to>
      <xdr:col>10</xdr:col>
      <xdr:colOff>113437</xdr:colOff>
      <xdr:row>301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6D0157C-8A99-4486-BC25-58A13DA0E26E}"/>
            </a:ext>
          </a:extLst>
        </xdr:cNvPr>
        <xdr:cNvSpPr/>
      </xdr:nvSpPr>
      <xdr:spPr>
        <a:xfrm>
          <a:off x="27712" y="43250450"/>
          <a:ext cx="16306800" cy="1447367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302</xdr:row>
      <xdr:rowOff>0</xdr:rowOff>
    </xdr:from>
    <xdr:to>
      <xdr:col>10</xdr:col>
      <xdr:colOff>92657</xdr:colOff>
      <xdr:row>359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C897B54-55F8-4A24-BE88-4F5908BC3C68}"/>
            </a:ext>
          </a:extLst>
        </xdr:cNvPr>
        <xdr:cNvSpPr/>
      </xdr:nvSpPr>
      <xdr:spPr>
        <a:xfrm>
          <a:off x="6932" y="57731025"/>
          <a:ext cx="16306800" cy="10093933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360</xdr:row>
      <xdr:rowOff>190535</xdr:rowOff>
    </xdr:from>
    <xdr:to>
      <xdr:col>10</xdr:col>
      <xdr:colOff>106513</xdr:colOff>
      <xdr:row>422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9E4F3C9-A3FE-4746-8584-92FE9079120F}"/>
            </a:ext>
          </a:extLst>
        </xdr:cNvPr>
        <xdr:cNvSpPr/>
      </xdr:nvSpPr>
      <xdr:spPr>
        <a:xfrm>
          <a:off x="20788" y="67922810"/>
          <a:ext cx="16306800" cy="1045498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75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06BC8BF-3926-43FF-A810-CFC5087839D1}"/>
            </a:ext>
          </a:extLst>
        </xdr:cNvPr>
        <xdr:cNvSpPr/>
      </xdr:nvSpPr>
      <xdr:spPr>
        <a:xfrm>
          <a:off x="0" y="19049"/>
          <a:ext cx="16306800" cy="159067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10</xdr:col>
      <xdr:colOff>85725</xdr:colOff>
      <xdr:row>154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E9E8590-BA93-45B6-BB76-86C30B3A988C}"/>
            </a:ext>
          </a:extLst>
        </xdr:cNvPr>
        <xdr:cNvSpPr/>
      </xdr:nvSpPr>
      <xdr:spPr>
        <a:xfrm>
          <a:off x="0" y="16106775"/>
          <a:ext cx="16306800" cy="14478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154</xdr:row>
      <xdr:rowOff>0</xdr:rowOff>
    </xdr:from>
    <xdr:to>
      <xdr:col>10</xdr:col>
      <xdr:colOff>99581</xdr:colOff>
      <xdr:row>221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2028E71-FBE7-4D61-AE24-11C2EDB5036D}"/>
            </a:ext>
          </a:extLst>
        </xdr:cNvPr>
        <xdr:cNvSpPr/>
      </xdr:nvSpPr>
      <xdr:spPr>
        <a:xfrm>
          <a:off x="13856" y="30584775"/>
          <a:ext cx="16306800" cy="12573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222</xdr:row>
      <xdr:rowOff>197450</xdr:rowOff>
    </xdr:from>
    <xdr:to>
      <xdr:col>10</xdr:col>
      <xdr:colOff>113437</xdr:colOff>
      <xdr:row>300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A3B24F6-9316-4282-AC25-AF7AF74A9FE1}"/>
            </a:ext>
          </a:extLst>
        </xdr:cNvPr>
        <xdr:cNvSpPr/>
      </xdr:nvSpPr>
      <xdr:spPr>
        <a:xfrm>
          <a:off x="27712" y="43250450"/>
          <a:ext cx="16306800" cy="1447367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301</xdr:row>
      <xdr:rowOff>0</xdr:rowOff>
    </xdr:from>
    <xdr:to>
      <xdr:col>10</xdr:col>
      <xdr:colOff>92657</xdr:colOff>
      <xdr:row>358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E5661B7-77B9-49D3-9F3F-0B8AAA052FEF}"/>
            </a:ext>
          </a:extLst>
        </xdr:cNvPr>
        <xdr:cNvSpPr/>
      </xdr:nvSpPr>
      <xdr:spPr>
        <a:xfrm>
          <a:off x="6932" y="57731025"/>
          <a:ext cx="16306800" cy="10093933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359</xdr:row>
      <xdr:rowOff>190535</xdr:rowOff>
    </xdr:from>
    <xdr:to>
      <xdr:col>10</xdr:col>
      <xdr:colOff>106513</xdr:colOff>
      <xdr:row>421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2FE09F7-65D3-46FA-A257-86BCF73F76C9}"/>
            </a:ext>
          </a:extLst>
        </xdr:cNvPr>
        <xdr:cNvSpPr/>
      </xdr:nvSpPr>
      <xdr:spPr>
        <a:xfrm>
          <a:off x="20788" y="67922810"/>
          <a:ext cx="16306800" cy="1045498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77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B80A092-26B5-4ADC-9B3A-294454C4F9A5}"/>
            </a:ext>
          </a:extLst>
        </xdr:cNvPr>
        <xdr:cNvSpPr/>
      </xdr:nvSpPr>
      <xdr:spPr>
        <a:xfrm>
          <a:off x="0" y="19049"/>
          <a:ext cx="16233840" cy="1310316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10</xdr:col>
      <xdr:colOff>85725</xdr:colOff>
      <xdr:row>156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070230C-2DBB-4102-AFFA-005CC9F0CCF4}"/>
            </a:ext>
          </a:extLst>
        </xdr:cNvPr>
        <xdr:cNvSpPr/>
      </xdr:nvSpPr>
      <xdr:spPr>
        <a:xfrm>
          <a:off x="0" y="13301221"/>
          <a:ext cx="16233840" cy="14328742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156</xdr:row>
      <xdr:rowOff>0</xdr:rowOff>
    </xdr:from>
    <xdr:to>
      <xdr:col>10</xdr:col>
      <xdr:colOff>99581</xdr:colOff>
      <xdr:row>223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12C5F2F-D877-49F2-969A-E36DB5836D4E}"/>
            </a:ext>
          </a:extLst>
        </xdr:cNvPr>
        <xdr:cNvSpPr/>
      </xdr:nvSpPr>
      <xdr:spPr>
        <a:xfrm>
          <a:off x="13856" y="27629963"/>
          <a:ext cx="16233840" cy="12445345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224</xdr:row>
      <xdr:rowOff>197450</xdr:rowOff>
    </xdr:from>
    <xdr:to>
      <xdr:col>10</xdr:col>
      <xdr:colOff>113437</xdr:colOff>
      <xdr:row>302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76D8B5A-C4E3-4676-9DBE-C9455EBCF8F3}"/>
            </a:ext>
          </a:extLst>
        </xdr:cNvPr>
        <xdr:cNvSpPr/>
      </xdr:nvSpPr>
      <xdr:spPr>
        <a:xfrm>
          <a:off x="27712" y="40167099"/>
          <a:ext cx="16233840" cy="14324316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303</xdr:row>
      <xdr:rowOff>0</xdr:rowOff>
    </xdr:from>
    <xdr:to>
      <xdr:col>10</xdr:col>
      <xdr:colOff>92657</xdr:colOff>
      <xdr:row>360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D1DF2C1-FB1D-4791-9D4E-C94C221E4251}"/>
            </a:ext>
          </a:extLst>
        </xdr:cNvPr>
        <xdr:cNvSpPr/>
      </xdr:nvSpPr>
      <xdr:spPr>
        <a:xfrm>
          <a:off x="6932" y="54496355"/>
          <a:ext cx="16233840" cy="999190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361</xdr:row>
      <xdr:rowOff>190535</xdr:rowOff>
    </xdr:from>
    <xdr:to>
      <xdr:col>10</xdr:col>
      <xdr:colOff>106513</xdr:colOff>
      <xdr:row>423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54261A7-1688-420B-86B9-A697F1AD3224}"/>
            </a:ext>
          </a:extLst>
        </xdr:cNvPr>
        <xdr:cNvSpPr/>
      </xdr:nvSpPr>
      <xdr:spPr>
        <a:xfrm>
          <a:off x="20788" y="64585034"/>
          <a:ext cx="16233840" cy="1034599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72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3913CD-5BCC-4045-84D2-9A490DC56075}"/>
            </a:ext>
          </a:extLst>
        </xdr:cNvPr>
        <xdr:cNvSpPr/>
      </xdr:nvSpPr>
      <xdr:spPr>
        <a:xfrm>
          <a:off x="0" y="19049"/>
          <a:ext cx="16306800" cy="159067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10</xdr:col>
      <xdr:colOff>85725</xdr:colOff>
      <xdr:row>151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F111A3-F178-408B-AEBD-FFDC2D94C9B6}"/>
            </a:ext>
          </a:extLst>
        </xdr:cNvPr>
        <xdr:cNvSpPr/>
      </xdr:nvSpPr>
      <xdr:spPr>
        <a:xfrm>
          <a:off x="0" y="16106775"/>
          <a:ext cx="16306800" cy="14478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151</xdr:row>
      <xdr:rowOff>0</xdr:rowOff>
    </xdr:from>
    <xdr:to>
      <xdr:col>10</xdr:col>
      <xdr:colOff>99581</xdr:colOff>
      <xdr:row>218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4A49081-0ACC-45E8-971F-2B1C03E2518C}"/>
            </a:ext>
          </a:extLst>
        </xdr:cNvPr>
        <xdr:cNvSpPr/>
      </xdr:nvSpPr>
      <xdr:spPr>
        <a:xfrm>
          <a:off x="13856" y="30584775"/>
          <a:ext cx="16306800" cy="12573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219</xdr:row>
      <xdr:rowOff>197450</xdr:rowOff>
    </xdr:from>
    <xdr:to>
      <xdr:col>10</xdr:col>
      <xdr:colOff>113437</xdr:colOff>
      <xdr:row>297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073283B-35CC-4DA1-BAB6-4249F3D7B91B}"/>
            </a:ext>
          </a:extLst>
        </xdr:cNvPr>
        <xdr:cNvSpPr/>
      </xdr:nvSpPr>
      <xdr:spPr>
        <a:xfrm>
          <a:off x="27712" y="43250450"/>
          <a:ext cx="16306800" cy="1447367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298</xdr:row>
      <xdr:rowOff>0</xdr:rowOff>
    </xdr:from>
    <xdr:to>
      <xdr:col>10</xdr:col>
      <xdr:colOff>92657</xdr:colOff>
      <xdr:row>355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0869F72-B266-43B3-87FB-315C7D88E98B}"/>
            </a:ext>
          </a:extLst>
        </xdr:cNvPr>
        <xdr:cNvSpPr/>
      </xdr:nvSpPr>
      <xdr:spPr>
        <a:xfrm>
          <a:off x="6932" y="57731025"/>
          <a:ext cx="16306800" cy="10093933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356</xdr:row>
      <xdr:rowOff>190535</xdr:rowOff>
    </xdr:from>
    <xdr:to>
      <xdr:col>10</xdr:col>
      <xdr:colOff>106513</xdr:colOff>
      <xdr:row>418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92E8C20-9FAE-4BED-ABA3-11F3EFE90242}"/>
            </a:ext>
          </a:extLst>
        </xdr:cNvPr>
        <xdr:cNvSpPr/>
      </xdr:nvSpPr>
      <xdr:spPr>
        <a:xfrm>
          <a:off x="20788" y="67922810"/>
          <a:ext cx="16306800" cy="1045498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85725</xdr:colOff>
      <xdr:row>72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CA4CDE1-7371-49FE-9C57-6D0A8691C6B3}"/>
            </a:ext>
          </a:extLst>
        </xdr:cNvPr>
        <xdr:cNvSpPr/>
      </xdr:nvSpPr>
      <xdr:spPr>
        <a:xfrm>
          <a:off x="0" y="19049"/>
          <a:ext cx="16383000" cy="1457325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10</xdr:col>
      <xdr:colOff>85725</xdr:colOff>
      <xdr:row>151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8610475-2B61-4AE8-9AA2-E5E461015084}"/>
            </a:ext>
          </a:extLst>
        </xdr:cNvPr>
        <xdr:cNvSpPr/>
      </xdr:nvSpPr>
      <xdr:spPr>
        <a:xfrm>
          <a:off x="0" y="16106775"/>
          <a:ext cx="16306800" cy="14478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13856</xdr:colOff>
      <xdr:row>151</xdr:row>
      <xdr:rowOff>0</xdr:rowOff>
    </xdr:from>
    <xdr:to>
      <xdr:col>10</xdr:col>
      <xdr:colOff>99581</xdr:colOff>
      <xdr:row>218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60B119-4368-4F3A-B6C6-BDC0AADAC384}"/>
            </a:ext>
          </a:extLst>
        </xdr:cNvPr>
        <xdr:cNvSpPr/>
      </xdr:nvSpPr>
      <xdr:spPr>
        <a:xfrm>
          <a:off x="13856" y="30584775"/>
          <a:ext cx="16306800" cy="125730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27712</xdr:colOff>
      <xdr:row>219</xdr:row>
      <xdr:rowOff>197450</xdr:rowOff>
    </xdr:from>
    <xdr:to>
      <xdr:col>10</xdr:col>
      <xdr:colOff>113437</xdr:colOff>
      <xdr:row>297</xdr:row>
      <xdr:rowOff>183596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71420FC-C984-4EF8-BE81-40C2FFA886F4}"/>
            </a:ext>
          </a:extLst>
        </xdr:cNvPr>
        <xdr:cNvSpPr/>
      </xdr:nvSpPr>
      <xdr:spPr>
        <a:xfrm>
          <a:off x="27712" y="43250450"/>
          <a:ext cx="16306800" cy="14473671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6932</xdr:colOff>
      <xdr:row>298</xdr:row>
      <xdr:rowOff>0</xdr:rowOff>
    </xdr:from>
    <xdr:to>
      <xdr:col>10</xdr:col>
      <xdr:colOff>92657</xdr:colOff>
      <xdr:row>355</xdr:row>
      <xdr:rowOff>197458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B87C821-0786-49FC-95A2-732980494963}"/>
            </a:ext>
          </a:extLst>
        </xdr:cNvPr>
        <xdr:cNvSpPr/>
      </xdr:nvSpPr>
      <xdr:spPr>
        <a:xfrm>
          <a:off x="6932" y="57731025"/>
          <a:ext cx="16306800" cy="10093933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20788</xdr:colOff>
      <xdr:row>356</xdr:row>
      <xdr:rowOff>190535</xdr:rowOff>
    </xdr:from>
    <xdr:to>
      <xdr:col>10</xdr:col>
      <xdr:colOff>106513</xdr:colOff>
      <xdr:row>418</xdr:row>
      <xdr:rowOff>72772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A533E85-DE2B-4767-BFE3-B69AED3339B0}"/>
            </a:ext>
          </a:extLst>
        </xdr:cNvPr>
        <xdr:cNvSpPr/>
      </xdr:nvSpPr>
      <xdr:spPr>
        <a:xfrm>
          <a:off x="20788" y="67922810"/>
          <a:ext cx="16306800" cy="10454987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Data\BUT\102736_BUT-SR4-15.80\ProjAdmin\Estimates\BUT-102736-GENSU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Data\GRE\94254_GRE-675-0.00\ProjAdmin\Estimates\94254_GENSUM_VBA_AASHTOWare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oward4\d0126372\112980_CLE-CLI%20BP%20VAR%202024_BRIDGE%20QUANTITY%20CALCULATIONS.xlsx" TargetMode="External"/><Relationship Id="rId1" Type="http://schemas.openxmlformats.org/officeDocument/2006/relationships/externalLinkPath" Target="/users/choward4/d0126372/112980_CLE-CLI%20BP%20VAR%202024_BRIDGE%20QUANTITY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QryItem2"/>
      <sheetName val="Estimate"/>
      <sheetName val="Lists"/>
      <sheetName val="Store"/>
      <sheetName val="StoreProjectInfo"/>
    </sheetNames>
    <sheetDataSet>
      <sheetData sheetId="0"/>
      <sheetData sheetId="1">
        <row r="14">
          <cell r="B14" t="str">
            <v>SumItem</v>
          </cell>
          <cell r="C14" t="str">
            <v>SumAddDesc</v>
          </cell>
          <cell r="F14" t="str">
            <v>SumID</v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>ITEM CODE DOES NOT EXIST IN ITEM MASTER</v>
          </cell>
          <cell r="BC14" t="str">
            <v/>
          </cell>
        </row>
        <row r="15">
          <cell r="C15" t="str">
            <v>ROADWAY</v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>ROADWAY</v>
          </cell>
          <cell r="BC15" t="str">
            <v/>
          </cell>
        </row>
        <row r="16">
          <cell r="B16" t="str">
            <v>201E11001</v>
          </cell>
          <cell r="E16">
            <v>4</v>
          </cell>
          <cell r="G16" t="str">
            <v>LUMP</v>
          </cell>
          <cell r="AB16" t="str">
            <v>LUMP</v>
          </cell>
          <cell r="AX16" t="str">
            <v>201</v>
          </cell>
          <cell r="AY16" t="str">
            <v>11001</v>
          </cell>
          <cell r="AZ16" t="str">
            <v>LS</v>
          </cell>
          <cell r="BA16" t="str">
            <v/>
          </cell>
          <cell r="BB16" t="str">
            <v>CLEARING AND GRUBBING, AS PER PLAN</v>
          </cell>
          <cell r="BC16">
            <v>4</v>
          </cell>
        </row>
        <row r="17">
          <cell r="B17" t="str">
            <v>202E22900</v>
          </cell>
          <cell r="L17">
            <v>200</v>
          </cell>
          <cell r="M17">
            <v>268</v>
          </cell>
          <cell r="AB17">
            <v>468</v>
          </cell>
          <cell r="AX17" t="str">
            <v>202</v>
          </cell>
          <cell r="AY17" t="str">
            <v>22900</v>
          </cell>
          <cell r="AZ17">
            <v>468</v>
          </cell>
          <cell r="BA17" t="str">
            <v>SY</v>
          </cell>
          <cell r="BB17" t="str">
            <v>APPROACH SLAB REMOVED</v>
          </cell>
          <cell r="BC17" t="str">
            <v/>
          </cell>
        </row>
        <row r="18">
          <cell r="B18" t="str">
            <v>202E23010</v>
          </cell>
          <cell r="L18">
            <v>13292</v>
          </cell>
          <cell r="M18">
            <v>13183</v>
          </cell>
          <cell r="AB18">
            <v>26475</v>
          </cell>
          <cell r="AX18" t="str">
            <v>202</v>
          </cell>
          <cell r="AY18" t="str">
            <v>23010</v>
          </cell>
          <cell r="AZ18">
            <v>26475</v>
          </cell>
          <cell r="BA18" t="str">
            <v>SY</v>
          </cell>
          <cell r="BB18" t="str">
            <v>PAVEMENT REMOVED, ASPHALT</v>
          </cell>
          <cell r="BC18" t="str">
            <v/>
          </cell>
        </row>
        <row r="19">
          <cell r="B19" t="str">
            <v>202E38000</v>
          </cell>
          <cell r="O19">
            <v>925</v>
          </cell>
          <cell r="AB19">
            <v>925</v>
          </cell>
          <cell r="AX19" t="str">
            <v>202</v>
          </cell>
          <cell r="AY19" t="str">
            <v>38000</v>
          </cell>
          <cell r="AZ19">
            <v>925</v>
          </cell>
          <cell r="BA19" t="str">
            <v>FT</v>
          </cell>
          <cell r="BB19" t="str">
            <v>GUARDRAIL REMOVED</v>
          </cell>
          <cell r="BC19" t="str">
            <v/>
          </cell>
        </row>
        <row r="20">
          <cell r="B20" t="str">
            <v>202E42001</v>
          </cell>
          <cell r="E20">
            <v>5</v>
          </cell>
          <cell r="O20">
            <v>4</v>
          </cell>
          <cell r="AB20">
            <v>4</v>
          </cell>
          <cell r="AX20" t="str">
            <v>202</v>
          </cell>
          <cell r="AY20" t="str">
            <v>42001</v>
          </cell>
          <cell r="AZ20">
            <v>4</v>
          </cell>
          <cell r="BA20" t="str">
            <v>EACH</v>
          </cell>
          <cell r="BB20" t="str">
            <v>ANCHOR ASSEMBLY REMOVED, TYPE A, AS PER PLAN</v>
          </cell>
          <cell r="BC20">
            <v>5</v>
          </cell>
        </row>
        <row r="21">
          <cell r="B21" t="str">
            <v>202E42010</v>
          </cell>
          <cell r="O21">
            <v>2</v>
          </cell>
          <cell r="AB21">
            <v>2</v>
          </cell>
          <cell r="AX21" t="str">
            <v>202</v>
          </cell>
          <cell r="AY21" t="str">
            <v>42010</v>
          </cell>
          <cell r="AZ21">
            <v>2</v>
          </cell>
          <cell r="BA21" t="str">
            <v>EACH</v>
          </cell>
          <cell r="BB21" t="str">
            <v>ANCHOR ASSEMBLY REMOVED, TYPE E</v>
          </cell>
          <cell r="BC21" t="str">
            <v/>
          </cell>
        </row>
        <row r="22">
          <cell r="B22" t="str">
            <v>202E47000</v>
          </cell>
          <cell r="O22">
            <v>4</v>
          </cell>
          <cell r="AB22">
            <v>4</v>
          </cell>
          <cell r="AX22" t="str">
            <v>202</v>
          </cell>
          <cell r="AY22" t="str">
            <v>47000</v>
          </cell>
          <cell r="AZ22">
            <v>4</v>
          </cell>
          <cell r="BA22" t="str">
            <v>EACH</v>
          </cell>
          <cell r="BB22" t="str">
            <v>BRIDGE TERMINAL ASSEMBLY REMOVED</v>
          </cell>
          <cell r="BC22" t="str">
            <v/>
          </cell>
        </row>
        <row r="23">
          <cell r="B23" t="str">
            <v>203E10000</v>
          </cell>
          <cell r="H23">
            <v>60</v>
          </cell>
          <cell r="AB23">
            <v>60</v>
          </cell>
          <cell r="AX23" t="str">
            <v>203</v>
          </cell>
          <cell r="AY23" t="str">
            <v>10000</v>
          </cell>
          <cell r="AZ23">
            <v>60</v>
          </cell>
          <cell r="BA23" t="str">
            <v>CY</v>
          </cell>
          <cell r="BB23" t="str">
            <v>EXCAVATION</v>
          </cell>
          <cell r="BC23" t="str">
            <v/>
          </cell>
        </row>
        <row r="24">
          <cell r="B24" t="str">
            <v>203E20000</v>
          </cell>
          <cell r="H24">
            <v>60</v>
          </cell>
          <cell r="AB24">
            <v>60</v>
          </cell>
          <cell r="AX24" t="str">
            <v>203</v>
          </cell>
          <cell r="AY24" t="str">
            <v>20000</v>
          </cell>
          <cell r="AZ24">
            <v>60</v>
          </cell>
          <cell r="BA24" t="str">
            <v>CY</v>
          </cell>
          <cell r="BB24" t="str">
            <v>EMBANKMENT</v>
          </cell>
          <cell r="BC24" t="str">
            <v/>
          </cell>
        </row>
        <row r="25">
          <cell r="B25" t="str">
            <v>204E10000</v>
          </cell>
          <cell r="L25">
            <v>601</v>
          </cell>
          <cell r="M25">
            <v>807</v>
          </cell>
          <cell r="AB25">
            <v>1408</v>
          </cell>
          <cell r="AX25" t="str">
            <v>204</v>
          </cell>
          <cell r="AY25" t="str">
            <v>10000</v>
          </cell>
          <cell r="AZ25">
            <v>1408</v>
          </cell>
          <cell r="BA25" t="str">
            <v>SY</v>
          </cell>
          <cell r="BB25" t="str">
            <v>SUBGRADE COMPACTION</v>
          </cell>
          <cell r="BC25" t="str">
            <v/>
          </cell>
        </row>
        <row r="26">
          <cell r="B26" t="str">
            <v>204E13000</v>
          </cell>
          <cell r="L26">
            <v>200</v>
          </cell>
          <cell r="M26">
            <v>269</v>
          </cell>
          <cell r="AB26">
            <v>469</v>
          </cell>
          <cell r="AX26" t="str">
            <v>204</v>
          </cell>
          <cell r="AY26" t="str">
            <v>13000</v>
          </cell>
          <cell r="AZ26">
            <v>469</v>
          </cell>
          <cell r="BA26" t="str">
            <v>CY</v>
          </cell>
          <cell r="BB26" t="str">
            <v>EXCAVATION OF SUBGRADE</v>
          </cell>
          <cell r="BC26" t="str">
            <v/>
          </cell>
        </row>
        <row r="27"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</row>
        <row r="28">
          <cell r="B28" t="str">
            <v>204E30020</v>
          </cell>
          <cell r="L28">
            <v>200</v>
          </cell>
          <cell r="M28">
            <v>269</v>
          </cell>
          <cell r="AB28">
            <v>469</v>
          </cell>
          <cell r="AX28" t="str">
            <v>204</v>
          </cell>
          <cell r="AY28" t="str">
            <v>30020</v>
          </cell>
          <cell r="AZ28">
            <v>469</v>
          </cell>
          <cell r="BA28" t="str">
            <v>CY</v>
          </cell>
          <cell r="BB28" t="str">
            <v>GRANULAR MATERIAL, TYPE C</v>
          </cell>
          <cell r="BC28" t="str">
            <v/>
          </cell>
        </row>
        <row r="29">
          <cell r="B29" t="str">
            <v>204E50000</v>
          </cell>
          <cell r="L29">
            <v>632</v>
          </cell>
          <cell r="M29">
            <v>808</v>
          </cell>
          <cell r="AB29">
            <v>1440</v>
          </cell>
          <cell r="AX29" t="str">
            <v>204</v>
          </cell>
          <cell r="AY29" t="str">
            <v>50000</v>
          </cell>
          <cell r="AZ29">
            <v>1440</v>
          </cell>
          <cell r="BA29" t="str">
            <v>SY</v>
          </cell>
          <cell r="BB29" t="str">
            <v>GEOTEXTILE FABRIC</v>
          </cell>
          <cell r="BC29" t="str">
            <v/>
          </cell>
        </row>
        <row r="30">
          <cell r="B30" t="str">
            <v>209E15050</v>
          </cell>
          <cell r="H30">
            <v>0.1</v>
          </cell>
          <cell r="AB30">
            <v>0.1</v>
          </cell>
          <cell r="AX30" t="str">
            <v>209</v>
          </cell>
          <cell r="AY30" t="str">
            <v>15050</v>
          </cell>
          <cell r="AZ30">
            <v>0.1</v>
          </cell>
          <cell r="BA30" t="str">
            <v>MILE</v>
          </cell>
          <cell r="BB30" t="str">
            <v>RESHAPING UNDER GUARDRAIL</v>
          </cell>
          <cell r="BC30" t="str">
            <v/>
          </cell>
        </row>
        <row r="31">
          <cell r="B31" t="str">
            <v>606E15100</v>
          </cell>
          <cell r="O31">
            <v>750</v>
          </cell>
          <cell r="AB31">
            <v>750</v>
          </cell>
          <cell r="AX31" t="str">
            <v>606</v>
          </cell>
          <cell r="AY31" t="str">
            <v>15100</v>
          </cell>
          <cell r="AZ31">
            <v>750</v>
          </cell>
          <cell r="BA31" t="str">
            <v>FT</v>
          </cell>
          <cell r="BB31" t="str">
            <v>GUARDRAIL, TYPE MGS WITH LONG POSTS</v>
          </cell>
          <cell r="BC31" t="str">
            <v/>
          </cell>
        </row>
        <row r="32">
          <cell r="B32" t="str">
            <v>606E35002</v>
          </cell>
          <cell r="O32">
            <v>4</v>
          </cell>
          <cell r="AB32">
            <v>4</v>
          </cell>
          <cell r="AX32" t="str">
            <v>606</v>
          </cell>
          <cell r="AY32" t="str">
            <v>35002</v>
          </cell>
          <cell r="AZ32">
            <v>4</v>
          </cell>
          <cell r="BA32" t="str">
            <v>EACH</v>
          </cell>
          <cell r="BB32" t="str">
            <v>MGS BRIDGE TERMINAL ASSEMBLY, TYPE 1</v>
          </cell>
          <cell r="BC32" t="str">
            <v/>
          </cell>
        </row>
        <row r="33">
          <cell r="B33" t="str">
            <v>606E26150</v>
          </cell>
          <cell r="C33" t="str">
            <v>, (MASH 2016)</v>
          </cell>
          <cell r="O33">
            <v>6</v>
          </cell>
          <cell r="AB33">
            <v>6</v>
          </cell>
          <cell r="AX33" t="str">
            <v>606</v>
          </cell>
          <cell r="AY33" t="str">
            <v>26150</v>
          </cell>
          <cell r="AZ33">
            <v>6</v>
          </cell>
          <cell r="BA33" t="str">
            <v>EACH</v>
          </cell>
          <cell r="BB33" t="str">
            <v>ANCHOR ASSEMBLY, MGS TYPE E, (MASH 2016)</v>
          </cell>
          <cell r="BC33" t="str">
            <v/>
          </cell>
        </row>
        <row r="34">
          <cell r="B34" t="str">
            <v>606E15550</v>
          </cell>
          <cell r="O34">
            <v>187.5</v>
          </cell>
          <cell r="AB34">
            <v>187.5</v>
          </cell>
          <cell r="AX34" t="str">
            <v>606</v>
          </cell>
          <cell r="AY34" t="str">
            <v>15550</v>
          </cell>
          <cell r="AZ34">
            <v>187.5</v>
          </cell>
          <cell r="BA34" t="str">
            <v>FT</v>
          </cell>
          <cell r="BB34" t="str">
            <v>GUARDRAIL, BARRIER DESIGN, TYPE MGS</v>
          </cell>
          <cell r="BC34" t="str">
            <v/>
          </cell>
        </row>
        <row r="35">
          <cell r="B35" t="str">
            <v>606E60012</v>
          </cell>
          <cell r="O35">
            <v>1</v>
          </cell>
          <cell r="AB35">
            <v>1</v>
          </cell>
          <cell r="AX35" t="str">
            <v>606</v>
          </cell>
          <cell r="AY35" t="str">
            <v>60012</v>
          </cell>
          <cell r="AZ35">
            <v>1</v>
          </cell>
          <cell r="BA35" t="str">
            <v>EACH</v>
          </cell>
          <cell r="BB35" t="str">
            <v>IMPACT ATTENUATOR, TYPE 1 (BIDIRECTIONAL)</v>
          </cell>
          <cell r="BC35" t="str">
            <v/>
          </cell>
        </row>
        <row r="36">
          <cell r="B36" t="str">
            <v>606E66010</v>
          </cell>
          <cell r="C36" t="str">
            <v xml:space="preserve"> SAND BARREL SYSTEM</v>
          </cell>
          <cell r="E36">
            <v>5</v>
          </cell>
          <cell r="H36" t="str">
            <v>LUMP</v>
          </cell>
          <cell r="AB36" t="str">
            <v>LUMP</v>
          </cell>
          <cell r="AX36" t="str">
            <v>606</v>
          </cell>
          <cell r="AY36" t="str">
            <v>66010</v>
          </cell>
          <cell r="AZ36" t="str">
            <v>LS</v>
          </cell>
          <cell r="BA36" t="str">
            <v/>
          </cell>
          <cell r="BB36" t="str">
            <v>IMPACT ATTENUATOR, MISC.: SAND BARREL SYSTEM</v>
          </cell>
          <cell r="BC36">
            <v>5</v>
          </cell>
        </row>
        <row r="37"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</row>
        <row r="38">
          <cell r="C38" t="str">
            <v>EROSION CONTROL</v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>EROSION CONTROL</v>
          </cell>
          <cell r="BC38" t="str">
            <v/>
          </cell>
        </row>
        <row r="39">
          <cell r="B39" t="str">
            <v>659E00540</v>
          </cell>
          <cell r="G39">
            <v>298</v>
          </cell>
          <cell r="AB39">
            <v>298</v>
          </cell>
          <cell r="AX39" t="str">
            <v>659</v>
          </cell>
          <cell r="AY39" t="str">
            <v>00540</v>
          </cell>
          <cell r="AZ39">
            <v>298</v>
          </cell>
          <cell r="BA39" t="str">
            <v>SY</v>
          </cell>
          <cell r="BB39" t="str">
            <v>SEEDING AND MULCHING, CLASS 3C</v>
          </cell>
          <cell r="BC39" t="str">
            <v/>
          </cell>
        </row>
        <row r="40">
          <cell r="B40" t="str">
            <v>659E14000</v>
          </cell>
          <cell r="G40">
            <v>15</v>
          </cell>
          <cell r="AB40">
            <v>15</v>
          </cell>
          <cell r="AX40" t="str">
            <v>659</v>
          </cell>
          <cell r="AY40" t="str">
            <v>14000</v>
          </cell>
          <cell r="AZ40">
            <v>15</v>
          </cell>
          <cell r="BA40" t="str">
            <v>SY</v>
          </cell>
          <cell r="BB40" t="str">
            <v>REPAIR SEEDING AND MULCHING</v>
          </cell>
          <cell r="BC40" t="str">
            <v/>
          </cell>
        </row>
        <row r="41">
          <cell r="B41" t="str">
            <v>659E20000</v>
          </cell>
          <cell r="G41">
            <v>0.04</v>
          </cell>
          <cell r="AB41">
            <v>0.04</v>
          </cell>
          <cell r="AX41" t="str">
            <v>659</v>
          </cell>
          <cell r="AY41" t="str">
            <v>20000</v>
          </cell>
          <cell r="AZ41">
            <v>0.04</v>
          </cell>
          <cell r="BA41" t="str">
            <v>TON</v>
          </cell>
          <cell r="BB41" t="str">
            <v>COMMERCIAL FERTILIZER</v>
          </cell>
          <cell r="BC41" t="str">
            <v/>
          </cell>
        </row>
        <row r="42">
          <cell r="B42" t="str">
            <v>659E31000</v>
          </cell>
          <cell r="G42">
            <v>0.06</v>
          </cell>
          <cell r="AB42">
            <v>0.06</v>
          </cell>
          <cell r="AX42" t="str">
            <v>659</v>
          </cell>
          <cell r="AY42" t="str">
            <v>31000</v>
          </cell>
          <cell r="AZ42">
            <v>0.06</v>
          </cell>
          <cell r="BA42" t="str">
            <v>ACRE</v>
          </cell>
          <cell r="BB42" t="str">
            <v>LIME</v>
          </cell>
          <cell r="BC42" t="str">
            <v/>
          </cell>
        </row>
        <row r="43">
          <cell r="B43" t="str">
            <v>659E35000</v>
          </cell>
          <cell r="G43">
            <v>1.6</v>
          </cell>
          <cell r="AB43">
            <v>1.6</v>
          </cell>
          <cell r="AX43" t="str">
            <v>659</v>
          </cell>
          <cell r="AY43" t="str">
            <v>35000</v>
          </cell>
          <cell r="AZ43">
            <v>1.6</v>
          </cell>
          <cell r="BA43" t="str">
            <v>MGAL</v>
          </cell>
          <cell r="BB43" t="str">
            <v>WATER</v>
          </cell>
          <cell r="BC43" t="str">
            <v/>
          </cell>
        </row>
        <row r="44">
          <cell r="B44" t="str">
            <v>832E30000</v>
          </cell>
          <cell r="D44">
            <v>4000</v>
          </cell>
          <cell r="AB44">
            <v>4000</v>
          </cell>
          <cell r="AX44" t="str">
            <v>832</v>
          </cell>
          <cell r="AY44" t="str">
            <v>30000</v>
          </cell>
          <cell r="AZ44">
            <v>4000</v>
          </cell>
          <cell r="BA44" t="str">
            <v>EACH</v>
          </cell>
          <cell r="BB44" t="str">
            <v>EROSION CONTROL</v>
          </cell>
          <cell r="BC44" t="str">
            <v/>
          </cell>
        </row>
        <row r="45"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</row>
        <row r="46">
          <cell r="C46" t="str">
            <v>PAVEMENT</v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>PAVEMENT</v>
          </cell>
          <cell r="BC46" t="str">
            <v/>
          </cell>
        </row>
        <row r="47">
          <cell r="B47" t="str">
            <v>251E01030</v>
          </cell>
          <cell r="H47">
            <v>20</v>
          </cell>
          <cell r="AB47">
            <v>20</v>
          </cell>
          <cell r="AX47" t="str">
            <v>251</v>
          </cell>
          <cell r="AY47" t="str">
            <v>01030</v>
          </cell>
          <cell r="AZ47">
            <v>20</v>
          </cell>
          <cell r="BA47" t="str">
            <v>CY</v>
          </cell>
          <cell r="BB47" t="str">
            <v>PARTIAL DEPTH PAVEMENT REPAIR (442)</v>
          </cell>
          <cell r="BC47" t="str">
            <v/>
          </cell>
        </row>
        <row r="48">
          <cell r="B48" t="str">
            <v>254E01000</v>
          </cell>
          <cell r="C48" t="str">
            <v>, (T=1.5")</v>
          </cell>
          <cell r="L48">
            <v>12743</v>
          </cell>
          <cell r="M48">
            <v>12435</v>
          </cell>
          <cell r="N48">
            <v>2244</v>
          </cell>
          <cell r="AB48">
            <v>27422</v>
          </cell>
          <cell r="AX48" t="str">
            <v>254</v>
          </cell>
          <cell r="AY48" t="str">
            <v>01000</v>
          </cell>
          <cell r="AZ48">
            <v>27422</v>
          </cell>
          <cell r="BA48" t="str">
            <v>SY</v>
          </cell>
          <cell r="BB48" t="str">
            <v>PAVEMENT PLANING, ASPHALT CONCRETE, (T=1.5")</v>
          </cell>
          <cell r="BC48" t="str">
            <v/>
          </cell>
        </row>
        <row r="49"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</row>
        <row r="50">
          <cell r="B50" t="str">
            <v>301E46010</v>
          </cell>
          <cell r="L50">
            <v>45</v>
          </cell>
          <cell r="M50">
            <v>60</v>
          </cell>
          <cell r="AB50">
            <v>105</v>
          </cell>
          <cell r="AX50" t="str">
            <v>301</v>
          </cell>
          <cell r="AY50" t="str">
            <v>46010</v>
          </cell>
          <cell r="AZ50">
            <v>105</v>
          </cell>
          <cell r="BA50" t="str">
            <v>CY</v>
          </cell>
          <cell r="BB50" t="str">
            <v>ASPHALT CONCRETE BASE, PG64-28</v>
          </cell>
          <cell r="BC50" t="str">
            <v/>
          </cell>
        </row>
        <row r="51">
          <cell r="B51" t="str">
            <v>304E20000</v>
          </cell>
          <cell r="L51">
            <v>95</v>
          </cell>
          <cell r="M51">
            <v>129</v>
          </cell>
          <cell r="AB51">
            <v>224</v>
          </cell>
          <cell r="AX51" t="str">
            <v>304</v>
          </cell>
          <cell r="AY51" t="str">
            <v>20000</v>
          </cell>
          <cell r="AZ51">
            <v>224</v>
          </cell>
          <cell r="BA51" t="str">
            <v>CY</v>
          </cell>
          <cell r="BB51" t="str">
            <v>AGGREGATE BASE</v>
          </cell>
          <cell r="BC51" t="str">
            <v/>
          </cell>
        </row>
        <row r="52">
          <cell r="B52" t="str">
            <v>407E20000</v>
          </cell>
          <cell r="L52">
            <v>1225</v>
          </cell>
          <cell r="M52">
            <v>1178</v>
          </cell>
          <cell r="N52">
            <v>202</v>
          </cell>
          <cell r="AB52">
            <v>2605</v>
          </cell>
          <cell r="AX52" t="str">
            <v>407</v>
          </cell>
          <cell r="AY52" t="str">
            <v>20000</v>
          </cell>
          <cell r="AZ52">
            <v>2605</v>
          </cell>
          <cell r="BA52" t="str">
            <v>GAL</v>
          </cell>
          <cell r="BB52" t="str">
            <v>NON-TRACKING TACK COAT</v>
          </cell>
          <cell r="BC52" t="str">
            <v/>
          </cell>
        </row>
        <row r="53">
          <cell r="B53" t="str">
            <v>442E20000</v>
          </cell>
          <cell r="L53">
            <v>544</v>
          </cell>
          <cell r="M53">
            <v>534</v>
          </cell>
          <cell r="N53">
            <v>114</v>
          </cell>
          <cell r="AB53">
            <v>1192</v>
          </cell>
          <cell r="AX53" t="str">
            <v>442</v>
          </cell>
          <cell r="AY53" t="str">
            <v>20000</v>
          </cell>
          <cell r="AZ53">
            <v>1192</v>
          </cell>
          <cell r="BA53" t="str">
            <v>CY</v>
          </cell>
          <cell r="BB53" t="str">
            <v>ASPHALT CONCRETE SURFACE COURSE, 12.5 MM, TYPE A (448)</v>
          </cell>
          <cell r="BC53" t="str">
            <v/>
          </cell>
        </row>
        <row r="54">
          <cell r="B54" t="str">
            <v>442E20200</v>
          </cell>
          <cell r="L54">
            <v>16</v>
          </cell>
          <cell r="M54">
            <v>24</v>
          </cell>
          <cell r="AB54">
            <v>40</v>
          </cell>
          <cell r="AX54" t="str">
            <v>442</v>
          </cell>
          <cell r="AY54" t="str">
            <v>20200</v>
          </cell>
          <cell r="AZ54">
            <v>40</v>
          </cell>
          <cell r="BA54" t="str">
            <v>CY</v>
          </cell>
          <cell r="BB54" t="str">
            <v>ASPHALT CONCRETE INTERMEDIATE COURSE, 19 MM, TYPE A (448)</v>
          </cell>
          <cell r="BC54" t="str">
            <v/>
          </cell>
        </row>
        <row r="55"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</row>
        <row r="56">
          <cell r="C56" t="str">
            <v>LIGHTING</v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>LIGHTING</v>
          </cell>
          <cell r="BC56" t="str">
            <v/>
          </cell>
        </row>
        <row r="57">
          <cell r="B57" t="str">
            <v>625E25400</v>
          </cell>
          <cell r="R57">
            <v>400</v>
          </cell>
          <cell r="AB57">
            <v>400</v>
          </cell>
          <cell r="AX57" t="str">
            <v>625</v>
          </cell>
          <cell r="AY57" t="str">
            <v>25400</v>
          </cell>
          <cell r="AZ57">
            <v>400</v>
          </cell>
          <cell r="BA57" t="str">
            <v>FT</v>
          </cell>
          <cell r="BB57" t="str">
            <v>CONDUIT, 2", 725.04</v>
          </cell>
          <cell r="BC57" t="str">
            <v/>
          </cell>
        </row>
        <row r="58">
          <cell r="B58" t="str">
            <v>625E30510</v>
          </cell>
          <cell r="R58">
            <v>4</v>
          </cell>
          <cell r="AB58">
            <v>4</v>
          </cell>
          <cell r="AX58" t="str">
            <v>625</v>
          </cell>
          <cell r="AY58" t="str">
            <v>30510</v>
          </cell>
          <cell r="AZ58">
            <v>4</v>
          </cell>
          <cell r="BA58" t="str">
            <v>EACH</v>
          </cell>
          <cell r="BB58" t="str">
            <v>PULL BOX, 725.06, SIZE 4</v>
          </cell>
          <cell r="BC58" t="str">
            <v/>
          </cell>
        </row>
        <row r="59"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</row>
        <row r="60">
          <cell r="C60" t="str">
            <v>TRAFFIC CONTROL</v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>TRAFFIC CONTROL</v>
          </cell>
          <cell r="BC60" t="str">
            <v/>
          </cell>
        </row>
        <row r="61">
          <cell r="B61" t="str">
            <v>621E00100</v>
          </cell>
          <cell r="O61">
            <v>82</v>
          </cell>
          <cell r="AB61">
            <v>82</v>
          </cell>
          <cell r="AX61" t="str">
            <v>621</v>
          </cell>
          <cell r="AY61" t="str">
            <v>00100</v>
          </cell>
          <cell r="AZ61">
            <v>82</v>
          </cell>
          <cell r="BA61" t="str">
            <v>EACH</v>
          </cell>
          <cell r="BB61" t="str">
            <v>RPM</v>
          </cell>
          <cell r="BC61" t="str">
            <v/>
          </cell>
        </row>
        <row r="62">
          <cell r="B62" t="str">
            <v>621E54000</v>
          </cell>
          <cell r="O62">
            <v>82</v>
          </cell>
          <cell r="AB62">
            <v>82</v>
          </cell>
          <cell r="AX62" t="str">
            <v>621</v>
          </cell>
          <cell r="AY62" t="str">
            <v>54000</v>
          </cell>
          <cell r="AZ62">
            <v>82</v>
          </cell>
          <cell r="BA62" t="str">
            <v>EACH</v>
          </cell>
          <cell r="BB62" t="str">
            <v>RAISED PAVEMENT MARKER REMOVED</v>
          </cell>
          <cell r="BC62" t="str">
            <v/>
          </cell>
        </row>
        <row r="63">
          <cell r="B63" t="str">
            <v>626E00110</v>
          </cell>
          <cell r="C63" t="str">
            <v>, UNIDIRECTIONAL</v>
          </cell>
          <cell r="O63">
            <v>17</v>
          </cell>
          <cell r="AB63">
            <v>17</v>
          </cell>
          <cell r="AX63" t="str">
            <v>626</v>
          </cell>
          <cell r="AY63" t="str">
            <v>00110</v>
          </cell>
          <cell r="AZ63">
            <v>17</v>
          </cell>
          <cell r="BA63" t="str">
            <v>EACH</v>
          </cell>
          <cell r="BB63" t="str">
            <v>BARRIER REFLECTOR, TYPE 2, UNIDIRECTIONAL</v>
          </cell>
          <cell r="BC63" t="str">
            <v/>
          </cell>
        </row>
        <row r="64">
          <cell r="B64" t="str">
            <v>642E00104</v>
          </cell>
          <cell r="N64">
            <v>2.08</v>
          </cell>
          <cell r="AB64">
            <v>2.08</v>
          </cell>
          <cell r="AX64" t="str">
            <v>642</v>
          </cell>
          <cell r="AY64" t="str">
            <v>00104</v>
          </cell>
          <cell r="AZ64">
            <v>2.08</v>
          </cell>
          <cell r="BA64" t="str">
            <v>MILE</v>
          </cell>
          <cell r="BB64" t="str">
            <v>EDGE LINE, 6", TYPE 1</v>
          </cell>
          <cell r="BC64" t="str">
            <v/>
          </cell>
        </row>
        <row r="65">
          <cell r="B65" t="str">
            <v>642E00204</v>
          </cell>
          <cell r="N65">
            <v>1.63</v>
          </cell>
          <cell r="AB65">
            <v>1.63</v>
          </cell>
          <cell r="AX65" t="str">
            <v>642</v>
          </cell>
          <cell r="AY65" t="str">
            <v>00204</v>
          </cell>
          <cell r="AZ65">
            <v>1.63</v>
          </cell>
          <cell r="BA65" t="str">
            <v>MILE</v>
          </cell>
          <cell r="BB65" t="str">
            <v>LANE LINE, 6", TYPE 1</v>
          </cell>
          <cell r="BC65" t="str">
            <v/>
          </cell>
        </row>
        <row r="66">
          <cell r="B66" t="str">
            <v>642E00500</v>
          </cell>
          <cell r="N66">
            <v>33</v>
          </cell>
          <cell r="AB66">
            <v>33</v>
          </cell>
          <cell r="AX66" t="str">
            <v>642</v>
          </cell>
          <cell r="AY66" t="str">
            <v>00500</v>
          </cell>
          <cell r="AZ66">
            <v>33</v>
          </cell>
          <cell r="BA66" t="str">
            <v>FT</v>
          </cell>
          <cell r="BB66" t="str">
            <v>STOP LINE, TYPE 1</v>
          </cell>
          <cell r="BC66" t="str">
            <v/>
          </cell>
        </row>
        <row r="67">
          <cell r="B67" t="str">
            <v>642E00404</v>
          </cell>
          <cell r="N67">
            <v>1092</v>
          </cell>
          <cell r="AB67">
            <v>1092</v>
          </cell>
          <cell r="AX67" t="str">
            <v>642</v>
          </cell>
          <cell r="AY67" t="str">
            <v>00404</v>
          </cell>
          <cell r="AZ67">
            <v>1092</v>
          </cell>
          <cell r="BA67" t="str">
            <v>FT</v>
          </cell>
          <cell r="BB67" t="str">
            <v>CHANNELIZING LINE, 12", TYPE 1</v>
          </cell>
          <cell r="BC67" t="str">
            <v/>
          </cell>
        </row>
        <row r="68">
          <cell r="B68" t="str">
            <v>642E00700</v>
          </cell>
          <cell r="N68">
            <v>442</v>
          </cell>
          <cell r="AB68">
            <v>442</v>
          </cell>
          <cell r="AX68" t="str">
            <v>642</v>
          </cell>
          <cell r="AY68" t="str">
            <v>00700</v>
          </cell>
          <cell r="AZ68">
            <v>442</v>
          </cell>
          <cell r="BA68" t="str">
            <v>FT</v>
          </cell>
          <cell r="BB68" t="str">
            <v>TRANSVERSE/DIAGONAL LINE, TYPE 1</v>
          </cell>
          <cell r="BC68" t="str">
            <v/>
          </cell>
        </row>
        <row r="69">
          <cell r="B69" t="str">
            <v>642E30000</v>
          </cell>
          <cell r="N69">
            <v>1567</v>
          </cell>
          <cell r="AB69">
            <v>1567</v>
          </cell>
          <cell r="AX69" t="str">
            <v>642</v>
          </cell>
          <cell r="AY69" t="str">
            <v>30000</v>
          </cell>
          <cell r="AZ69">
            <v>1567</v>
          </cell>
          <cell r="BA69" t="str">
            <v>FT</v>
          </cell>
          <cell r="BB69" t="str">
            <v>REMOVAL OF PAVEMENT MARKING</v>
          </cell>
          <cell r="BC69" t="str">
            <v/>
          </cell>
        </row>
        <row r="70">
          <cell r="B70" t="str">
            <v>642E30030</v>
          </cell>
          <cell r="N70">
            <v>3.71</v>
          </cell>
          <cell r="AB70">
            <v>3.71</v>
          </cell>
          <cell r="AX70" t="str">
            <v>642</v>
          </cell>
          <cell r="AY70" t="str">
            <v>30030</v>
          </cell>
          <cell r="AZ70">
            <v>3.71</v>
          </cell>
          <cell r="BA70" t="str">
            <v>MILE</v>
          </cell>
          <cell r="BB70" t="str">
            <v>REMOVAL OF PAVEMENT MARKING</v>
          </cell>
          <cell r="BC70" t="str">
            <v/>
          </cell>
        </row>
        <row r="71"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</row>
        <row r="72">
          <cell r="C72" t="str">
            <v>STRUCTURE REPAIR (BUT-4-1580 L)</v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>STRUCTURE REPAIR (BUT-4-1580 L)</v>
          </cell>
          <cell r="BC72" t="str">
            <v/>
          </cell>
        </row>
        <row r="73">
          <cell r="C73" t="str">
            <v>STRUCTURE REPAIR (BUT-4-1580 R)</v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>STRUCTURE REPAIR (BUT-4-1580 R)</v>
          </cell>
          <cell r="BC73" t="str">
            <v/>
          </cell>
        </row>
        <row r="74"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</row>
        <row r="75">
          <cell r="C75" t="str">
            <v>MAINTENANCE OF TRAFFIC</v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>MAINTENANCE OF TRAFFIC</v>
          </cell>
          <cell r="BC75" t="str">
            <v/>
          </cell>
        </row>
        <row r="76">
          <cell r="B76" t="str">
            <v>614E11111</v>
          </cell>
          <cell r="E76">
            <v>6</v>
          </cell>
          <cell r="I76">
            <v>500</v>
          </cell>
          <cell r="AB76">
            <v>500</v>
          </cell>
          <cell r="AX76" t="str">
            <v>614</v>
          </cell>
          <cell r="AY76" t="str">
            <v>11111</v>
          </cell>
          <cell r="AZ76">
            <v>500</v>
          </cell>
          <cell r="BA76" t="str">
            <v>HOUR</v>
          </cell>
          <cell r="BB76" t="str">
            <v>LAW ENFORCEMENT OFFICER WITH PATROL CAR FOR ASSISTANCE, AS PER PLAN</v>
          </cell>
          <cell r="BC76">
            <v>6</v>
          </cell>
        </row>
        <row r="77">
          <cell r="B77" t="str">
            <v>614E12336</v>
          </cell>
          <cell r="J77">
            <v>4</v>
          </cell>
          <cell r="AB77">
            <v>4</v>
          </cell>
          <cell r="AX77" t="str">
            <v>614</v>
          </cell>
          <cell r="AY77" t="str">
            <v>12336</v>
          </cell>
          <cell r="AZ77">
            <v>4</v>
          </cell>
          <cell r="BA77" t="str">
            <v>EACH</v>
          </cell>
          <cell r="BB77" t="str">
            <v>WORK ZONE IMPACT ATTENUATOR (UNIDIRECTIONAL)</v>
          </cell>
          <cell r="BC77" t="str">
            <v/>
          </cell>
        </row>
        <row r="78">
          <cell r="B78" t="str">
            <v>614E12420</v>
          </cell>
          <cell r="J78" t="str">
            <v>LUMP</v>
          </cell>
          <cell r="AB78" t="str">
            <v>LUMP</v>
          </cell>
          <cell r="AX78" t="str">
            <v>614</v>
          </cell>
          <cell r="AY78" t="str">
            <v>12420</v>
          </cell>
          <cell r="AZ78" t="str">
            <v>LS</v>
          </cell>
          <cell r="BA78" t="str">
            <v/>
          </cell>
          <cell r="BB78" t="str">
            <v>DETOUR SIGNING</v>
          </cell>
          <cell r="BC78" t="str">
            <v/>
          </cell>
        </row>
        <row r="79">
          <cell r="B79" t="str">
            <v>614E12801</v>
          </cell>
          <cell r="E79">
            <v>7</v>
          </cell>
          <cell r="J79">
            <v>16</v>
          </cell>
          <cell r="AB79">
            <v>16</v>
          </cell>
          <cell r="AX79" t="str">
            <v>614</v>
          </cell>
          <cell r="AY79" t="str">
            <v>12801</v>
          </cell>
          <cell r="AZ79">
            <v>16</v>
          </cell>
          <cell r="BA79" t="str">
            <v>EACH</v>
          </cell>
          <cell r="BB79" t="str">
            <v>WORK ZONE RAISED PAVEMENT MARKER, AS PER PLAN</v>
          </cell>
          <cell r="BC79">
            <v>7</v>
          </cell>
        </row>
        <row r="80">
          <cell r="B80" t="str">
            <v>614E13310</v>
          </cell>
          <cell r="C80" t="str">
            <v>, UNIDIRECTIONAL</v>
          </cell>
          <cell r="J80">
            <v>60</v>
          </cell>
          <cell r="AB80">
            <v>60</v>
          </cell>
          <cell r="AX80" t="str">
            <v>614</v>
          </cell>
          <cell r="AY80" t="str">
            <v>13310</v>
          </cell>
          <cell r="AZ80">
            <v>60</v>
          </cell>
          <cell r="BA80" t="str">
            <v>EACH</v>
          </cell>
          <cell r="BB80" t="str">
            <v>BARRIER REFLECTOR, TYPE 1, UNIDIRECTIONAL</v>
          </cell>
          <cell r="BC80" t="str">
            <v/>
          </cell>
        </row>
        <row r="81">
          <cell r="B81" t="str">
            <v>614E13350</v>
          </cell>
          <cell r="J81">
            <v>10</v>
          </cell>
          <cell r="AB81">
            <v>10</v>
          </cell>
          <cell r="AX81" t="str">
            <v>614</v>
          </cell>
          <cell r="AY81" t="str">
            <v>13350</v>
          </cell>
          <cell r="AZ81">
            <v>10</v>
          </cell>
          <cell r="BA81" t="str">
            <v>EACH</v>
          </cell>
          <cell r="BB81" t="str">
            <v>OBJECT MARKER, ONE WAY</v>
          </cell>
          <cell r="BC81" t="str">
            <v/>
          </cell>
        </row>
        <row r="82">
          <cell r="B82" t="str">
            <v>614E20110</v>
          </cell>
          <cell r="K82">
            <v>0.6</v>
          </cell>
          <cell r="AB82">
            <v>0.6</v>
          </cell>
          <cell r="AX82" t="str">
            <v>614</v>
          </cell>
          <cell r="AY82" t="str">
            <v>20110</v>
          </cell>
          <cell r="AZ82">
            <v>0.6</v>
          </cell>
          <cell r="BA82" t="str">
            <v>MILE</v>
          </cell>
          <cell r="BB82" t="str">
            <v>WORK ZONE LANE LINE, CLASS I, 6", 642 PAINT</v>
          </cell>
          <cell r="BC82" t="str">
            <v/>
          </cell>
        </row>
        <row r="83">
          <cell r="B83" t="str">
            <v>614E20560</v>
          </cell>
          <cell r="K83">
            <v>0.6</v>
          </cell>
          <cell r="AB83">
            <v>0.6</v>
          </cell>
          <cell r="AX83" t="str">
            <v>614</v>
          </cell>
          <cell r="AY83" t="str">
            <v>20560</v>
          </cell>
          <cell r="AZ83">
            <v>0.6</v>
          </cell>
          <cell r="BA83" t="str">
            <v>MILE</v>
          </cell>
          <cell r="BB83" t="str">
            <v>WORK ZONE LANE LINE, CLASS III, 6", 642 PAINT</v>
          </cell>
          <cell r="BC83" t="str">
            <v/>
          </cell>
        </row>
        <row r="84">
          <cell r="B84" t="str">
            <v>614E22110</v>
          </cell>
          <cell r="K84">
            <v>3.28</v>
          </cell>
          <cell r="AB84">
            <v>3.28</v>
          </cell>
          <cell r="AX84" t="str">
            <v>614</v>
          </cell>
          <cell r="AY84" t="str">
            <v>22110</v>
          </cell>
          <cell r="AZ84">
            <v>3.28</v>
          </cell>
          <cell r="BA84" t="str">
            <v>MILE</v>
          </cell>
          <cell r="BB84" t="str">
            <v>WORK ZONE EDGE LINE, CLASS I, 6", 642 PAINT</v>
          </cell>
          <cell r="BC84" t="str">
            <v/>
          </cell>
        </row>
        <row r="85">
          <cell r="B85" t="str">
            <v>614E22360</v>
          </cell>
          <cell r="K85">
            <v>1.2</v>
          </cell>
          <cell r="AB85">
            <v>1.2</v>
          </cell>
          <cell r="AX85" t="str">
            <v>614</v>
          </cell>
          <cell r="AY85" t="str">
            <v>22360</v>
          </cell>
          <cell r="AZ85">
            <v>1.2</v>
          </cell>
          <cell r="BA85" t="str">
            <v>MILE</v>
          </cell>
          <cell r="BB85" t="str">
            <v>WORK ZONE EDGE LINE, CLASS III, 6", 642 PAINT</v>
          </cell>
          <cell r="BC85" t="str">
            <v/>
          </cell>
        </row>
        <row r="86"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</row>
        <row r="87">
          <cell r="B87" t="str">
            <v>614E23210</v>
          </cell>
          <cell r="K87">
            <v>1092</v>
          </cell>
          <cell r="AB87">
            <v>1092</v>
          </cell>
          <cell r="AX87" t="str">
            <v>614</v>
          </cell>
          <cell r="AY87" t="str">
            <v>23210</v>
          </cell>
          <cell r="AZ87">
            <v>1092</v>
          </cell>
          <cell r="BA87" t="str">
            <v>FT</v>
          </cell>
          <cell r="BB87" t="str">
            <v>WORK ZONE CHANNELIZING LINE, CLASS I, 12", 642 PAINT</v>
          </cell>
          <cell r="BC87" t="str">
            <v/>
          </cell>
        </row>
        <row r="88">
          <cell r="B88" t="str">
            <v>614E24202</v>
          </cell>
          <cell r="K88">
            <v>2000</v>
          </cell>
          <cell r="AB88">
            <v>2000</v>
          </cell>
          <cell r="AX88" t="str">
            <v>614</v>
          </cell>
          <cell r="AY88" t="str">
            <v>24202</v>
          </cell>
          <cell r="AZ88">
            <v>2000</v>
          </cell>
          <cell r="BA88" t="str">
            <v>FT</v>
          </cell>
          <cell r="BB88" t="str">
            <v>WORK ZONE DOTTED LINE, CLASS I, 6", 642 PAINT</v>
          </cell>
          <cell r="BC88" t="str">
            <v/>
          </cell>
        </row>
        <row r="89">
          <cell r="B89" t="str">
            <v>622E41100</v>
          </cell>
          <cell r="J89">
            <v>2100</v>
          </cell>
          <cell r="AB89">
            <v>2100</v>
          </cell>
          <cell r="AX89" t="str">
            <v>622</v>
          </cell>
          <cell r="AY89" t="str">
            <v>41100</v>
          </cell>
          <cell r="AZ89">
            <v>2100</v>
          </cell>
          <cell r="BA89" t="str">
            <v>FT</v>
          </cell>
          <cell r="BB89" t="str">
            <v>PORTABLE BARRIER, UNANCHORED</v>
          </cell>
          <cell r="BC89" t="str">
            <v/>
          </cell>
        </row>
        <row r="90"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</row>
        <row r="91">
          <cell r="C91" t="str">
            <v>INCIDENTALS</v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 t="str">
            <v>INCIDENTALS</v>
          </cell>
          <cell r="BC91" t="str">
            <v/>
          </cell>
        </row>
        <row r="92">
          <cell r="B92" t="str">
            <v>614E11000</v>
          </cell>
          <cell r="G92" t="str">
            <v>LUMP</v>
          </cell>
          <cell r="AB92" t="str">
            <v>LUMP</v>
          </cell>
          <cell r="AX92" t="str">
            <v>614</v>
          </cell>
          <cell r="AY92" t="str">
            <v>11000</v>
          </cell>
          <cell r="AZ92" t="str">
            <v>LS</v>
          </cell>
          <cell r="BA92" t="str">
            <v/>
          </cell>
          <cell r="BB92" t="str">
            <v>MAINTAINING TRAFFIC</v>
          </cell>
          <cell r="BC92" t="str">
            <v/>
          </cell>
        </row>
        <row r="93">
          <cell r="B93" t="str">
            <v>623E10001</v>
          </cell>
          <cell r="E93">
            <v>4</v>
          </cell>
          <cell r="G93" t="str">
            <v>LUMP</v>
          </cell>
          <cell r="AB93" t="str">
            <v>LUMP</v>
          </cell>
          <cell r="AX93" t="str">
            <v>623</v>
          </cell>
          <cell r="AY93" t="str">
            <v>10001</v>
          </cell>
          <cell r="AZ93" t="str">
            <v>LS</v>
          </cell>
          <cell r="BA93" t="str">
            <v/>
          </cell>
          <cell r="BB93" t="str">
            <v>CONSTRUCTION LAYOUT STAKES AND SURVEYING, AS PER PLAN</v>
          </cell>
          <cell r="BC93">
            <v>4</v>
          </cell>
        </row>
        <row r="94">
          <cell r="B94" t="str">
            <v>624E10000</v>
          </cell>
          <cell r="D94" t="str">
            <v>LUMP</v>
          </cell>
          <cell r="AB94" t="str">
            <v>LUMP</v>
          </cell>
          <cell r="AX94" t="str">
            <v>624</v>
          </cell>
          <cell r="AY94" t="str">
            <v>10000</v>
          </cell>
          <cell r="AZ94" t="str">
            <v>LS</v>
          </cell>
          <cell r="BA94" t="str">
            <v/>
          </cell>
          <cell r="BB94" t="str">
            <v>MOBILIZATION</v>
          </cell>
          <cell r="BC94" t="str">
            <v/>
          </cell>
        </row>
        <row r="95"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</row>
        <row r="96"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</row>
        <row r="97"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</row>
        <row r="98"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</row>
        <row r="99"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</row>
        <row r="100"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</row>
        <row r="101"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</row>
        <row r="102"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</row>
        <row r="103"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</row>
        <row r="104"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</row>
        <row r="105"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</row>
        <row r="106"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</row>
        <row r="107"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</row>
        <row r="108"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</row>
        <row r="109"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</row>
        <row r="110"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</row>
        <row r="111"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</row>
        <row r="112"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</row>
        <row r="113"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</row>
        <row r="114"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</row>
        <row r="115"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</row>
        <row r="116"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</row>
        <row r="117"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</row>
        <row r="118"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</row>
        <row r="119"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</row>
        <row r="120"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</row>
        <row r="121"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</row>
        <row r="122"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</row>
        <row r="123"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</row>
        <row r="124"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</row>
        <row r="125"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C125" t="str">
            <v/>
          </cell>
        </row>
        <row r="126"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</row>
        <row r="127"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</row>
        <row r="128"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</row>
        <row r="129"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</row>
        <row r="130"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</row>
        <row r="131"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</row>
        <row r="132"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</row>
        <row r="133"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</row>
        <row r="134"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</row>
        <row r="135"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</row>
        <row r="136"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</row>
        <row r="137"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</row>
        <row r="138"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</row>
        <row r="139"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</row>
        <row r="140"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</row>
        <row r="141"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</row>
        <row r="142"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 t="str">
            <v/>
          </cell>
        </row>
        <row r="143"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</row>
        <row r="144"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</row>
        <row r="145"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</row>
        <row r="146"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</row>
        <row r="147"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</row>
        <row r="148"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</row>
        <row r="149"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</row>
        <row r="150"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</row>
        <row r="151"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</row>
        <row r="152"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</row>
        <row r="153"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</row>
        <row r="154"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</row>
        <row r="155"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</row>
        <row r="156"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</row>
        <row r="157"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</row>
        <row r="158">
          <cell r="C158" t="str">
            <v>STRUCTURE REPAIR (BUT-4-1580 L)</v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>STRUCTURE REPAIR (BUT-4-1580 L)</v>
          </cell>
          <cell r="BC158" t="str">
            <v/>
          </cell>
        </row>
        <row r="159"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</row>
        <row r="160">
          <cell r="B160" t="str">
            <v>202E11203</v>
          </cell>
          <cell r="E160">
            <v>21</v>
          </cell>
          <cell r="P160" t="str">
            <v>LS</v>
          </cell>
          <cell r="AB160" t="str">
            <v>LS</v>
          </cell>
          <cell r="AX160" t="str">
            <v>202</v>
          </cell>
          <cell r="AY160" t="str">
            <v>11203</v>
          </cell>
          <cell r="AZ160" t="str">
            <v>LS</v>
          </cell>
          <cell r="BA160" t="str">
            <v/>
          </cell>
          <cell r="BB160" t="str">
            <v>PORTIONS OF STRUCTURE REMOVED, OVER 20 FOOT SPAN, AS PER PLAN</v>
          </cell>
          <cell r="BC160">
            <v>21</v>
          </cell>
        </row>
        <row r="161">
          <cell r="B161" t="str">
            <v>202E98000</v>
          </cell>
          <cell r="C161" t="str">
            <v>BULB ANGLE DRAINAGE SYSTEM REMOVED</v>
          </cell>
          <cell r="E161">
            <v>22</v>
          </cell>
          <cell r="P161" t="str">
            <v>LS</v>
          </cell>
          <cell r="AB161" t="str">
            <v>LS</v>
          </cell>
          <cell r="AX161" t="str">
            <v>202</v>
          </cell>
          <cell r="AY161" t="str">
            <v>98000</v>
          </cell>
          <cell r="AZ161" t="str">
            <v>LS</v>
          </cell>
          <cell r="BA161" t="str">
            <v/>
          </cell>
          <cell r="BB161" t="str">
            <v>REMOVAL MISC.:BULB ANGLE DRAINAGE SYSTEM REMOVED</v>
          </cell>
          <cell r="BC161">
            <v>22</v>
          </cell>
        </row>
        <row r="162">
          <cell r="B162" t="str">
            <v>503E11100</v>
          </cell>
          <cell r="P162" t="str">
            <v>LS</v>
          </cell>
          <cell r="AB162" t="str">
            <v>LS</v>
          </cell>
          <cell r="AX162" t="str">
            <v>503</v>
          </cell>
          <cell r="AY162" t="str">
            <v>11100</v>
          </cell>
          <cell r="AZ162" t="str">
            <v>LS</v>
          </cell>
          <cell r="BA162" t="str">
            <v/>
          </cell>
          <cell r="BB162" t="str">
            <v>COFFERDAMS AND EXCAVATION BRACING</v>
          </cell>
          <cell r="BC162" t="str">
            <v/>
          </cell>
        </row>
        <row r="163">
          <cell r="B163" t="str">
            <v>503E21100</v>
          </cell>
          <cell r="P163">
            <v>167</v>
          </cell>
          <cell r="AB163">
            <v>167</v>
          </cell>
          <cell r="AX163" t="str">
            <v>503</v>
          </cell>
          <cell r="AY163" t="str">
            <v>21100</v>
          </cell>
          <cell r="AZ163">
            <v>167</v>
          </cell>
          <cell r="BA163" t="str">
            <v>CY</v>
          </cell>
          <cell r="BB163" t="str">
            <v>UNCLASSIFIED EXCAVATION</v>
          </cell>
          <cell r="BC163" t="str">
            <v/>
          </cell>
        </row>
        <row r="164">
          <cell r="B164" t="str">
            <v>509E10000</v>
          </cell>
          <cell r="P164">
            <v>24063</v>
          </cell>
          <cell r="AB164">
            <v>24063</v>
          </cell>
          <cell r="AX164" t="str">
            <v>509</v>
          </cell>
          <cell r="AY164" t="str">
            <v>10000</v>
          </cell>
          <cell r="AZ164">
            <v>24063</v>
          </cell>
          <cell r="BA164" t="str">
            <v>LB</v>
          </cell>
          <cell r="BB164" t="str">
            <v>EPOXY COATED REINFORCING STEEL</v>
          </cell>
          <cell r="BC164" t="str">
            <v/>
          </cell>
        </row>
        <row r="165">
          <cell r="B165" t="str">
            <v>509E20001</v>
          </cell>
          <cell r="E165">
            <v>21</v>
          </cell>
          <cell r="P165">
            <v>200</v>
          </cell>
          <cell r="AB165">
            <v>200</v>
          </cell>
          <cell r="AX165" t="str">
            <v>509</v>
          </cell>
          <cell r="AY165" t="str">
            <v>20001</v>
          </cell>
          <cell r="AZ165">
            <v>200</v>
          </cell>
          <cell r="BA165" t="str">
            <v>LB</v>
          </cell>
          <cell r="BB165" t="str">
            <v>REINFORCING STEEL, REPLACEMENT OF EXISTING REINFORCING STEEL, AS PER PLAN</v>
          </cell>
          <cell r="BC165">
            <v>21</v>
          </cell>
        </row>
        <row r="166">
          <cell r="B166" t="str">
            <v>509E30020</v>
          </cell>
          <cell r="P166">
            <v>4476</v>
          </cell>
          <cell r="AB166">
            <v>4476</v>
          </cell>
          <cell r="AX166" t="str">
            <v>509</v>
          </cell>
          <cell r="AY166" t="str">
            <v>30020</v>
          </cell>
          <cell r="AZ166">
            <v>4476</v>
          </cell>
          <cell r="BA166" t="str">
            <v>FT</v>
          </cell>
          <cell r="BB166" t="str">
            <v>NO. 4 GFRP DEFORMED BARS</v>
          </cell>
          <cell r="BC166" t="str">
            <v/>
          </cell>
        </row>
        <row r="167">
          <cell r="B167" t="str">
            <v>510E10001</v>
          </cell>
          <cell r="E167">
            <v>22</v>
          </cell>
          <cell r="P167">
            <v>1216</v>
          </cell>
          <cell r="AB167">
            <v>1216</v>
          </cell>
          <cell r="AX167" t="str">
            <v>510</v>
          </cell>
          <cell r="AY167" t="str">
            <v>10001</v>
          </cell>
          <cell r="AZ167">
            <v>1216</v>
          </cell>
          <cell r="BA167" t="str">
            <v>EACH</v>
          </cell>
          <cell r="BB167" t="str">
            <v>DOWEL HOLES WITH NONSHRINK, NONMETALLIC GROUT, AS PER PLAN</v>
          </cell>
          <cell r="BC167">
            <v>22</v>
          </cell>
        </row>
        <row r="168">
          <cell r="P168" t="str">
            <v/>
          </cell>
          <cell r="AB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</row>
        <row r="169">
          <cell r="B169" t="str">
            <v>511E33500</v>
          </cell>
          <cell r="P169">
            <v>2</v>
          </cell>
          <cell r="AB169">
            <v>2</v>
          </cell>
          <cell r="AX169" t="str">
            <v>511</v>
          </cell>
          <cell r="AY169" t="str">
            <v>33500</v>
          </cell>
          <cell r="AZ169">
            <v>2</v>
          </cell>
          <cell r="BA169" t="str">
            <v>EACH</v>
          </cell>
          <cell r="BB169" t="str">
            <v>SEMI-INTEGRAL DIAPHRAGM GUIDE</v>
          </cell>
          <cell r="BC169" t="str">
            <v/>
          </cell>
        </row>
        <row r="170">
          <cell r="B170" t="str">
            <v>511E53014</v>
          </cell>
          <cell r="C170" t="str">
            <v xml:space="preserve"> SUPERSTRUCTURE CONCRETE WITH QC/QA, AS PER PLAN</v>
          </cell>
          <cell r="E170">
            <v>22</v>
          </cell>
          <cell r="P170">
            <v>141</v>
          </cell>
          <cell r="AB170">
            <v>141</v>
          </cell>
          <cell r="AX170" t="str">
            <v>511</v>
          </cell>
          <cell r="AY170" t="str">
            <v>53014</v>
          </cell>
          <cell r="AZ170">
            <v>141</v>
          </cell>
          <cell r="BA170" t="str">
            <v>CY</v>
          </cell>
          <cell r="BB170" t="str">
            <v>CLASS QC3 CONCRETE, MISC.: SUPERSTRUCTURE CONCRETE WITH QC/QA, AS PER PLAN</v>
          </cell>
          <cell r="BC170">
            <v>22</v>
          </cell>
        </row>
        <row r="171">
          <cell r="B171" t="str">
            <v>511E53014</v>
          </cell>
          <cell r="C171" t="str">
            <v xml:space="preserve"> SUBSTRUCTURE CONCRETE WITH QC/QA, AS PER PLAN</v>
          </cell>
          <cell r="E171">
            <v>23</v>
          </cell>
          <cell r="P171">
            <v>37</v>
          </cell>
          <cell r="AB171">
            <v>37</v>
          </cell>
          <cell r="AX171" t="str">
            <v>511</v>
          </cell>
          <cell r="AY171" t="str">
            <v>53014</v>
          </cell>
          <cell r="AZ171">
            <v>37</v>
          </cell>
          <cell r="BA171" t="str">
            <v>CY</v>
          </cell>
          <cell r="BB171" t="str">
            <v>CLASS QC3 CONCRETE, MISC.: SUBSTRUCTURE CONCRETE WITH QC/QA, AS PER PLAN</v>
          </cell>
          <cell r="BC171">
            <v>23</v>
          </cell>
        </row>
        <row r="172">
          <cell r="B172" t="str">
            <v>512E10100</v>
          </cell>
          <cell r="P172">
            <v>953</v>
          </cell>
          <cell r="AB172">
            <v>953</v>
          </cell>
          <cell r="AX172" t="str">
            <v>512</v>
          </cell>
          <cell r="AY172" t="str">
            <v>10100</v>
          </cell>
          <cell r="AZ172">
            <v>953</v>
          </cell>
          <cell r="BA172" t="str">
            <v>SY</v>
          </cell>
          <cell r="BB172" t="str">
            <v>SEALING OF CONCRETE SURFACES (EPOXY-URETHANE)</v>
          </cell>
          <cell r="BC172" t="str">
            <v/>
          </cell>
        </row>
        <row r="173">
          <cell r="B173" t="str">
            <v>512E10300</v>
          </cell>
          <cell r="P173">
            <v>54</v>
          </cell>
          <cell r="AB173">
            <v>54</v>
          </cell>
          <cell r="AX173" t="str">
            <v>512</v>
          </cell>
          <cell r="AY173" t="str">
            <v>10300</v>
          </cell>
          <cell r="AZ173">
            <v>54</v>
          </cell>
          <cell r="BA173" t="str">
            <v>SY</v>
          </cell>
          <cell r="BB173" t="str">
            <v>SEALING CONCRETE BRIDGE DECKS WITH HMWM RESIN</v>
          </cell>
          <cell r="BC173" t="str">
            <v/>
          </cell>
        </row>
        <row r="174">
          <cell r="B174" t="str">
            <v>512E33000</v>
          </cell>
          <cell r="P174">
            <v>10</v>
          </cell>
          <cell r="AB174">
            <v>10</v>
          </cell>
          <cell r="AX174" t="str">
            <v>512</v>
          </cell>
          <cell r="AY174" t="str">
            <v>33000</v>
          </cell>
          <cell r="AZ174">
            <v>10</v>
          </cell>
          <cell r="BA174" t="str">
            <v>SY</v>
          </cell>
          <cell r="BB174" t="str">
            <v>TYPE 2 WATERPROOFING</v>
          </cell>
          <cell r="BC174" t="str">
            <v/>
          </cell>
        </row>
        <row r="175">
          <cell r="B175" t="str">
            <v>512E74000</v>
          </cell>
          <cell r="P175">
            <v>953</v>
          </cell>
          <cell r="AB175">
            <v>953</v>
          </cell>
          <cell r="AX175" t="str">
            <v>512</v>
          </cell>
          <cell r="AY175" t="str">
            <v>74000</v>
          </cell>
          <cell r="AZ175">
            <v>953</v>
          </cell>
          <cell r="BA175" t="str">
            <v>SY</v>
          </cell>
          <cell r="BB175" t="str">
            <v>REMOVAL OF EXISTING COATINGS FROM CONCRETE SURFACES</v>
          </cell>
          <cell r="BC175" t="str">
            <v/>
          </cell>
        </row>
        <row r="176">
          <cell r="P176" t="str">
            <v/>
          </cell>
          <cell r="AB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</row>
        <row r="177">
          <cell r="B177" t="str">
            <v>514E00050</v>
          </cell>
          <cell r="P177">
            <v>14323</v>
          </cell>
          <cell r="AB177">
            <v>14323</v>
          </cell>
          <cell r="AX177" t="str">
            <v>514</v>
          </cell>
          <cell r="AY177" t="str">
            <v>00050</v>
          </cell>
          <cell r="AZ177">
            <v>14323</v>
          </cell>
          <cell r="BA177" t="str">
            <v>SF</v>
          </cell>
          <cell r="BB177" t="str">
            <v>SURFACE PREPARATION OF EXISTING STRUCTURAL STEEL</v>
          </cell>
          <cell r="BC177" t="str">
            <v/>
          </cell>
        </row>
        <row r="178">
          <cell r="B178" t="str">
            <v>514E00056</v>
          </cell>
          <cell r="P178">
            <v>14323</v>
          </cell>
          <cell r="AB178">
            <v>14323</v>
          </cell>
          <cell r="AX178" t="str">
            <v>514</v>
          </cell>
          <cell r="AY178" t="str">
            <v>00056</v>
          </cell>
          <cell r="AZ178">
            <v>14323</v>
          </cell>
          <cell r="BA178" t="str">
            <v>SF</v>
          </cell>
          <cell r="BB178" t="str">
            <v>FIELD PAINTING OF EXISTING STRUCTURAL STEEL, PRIME COAT</v>
          </cell>
          <cell r="BC178" t="str">
            <v/>
          </cell>
        </row>
        <row r="179">
          <cell r="B179" t="str">
            <v>514E00060</v>
          </cell>
          <cell r="P179">
            <v>14323</v>
          </cell>
          <cell r="AB179">
            <v>14323</v>
          </cell>
          <cell r="AX179" t="str">
            <v>514</v>
          </cell>
          <cell r="AY179" t="str">
            <v>00060</v>
          </cell>
          <cell r="AZ179">
            <v>14323</v>
          </cell>
          <cell r="BA179" t="str">
            <v>SF</v>
          </cell>
          <cell r="BB179" t="str">
            <v>FIELD PAINTING STRUCTURAL STEEL, INTERMEDIATE COAT</v>
          </cell>
          <cell r="BC179" t="str">
            <v/>
          </cell>
        </row>
        <row r="180">
          <cell r="B180" t="str">
            <v>514E00066</v>
          </cell>
          <cell r="P180">
            <v>14323</v>
          </cell>
          <cell r="AB180">
            <v>14323</v>
          </cell>
          <cell r="AX180" t="str">
            <v>514</v>
          </cell>
          <cell r="AY180" t="str">
            <v>00066</v>
          </cell>
          <cell r="AZ180">
            <v>14323</v>
          </cell>
          <cell r="BA180" t="str">
            <v>SF</v>
          </cell>
          <cell r="BB180" t="str">
            <v>FIELD PAINTING STRUCTURAL STEEL, FINISH COAT</v>
          </cell>
          <cell r="BC180" t="str">
            <v/>
          </cell>
        </row>
        <row r="181">
          <cell r="B181" t="str">
            <v>514E00504</v>
          </cell>
          <cell r="P181">
            <v>22</v>
          </cell>
          <cell r="AB181">
            <v>22</v>
          </cell>
          <cell r="AX181" t="str">
            <v>514</v>
          </cell>
          <cell r="AY181" t="str">
            <v>00504</v>
          </cell>
          <cell r="AZ181">
            <v>22</v>
          </cell>
          <cell r="BA181" t="str">
            <v>MNHR</v>
          </cell>
          <cell r="BB181" t="str">
            <v>GRINDING FINS, TEARS, SLIVERS ON EXISTING STRUCTURAL STEEL</v>
          </cell>
          <cell r="BC181" t="str">
            <v/>
          </cell>
        </row>
        <row r="182">
          <cell r="B182" t="str">
            <v>514E10000</v>
          </cell>
          <cell r="P182">
            <v>12</v>
          </cell>
          <cell r="AB182">
            <v>12</v>
          </cell>
          <cell r="AX182" t="str">
            <v>514</v>
          </cell>
          <cell r="AY182" t="str">
            <v>10000</v>
          </cell>
          <cell r="AZ182">
            <v>12</v>
          </cell>
          <cell r="BA182" t="str">
            <v>EACH</v>
          </cell>
          <cell r="BB182" t="str">
            <v>FINAL INSPECTION REPAIR</v>
          </cell>
          <cell r="BC182" t="str">
            <v/>
          </cell>
        </row>
        <row r="183">
          <cell r="P183" t="str">
            <v/>
          </cell>
          <cell r="AB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</row>
        <row r="184">
          <cell r="B184" t="str">
            <v>516E10000</v>
          </cell>
          <cell r="P184">
            <v>129</v>
          </cell>
          <cell r="AB184">
            <v>129</v>
          </cell>
          <cell r="AX184" t="str">
            <v>516</v>
          </cell>
          <cell r="AY184" t="str">
            <v>10000</v>
          </cell>
          <cell r="AZ184">
            <v>129</v>
          </cell>
          <cell r="BA184" t="str">
            <v>FT</v>
          </cell>
          <cell r="BB184" t="str">
            <v>PREFORMED ELASTOMERIC COMPRESSION JOINT SEAL</v>
          </cell>
          <cell r="BC184" t="str">
            <v/>
          </cell>
        </row>
        <row r="185">
          <cell r="B185" t="str">
            <v>516E13600</v>
          </cell>
          <cell r="P185">
            <v>17</v>
          </cell>
          <cell r="AB185">
            <v>17</v>
          </cell>
          <cell r="AX185" t="str">
            <v>516</v>
          </cell>
          <cell r="AY185" t="str">
            <v>13600</v>
          </cell>
          <cell r="AZ185">
            <v>17</v>
          </cell>
          <cell r="BA185" t="str">
            <v>SF</v>
          </cell>
          <cell r="BB185" t="str">
            <v>1" PREFORMED EXPANSION JOINT FILLER</v>
          </cell>
          <cell r="BC185" t="str">
            <v/>
          </cell>
        </row>
        <row r="186">
          <cell r="B186" t="str">
            <v>516E13900</v>
          </cell>
          <cell r="P186">
            <v>88</v>
          </cell>
          <cell r="AB186">
            <v>88</v>
          </cell>
          <cell r="AX186" t="str">
            <v>516</v>
          </cell>
          <cell r="AY186" t="str">
            <v>13900</v>
          </cell>
          <cell r="AZ186">
            <v>88</v>
          </cell>
          <cell r="BA186" t="str">
            <v>SF</v>
          </cell>
          <cell r="BB186" t="str">
            <v>2" PREFORMED EXPANSION JOINT FILLER</v>
          </cell>
          <cell r="BC186" t="str">
            <v/>
          </cell>
        </row>
        <row r="187">
          <cell r="B187" t="str">
            <v>516E14020</v>
          </cell>
          <cell r="P187">
            <v>145</v>
          </cell>
          <cell r="AB187">
            <v>145</v>
          </cell>
          <cell r="AX187" t="str">
            <v>516</v>
          </cell>
          <cell r="AY187" t="str">
            <v>14020</v>
          </cell>
          <cell r="AZ187">
            <v>145</v>
          </cell>
          <cell r="BA187" t="str">
            <v>FT</v>
          </cell>
          <cell r="BB187" t="str">
            <v>SEMI-INTEGRAL ABUTMENT EXPANSION JOINT SEAL</v>
          </cell>
          <cell r="BC187" t="str">
            <v/>
          </cell>
        </row>
        <row r="188">
          <cell r="B188" t="str">
            <v>516E44101</v>
          </cell>
          <cell r="C188" t="str">
            <v>, 12"x12"x2.70" w/ 14"x14"x1" LOAD PLATE</v>
          </cell>
          <cell r="E188">
            <v>42</v>
          </cell>
          <cell r="P188">
            <v>14</v>
          </cell>
          <cell r="AB188">
            <v>14</v>
          </cell>
          <cell r="AX188" t="str">
            <v>516</v>
          </cell>
          <cell r="AY188" t="str">
            <v>44101</v>
          </cell>
          <cell r="AZ188">
            <v>14</v>
          </cell>
          <cell r="BA188" t="str">
            <v>EACH</v>
          </cell>
          <cell r="BB188" t="str">
            <v>ELASTOMERIC BEARING WITH INTERNAL LAMINATES AND LOAD PLATE (NEOPRENE), AS PER PLAN, 12"x12"x2.70" w/ 14"x14"x1" LOAD PLATE</v>
          </cell>
          <cell r="BC188">
            <v>42</v>
          </cell>
        </row>
        <row r="189">
          <cell r="B189" t="str">
            <v>516E47001</v>
          </cell>
          <cell r="E189">
            <v>21</v>
          </cell>
          <cell r="P189" t="str">
            <v>LS</v>
          </cell>
          <cell r="AB189" t="str">
            <v>LS</v>
          </cell>
          <cell r="AX189" t="str">
            <v>516</v>
          </cell>
          <cell r="AY189" t="str">
            <v>47001</v>
          </cell>
          <cell r="AZ189" t="str">
            <v>LS</v>
          </cell>
          <cell r="BA189" t="str">
            <v/>
          </cell>
          <cell r="BB189" t="str">
            <v>JACKING AND TEMPORARY SUPPORT OF SUPERSTRUCTURE, AS PER PLAN</v>
          </cell>
          <cell r="BC189">
            <v>21</v>
          </cell>
        </row>
        <row r="190">
          <cell r="B190" t="str">
            <v>518E21200</v>
          </cell>
          <cell r="P190">
            <v>62</v>
          </cell>
          <cell r="AB190">
            <v>62</v>
          </cell>
          <cell r="AX190" t="str">
            <v>518</v>
          </cell>
          <cell r="AY190" t="str">
            <v>21200</v>
          </cell>
          <cell r="AZ190">
            <v>62</v>
          </cell>
          <cell r="BA190" t="str">
            <v>CY</v>
          </cell>
          <cell r="BB190" t="str">
            <v>POROUS BACKFILL WITH GEOTEXTILE FABRIC</v>
          </cell>
          <cell r="BC190" t="str">
            <v/>
          </cell>
        </row>
        <row r="191">
          <cell r="B191" t="str">
            <v>518E40000</v>
          </cell>
          <cell r="P191">
            <v>172</v>
          </cell>
          <cell r="AB191">
            <v>172</v>
          </cell>
          <cell r="AX191" t="str">
            <v>518</v>
          </cell>
          <cell r="AY191" t="str">
            <v>40000</v>
          </cell>
          <cell r="AZ191">
            <v>172</v>
          </cell>
          <cell r="BA191" t="str">
            <v>FT</v>
          </cell>
          <cell r="BB191" t="str">
            <v>6" PERFORATED CORRUGATED PLASTIC PIPE</v>
          </cell>
          <cell r="BC191" t="str">
            <v/>
          </cell>
        </row>
        <row r="192">
          <cell r="B192" t="str">
            <v>518E40010</v>
          </cell>
          <cell r="P192">
            <v>120</v>
          </cell>
          <cell r="AB192">
            <v>120</v>
          </cell>
          <cell r="AX192" t="str">
            <v>518</v>
          </cell>
          <cell r="AY192" t="str">
            <v>40010</v>
          </cell>
          <cell r="AZ192">
            <v>120</v>
          </cell>
          <cell r="BA192" t="str">
            <v>FT</v>
          </cell>
          <cell r="BB192" t="str">
            <v>6" NON-PERFORATED CORRUGATED PLASTIC PIPE, INCLUDING SPECIALS</v>
          </cell>
          <cell r="BC192" t="str">
            <v/>
          </cell>
        </row>
        <row r="193">
          <cell r="B193" t="str">
            <v>526E25010</v>
          </cell>
          <cell r="P193">
            <v>170</v>
          </cell>
          <cell r="AB193">
            <v>170</v>
          </cell>
          <cell r="AX193" t="str">
            <v>526</v>
          </cell>
          <cell r="AY193" t="str">
            <v>25010</v>
          </cell>
          <cell r="AZ193">
            <v>170</v>
          </cell>
          <cell r="BA193" t="str">
            <v>SY</v>
          </cell>
          <cell r="BB193" t="str">
            <v>REINFORCED CONCRETE APPROACH SLABS WITH QC/QA (T=15")</v>
          </cell>
          <cell r="BC193" t="str">
            <v/>
          </cell>
        </row>
        <row r="194">
          <cell r="B194" t="str">
            <v>526E90010</v>
          </cell>
          <cell r="P194">
            <v>130</v>
          </cell>
          <cell r="AB194">
            <v>130</v>
          </cell>
          <cell r="AX194" t="str">
            <v>526</v>
          </cell>
          <cell r="AY194" t="str">
            <v>90010</v>
          </cell>
          <cell r="AZ194">
            <v>130</v>
          </cell>
          <cell r="BA194" t="str">
            <v>FT</v>
          </cell>
          <cell r="BB194" t="str">
            <v>TYPE A INSTALLATION</v>
          </cell>
          <cell r="BC194" t="str">
            <v/>
          </cell>
        </row>
        <row r="195">
          <cell r="B195" t="str">
            <v>530E00200</v>
          </cell>
          <cell r="C195" t="str">
            <v xml:space="preserve"> , MISC.: CONSULTANT FOR CONCRETE QUALITY CONTROL INCLUDING TESTING AND INSPECTION</v>
          </cell>
          <cell r="E195">
            <v>23</v>
          </cell>
          <cell r="P195" t="str">
            <v>LUMP</v>
          </cell>
          <cell r="AB195" t="str">
            <v>LUMP</v>
          </cell>
          <cell r="AX195" t="str">
            <v>SPECIAL</v>
          </cell>
          <cell r="AY195" t="str">
            <v>53000200</v>
          </cell>
          <cell r="AZ195" t="str">
            <v>LS</v>
          </cell>
          <cell r="BA195" t="str">
            <v/>
          </cell>
          <cell r="BB195" t="str">
            <v>STRUCTURES , MISC.: CONSULTANT FOR CONCRETE QUALITY CONTROL INCLUDING TESTING AND INSPECTION</v>
          </cell>
          <cell r="BC195">
            <v>23</v>
          </cell>
        </row>
        <row r="196"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</row>
        <row r="197">
          <cell r="B197" t="str">
            <v>846E00110</v>
          </cell>
          <cell r="P197">
            <v>45</v>
          </cell>
          <cell r="AB197">
            <v>45</v>
          </cell>
          <cell r="AX197" t="str">
            <v>846</v>
          </cell>
          <cell r="AY197" t="str">
            <v>00110</v>
          </cell>
          <cell r="AZ197">
            <v>45</v>
          </cell>
          <cell r="BA197" t="str">
            <v>CF</v>
          </cell>
          <cell r="BB197" t="str">
            <v>POLYMER MODIFIED ASPHALT EXPANSION JOINT SYSTEM</v>
          </cell>
          <cell r="BC197" t="str">
            <v/>
          </cell>
        </row>
        <row r="198">
          <cell r="B198" t="str">
            <v>848E10201</v>
          </cell>
          <cell r="C198" t="str">
            <v xml:space="preserve"> (T=2.25")</v>
          </cell>
          <cell r="E198">
            <v>22</v>
          </cell>
          <cell r="P198">
            <v>1020</v>
          </cell>
          <cell r="AB198">
            <v>1020</v>
          </cell>
          <cell r="AX198" t="str">
            <v>848</v>
          </cell>
          <cell r="AY198" t="str">
            <v>10201</v>
          </cell>
          <cell r="AZ198">
            <v>1020</v>
          </cell>
          <cell r="BA198" t="str">
            <v>SY</v>
          </cell>
          <cell r="BB198" t="str">
            <v>SUPERPLASTICIZED DENSE CONCRETE OVERLAY USING HYDRODEMOLITION, AS PER PLAN (T=2.25")</v>
          </cell>
          <cell r="BC198">
            <v>22</v>
          </cell>
        </row>
        <row r="199">
          <cell r="B199" t="str">
            <v>848E20000</v>
          </cell>
          <cell r="P199">
            <v>1020</v>
          </cell>
          <cell r="AB199">
            <v>1020</v>
          </cell>
          <cell r="AX199" t="str">
            <v>848</v>
          </cell>
          <cell r="AY199" t="str">
            <v>20000</v>
          </cell>
          <cell r="AZ199">
            <v>1020</v>
          </cell>
          <cell r="BA199" t="str">
            <v>SY</v>
          </cell>
          <cell r="BB199" t="str">
            <v>SURFACE PREPARATION USING HYDRODEMOLITION</v>
          </cell>
          <cell r="BC199" t="str">
            <v/>
          </cell>
        </row>
        <row r="200">
          <cell r="B200" t="str">
            <v>848E30201</v>
          </cell>
          <cell r="E200">
            <v>22</v>
          </cell>
          <cell r="P200">
            <v>28</v>
          </cell>
          <cell r="AB200">
            <v>28</v>
          </cell>
          <cell r="AX200" t="str">
            <v>848</v>
          </cell>
          <cell r="AY200" t="str">
            <v>30201</v>
          </cell>
          <cell r="AZ200">
            <v>28</v>
          </cell>
          <cell r="BA200" t="str">
            <v>CY</v>
          </cell>
          <cell r="BB200" t="str">
            <v>SUPERPLASTICIZED DENSE CONCRETE OVERLAY (VARIABLE THICKNESS), MATERIAL ONLY, AS PER PLAN</v>
          </cell>
          <cell r="BC200">
            <v>22</v>
          </cell>
        </row>
        <row r="201">
          <cell r="B201" t="str">
            <v>848E50000</v>
          </cell>
          <cell r="P201">
            <v>204</v>
          </cell>
          <cell r="AB201">
            <v>204</v>
          </cell>
          <cell r="AX201" t="str">
            <v>848</v>
          </cell>
          <cell r="AY201" t="str">
            <v>50000</v>
          </cell>
          <cell r="AZ201">
            <v>204</v>
          </cell>
          <cell r="BA201" t="str">
            <v>SY</v>
          </cell>
          <cell r="BB201" t="str">
            <v>HAND CHIPPING</v>
          </cell>
          <cell r="BC201" t="str">
            <v/>
          </cell>
        </row>
        <row r="202">
          <cell r="B202" t="str">
            <v>848E50100</v>
          </cell>
          <cell r="P202" t="str">
            <v>LS</v>
          </cell>
          <cell r="AB202" t="str">
            <v>LS</v>
          </cell>
          <cell r="AX202" t="str">
            <v>848</v>
          </cell>
          <cell r="AY202" t="str">
            <v>50100</v>
          </cell>
          <cell r="AZ202" t="str">
            <v>LS</v>
          </cell>
          <cell r="BA202" t="str">
            <v/>
          </cell>
          <cell r="BB202" t="str">
            <v>TEST SLAB</v>
          </cell>
          <cell r="BC202" t="str">
            <v/>
          </cell>
        </row>
        <row r="203">
          <cell r="B203" t="str">
            <v>848E50320</v>
          </cell>
          <cell r="C203" t="str">
            <v xml:space="preserve"> (T=1.25")</v>
          </cell>
          <cell r="P203">
            <v>1020</v>
          </cell>
          <cell r="AB203">
            <v>1020</v>
          </cell>
          <cell r="AX203" t="str">
            <v>848</v>
          </cell>
          <cell r="AY203" t="str">
            <v>50320</v>
          </cell>
          <cell r="AZ203">
            <v>1020</v>
          </cell>
          <cell r="BA203" t="str">
            <v>SY</v>
          </cell>
          <cell r="BB203" t="str">
            <v>EXISTING CONCRETE OVERLAY REMOVED (T=1.25")</v>
          </cell>
          <cell r="BC203" t="str">
            <v/>
          </cell>
        </row>
        <row r="204"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</row>
        <row r="205"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</row>
        <row r="206"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</row>
        <row r="207">
          <cell r="C207" t="str">
            <v>STRUCTURE REPAIR (BUT-4-1580 R)</v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>STRUCTURE REPAIR (BUT-4-1580 R)</v>
          </cell>
          <cell r="BC207" t="str">
            <v/>
          </cell>
        </row>
        <row r="208"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</row>
        <row r="209">
          <cell r="B209" t="str">
            <v>202E11203</v>
          </cell>
          <cell r="E209">
            <v>21</v>
          </cell>
          <cell r="Q209" t="str">
            <v>LS</v>
          </cell>
          <cell r="AB209" t="str">
            <v>LS</v>
          </cell>
          <cell r="AX209" t="str">
            <v>202</v>
          </cell>
          <cell r="AY209" t="str">
            <v>11203</v>
          </cell>
          <cell r="AZ209" t="str">
            <v>LS</v>
          </cell>
          <cell r="BA209" t="str">
            <v/>
          </cell>
          <cell r="BB209" t="str">
            <v>PORTIONS OF STRUCTURE REMOVED, OVER 20 FOOT SPAN, AS PER PLAN</v>
          </cell>
          <cell r="BC209">
            <v>21</v>
          </cell>
        </row>
        <row r="210">
          <cell r="B210" t="str">
            <v>202E98000</v>
          </cell>
          <cell r="C210" t="str">
            <v>BULB ANGLE DRAINAGE SYSTEM REMOVED</v>
          </cell>
          <cell r="E210">
            <v>22</v>
          </cell>
          <cell r="Q210" t="str">
            <v>LS</v>
          </cell>
          <cell r="AB210" t="str">
            <v>LS</v>
          </cell>
          <cell r="AX210" t="str">
            <v>202</v>
          </cell>
          <cell r="AY210" t="str">
            <v>98000</v>
          </cell>
          <cell r="AZ210" t="str">
            <v>LS</v>
          </cell>
          <cell r="BA210" t="str">
            <v/>
          </cell>
          <cell r="BB210" t="str">
            <v>REMOVAL MISC.:BULB ANGLE DRAINAGE SYSTEM REMOVED</v>
          </cell>
          <cell r="BC210">
            <v>22</v>
          </cell>
        </row>
        <row r="211">
          <cell r="B211" t="str">
            <v>503E11100</v>
          </cell>
          <cell r="Q211" t="str">
            <v>LS</v>
          </cell>
          <cell r="AB211" t="str">
            <v>LS</v>
          </cell>
          <cell r="AX211" t="str">
            <v>503</v>
          </cell>
          <cell r="AY211" t="str">
            <v>11100</v>
          </cell>
          <cell r="AZ211" t="str">
            <v>LS</v>
          </cell>
          <cell r="BA211" t="str">
            <v/>
          </cell>
          <cell r="BB211" t="str">
            <v>COFFERDAMS AND EXCAVATION BRACING</v>
          </cell>
          <cell r="BC211" t="str">
            <v/>
          </cell>
        </row>
        <row r="212">
          <cell r="B212" t="str">
            <v>503E21100</v>
          </cell>
          <cell r="Q212">
            <v>167</v>
          </cell>
          <cell r="AB212">
            <v>167</v>
          </cell>
          <cell r="AX212" t="str">
            <v>503</v>
          </cell>
          <cell r="AY212" t="str">
            <v>21100</v>
          </cell>
          <cell r="AZ212">
            <v>167</v>
          </cell>
          <cell r="BA212" t="str">
            <v>CY</v>
          </cell>
          <cell r="BB212" t="str">
            <v>UNCLASSIFIED EXCAVATION</v>
          </cell>
          <cell r="BC212" t="str">
            <v/>
          </cell>
        </row>
        <row r="213">
          <cell r="B213" t="str">
            <v>509E10000</v>
          </cell>
          <cell r="Q213">
            <v>21551</v>
          </cell>
          <cell r="AB213">
            <v>21551</v>
          </cell>
          <cell r="AX213" t="str">
            <v>509</v>
          </cell>
          <cell r="AY213" t="str">
            <v>10000</v>
          </cell>
          <cell r="AZ213">
            <v>21551</v>
          </cell>
          <cell r="BA213" t="str">
            <v>LB</v>
          </cell>
          <cell r="BB213" t="str">
            <v>EPOXY COATED REINFORCING STEEL</v>
          </cell>
          <cell r="BC213" t="str">
            <v/>
          </cell>
        </row>
        <row r="214">
          <cell r="B214" t="str">
            <v>509E20001</v>
          </cell>
          <cell r="E214">
            <v>21</v>
          </cell>
          <cell r="Q214">
            <v>200</v>
          </cell>
          <cell r="AB214">
            <v>200</v>
          </cell>
          <cell r="AX214" t="str">
            <v>509</v>
          </cell>
          <cell r="AY214" t="str">
            <v>20001</v>
          </cell>
          <cell r="AZ214">
            <v>200</v>
          </cell>
          <cell r="BA214" t="str">
            <v>LB</v>
          </cell>
          <cell r="BB214" t="str">
            <v>REINFORCING STEEL, REPLACEMENT OF EXISTING REINFORCING STEEL, AS PER PLAN</v>
          </cell>
          <cell r="BC214">
            <v>21</v>
          </cell>
        </row>
        <row r="215">
          <cell r="B215" t="str">
            <v>509E30020</v>
          </cell>
          <cell r="Q215">
            <v>4433</v>
          </cell>
          <cell r="AB215">
            <v>4433</v>
          </cell>
          <cell r="AX215" t="str">
            <v>509</v>
          </cell>
          <cell r="AY215" t="str">
            <v>30020</v>
          </cell>
          <cell r="AZ215">
            <v>4433</v>
          </cell>
          <cell r="BA215" t="str">
            <v>FT</v>
          </cell>
          <cell r="BB215" t="str">
            <v>NO. 4 GFRP DEFORMED BARS</v>
          </cell>
          <cell r="BC215" t="str">
            <v/>
          </cell>
        </row>
        <row r="216">
          <cell r="B216" t="str">
            <v>510E10001</v>
          </cell>
          <cell r="E216">
            <v>22</v>
          </cell>
          <cell r="Q216">
            <v>1206</v>
          </cell>
          <cell r="AB216">
            <v>1206</v>
          </cell>
          <cell r="AX216" t="str">
            <v>510</v>
          </cell>
          <cell r="AY216" t="str">
            <v>10001</v>
          </cell>
          <cell r="AZ216">
            <v>1206</v>
          </cell>
          <cell r="BA216" t="str">
            <v>EACH</v>
          </cell>
          <cell r="BB216" t="str">
            <v>DOWEL HOLES WITH NONSHRINK, NONMETALLIC GROUT, AS PER PLAN</v>
          </cell>
          <cell r="BC216">
            <v>22</v>
          </cell>
        </row>
        <row r="217">
          <cell r="Q217" t="str">
            <v/>
          </cell>
          <cell r="AB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</row>
        <row r="218">
          <cell r="B218" t="str">
            <v>511E33500</v>
          </cell>
          <cell r="Q218">
            <v>2</v>
          </cell>
          <cell r="AB218">
            <v>2</v>
          </cell>
          <cell r="AX218" t="str">
            <v>511</v>
          </cell>
          <cell r="AY218" t="str">
            <v>33500</v>
          </cell>
          <cell r="AZ218">
            <v>2</v>
          </cell>
          <cell r="BA218" t="str">
            <v>EACH</v>
          </cell>
          <cell r="BB218" t="str">
            <v>SEMI-INTEGRAL DIAPHRAGM GUIDE</v>
          </cell>
          <cell r="BC218" t="str">
            <v/>
          </cell>
        </row>
        <row r="219">
          <cell r="B219" t="str">
            <v>511E53014</v>
          </cell>
          <cell r="C219" t="str">
            <v xml:space="preserve"> SUPERSTRUCTURE CONCRETE WITH QC/QA, AS PER PLAN</v>
          </cell>
          <cell r="E219">
            <v>22</v>
          </cell>
          <cell r="Q219">
            <v>141</v>
          </cell>
          <cell r="AB219">
            <v>141</v>
          </cell>
          <cell r="AX219" t="str">
            <v>511</v>
          </cell>
          <cell r="AY219" t="str">
            <v>53014</v>
          </cell>
          <cell r="AZ219">
            <v>141</v>
          </cell>
          <cell r="BA219" t="str">
            <v>CY</v>
          </cell>
          <cell r="BB219" t="str">
            <v>CLASS QC3 CONCRETE, MISC.: SUPERSTRUCTURE CONCRETE WITH QC/QA, AS PER PLAN</v>
          </cell>
          <cell r="BC219">
            <v>22</v>
          </cell>
        </row>
        <row r="220">
          <cell r="B220" t="str">
            <v>511E53014</v>
          </cell>
          <cell r="C220" t="str">
            <v xml:space="preserve"> SUBSTRUCTURE CONCRETE WITH QC/QA, AS PER PLAN</v>
          </cell>
          <cell r="E220">
            <v>23</v>
          </cell>
          <cell r="Q220">
            <v>37</v>
          </cell>
          <cell r="AB220">
            <v>37</v>
          </cell>
          <cell r="AX220" t="str">
            <v>511</v>
          </cell>
          <cell r="AY220" t="str">
            <v>53014</v>
          </cell>
          <cell r="AZ220">
            <v>37</v>
          </cell>
          <cell r="BA220" t="str">
            <v>CY</v>
          </cell>
          <cell r="BB220" t="str">
            <v>CLASS QC3 CONCRETE, MISC.: SUBSTRUCTURE CONCRETE WITH QC/QA, AS PER PLAN</v>
          </cell>
          <cell r="BC220">
            <v>23</v>
          </cell>
        </row>
        <row r="221">
          <cell r="B221" t="str">
            <v>512E10100</v>
          </cell>
          <cell r="Q221">
            <v>685</v>
          </cell>
          <cell r="AB221">
            <v>685</v>
          </cell>
          <cell r="AX221" t="str">
            <v>512</v>
          </cell>
          <cell r="AY221" t="str">
            <v>10100</v>
          </cell>
          <cell r="AZ221">
            <v>685</v>
          </cell>
          <cell r="BA221" t="str">
            <v>SY</v>
          </cell>
          <cell r="BB221" t="str">
            <v>SEALING OF CONCRETE SURFACES (EPOXY-URETHANE)</v>
          </cell>
          <cell r="BC221" t="str">
            <v/>
          </cell>
        </row>
        <row r="222">
          <cell r="B222" t="str">
            <v>512E10300</v>
          </cell>
          <cell r="Q222">
            <v>53</v>
          </cell>
          <cell r="AB222">
            <v>53</v>
          </cell>
          <cell r="AX222" t="str">
            <v>512</v>
          </cell>
          <cell r="AY222" t="str">
            <v>10300</v>
          </cell>
          <cell r="AZ222">
            <v>53</v>
          </cell>
          <cell r="BA222" t="str">
            <v>SY</v>
          </cell>
          <cell r="BB222" t="str">
            <v>SEALING CONCRETE BRIDGE DECKS WITH HMWM RESIN</v>
          </cell>
          <cell r="BC222" t="str">
            <v/>
          </cell>
        </row>
        <row r="223">
          <cell r="B223" t="str">
            <v>512E33000</v>
          </cell>
          <cell r="Q223">
            <v>10</v>
          </cell>
          <cell r="AB223">
            <v>10</v>
          </cell>
          <cell r="AX223" t="str">
            <v>512</v>
          </cell>
          <cell r="AY223" t="str">
            <v>33000</v>
          </cell>
          <cell r="AZ223">
            <v>10</v>
          </cell>
          <cell r="BA223" t="str">
            <v>SY</v>
          </cell>
          <cell r="BB223" t="str">
            <v>TYPE 2 WATERPROOFING</v>
          </cell>
          <cell r="BC223" t="str">
            <v/>
          </cell>
        </row>
        <row r="224">
          <cell r="B224" t="str">
            <v>512E74000</v>
          </cell>
          <cell r="Q224">
            <v>685</v>
          </cell>
          <cell r="AB224">
            <v>685</v>
          </cell>
          <cell r="AX224" t="str">
            <v>512</v>
          </cell>
          <cell r="AY224" t="str">
            <v>74000</v>
          </cell>
          <cell r="AZ224">
            <v>685</v>
          </cell>
          <cell r="BA224" t="str">
            <v>SY</v>
          </cell>
          <cell r="BB224" t="str">
            <v>REMOVAL OF EXISTING COATINGS FROM CONCRETE SURFACES</v>
          </cell>
          <cell r="BC224" t="str">
            <v/>
          </cell>
        </row>
        <row r="225">
          <cell r="Q225" t="str">
            <v/>
          </cell>
          <cell r="AB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</row>
        <row r="226">
          <cell r="B226" t="str">
            <v>514E00050</v>
          </cell>
          <cell r="Q226">
            <v>12185</v>
          </cell>
          <cell r="AB226">
            <v>12185</v>
          </cell>
          <cell r="AX226" t="str">
            <v>514</v>
          </cell>
          <cell r="AY226" t="str">
            <v>00050</v>
          </cell>
          <cell r="AZ226">
            <v>12185</v>
          </cell>
          <cell r="BA226" t="str">
            <v>SF</v>
          </cell>
          <cell r="BB226" t="str">
            <v>SURFACE PREPARATION OF EXISTING STRUCTURAL STEEL</v>
          </cell>
          <cell r="BC226" t="str">
            <v/>
          </cell>
        </row>
        <row r="227">
          <cell r="B227" t="str">
            <v>514E00056</v>
          </cell>
          <cell r="Q227">
            <v>12185</v>
          </cell>
          <cell r="AB227">
            <v>12185</v>
          </cell>
          <cell r="AX227" t="str">
            <v>514</v>
          </cell>
          <cell r="AY227" t="str">
            <v>00056</v>
          </cell>
          <cell r="AZ227">
            <v>12185</v>
          </cell>
          <cell r="BA227" t="str">
            <v>SF</v>
          </cell>
          <cell r="BB227" t="str">
            <v>FIELD PAINTING OF EXISTING STRUCTURAL STEEL, PRIME COAT</v>
          </cell>
          <cell r="BC227" t="str">
            <v/>
          </cell>
        </row>
        <row r="228">
          <cell r="B228" t="str">
            <v>514E00060</v>
          </cell>
          <cell r="Q228">
            <v>12185</v>
          </cell>
          <cell r="AB228">
            <v>12185</v>
          </cell>
          <cell r="AX228" t="str">
            <v>514</v>
          </cell>
          <cell r="AY228" t="str">
            <v>00060</v>
          </cell>
          <cell r="AZ228">
            <v>12185</v>
          </cell>
          <cell r="BA228" t="str">
            <v>SF</v>
          </cell>
          <cell r="BB228" t="str">
            <v>FIELD PAINTING STRUCTURAL STEEL, INTERMEDIATE COAT</v>
          </cell>
          <cell r="BC228" t="str">
            <v/>
          </cell>
        </row>
        <row r="229">
          <cell r="B229" t="str">
            <v>514E00066</v>
          </cell>
          <cell r="Q229">
            <v>12185</v>
          </cell>
          <cell r="AB229">
            <v>12185</v>
          </cell>
          <cell r="AX229" t="str">
            <v>514</v>
          </cell>
          <cell r="AY229" t="str">
            <v>00066</v>
          </cell>
          <cell r="AZ229">
            <v>12185</v>
          </cell>
          <cell r="BA229" t="str">
            <v>SF</v>
          </cell>
          <cell r="BB229" t="str">
            <v>FIELD PAINTING STRUCTURAL STEEL, FINISH COAT</v>
          </cell>
          <cell r="BC229" t="str">
            <v/>
          </cell>
        </row>
        <row r="230">
          <cell r="B230" t="str">
            <v>514E00504</v>
          </cell>
          <cell r="Q230">
            <v>19</v>
          </cell>
          <cell r="AB230">
            <v>19</v>
          </cell>
          <cell r="AX230" t="str">
            <v>514</v>
          </cell>
          <cell r="AY230" t="str">
            <v>00504</v>
          </cell>
          <cell r="AZ230">
            <v>19</v>
          </cell>
          <cell r="BA230" t="str">
            <v>MNHR</v>
          </cell>
          <cell r="BB230" t="str">
            <v>GRINDING FINS, TEARS, SLIVERS ON EXISTING STRUCTURAL STEEL</v>
          </cell>
          <cell r="BC230" t="str">
            <v/>
          </cell>
        </row>
        <row r="231">
          <cell r="B231" t="str">
            <v>514E10000</v>
          </cell>
          <cell r="Q231">
            <v>11</v>
          </cell>
          <cell r="AB231">
            <v>11</v>
          </cell>
          <cell r="AX231" t="str">
            <v>514</v>
          </cell>
          <cell r="AY231" t="str">
            <v>10000</v>
          </cell>
          <cell r="AZ231">
            <v>11</v>
          </cell>
          <cell r="BA231" t="str">
            <v>EACH</v>
          </cell>
          <cell r="BB231" t="str">
            <v>FINAL INSPECTION REPAIR</v>
          </cell>
          <cell r="BC231" t="str">
            <v/>
          </cell>
        </row>
        <row r="232">
          <cell r="Q232" t="str">
            <v/>
          </cell>
          <cell r="AB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</row>
        <row r="233">
          <cell r="B233" t="str">
            <v>516E10000</v>
          </cell>
          <cell r="Q233">
            <v>129</v>
          </cell>
          <cell r="AB233">
            <v>129</v>
          </cell>
          <cell r="AX233" t="str">
            <v>516</v>
          </cell>
          <cell r="AY233" t="str">
            <v>10000</v>
          </cell>
          <cell r="AZ233">
            <v>129</v>
          </cell>
          <cell r="BA233" t="str">
            <v>FT</v>
          </cell>
          <cell r="BB233" t="str">
            <v>PREFORMED ELASTOMERIC COMPRESSION JOINT SEAL</v>
          </cell>
          <cell r="BC233" t="str">
            <v/>
          </cell>
        </row>
        <row r="234">
          <cell r="B234" t="str">
            <v>516E13600</v>
          </cell>
          <cell r="Q234">
            <v>17</v>
          </cell>
          <cell r="AB234">
            <v>17</v>
          </cell>
          <cell r="AX234" t="str">
            <v>516</v>
          </cell>
          <cell r="AY234" t="str">
            <v>13600</v>
          </cell>
          <cell r="AZ234">
            <v>17</v>
          </cell>
          <cell r="BA234" t="str">
            <v>SF</v>
          </cell>
          <cell r="BB234" t="str">
            <v>1" PREFORMED EXPANSION JOINT FILLER</v>
          </cell>
          <cell r="BC234" t="str">
            <v/>
          </cell>
        </row>
        <row r="235">
          <cell r="B235" t="str">
            <v>516E13900</v>
          </cell>
          <cell r="Q235">
            <v>88</v>
          </cell>
          <cell r="AB235">
            <v>88</v>
          </cell>
          <cell r="AX235" t="str">
            <v>516</v>
          </cell>
          <cell r="AY235" t="str">
            <v>13900</v>
          </cell>
          <cell r="AZ235">
            <v>88</v>
          </cell>
          <cell r="BA235" t="str">
            <v>SF</v>
          </cell>
          <cell r="BB235" t="str">
            <v>2" PREFORMED EXPANSION JOINT FILLER</v>
          </cell>
          <cell r="BC235" t="str">
            <v/>
          </cell>
        </row>
        <row r="236">
          <cell r="B236" t="str">
            <v>516E14020</v>
          </cell>
          <cell r="Q236">
            <v>145</v>
          </cell>
          <cell r="AB236">
            <v>145</v>
          </cell>
          <cell r="AX236" t="str">
            <v>516</v>
          </cell>
          <cell r="AY236" t="str">
            <v>14020</v>
          </cell>
          <cell r="AZ236">
            <v>145</v>
          </cell>
          <cell r="BA236" t="str">
            <v>FT</v>
          </cell>
          <cell r="BB236" t="str">
            <v>SEMI-INTEGRAL ABUTMENT EXPANSION JOINT SEAL</v>
          </cell>
          <cell r="BC236" t="str">
            <v/>
          </cell>
        </row>
        <row r="237">
          <cell r="B237" t="str">
            <v>516E44101</v>
          </cell>
          <cell r="C237" t="str">
            <v>, 12"x12"x2.70" w/ 14"x14"x1" LOAD PLATE</v>
          </cell>
          <cell r="E237">
            <v>42</v>
          </cell>
          <cell r="Q237">
            <v>14</v>
          </cell>
          <cell r="AB237">
            <v>14</v>
          </cell>
          <cell r="AX237" t="str">
            <v>516</v>
          </cell>
          <cell r="AY237" t="str">
            <v>44101</v>
          </cell>
          <cell r="AZ237">
            <v>14</v>
          </cell>
          <cell r="BA237" t="str">
            <v>EACH</v>
          </cell>
          <cell r="BB237" t="str">
            <v>ELASTOMERIC BEARING WITH INTERNAL LAMINATES AND LOAD PLATE (NEOPRENE), AS PER PLAN, 12"x12"x2.70" w/ 14"x14"x1" LOAD PLATE</v>
          </cell>
          <cell r="BC237">
            <v>42</v>
          </cell>
        </row>
        <row r="238">
          <cell r="B238" t="str">
            <v>516E47001</v>
          </cell>
          <cell r="E238">
            <v>21</v>
          </cell>
          <cell r="Q238" t="str">
            <v>LS</v>
          </cell>
          <cell r="AB238" t="str">
            <v>LS</v>
          </cell>
          <cell r="AX238" t="str">
            <v>516</v>
          </cell>
          <cell r="AY238" t="str">
            <v>47001</v>
          </cell>
          <cell r="AZ238" t="str">
            <v>LS</v>
          </cell>
          <cell r="BA238" t="str">
            <v/>
          </cell>
          <cell r="BB238" t="str">
            <v>JACKING AND TEMPORARY SUPPORT OF SUPERSTRUCTURE, AS PER PLAN</v>
          </cell>
          <cell r="BC238">
            <v>21</v>
          </cell>
        </row>
        <row r="239">
          <cell r="B239" t="str">
            <v>518E21200</v>
          </cell>
          <cell r="Q239">
            <v>62</v>
          </cell>
          <cell r="AB239">
            <v>62</v>
          </cell>
          <cell r="AX239" t="str">
            <v>518</v>
          </cell>
          <cell r="AY239" t="str">
            <v>21200</v>
          </cell>
          <cell r="AZ239">
            <v>62</v>
          </cell>
          <cell r="BA239" t="str">
            <v>CY</v>
          </cell>
          <cell r="BB239" t="str">
            <v>POROUS BACKFILL WITH GEOTEXTILE FABRIC</v>
          </cell>
          <cell r="BC239" t="str">
            <v/>
          </cell>
        </row>
        <row r="240">
          <cell r="B240" t="str">
            <v>518E40000</v>
          </cell>
          <cell r="Q240">
            <v>152</v>
          </cell>
          <cell r="AB240">
            <v>152</v>
          </cell>
          <cell r="AX240" t="str">
            <v>518</v>
          </cell>
          <cell r="AY240" t="str">
            <v>40000</v>
          </cell>
          <cell r="AZ240">
            <v>152</v>
          </cell>
          <cell r="BA240" t="str">
            <v>FT</v>
          </cell>
          <cell r="BB240" t="str">
            <v>6" PERFORATED CORRUGATED PLASTIC PIPE</v>
          </cell>
          <cell r="BC240" t="str">
            <v/>
          </cell>
        </row>
        <row r="241">
          <cell r="B241" t="str">
            <v>518E40010</v>
          </cell>
          <cell r="Q241">
            <v>120</v>
          </cell>
          <cell r="AB241">
            <v>120</v>
          </cell>
          <cell r="AX241" t="str">
            <v>518</v>
          </cell>
          <cell r="AY241" t="str">
            <v>40010</v>
          </cell>
          <cell r="AZ241">
            <v>120</v>
          </cell>
          <cell r="BA241" t="str">
            <v>FT</v>
          </cell>
          <cell r="BB241" t="str">
            <v>6" NON-PERFORATED CORRUGATED PLASTIC PIPE, INCLUDING SPECIALS</v>
          </cell>
          <cell r="BC241" t="str">
            <v/>
          </cell>
        </row>
        <row r="242">
          <cell r="B242" t="str">
            <v>526E25010</v>
          </cell>
          <cell r="Q242">
            <v>170</v>
          </cell>
          <cell r="AB242">
            <v>170</v>
          </cell>
          <cell r="AX242" t="str">
            <v>526</v>
          </cell>
          <cell r="AY242" t="str">
            <v>25010</v>
          </cell>
          <cell r="AZ242">
            <v>170</v>
          </cell>
          <cell r="BA242" t="str">
            <v>SY</v>
          </cell>
          <cell r="BB242" t="str">
            <v>REINFORCED CONCRETE APPROACH SLABS WITH QC/QA (T=15")</v>
          </cell>
          <cell r="BC242" t="str">
            <v/>
          </cell>
        </row>
        <row r="243">
          <cell r="B243" t="str">
            <v>526E90010</v>
          </cell>
          <cell r="Q243">
            <v>130</v>
          </cell>
          <cell r="AB243">
            <v>130</v>
          </cell>
          <cell r="AX243" t="str">
            <v>526</v>
          </cell>
          <cell r="AY243" t="str">
            <v>90010</v>
          </cell>
          <cell r="AZ243">
            <v>130</v>
          </cell>
          <cell r="BA243" t="str">
            <v>FT</v>
          </cell>
          <cell r="BB243" t="str">
            <v>TYPE A INSTALLATION</v>
          </cell>
          <cell r="BC243" t="str">
            <v/>
          </cell>
        </row>
        <row r="244">
          <cell r="B244" t="str">
            <v>530E00200</v>
          </cell>
          <cell r="C244" t="str">
            <v xml:space="preserve"> , MISC.: CONSULTANT FOR CONCRETE QUALITY CONTROL INCLUDING TESTING AND INSPECTION</v>
          </cell>
          <cell r="E244">
            <v>23</v>
          </cell>
          <cell r="Q244" t="str">
            <v>LS</v>
          </cell>
          <cell r="AB244" t="str">
            <v>LS</v>
          </cell>
          <cell r="AX244" t="str">
            <v>SPECIAL</v>
          </cell>
          <cell r="AY244" t="str">
            <v>53000200</v>
          </cell>
          <cell r="AZ244" t="str">
            <v>LS</v>
          </cell>
          <cell r="BA244" t="str">
            <v/>
          </cell>
          <cell r="BB244" t="str">
            <v>STRUCTURES , MISC.: CONSULTANT FOR CONCRETE QUALITY CONTROL INCLUDING TESTING AND INSPECTION</v>
          </cell>
          <cell r="BC244">
            <v>23</v>
          </cell>
        </row>
        <row r="245"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</row>
        <row r="246">
          <cell r="B246" t="str">
            <v>846E00110</v>
          </cell>
          <cell r="Q246">
            <v>35</v>
          </cell>
          <cell r="AB246">
            <v>35</v>
          </cell>
          <cell r="AX246" t="str">
            <v>846</v>
          </cell>
          <cell r="AY246" t="str">
            <v>00110</v>
          </cell>
          <cell r="AZ246">
            <v>35</v>
          </cell>
          <cell r="BA246" t="str">
            <v>CF</v>
          </cell>
          <cell r="BB246" t="str">
            <v>POLYMER MODIFIED ASPHALT EXPANSION JOINT SYSTEM</v>
          </cell>
          <cell r="BC246" t="str">
            <v/>
          </cell>
        </row>
        <row r="247">
          <cell r="B247" t="str">
            <v>848E10201</v>
          </cell>
          <cell r="C247" t="str">
            <v xml:space="preserve"> (T=2.25")</v>
          </cell>
          <cell r="E247">
            <v>22</v>
          </cell>
          <cell r="Q247">
            <v>1011</v>
          </cell>
          <cell r="AB247">
            <v>1011</v>
          </cell>
          <cell r="AX247" t="str">
            <v>848</v>
          </cell>
          <cell r="AY247" t="str">
            <v>10201</v>
          </cell>
          <cell r="AZ247">
            <v>1011</v>
          </cell>
          <cell r="BA247" t="str">
            <v>SY</v>
          </cell>
          <cell r="BB247" t="str">
            <v>SUPERPLASTICIZED DENSE CONCRETE OVERLAY USING HYDRODEMOLITION, AS PER PLAN (T=2.25")</v>
          </cell>
          <cell r="BC247">
            <v>22</v>
          </cell>
        </row>
        <row r="248">
          <cell r="B248" t="str">
            <v>848E20000</v>
          </cell>
          <cell r="Q248">
            <v>1011</v>
          </cell>
          <cell r="AB248">
            <v>1011</v>
          </cell>
          <cell r="AX248" t="str">
            <v>848</v>
          </cell>
          <cell r="AY248" t="str">
            <v>20000</v>
          </cell>
          <cell r="AZ248">
            <v>1011</v>
          </cell>
          <cell r="BA248" t="str">
            <v>SY</v>
          </cell>
          <cell r="BB248" t="str">
            <v>SURFACE PREPARATION USING HYDRODEMOLITION</v>
          </cell>
          <cell r="BC248" t="str">
            <v/>
          </cell>
        </row>
        <row r="249">
          <cell r="B249" t="str">
            <v>848E30201</v>
          </cell>
          <cell r="E249">
            <v>22</v>
          </cell>
          <cell r="Q249">
            <v>22</v>
          </cell>
          <cell r="AB249">
            <v>22</v>
          </cell>
          <cell r="AX249" t="str">
            <v>848</v>
          </cell>
          <cell r="AY249" t="str">
            <v>30201</v>
          </cell>
          <cell r="AZ249">
            <v>22</v>
          </cell>
          <cell r="BA249" t="str">
            <v>CY</v>
          </cell>
          <cell r="BB249" t="str">
            <v>SUPERPLASTICIZED DENSE CONCRETE OVERLAY (VARIABLE THICKNESS), MATERIAL ONLY, AS PER PLAN</v>
          </cell>
          <cell r="BC249">
            <v>22</v>
          </cell>
        </row>
        <row r="250">
          <cell r="B250" t="str">
            <v>848E50000</v>
          </cell>
          <cell r="Q250">
            <v>202</v>
          </cell>
          <cell r="AB250">
            <v>202</v>
          </cell>
          <cell r="AX250" t="str">
            <v>848</v>
          </cell>
          <cell r="AY250" t="str">
            <v>50000</v>
          </cell>
          <cell r="AZ250">
            <v>202</v>
          </cell>
          <cell r="BA250" t="str">
            <v>SY</v>
          </cell>
          <cell r="BB250" t="str">
            <v>HAND CHIPPING</v>
          </cell>
          <cell r="BC250" t="str">
            <v/>
          </cell>
        </row>
        <row r="251">
          <cell r="B251" t="str">
            <v>848E50100</v>
          </cell>
          <cell r="Q251" t="str">
            <v>LS</v>
          </cell>
          <cell r="AB251" t="str">
            <v>LS</v>
          </cell>
          <cell r="AX251" t="str">
            <v>848</v>
          </cell>
          <cell r="AY251" t="str">
            <v>50100</v>
          </cell>
          <cell r="AZ251" t="str">
            <v>LS</v>
          </cell>
          <cell r="BA251" t="str">
            <v/>
          </cell>
          <cell r="BB251" t="str">
            <v>TEST SLAB</v>
          </cell>
          <cell r="BC251" t="str">
            <v/>
          </cell>
        </row>
        <row r="252">
          <cell r="B252" t="str">
            <v>848E50320</v>
          </cell>
          <cell r="C252" t="str">
            <v xml:space="preserve"> (T=1.25")</v>
          </cell>
          <cell r="Q252">
            <v>1011</v>
          </cell>
          <cell r="AB252">
            <v>1011</v>
          </cell>
          <cell r="AX252" t="str">
            <v>848</v>
          </cell>
          <cell r="AY252" t="str">
            <v>50320</v>
          </cell>
          <cell r="AZ252">
            <v>1011</v>
          </cell>
          <cell r="BA252" t="str">
            <v>SY</v>
          </cell>
          <cell r="BB252" t="str">
            <v>EXISTING CONCRETE OVERLAY REMOVED (T=1.25")</v>
          </cell>
          <cell r="BC252" t="str">
            <v/>
          </cell>
        </row>
        <row r="253"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</row>
        <row r="254"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</row>
        <row r="255"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</row>
        <row r="256"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</row>
        <row r="257"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</row>
        <row r="258"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</row>
        <row r="259"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</row>
        <row r="260"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</row>
        <row r="261"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</row>
        <row r="262"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</row>
        <row r="263"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</row>
        <row r="264"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</row>
        <row r="265"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</row>
        <row r="266"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</row>
        <row r="267"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</row>
        <row r="268"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</row>
        <row r="269"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</row>
        <row r="270"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</row>
        <row r="271"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</row>
        <row r="272"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</row>
        <row r="273"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</row>
        <row r="274"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</row>
        <row r="275"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</row>
        <row r="276"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</row>
        <row r="277"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</row>
        <row r="278"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</row>
        <row r="279"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</row>
        <row r="280"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</row>
        <row r="281"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</row>
        <row r="282"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</row>
        <row r="283"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</row>
        <row r="284"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</row>
        <row r="285"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</row>
        <row r="286"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</row>
        <row r="287"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</row>
        <row r="288"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</row>
        <row r="289"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</row>
        <row r="290"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</row>
        <row r="291"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</row>
        <row r="292"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</row>
        <row r="293"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</row>
        <row r="294"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</row>
        <row r="295"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</row>
        <row r="296"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</row>
        <row r="297"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</row>
        <row r="298"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</row>
        <row r="299"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</row>
        <row r="300"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</row>
        <row r="301"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</row>
        <row r="302"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</row>
        <row r="303"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</row>
        <row r="304"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</row>
        <row r="305"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</row>
        <row r="306"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</row>
        <row r="307"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</row>
        <row r="308"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</row>
        <row r="309"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</row>
        <row r="310"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</row>
        <row r="311"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</row>
        <row r="312"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</row>
        <row r="313"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</row>
        <row r="314"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</row>
        <row r="315"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</row>
        <row r="316"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</row>
        <row r="317"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</row>
        <row r="318"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</row>
        <row r="319"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</row>
        <row r="320"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</row>
        <row r="321"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</row>
        <row r="322"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</row>
        <row r="323">
          <cell r="AX323" t="str">
            <v/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</row>
        <row r="324">
          <cell r="AX324" t="str">
            <v/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</row>
        <row r="325"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</row>
        <row r="326"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</row>
        <row r="327"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</row>
        <row r="328"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</row>
        <row r="329"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</row>
        <row r="330"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</row>
        <row r="331"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</row>
        <row r="332"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</row>
        <row r="333"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</row>
        <row r="334"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</row>
        <row r="335"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</row>
        <row r="336"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</row>
        <row r="337"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</row>
        <row r="338"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</row>
        <row r="339"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</row>
        <row r="340"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</row>
        <row r="341"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</row>
        <row r="342"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</row>
        <row r="343"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</row>
        <row r="344"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</row>
        <row r="345"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</row>
        <row r="346"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</row>
        <row r="347"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</row>
        <row r="348"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</row>
        <row r="349"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</row>
        <row r="350"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</row>
        <row r="351"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</row>
        <row r="352"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</row>
        <row r="353"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</row>
        <row r="354"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</row>
        <row r="355"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</row>
        <row r="356"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</row>
        <row r="357"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</row>
        <row r="358"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</row>
        <row r="359"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</row>
        <row r="360"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</row>
        <row r="361"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</row>
        <row r="362"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</row>
        <row r="363"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</row>
        <row r="364"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</row>
        <row r="365"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</row>
        <row r="366"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</row>
        <row r="367"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</row>
        <row r="368"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</row>
        <row r="369"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</row>
        <row r="370"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</row>
        <row r="371"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</row>
        <row r="372"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</row>
        <row r="373"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</row>
        <row r="374"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</row>
        <row r="375"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</row>
        <row r="376"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</row>
        <row r="377"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</row>
        <row r="378"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</row>
        <row r="379"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</row>
        <row r="380"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</row>
        <row r="381"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</row>
        <row r="382"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</row>
        <row r="383"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</row>
        <row r="384"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</row>
        <row r="385"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</row>
        <row r="386">
          <cell r="AX386" t="str">
            <v/>
          </cell>
          <cell r="AY386" t="str">
            <v/>
          </cell>
          <cell r="AZ386" t="str">
            <v/>
          </cell>
          <cell r="BA386" t="str">
            <v/>
          </cell>
          <cell r="BB386" t="str">
            <v/>
          </cell>
          <cell r="BC386" t="str">
            <v/>
          </cell>
        </row>
        <row r="387">
          <cell r="AX387" t="str">
            <v/>
          </cell>
          <cell r="AY387" t="str">
            <v/>
          </cell>
          <cell r="AZ387" t="str">
            <v/>
          </cell>
          <cell r="BA387" t="str">
            <v/>
          </cell>
          <cell r="BB387" t="str">
            <v/>
          </cell>
          <cell r="BC387" t="str">
            <v/>
          </cell>
        </row>
        <row r="388"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</row>
        <row r="389"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</row>
        <row r="390"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</row>
        <row r="391">
          <cell r="AX391" t="str">
            <v/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</row>
        <row r="392"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</row>
        <row r="393">
          <cell r="AX393" t="str">
            <v/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</row>
        <row r="394">
          <cell r="AX394" t="str">
            <v/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</row>
        <row r="395">
          <cell r="AX395" t="str">
            <v/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</row>
        <row r="396">
          <cell r="AX396" t="str">
            <v/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</row>
        <row r="397"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</row>
        <row r="398">
          <cell r="AX398" t="str">
            <v/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</row>
        <row r="399">
          <cell r="AX399" t="str">
            <v/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</row>
        <row r="400">
          <cell r="AX400" t="str">
            <v/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</row>
        <row r="401">
          <cell r="AX401" t="str">
            <v/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</row>
        <row r="402"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</row>
        <row r="403">
          <cell r="AX403" t="str">
            <v/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</row>
        <row r="404">
          <cell r="AX404" t="str">
            <v/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</row>
        <row r="405"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</row>
        <row r="406"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</row>
        <row r="407"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</row>
        <row r="408"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</row>
        <row r="409">
          <cell r="AX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</row>
        <row r="410"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</row>
        <row r="411">
          <cell r="AX411" t="str">
            <v/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</row>
        <row r="412">
          <cell r="AX412" t="str">
            <v/>
          </cell>
          <cell r="AY412" t="str">
            <v/>
          </cell>
          <cell r="AZ412" t="str">
            <v/>
          </cell>
          <cell r="BA412" t="str">
            <v/>
          </cell>
          <cell r="BB412" t="str">
            <v/>
          </cell>
          <cell r="BC412" t="str">
            <v/>
          </cell>
        </row>
        <row r="413"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</row>
        <row r="414">
          <cell r="AX414" t="str">
            <v/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</row>
        <row r="415"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</row>
        <row r="416"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</row>
        <row r="417"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</row>
        <row r="418">
          <cell r="AX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C418" t="str">
            <v/>
          </cell>
        </row>
        <row r="419">
          <cell r="AX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C419" t="str">
            <v/>
          </cell>
        </row>
        <row r="420"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</row>
        <row r="421">
          <cell r="AX421" t="str">
            <v/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</row>
        <row r="422">
          <cell r="AX422" t="str">
            <v/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</row>
        <row r="423"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</row>
        <row r="424"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</row>
        <row r="425">
          <cell r="AX425" t="str">
            <v/>
          </cell>
          <cell r="AY425" t="str">
            <v/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</row>
        <row r="426">
          <cell r="AX426" t="str">
            <v/>
          </cell>
          <cell r="AY426" t="str">
            <v/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</row>
        <row r="427"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</row>
        <row r="428">
          <cell r="AX428" t="str">
            <v/>
          </cell>
          <cell r="AY428" t="str">
            <v/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</row>
        <row r="429"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</row>
        <row r="430"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</row>
        <row r="431">
          <cell r="AX431" t="str">
            <v/>
          </cell>
          <cell r="AY431" t="str">
            <v/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</row>
        <row r="432"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</row>
        <row r="433">
          <cell r="AX433" t="str">
            <v/>
          </cell>
          <cell r="AY433" t="str">
            <v/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</row>
        <row r="434">
          <cell r="AX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</row>
        <row r="435"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</row>
        <row r="436">
          <cell r="AX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</row>
        <row r="437"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</row>
        <row r="438"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</row>
        <row r="439">
          <cell r="AX439" t="str">
            <v/>
          </cell>
          <cell r="AY439" t="str">
            <v/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</row>
        <row r="440">
          <cell r="AX440" t="str">
            <v/>
          </cell>
          <cell r="AY440" t="str">
            <v/>
          </cell>
          <cell r="AZ440" t="str">
            <v/>
          </cell>
          <cell r="BA440" t="str">
            <v/>
          </cell>
          <cell r="BB440" t="str">
            <v/>
          </cell>
          <cell r="BC440" t="str">
            <v/>
          </cell>
        </row>
        <row r="441">
          <cell r="AX441" t="str">
            <v/>
          </cell>
          <cell r="AY441" t="str">
            <v/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</row>
        <row r="442">
          <cell r="AX442" t="str">
            <v/>
          </cell>
          <cell r="AY442" t="str">
            <v/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</row>
        <row r="443">
          <cell r="AX443" t="str">
            <v/>
          </cell>
          <cell r="AY443" t="str">
            <v/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</row>
        <row r="444">
          <cell r="AX444" t="str">
            <v/>
          </cell>
          <cell r="AY444" t="str">
            <v/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</row>
        <row r="445">
          <cell r="AX445" t="str">
            <v/>
          </cell>
          <cell r="AY445" t="str">
            <v/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</row>
        <row r="446">
          <cell r="AX446" t="str">
            <v/>
          </cell>
          <cell r="AY446" t="str">
            <v/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</row>
        <row r="447"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</row>
        <row r="448">
          <cell r="AX448" t="str">
            <v/>
          </cell>
          <cell r="AY448" t="str">
            <v/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</row>
        <row r="449"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</row>
        <row r="450">
          <cell r="AX450" t="str">
            <v/>
          </cell>
          <cell r="AY450" t="str">
            <v/>
          </cell>
          <cell r="AZ450" t="str">
            <v/>
          </cell>
          <cell r="BA450" t="str">
            <v/>
          </cell>
          <cell r="BB450" t="str">
            <v/>
          </cell>
          <cell r="BC450" t="str">
            <v/>
          </cell>
        </row>
        <row r="451">
          <cell r="AX451" t="str">
            <v/>
          </cell>
          <cell r="AY451" t="str">
            <v/>
          </cell>
          <cell r="AZ451" t="str">
            <v/>
          </cell>
          <cell r="BA451" t="str">
            <v/>
          </cell>
          <cell r="BB451" t="str">
            <v/>
          </cell>
          <cell r="BC451" t="str">
            <v/>
          </cell>
        </row>
        <row r="452"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</row>
        <row r="453"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</row>
        <row r="454"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</row>
        <row r="455"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</row>
        <row r="456"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</row>
        <row r="457"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</row>
        <row r="458">
          <cell r="AX458" t="str">
            <v/>
          </cell>
          <cell r="AY458" t="str">
            <v/>
          </cell>
          <cell r="AZ458" t="str">
            <v/>
          </cell>
          <cell r="BA458" t="str">
            <v/>
          </cell>
          <cell r="BB458" t="str">
            <v/>
          </cell>
          <cell r="BC458" t="str">
            <v/>
          </cell>
        </row>
        <row r="459"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</row>
        <row r="460"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</row>
        <row r="461">
          <cell r="AX461" t="str">
            <v/>
          </cell>
          <cell r="AY461" t="str">
            <v/>
          </cell>
          <cell r="AZ461" t="str">
            <v/>
          </cell>
          <cell r="BA461" t="str">
            <v/>
          </cell>
          <cell r="BB461" t="str">
            <v/>
          </cell>
          <cell r="BC461" t="str">
            <v/>
          </cell>
        </row>
        <row r="462">
          <cell r="AX462" t="str">
            <v/>
          </cell>
          <cell r="AY462" t="str">
            <v/>
          </cell>
          <cell r="AZ462" t="str">
            <v/>
          </cell>
          <cell r="BA462" t="str">
            <v/>
          </cell>
          <cell r="BB462" t="str">
            <v/>
          </cell>
          <cell r="BC462" t="str">
            <v/>
          </cell>
        </row>
        <row r="463"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</row>
        <row r="464">
          <cell r="AX464" t="str">
            <v/>
          </cell>
          <cell r="AY464" t="str">
            <v/>
          </cell>
          <cell r="AZ464" t="str">
            <v/>
          </cell>
          <cell r="BA464" t="str">
            <v/>
          </cell>
          <cell r="BB464" t="str">
            <v/>
          </cell>
          <cell r="BC464" t="str">
            <v/>
          </cell>
        </row>
        <row r="465"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</row>
        <row r="466">
          <cell r="AX466" t="str">
            <v/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 t="str">
            <v/>
          </cell>
        </row>
        <row r="467"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</row>
        <row r="468">
          <cell r="AX468" t="str">
            <v/>
          </cell>
          <cell r="AY468" t="str">
            <v/>
          </cell>
          <cell r="AZ468" t="str">
            <v/>
          </cell>
          <cell r="BA468" t="str">
            <v/>
          </cell>
          <cell r="BB468" t="str">
            <v/>
          </cell>
          <cell r="BC468" t="str">
            <v/>
          </cell>
        </row>
        <row r="469">
          <cell r="AX469" t="str">
            <v/>
          </cell>
          <cell r="AY469" t="str">
            <v/>
          </cell>
          <cell r="AZ469" t="str">
            <v/>
          </cell>
          <cell r="BA469" t="str">
            <v/>
          </cell>
          <cell r="BB469" t="str">
            <v/>
          </cell>
          <cell r="BC469" t="str">
            <v/>
          </cell>
        </row>
        <row r="470"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</row>
        <row r="471">
          <cell r="AX471" t="str">
            <v/>
          </cell>
          <cell r="AY471" t="str">
            <v/>
          </cell>
          <cell r="AZ471" t="str">
            <v/>
          </cell>
          <cell r="BA471" t="str">
            <v/>
          </cell>
          <cell r="BB471" t="str">
            <v/>
          </cell>
          <cell r="BC471" t="str">
            <v/>
          </cell>
        </row>
        <row r="472"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</row>
        <row r="473">
          <cell r="AX473" t="str">
            <v/>
          </cell>
          <cell r="AY473" t="str">
            <v/>
          </cell>
          <cell r="AZ473" t="str">
            <v/>
          </cell>
          <cell r="BA473" t="str">
            <v/>
          </cell>
          <cell r="BB473" t="str">
            <v/>
          </cell>
          <cell r="BC473" t="str">
            <v/>
          </cell>
        </row>
        <row r="474"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</row>
        <row r="475"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</row>
        <row r="476">
          <cell r="AX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C476" t="str">
            <v/>
          </cell>
        </row>
        <row r="477">
          <cell r="AX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C477" t="str">
            <v/>
          </cell>
        </row>
        <row r="478"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</row>
        <row r="479"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</row>
        <row r="480"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</row>
        <row r="481">
          <cell r="AX481" t="str">
            <v/>
          </cell>
          <cell r="AY481" t="str">
            <v/>
          </cell>
          <cell r="AZ481" t="str">
            <v/>
          </cell>
          <cell r="BA481" t="str">
            <v/>
          </cell>
          <cell r="BB481" t="str">
            <v/>
          </cell>
          <cell r="BC481" t="str">
            <v/>
          </cell>
        </row>
        <row r="482">
          <cell r="AX482" t="str">
            <v/>
          </cell>
          <cell r="AY482" t="str">
            <v/>
          </cell>
          <cell r="AZ482" t="str">
            <v/>
          </cell>
          <cell r="BA482" t="str">
            <v/>
          </cell>
          <cell r="BB482" t="str">
            <v/>
          </cell>
          <cell r="BC482" t="str">
            <v/>
          </cell>
        </row>
        <row r="483">
          <cell r="AX483" t="str">
            <v/>
          </cell>
          <cell r="AY483" t="str">
            <v/>
          </cell>
          <cell r="AZ483" t="str">
            <v/>
          </cell>
          <cell r="BA483" t="str">
            <v/>
          </cell>
          <cell r="BB483" t="str">
            <v/>
          </cell>
          <cell r="BC483" t="str">
            <v/>
          </cell>
        </row>
        <row r="484">
          <cell r="AX484" t="str">
            <v/>
          </cell>
          <cell r="AY484" t="str">
            <v/>
          </cell>
          <cell r="AZ484" t="str">
            <v/>
          </cell>
          <cell r="BA484" t="str">
            <v/>
          </cell>
          <cell r="BB484" t="str">
            <v/>
          </cell>
          <cell r="BC484" t="str">
            <v/>
          </cell>
        </row>
        <row r="485">
          <cell r="AX485" t="str">
            <v/>
          </cell>
          <cell r="AY485" t="str">
            <v/>
          </cell>
          <cell r="AZ485" t="str">
            <v/>
          </cell>
          <cell r="BA485" t="str">
            <v/>
          </cell>
          <cell r="BB485" t="str">
            <v/>
          </cell>
          <cell r="BC485" t="str">
            <v/>
          </cell>
        </row>
        <row r="486">
          <cell r="AX486" t="str">
            <v/>
          </cell>
          <cell r="AY486" t="str">
            <v/>
          </cell>
          <cell r="AZ486" t="str">
            <v/>
          </cell>
          <cell r="BA486" t="str">
            <v/>
          </cell>
          <cell r="BB486" t="str">
            <v/>
          </cell>
          <cell r="BC486" t="str">
            <v/>
          </cell>
        </row>
        <row r="487"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</row>
        <row r="488"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</row>
        <row r="489">
          <cell r="AX489" t="str">
            <v/>
          </cell>
          <cell r="AY489" t="str">
            <v/>
          </cell>
          <cell r="AZ489" t="str">
            <v/>
          </cell>
          <cell r="BA489" t="str">
            <v/>
          </cell>
          <cell r="BB489" t="str">
            <v/>
          </cell>
          <cell r="BC489" t="str">
            <v/>
          </cell>
        </row>
        <row r="490">
          <cell r="AX490" t="str">
            <v/>
          </cell>
          <cell r="AY490" t="str">
            <v/>
          </cell>
          <cell r="AZ490" t="str">
            <v/>
          </cell>
          <cell r="BA490" t="str">
            <v/>
          </cell>
          <cell r="BB490" t="str">
            <v/>
          </cell>
          <cell r="BC490" t="str">
            <v/>
          </cell>
        </row>
        <row r="491"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</row>
        <row r="492"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</row>
        <row r="493"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</row>
        <row r="494"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</row>
        <row r="495">
          <cell r="AX495" t="str">
            <v/>
          </cell>
          <cell r="AY495" t="str">
            <v/>
          </cell>
          <cell r="AZ495" t="str">
            <v/>
          </cell>
          <cell r="BA495" t="str">
            <v/>
          </cell>
          <cell r="BB495" t="str">
            <v/>
          </cell>
          <cell r="BC495" t="str">
            <v/>
          </cell>
        </row>
        <row r="496"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</row>
        <row r="497"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</row>
        <row r="498">
          <cell r="AX498" t="str">
            <v/>
          </cell>
          <cell r="AY498" t="str">
            <v/>
          </cell>
          <cell r="AZ498" t="str">
            <v/>
          </cell>
          <cell r="BA498" t="str">
            <v/>
          </cell>
          <cell r="BB498" t="str">
            <v/>
          </cell>
          <cell r="BC498" t="str">
            <v/>
          </cell>
        </row>
        <row r="499"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</row>
        <row r="500">
          <cell r="AX500" t="str">
            <v/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</row>
        <row r="501">
          <cell r="AX501" t="str">
            <v/>
          </cell>
          <cell r="AY501" t="str">
            <v/>
          </cell>
          <cell r="AZ501" t="str">
            <v/>
          </cell>
          <cell r="BA501" t="str">
            <v/>
          </cell>
          <cell r="BB501" t="str">
            <v/>
          </cell>
          <cell r="BC501" t="str">
            <v/>
          </cell>
        </row>
        <row r="502"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</row>
        <row r="503"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</row>
        <row r="504"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</row>
        <row r="505"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</row>
        <row r="506"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</row>
        <row r="507"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</row>
        <row r="508">
          <cell r="AX508" t="str">
            <v/>
          </cell>
          <cell r="AY508" t="str">
            <v/>
          </cell>
          <cell r="AZ508" t="str">
            <v/>
          </cell>
          <cell r="BA508" t="str">
            <v/>
          </cell>
          <cell r="BB508" t="str">
            <v/>
          </cell>
          <cell r="BC508" t="str">
            <v/>
          </cell>
        </row>
        <row r="509"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</row>
        <row r="510">
          <cell r="AX510" t="str">
            <v/>
          </cell>
          <cell r="AY510" t="str">
            <v/>
          </cell>
          <cell r="AZ510" t="str">
            <v/>
          </cell>
          <cell r="BA510" t="str">
            <v/>
          </cell>
          <cell r="BB510" t="str">
            <v/>
          </cell>
          <cell r="BC510" t="str">
            <v/>
          </cell>
        </row>
        <row r="511"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</row>
        <row r="512"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</row>
        <row r="513">
          <cell r="AX513" t="str">
            <v/>
          </cell>
          <cell r="AY513" t="str">
            <v/>
          </cell>
          <cell r="AZ513" t="str">
            <v/>
          </cell>
          <cell r="BA513" t="str">
            <v/>
          </cell>
          <cell r="BB513" t="str">
            <v/>
          </cell>
          <cell r="BC513" t="str">
            <v/>
          </cell>
        </row>
        <row r="514">
          <cell r="AX514" t="str">
            <v/>
          </cell>
          <cell r="AY514" t="str">
            <v/>
          </cell>
          <cell r="AZ514" t="str">
            <v/>
          </cell>
          <cell r="BA514" t="str">
            <v/>
          </cell>
          <cell r="BB514" t="str">
            <v/>
          </cell>
          <cell r="BC514" t="str">
            <v/>
          </cell>
        </row>
        <row r="515">
          <cell r="AX515" t="str">
            <v/>
          </cell>
          <cell r="AY515" t="str">
            <v/>
          </cell>
          <cell r="AZ515" t="str">
            <v/>
          </cell>
          <cell r="BA515" t="str">
            <v/>
          </cell>
          <cell r="BB515" t="str">
            <v/>
          </cell>
          <cell r="BC515" t="str">
            <v/>
          </cell>
        </row>
        <row r="516">
          <cell r="AX516" t="str">
            <v/>
          </cell>
          <cell r="AY516" t="str">
            <v/>
          </cell>
          <cell r="AZ516" t="str">
            <v/>
          </cell>
          <cell r="BA516" t="str">
            <v/>
          </cell>
          <cell r="BB516" t="str">
            <v/>
          </cell>
          <cell r="BC516" t="str">
            <v/>
          </cell>
        </row>
        <row r="517"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</row>
        <row r="518"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</row>
        <row r="519"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</row>
        <row r="520"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</row>
        <row r="521">
          <cell r="AX521" t="str">
            <v/>
          </cell>
          <cell r="AY521" t="str">
            <v/>
          </cell>
          <cell r="AZ521" t="str">
            <v/>
          </cell>
          <cell r="BA521" t="str">
            <v/>
          </cell>
          <cell r="BB521" t="str">
            <v/>
          </cell>
          <cell r="BC521" t="str">
            <v/>
          </cell>
        </row>
        <row r="522"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/>
          </cell>
          <cell r="BC522" t="str">
            <v/>
          </cell>
        </row>
        <row r="523"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/>
          </cell>
          <cell r="BC523" t="str">
            <v/>
          </cell>
        </row>
        <row r="524"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/>
          </cell>
          <cell r="BC524" t="str">
            <v/>
          </cell>
        </row>
        <row r="525"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/>
          </cell>
          <cell r="BC525" t="str">
            <v/>
          </cell>
        </row>
        <row r="526"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</row>
        <row r="527"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</row>
        <row r="528"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C528" t="str">
            <v/>
          </cell>
        </row>
        <row r="529"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C529" t="str">
            <v/>
          </cell>
        </row>
        <row r="530"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/>
          </cell>
          <cell r="BC530" t="str">
            <v/>
          </cell>
        </row>
        <row r="531"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</row>
        <row r="532"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</row>
        <row r="533"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/>
          </cell>
          <cell r="BC533" t="str">
            <v/>
          </cell>
        </row>
        <row r="534"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C534" t="str">
            <v/>
          </cell>
        </row>
        <row r="535"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</row>
        <row r="536"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</row>
        <row r="537"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/>
          </cell>
          <cell r="BC537" t="str">
            <v/>
          </cell>
        </row>
        <row r="538"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/>
          </cell>
          <cell r="BC538" t="str">
            <v/>
          </cell>
        </row>
        <row r="539"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/>
          </cell>
          <cell r="BC539" t="str">
            <v/>
          </cell>
        </row>
        <row r="540"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/>
          </cell>
          <cell r="BC540" t="str">
            <v/>
          </cell>
        </row>
        <row r="541"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/>
          </cell>
          <cell r="BC541" t="str">
            <v/>
          </cell>
        </row>
        <row r="542"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/>
          </cell>
          <cell r="BC542" t="str">
            <v/>
          </cell>
        </row>
        <row r="543"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C543" t="str">
            <v/>
          </cell>
        </row>
        <row r="544">
          <cell r="AX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C544" t="str">
            <v/>
          </cell>
        </row>
        <row r="545">
          <cell r="AX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C545" t="str">
            <v/>
          </cell>
        </row>
        <row r="546"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/>
          </cell>
          <cell r="BC546" t="str">
            <v/>
          </cell>
        </row>
        <row r="547"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</row>
        <row r="548"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/>
          </cell>
          <cell r="BC548" t="str">
            <v/>
          </cell>
        </row>
        <row r="549"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</row>
        <row r="550"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/>
          </cell>
          <cell r="BC550" t="str">
            <v/>
          </cell>
        </row>
        <row r="551"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</row>
        <row r="552"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/>
          </cell>
        </row>
        <row r="553"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</row>
        <row r="554"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</row>
        <row r="555"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</row>
        <row r="556"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</row>
        <row r="557"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/>
          </cell>
        </row>
        <row r="558"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/>
          </cell>
        </row>
        <row r="559"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/>
          </cell>
        </row>
        <row r="560"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/>
          </cell>
        </row>
        <row r="561"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/>
          </cell>
        </row>
        <row r="562"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/>
          </cell>
        </row>
        <row r="563"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/>
          </cell>
        </row>
        <row r="564"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/>
          </cell>
        </row>
        <row r="565"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/>
          </cell>
        </row>
        <row r="566"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</row>
        <row r="567"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/>
          </cell>
        </row>
        <row r="568"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/>
          </cell>
        </row>
        <row r="569"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</row>
        <row r="570"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/>
          </cell>
        </row>
        <row r="571"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/>
          </cell>
        </row>
        <row r="572"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/>
          </cell>
        </row>
        <row r="573"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</row>
        <row r="574"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</row>
        <row r="575"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</row>
        <row r="576"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/>
          </cell>
        </row>
        <row r="577">
          <cell r="AX577" t="str">
            <v/>
          </cell>
          <cell r="AY577" t="str">
            <v/>
          </cell>
          <cell r="AZ577" t="str">
            <v/>
          </cell>
          <cell r="BA577" t="str">
            <v/>
          </cell>
          <cell r="BB577" t="str">
            <v/>
          </cell>
          <cell r="BC577" t="str">
            <v/>
          </cell>
        </row>
        <row r="578"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/>
          </cell>
        </row>
        <row r="579"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</row>
        <row r="580"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</row>
        <row r="581">
          <cell r="AX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C581" t="str">
            <v/>
          </cell>
        </row>
        <row r="582">
          <cell r="AX582" t="str">
            <v/>
          </cell>
          <cell r="AY582" t="str">
            <v/>
          </cell>
          <cell r="AZ582" t="str">
            <v/>
          </cell>
          <cell r="BA582" t="str">
            <v/>
          </cell>
          <cell r="BB582" t="str">
            <v/>
          </cell>
          <cell r="BC582" t="str">
            <v/>
          </cell>
        </row>
        <row r="583">
          <cell r="AX583" t="str">
            <v/>
          </cell>
          <cell r="AY583" t="str">
            <v/>
          </cell>
          <cell r="AZ583" t="str">
            <v/>
          </cell>
          <cell r="BA583" t="str">
            <v/>
          </cell>
          <cell r="BB583" t="str">
            <v/>
          </cell>
          <cell r="BC583" t="str">
            <v/>
          </cell>
        </row>
        <row r="584">
          <cell r="AX584" t="str">
            <v/>
          </cell>
          <cell r="AY584" t="str">
            <v/>
          </cell>
          <cell r="AZ584" t="str">
            <v/>
          </cell>
          <cell r="BA584" t="str">
            <v/>
          </cell>
          <cell r="BB584" t="str">
            <v/>
          </cell>
          <cell r="BC584" t="str">
            <v/>
          </cell>
        </row>
        <row r="585">
          <cell r="AX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C585" t="str">
            <v/>
          </cell>
        </row>
        <row r="586">
          <cell r="AX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C586" t="str">
            <v/>
          </cell>
        </row>
        <row r="587">
          <cell r="AX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C587" t="str">
            <v/>
          </cell>
        </row>
        <row r="588">
          <cell r="AX588" t="str">
            <v/>
          </cell>
          <cell r="AY588" t="str">
            <v/>
          </cell>
          <cell r="AZ588" t="str">
            <v/>
          </cell>
          <cell r="BA588" t="str">
            <v/>
          </cell>
          <cell r="BB588" t="str">
            <v/>
          </cell>
          <cell r="BC588" t="str">
            <v/>
          </cell>
        </row>
        <row r="589">
          <cell r="AX589" t="str">
            <v/>
          </cell>
          <cell r="AY589" t="str">
            <v/>
          </cell>
          <cell r="AZ589" t="str">
            <v/>
          </cell>
          <cell r="BA589" t="str">
            <v/>
          </cell>
          <cell r="BB589" t="str">
            <v/>
          </cell>
          <cell r="BC589" t="str">
            <v/>
          </cell>
        </row>
        <row r="590">
          <cell r="AX590" t="str">
            <v/>
          </cell>
          <cell r="AY590" t="str">
            <v/>
          </cell>
          <cell r="AZ590" t="str">
            <v/>
          </cell>
          <cell r="BA590" t="str">
            <v/>
          </cell>
          <cell r="BB590" t="str">
            <v/>
          </cell>
          <cell r="BC590" t="str">
            <v/>
          </cell>
        </row>
        <row r="591">
          <cell r="AX591" t="str">
            <v/>
          </cell>
          <cell r="AY591" t="str">
            <v/>
          </cell>
          <cell r="AZ591" t="str">
            <v/>
          </cell>
          <cell r="BA591" t="str">
            <v/>
          </cell>
          <cell r="BB591" t="str">
            <v/>
          </cell>
          <cell r="BC591" t="str">
            <v/>
          </cell>
        </row>
        <row r="592">
          <cell r="AX592" t="str">
            <v/>
          </cell>
          <cell r="AY592" t="str">
            <v/>
          </cell>
          <cell r="AZ592" t="str">
            <v/>
          </cell>
          <cell r="BA592" t="str">
            <v/>
          </cell>
          <cell r="BB592" t="str">
            <v/>
          </cell>
          <cell r="BC592" t="str">
            <v/>
          </cell>
        </row>
        <row r="593">
          <cell r="AX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C593" t="str">
            <v/>
          </cell>
        </row>
        <row r="594">
          <cell r="AX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C594" t="str">
            <v/>
          </cell>
        </row>
        <row r="595">
          <cell r="AX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C595" t="str">
            <v/>
          </cell>
        </row>
        <row r="596">
          <cell r="AX596" t="str">
            <v/>
          </cell>
          <cell r="AY596" t="str">
            <v/>
          </cell>
          <cell r="AZ596" t="str">
            <v/>
          </cell>
          <cell r="BA596" t="str">
            <v/>
          </cell>
          <cell r="BB596" t="str">
            <v/>
          </cell>
          <cell r="BC596" t="str">
            <v/>
          </cell>
        </row>
        <row r="597">
          <cell r="AX597" t="str">
            <v/>
          </cell>
          <cell r="AY597" t="str">
            <v/>
          </cell>
          <cell r="AZ597" t="str">
            <v/>
          </cell>
          <cell r="BA597" t="str">
            <v/>
          </cell>
          <cell r="BB597" t="str">
            <v/>
          </cell>
          <cell r="BC597" t="str">
            <v/>
          </cell>
        </row>
        <row r="598">
          <cell r="AX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C598" t="str">
            <v/>
          </cell>
        </row>
        <row r="599">
          <cell r="AX599" t="str">
            <v/>
          </cell>
          <cell r="AY599" t="str">
            <v/>
          </cell>
          <cell r="AZ599" t="str">
            <v/>
          </cell>
          <cell r="BA599" t="str">
            <v/>
          </cell>
          <cell r="BB599" t="str">
            <v/>
          </cell>
          <cell r="BC599" t="str">
            <v/>
          </cell>
        </row>
        <row r="600">
          <cell r="AX600" t="str">
            <v/>
          </cell>
          <cell r="AY600" t="str">
            <v/>
          </cell>
          <cell r="AZ600" t="str">
            <v/>
          </cell>
          <cell r="BA600" t="str">
            <v/>
          </cell>
          <cell r="BB600" t="str">
            <v/>
          </cell>
          <cell r="BC600" t="str">
            <v/>
          </cell>
        </row>
        <row r="601">
          <cell r="AX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C601" t="str">
            <v/>
          </cell>
        </row>
        <row r="602">
          <cell r="AX602" t="str">
            <v/>
          </cell>
          <cell r="AY602" t="str">
            <v/>
          </cell>
          <cell r="AZ602" t="str">
            <v/>
          </cell>
          <cell r="BA602" t="str">
            <v/>
          </cell>
          <cell r="BB602" t="str">
            <v/>
          </cell>
          <cell r="BC602" t="str">
            <v/>
          </cell>
        </row>
        <row r="603">
          <cell r="AX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C603" t="str">
            <v/>
          </cell>
        </row>
        <row r="604">
          <cell r="AX604" t="str">
            <v/>
          </cell>
          <cell r="AY604" t="str">
            <v/>
          </cell>
          <cell r="AZ604" t="str">
            <v/>
          </cell>
          <cell r="BA604" t="str">
            <v/>
          </cell>
          <cell r="BB604" t="str">
            <v/>
          </cell>
          <cell r="BC604" t="str">
            <v/>
          </cell>
        </row>
        <row r="605">
          <cell r="AX605" t="str">
            <v/>
          </cell>
          <cell r="AY605" t="str">
            <v/>
          </cell>
          <cell r="AZ605" t="str">
            <v/>
          </cell>
          <cell r="BA605" t="str">
            <v/>
          </cell>
          <cell r="BB605" t="str">
            <v/>
          </cell>
          <cell r="BC605" t="str">
            <v/>
          </cell>
        </row>
        <row r="606">
          <cell r="AX606" t="str">
            <v/>
          </cell>
          <cell r="AY606" t="str">
            <v/>
          </cell>
          <cell r="AZ606" t="str">
            <v/>
          </cell>
          <cell r="BA606" t="str">
            <v/>
          </cell>
          <cell r="BB606" t="str">
            <v/>
          </cell>
          <cell r="BC606" t="str">
            <v/>
          </cell>
        </row>
        <row r="607">
          <cell r="AX607" t="str">
            <v/>
          </cell>
          <cell r="AY607" t="str">
            <v/>
          </cell>
          <cell r="AZ607" t="str">
            <v/>
          </cell>
          <cell r="BA607" t="str">
            <v/>
          </cell>
          <cell r="BB607" t="str">
            <v/>
          </cell>
          <cell r="BC607" t="str">
            <v/>
          </cell>
        </row>
        <row r="608">
          <cell r="AX608" t="str">
            <v/>
          </cell>
          <cell r="AY608" t="str">
            <v/>
          </cell>
          <cell r="AZ608" t="str">
            <v/>
          </cell>
          <cell r="BA608" t="str">
            <v/>
          </cell>
          <cell r="BB608" t="str">
            <v/>
          </cell>
          <cell r="BC608" t="str">
            <v/>
          </cell>
        </row>
        <row r="609">
          <cell r="AX609" t="str">
            <v/>
          </cell>
          <cell r="AY609" t="str">
            <v/>
          </cell>
          <cell r="AZ609" t="str">
            <v/>
          </cell>
          <cell r="BA609" t="str">
            <v/>
          </cell>
          <cell r="BB609" t="str">
            <v/>
          </cell>
          <cell r="BC609" t="str">
            <v/>
          </cell>
        </row>
        <row r="610">
          <cell r="AX610" t="str">
            <v/>
          </cell>
          <cell r="AY610" t="str">
            <v/>
          </cell>
          <cell r="AZ610" t="str">
            <v/>
          </cell>
          <cell r="BA610" t="str">
            <v/>
          </cell>
          <cell r="BB610" t="str">
            <v/>
          </cell>
          <cell r="BC610" t="str">
            <v/>
          </cell>
        </row>
        <row r="611">
          <cell r="AX611" t="str">
            <v/>
          </cell>
          <cell r="AY611" t="str">
            <v/>
          </cell>
          <cell r="AZ611" t="str">
            <v/>
          </cell>
          <cell r="BA611" t="str">
            <v/>
          </cell>
          <cell r="BB611" t="str">
            <v/>
          </cell>
          <cell r="BC611" t="str">
            <v/>
          </cell>
        </row>
        <row r="612">
          <cell r="AX612" t="str">
            <v/>
          </cell>
          <cell r="AY612" t="str">
            <v/>
          </cell>
          <cell r="AZ612" t="str">
            <v/>
          </cell>
          <cell r="BA612" t="str">
            <v/>
          </cell>
          <cell r="BB612" t="str">
            <v/>
          </cell>
          <cell r="BC612" t="str">
            <v/>
          </cell>
        </row>
        <row r="613">
          <cell r="AX613" t="str">
            <v/>
          </cell>
          <cell r="AY613" t="str">
            <v/>
          </cell>
          <cell r="AZ613" t="str">
            <v/>
          </cell>
          <cell r="BA613" t="str">
            <v/>
          </cell>
          <cell r="BB613" t="str">
            <v/>
          </cell>
          <cell r="BC613" t="str">
            <v/>
          </cell>
        </row>
        <row r="614">
          <cell r="AX614" t="str">
            <v/>
          </cell>
          <cell r="AY614" t="str">
            <v/>
          </cell>
          <cell r="AZ614" t="str">
            <v/>
          </cell>
          <cell r="BA614" t="str">
            <v/>
          </cell>
          <cell r="BB614" t="str">
            <v/>
          </cell>
          <cell r="BC614" t="str">
            <v/>
          </cell>
        </row>
        <row r="615">
          <cell r="AX615" t="str">
            <v/>
          </cell>
          <cell r="AY615" t="str">
            <v/>
          </cell>
          <cell r="AZ615" t="str">
            <v/>
          </cell>
          <cell r="BA615" t="str">
            <v/>
          </cell>
          <cell r="BB615" t="str">
            <v/>
          </cell>
          <cell r="BC615" t="str">
            <v/>
          </cell>
        </row>
        <row r="616">
          <cell r="AX616" t="str">
            <v/>
          </cell>
          <cell r="AY616" t="str">
            <v/>
          </cell>
          <cell r="AZ616" t="str">
            <v/>
          </cell>
          <cell r="BA616" t="str">
            <v/>
          </cell>
          <cell r="BB616" t="str">
            <v/>
          </cell>
          <cell r="BC616" t="str">
            <v/>
          </cell>
        </row>
        <row r="617">
          <cell r="AX617" t="str">
            <v/>
          </cell>
          <cell r="AY617" t="str">
            <v/>
          </cell>
          <cell r="AZ617" t="str">
            <v/>
          </cell>
          <cell r="BA617" t="str">
            <v/>
          </cell>
          <cell r="BB617" t="str">
            <v/>
          </cell>
          <cell r="BC617" t="str">
            <v/>
          </cell>
        </row>
        <row r="618">
          <cell r="AX618" t="str">
            <v/>
          </cell>
          <cell r="AY618" t="str">
            <v/>
          </cell>
          <cell r="AZ618" t="str">
            <v/>
          </cell>
          <cell r="BA618" t="str">
            <v/>
          </cell>
          <cell r="BB618" t="str">
            <v/>
          </cell>
          <cell r="BC618" t="str">
            <v/>
          </cell>
        </row>
        <row r="619">
          <cell r="AX619" t="str">
            <v/>
          </cell>
          <cell r="AY619" t="str">
            <v/>
          </cell>
          <cell r="AZ619" t="str">
            <v/>
          </cell>
          <cell r="BA619" t="str">
            <v/>
          </cell>
          <cell r="BB619" t="str">
            <v/>
          </cell>
          <cell r="BC619" t="str">
            <v/>
          </cell>
        </row>
        <row r="620">
          <cell r="AX620" t="str">
            <v/>
          </cell>
          <cell r="AY620" t="str">
            <v/>
          </cell>
          <cell r="AZ620" t="str">
            <v/>
          </cell>
          <cell r="BA620" t="str">
            <v/>
          </cell>
          <cell r="BB620" t="str">
            <v/>
          </cell>
          <cell r="BC620" t="str">
            <v/>
          </cell>
        </row>
        <row r="621">
          <cell r="AX621" t="str">
            <v/>
          </cell>
          <cell r="AY621" t="str">
            <v/>
          </cell>
          <cell r="AZ621" t="str">
            <v/>
          </cell>
          <cell r="BA621" t="str">
            <v/>
          </cell>
          <cell r="BB621" t="str">
            <v/>
          </cell>
          <cell r="BC621" t="str">
            <v/>
          </cell>
        </row>
        <row r="622">
          <cell r="AX622" t="str">
            <v/>
          </cell>
          <cell r="AY622" t="str">
            <v/>
          </cell>
          <cell r="AZ622" t="str">
            <v/>
          </cell>
          <cell r="BA622" t="str">
            <v/>
          </cell>
          <cell r="BB622" t="str">
            <v/>
          </cell>
          <cell r="BC622" t="str">
            <v/>
          </cell>
        </row>
        <row r="623">
          <cell r="AX623" t="str">
            <v/>
          </cell>
          <cell r="AY623" t="str">
            <v/>
          </cell>
          <cell r="AZ623" t="str">
            <v/>
          </cell>
          <cell r="BA623" t="str">
            <v/>
          </cell>
          <cell r="BB623" t="str">
            <v/>
          </cell>
          <cell r="BC623" t="str">
            <v/>
          </cell>
        </row>
        <row r="624">
          <cell r="AX624" t="str">
            <v/>
          </cell>
          <cell r="AY624" t="str">
            <v/>
          </cell>
          <cell r="AZ624" t="str">
            <v/>
          </cell>
          <cell r="BA624" t="str">
            <v/>
          </cell>
          <cell r="BB624" t="str">
            <v/>
          </cell>
          <cell r="BC624" t="str">
            <v/>
          </cell>
        </row>
        <row r="625">
          <cell r="AX625" t="str">
            <v/>
          </cell>
          <cell r="AY625" t="str">
            <v/>
          </cell>
          <cell r="AZ625" t="str">
            <v/>
          </cell>
          <cell r="BA625" t="str">
            <v/>
          </cell>
          <cell r="BB625" t="str">
            <v/>
          </cell>
          <cell r="BC625" t="str">
            <v/>
          </cell>
        </row>
        <row r="626">
          <cell r="AX626" t="str">
            <v/>
          </cell>
          <cell r="AY626" t="str">
            <v/>
          </cell>
          <cell r="AZ626" t="str">
            <v/>
          </cell>
          <cell r="BA626" t="str">
            <v/>
          </cell>
          <cell r="BB626" t="str">
            <v/>
          </cell>
          <cell r="BC626" t="str">
            <v/>
          </cell>
        </row>
        <row r="627">
          <cell r="AX627" t="str">
            <v/>
          </cell>
          <cell r="AY627" t="str">
            <v/>
          </cell>
          <cell r="AZ627" t="str">
            <v/>
          </cell>
          <cell r="BA627" t="str">
            <v/>
          </cell>
          <cell r="BB627" t="str">
            <v/>
          </cell>
          <cell r="BC627" t="str">
            <v/>
          </cell>
        </row>
        <row r="628">
          <cell r="AX628" t="str">
            <v/>
          </cell>
          <cell r="AY628" t="str">
            <v/>
          </cell>
          <cell r="AZ628" t="str">
            <v/>
          </cell>
          <cell r="BA628" t="str">
            <v/>
          </cell>
          <cell r="BB628" t="str">
            <v/>
          </cell>
          <cell r="BC628" t="str">
            <v/>
          </cell>
        </row>
        <row r="629">
          <cell r="AX629" t="str">
            <v/>
          </cell>
          <cell r="AY629" t="str">
            <v/>
          </cell>
          <cell r="AZ629" t="str">
            <v/>
          </cell>
          <cell r="BA629" t="str">
            <v/>
          </cell>
          <cell r="BB629" t="str">
            <v/>
          </cell>
          <cell r="BC629" t="str">
            <v/>
          </cell>
        </row>
        <row r="630">
          <cell r="AX630" t="str">
            <v/>
          </cell>
          <cell r="AY630" t="str">
            <v/>
          </cell>
          <cell r="AZ630" t="str">
            <v/>
          </cell>
          <cell r="BA630" t="str">
            <v/>
          </cell>
          <cell r="BB630" t="str">
            <v/>
          </cell>
          <cell r="BC630" t="str">
            <v/>
          </cell>
        </row>
        <row r="631">
          <cell r="AX631" t="str">
            <v/>
          </cell>
          <cell r="AY631" t="str">
            <v/>
          </cell>
          <cell r="AZ631" t="str">
            <v/>
          </cell>
          <cell r="BA631" t="str">
            <v/>
          </cell>
          <cell r="BB631" t="str">
            <v/>
          </cell>
          <cell r="BC631" t="str">
            <v/>
          </cell>
        </row>
        <row r="632">
          <cell r="AX632" t="str">
            <v/>
          </cell>
          <cell r="AY632" t="str">
            <v/>
          </cell>
          <cell r="AZ632" t="str">
            <v/>
          </cell>
          <cell r="BA632" t="str">
            <v/>
          </cell>
          <cell r="BB632" t="str">
            <v/>
          </cell>
          <cell r="BC632" t="str">
            <v/>
          </cell>
        </row>
        <row r="633">
          <cell r="AX633" t="str">
            <v/>
          </cell>
          <cell r="AY633" t="str">
            <v/>
          </cell>
          <cell r="AZ633" t="str">
            <v/>
          </cell>
          <cell r="BA633" t="str">
            <v/>
          </cell>
          <cell r="BB633" t="str">
            <v/>
          </cell>
          <cell r="BC633" t="str">
            <v/>
          </cell>
        </row>
        <row r="634">
          <cell r="AX634" t="str">
            <v/>
          </cell>
          <cell r="AY634" t="str">
            <v/>
          </cell>
          <cell r="AZ634" t="str">
            <v/>
          </cell>
          <cell r="BA634" t="str">
            <v/>
          </cell>
          <cell r="BB634" t="str">
            <v/>
          </cell>
          <cell r="BC634" t="str">
            <v/>
          </cell>
        </row>
        <row r="635">
          <cell r="AX635" t="str">
            <v/>
          </cell>
          <cell r="AY635" t="str">
            <v/>
          </cell>
          <cell r="AZ635" t="str">
            <v/>
          </cell>
          <cell r="BA635" t="str">
            <v/>
          </cell>
          <cell r="BB635" t="str">
            <v/>
          </cell>
          <cell r="BC635" t="str">
            <v/>
          </cell>
        </row>
        <row r="636">
          <cell r="AX636" t="str">
            <v/>
          </cell>
          <cell r="AY636" t="str">
            <v/>
          </cell>
          <cell r="AZ636" t="str">
            <v/>
          </cell>
          <cell r="BA636" t="str">
            <v/>
          </cell>
          <cell r="BB636" t="str">
            <v/>
          </cell>
          <cell r="BC636" t="str">
            <v/>
          </cell>
        </row>
        <row r="637">
          <cell r="AX637" t="str">
            <v/>
          </cell>
          <cell r="AY637" t="str">
            <v/>
          </cell>
          <cell r="AZ637" t="str">
            <v/>
          </cell>
          <cell r="BA637" t="str">
            <v/>
          </cell>
          <cell r="BB637" t="str">
            <v/>
          </cell>
          <cell r="BC637" t="str">
            <v/>
          </cell>
        </row>
        <row r="638">
          <cell r="AX638" t="str">
            <v/>
          </cell>
          <cell r="AY638" t="str">
            <v/>
          </cell>
          <cell r="AZ638" t="str">
            <v/>
          </cell>
          <cell r="BA638" t="str">
            <v/>
          </cell>
          <cell r="BB638" t="str">
            <v/>
          </cell>
          <cell r="BC638" t="str">
            <v/>
          </cell>
        </row>
        <row r="639">
          <cell r="AX639" t="str">
            <v/>
          </cell>
          <cell r="AY639" t="str">
            <v/>
          </cell>
          <cell r="AZ639" t="str">
            <v/>
          </cell>
          <cell r="BA639" t="str">
            <v/>
          </cell>
          <cell r="BB639" t="str">
            <v/>
          </cell>
          <cell r="BC639" t="str">
            <v/>
          </cell>
        </row>
        <row r="640">
          <cell r="AX640" t="str">
            <v/>
          </cell>
          <cell r="AY640" t="str">
            <v/>
          </cell>
          <cell r="AZ640" t="str">
            <v/>
          </cell>
          <cell r="BA640" t="str">
            <v/>
          </cell>
          <cell r="BB640" t="str">
            <v/>
          </cell>
          <cell r="BC640" t="str">
            <v/>
          </cell>
        </row>
        <row r="641">
          <cell r="AX641" t="str">
            <v/>
          </cell>
          <cell r="AY641" t="str">
            <v/>
          </cell>
          <cell r="AZ641" t="str">
            <v/>
          </cell>
          <cell r="BA641" t="str">
            <v/>
          </cell>
          <cell r="BB641" t="str">
            <v/>
          </cell>
          <cell r="BC641" t="str">
            <v/>
          </cell>
        </row>
        <row r="642">
          <cell r="AX642" t="str">
            <v/>
          </cell>
          <cell r="AY642" t="str">
            <v/>
          </cell>
          <cell r="AZ642" t="str">
            <v/>
          </cell>
          <cell r="BA642" t="str">
            <v/>
          </cell>
          <cell r="BB642" t="str">
            <v/>
          </cell>
          <cell r="BC642" t="str">
            <v/>
          </cell>
        </row>
        <row r="643">
          <cell r="AX643" t="str">
            <v/>
          </cell>
          <cell r="AY643" t="str">
            <v/>
          </cell>
          <cell r="AZ643" t="str">
            <v/>
          </cell>
          <cell r="BA643" t="str">
            <v/>
          </cell>
          <cell r="BB643" t="str">
            <v/>
          </cell>
          <cell r="BC643" t="str">
            <v/>
          </cell>
        </row>
        <row r="644">
          <cell r="AX644" t="str">
            <v/>
          </cell>
          <cell r="AY644" t="str">
            <v/>
          </cell>
          <cell r="AZ644" t="str">
            <v/>
          </cell>
          <cell r="BA644" t="str">
            <v/>
          </cell>
          <cell r="BB644" t="str">
            <v/>
          </cell>
          <cell r="BC644" t="str">
            <v/>
          </cell>
        </row>
        <row r="645">
          <cell r="AX645" t="str">
            <v/>
          </cell>
          <cell r="AY645" t="str">
            <v/>
          </cell>
          <cell r="AZ645" t="str">
            <v/>
          </cell>
          <cell r="BA645" t="str">
            <v/>
          </cell>
          <cell r="BB645" t="str">
            <v/>
          </cell>
          <cell r="BC645" t="str">
            <v/>
          </cell>
        </row>
        <row r="646">
          <cell r="AX646" t="str">
            <v/>
          </cell>
          <cell r="AY646" t="str">
            <v/>
          </cell>
          <cell r="AZ646" t="str">
            <v/>
          </cell>
          <cell r="BA646" t="str">
            <v/>
          </cell>
          <cell r="BB646" t="str">
            <v/>
          </cell>
          <cell r="BC646" t="str">
            <v/>
          </cell>
        </row>
        <row r="647">
          <cell r="AX647" t="str">
            <v/>
          </cell>
          <cell r="AY647" t="str">
            <v/>
          </cell>
          <cell r="AZ647" t="str">
            <v/>
          </cell>
          <cell r="BA647" t="str">
            <v/>
          </cell>
          <cell r="BB647" t="str">
            <v/>
          </cell>
          <cell r="BC647" t="str">
            <v/>
          </cell>
        </row>
        <row r="648">
          <cell r="AX648" t="str">
            <v/>
          </cell>
          <cell r="AY648" t="str">
            <v/>
          </cell>
          <cell r="AZ648" t="str">
            <v/>
          </cell>
          <cell r="BA648" t="str">
            <v/>
          </cell>
          <cell r="BB648" t="str">
            <v/>
          </cell>
          <cell r="BC648" t="str">
            <v/>
          </cell>
        </row>
        <row r="649">
          <cell r="AX649" t="str">
            <v/>
          </cell>
          <cell r="AY649" t="str">
            <v/>
          </cell>
          <cell r="AZ649" t="str">
            <v/>
          </cell>
          <cell r="BA649" t="str">
            <v/>
          </cell>
          <cell r="BB649" t="str">
            <v/>
          </cell>
          <cell r="BC649" t="str">
            <v/>
          </cell>
        </row>
        <row r="650">
          <cell r="AX650" t="str">
            <v/>
          </cell>
          <cell r="AY650" t="str">
            <v/>
          </cell>
          <cell r="AZ650" t="str">
            <v/>
          </cell>
          <cell r="BA650" t="str">
            <v/>
          </cell>
          <cell r="BB650" t="str">
            <v/>
          </cell>
          <cell r="BC650" t="str">
            <v/>
          </cell>
        </row>
        <row r="651">
          <cell r="AX651" t="str">
            <v/>
          </cell>
          <cell r="AY651" t="str">
            <v/>
          </cell>
          <cell r="AZ651" t="str">
            <v/>
          </cell>
          <cell r="BA651" t="str">
            <v/>
          </cell>
          <cell r="BB651" t="str">
            <v/>
          </cell>
          <cell r="BC651" t="str">
            <v/>
          </cell>
        </row>
        <row r="652">
          <cell r="AX652" t="str">
            <v/>
          </cell>
          <cell r="AY652" t="str">
            <v/>
          </cell>
          <cell r="AZ652" t="str">
            <v/>
          </cell>
          <cell r="BA652" t="str">
            <v/>
          </cell>
          <cell r="BB652" t="str">
            <v/>
          </cell>
          <cell r="BC652" t="str">
            <v/>
          </cell>
        </row>
        <row r="653">
          <cell r="AX653" t="str">
            <v/>
          </cell>
          <cell r="AY653" t="str">
            <v/>
          </cell>
          <cell r="AZ653" t="str">
            <v/>
          </cell>
          <cell r="BA653" t="str">
            <v/>
          </cell>
          <cell r="BB653" t="str">
            <v/>
          </cell>
          <cell r="BC653" t="str">
            <v/>
          </cell>
        </row>
        <row r="654">
          <cell r="AX654" t="str">
            <v/>
          </cell>
          <cell r="AY654" t="str">
            <v/>
          </cell>
          <cell r="AZ654" t="str">
            <v/>
          </cell>
          <cell r="BA654" t="str">
            <v/>
          </cell>
          <cell r="BB654" t="str">
            <v/>
          </cell>
          <cell r="BC654" t="str">
            <v/>
          </cell>
        </row>
        <row r="655">
          <cell r="AX655" t="str">
            <v/>
          </cell>
          <cell r="AY655" t="str">
            <v/>
          </cell>
          <cell r="AZ655" t="str">
            <v/>
          </cell>
          <cell r="BA655" t="str">
            <v/>
          </cell>
          <cell r="BB655" t="str">
            <v/>
          </cell>
          <cell r="BC655" t="str">
            <v/>
          </cell>
        </row>
        <row r="656">
          <cell r="AX656" t="str">
            <v/>
          </cell>
          <cell r="AY656" t="str">
            <v/>
          </cell>
          <cell r="AZ656" t="str">
            <v/>
          </cell>
          <cell r="BA656" t="str">
            <v/>
          </cell>
          <cell r="BB656" t="str">
            <v/>
          </cell>
          <cell r="BC656" t="str">
            <v/>
          </cell>
        </row>
        <row r="657">
          <cell r="AX657" t="str">
            <v/>
          </cell>
          <cell r="AY657" t="str">
            <v/>
          </cell>
          <cell r="AZ657" t="str">
            <v/>
          </cell>
          <cell r="BA657" t="str">
            <v/>
          </cell>
          <cell r="BB657" t="str">
            <v/>
          </cell>
          <cell r="BC657" t="str">
            <v/>
          </cell>
        </row>
        <row r="658">
          <cell r="AX658" t="str">
            <v/>
          </cell>
          <cell r="AY658" t="str">
            <v/>
          </cell>
          <cell r="AZ658" t="str">
            <v/>
          </cell>
          <cell r="BA658" t="str">
            <v/>
          </cell>
          <cell r="BB658" t="str">
            <v/>
          </cell>
          <cell r="BC658" t="str">
            <v/>
          </cell>
        </row>
        <row r="659">
          <cell r="AX659" t="str">
            <v/>
          </cell>
          <cell r="AY659" t="str">
            <v/>
          </cell>
          <cell r="AZ659" t="str">
            <v/>
          </cell>
          <cell r="BA659" t="str">
            <v/>
          </cell>
          <cell r="BB659" t="str">
            <v/>
          </cell>
          <cell r="BC659" t="str">
            <v/>
          </cell>
        </row>
        <row r="660">
          <cell r="AX660" t="str">
            <v/>
          </cell>
          <cell r="AY660" t="str">
            <v/>
          </cell>
          <cell r="AZ660" t="str">
            <v/>
          </cell>
          <cell r="BA660" t="str">
            <v/>
          </cell>
          <cell r="BB660" t="str">
            <v/>
          </cell>
          <cell r="BC660" t="str">
            <v/>
          </cell>
        </row>
        <row r="661">
          <cell r="AX661" t="str">
            <v/>
          </cell>
          <cell r="AY661" t="str">
            <v/>
          </cell>
          <cell r="AZ661" t="str">
            <v/>
          </cell>
          <cell r="BA661" t="str">
            <v/>
          </cell>
          <cell r="BB661" t="str">
            <v/>
          </cell>
          <cell r="BC661" t="str">
            <v/>
          </cell>
        </row>
        <row r="662">
          <cell r="AX662" t="str">
            <v/>
          </cell>
          <cell r="AY662" t="str">
            <v/>
          </cell>
          <cell r="AZ662" t="str">
            <v/>
          </cell>
          <cell r="BA662" t="str">
            <v/>
          </cell>
          <cell r="BB662" t="str">
            <v/>
          </cell>
          <cell r="BC662" t="str">
            <v/>
          </cell>
        </row>
        <row r="663">
          <cell r="AX663" t="str">
            <v/>
          </cell>
          <cell r="AY663" t="str">
            <v/>
          </cell>
          <cell r="AZ663" t="str">
            <v/>
          </cell>
          <cell r="BA663" t="str">
            <v/>
          </cell>
          <cell r="BB663" t="str">
            <v/>
          </cell>
          <cell r="BC663" t="str">
            <v/>
          </cell>
        </row>
        <row r="664">
          <cell r="AX664" t="str">
            <v/>
          </cell>
          <cell r="AY664" t="str">
            <v/>
          </cell>
          <cell r="AZ664" t="str">
            <v/>
          </cell>
          <cell r="BA664" t="str">
            <v/>
          </cell>
          <cell r="BB664" t="str">
            <v/>
          </cell>
          <cell r="BC664" t="str">
            <v/>
          </cell>
        </row>
        <row r="665">
          <cell r="AX665" t="str">
            <v/>
          </cell>
          <cell r="AY665" t="str">
            <v/>
          </cell>
          <cell r="AZ665" t="str">
            <v/>
          </cell>
          <cell r="BA665" t="str">
            <v/>
          </cell>
          <cell r="BB665" t="str">
            <v/>
          </cell>
          <cell r="BC665" t="str">
            <v/>
          </cell>
        </row>
        <row r="666">
          <cell r="AX666" t="str">
            <v/>
          </cell>
          <cell r="AY666" t="str">
            <v/>
          </cell>
          <cell r="AZ666" t="str">
            <v/>
          </cell>
          <cell r="BA666" t="str">
            <v/>
          </cell>
          <cell r="BB666" t="str">
            <v/>
          </cell>
          <cell r="BC666" t="str">
            <v/>
          </cell>
        </row>
        <row r="667">
          <cell r="AX667" t="str">
            <v/>
          </cell>
          <cell r="AY667" t="str">
            <v/>
          </cell>
          <cell r="AZ667" t="str">
            <v/>
          </cell>
          <cell r="BA667" t="str">
            <v/>
          </cell>
          <cell r="BB667" t="str">
            <v/>
          </cell>
          <cell r="BC667" t="str">
            <v/>
          </cell>
        </row>
        <row r="668">
          <cell r="AX668" t="str">
            <v/>
          </cell>
          <cell r="AY668" t="str">
            <v/>
          </cell>
          <cell r="AZ668" t="str">
            <v/>
          </cell>
          <cell r="BA668" t="str">
            <v/>
          </cell>
          <cell r="BB668" t="str">
            <v/>
          </cell>
          <cell r="BC668" t="str">
            <v/>
          </cell>
        </row>
        <row r="669">
          <cell r="AX669" t="str">
            <v/>
          </cell>
          <cell r="AY669" t="str">
            <v/>
          </cell>
          <cell r="AZ669" t="str">
            <v/>
          </cell>
          <cell r="BA669" t="str">
            <v/>
          </cell>
          <cell r="BB669" t="str">
            <v/>
          </cell>
          <cell r="BC669" t="str">
            <v/>
          </cell>
        </row>
        <row r="670">
          <cell r="AX670" t="str">
            <v/>
          </cell>
          <cell r="AY670" t="str">
            <v/>
          </cell>
          <cell r="AZ670" t="str">
            <v/>
          </cell>
          <cell r="BA670" t="str">
            <v/>
          </cell>
          <cell r="BB670" t="str">
            <v/>
          </cell>
          <cell r="BC670" t="str">
            <v/>
          </cell>
        </row>
        <row r="671">
          <cell r="AX671" t="str">
            <v/>
          </cell>
          <cell r="AY671" t="str">
            <v/>
          </cell>
          <cell r="AZ671" t="str">
            <v/>
          </cell>
          <cell r="BA671" t="str">
            <v/>
          </cell>
          <cell r="BB671" t="str">
            <v/>
          </cell>
          <cell r="BC671" t="str">
            <v/>
          </cell>
        </row>
        <row r="672">
          <cell r="AX672" t="str">
            <v/>
          </cell>
          <cell r="AY672" t="str">
            <v/>
          </cell>
          <cell r="AZ672" t="str">
            <v/>
          </cell>
          <cell r="BA672" t="str">
            <v/>
          </cell>
          <cell r="BB672" t="str">
            <v/>
          </cell>
          <cell r="BC672" t="str">
            <v/>
          </cell>
        </row>
        <row r="673">
          <cell r="AX673" t="str">
            <v/>
          </cell>
          <cell r="AY673" t="str">
            <v/>
          </cell>
          <cell r="AZ673" t="str">
            <v/>
          </cell>
          <cell r="BA673" t="str">
            <v/>
          </cell>
          <cell r="BB673" t="str">
            <v/>
          </cell>
          <cell r="BC673" t="str">
            <v/>
          </cell>
        </row>
        <row r="674">
          <cell r="AX674" t="str">
            <v/>
          </cell>
          <cell r="AY674" t="str">
            <v/>
          </cell>
          <cell r="AZ674" t="str">
            <v/>
          </cell>
          <cell r="BA674" t="str">
            <v/>
          </cell>
          <cell r="BB674" t="str">
            <v/>
          </cell>
          <cell r="BC674" t="str">
            <v/>
          </cell>
        </row>
        <row r="675">
          <cell r="AX675" t="str">
            <v/>
          </cell>
          <cell r="AY675" t="str">
            <v/>
          </cell>
          <cell r="AZ675" t="str">
            <v/>
          </cell>
          <cell r="BA675" t="str">
            <v/>
          </cell>
          <cell r="BB675" t="str">
            <v/>
          </cell>
          <cell r="BC675" t="str">
            <v/>
          </cell>
        </row>
        <row r="676">
          <cell r="AX676" t="str">
            <v/>
          </cell>
          <cell r="AY676" t="str">
            <v/>
          </cell>
          <cell r="AZ676" t="str">
            <v/>
          </cell>
          <cell r="BA676" t="str">
            <v/>
          </cell>
          <cell r="BB676" t="str">
            <v/>
          </cell>
          <cell r="BC676" t="str">
            <v/>
          </cell>
        </row>
        <row r="677">
          <cell r="AX677" t="str">
            <v/>
          </cell>
          <cell r="AY677" t="str">
            <v/>
          </cell>
          <cell r="AZ677" t="str">
            <v/>
          </cell>
          <cell r="BA677" t="str">
            <v/>
          </cell>
          <cell r="BB677" t="str">
            <v/>
          </cell>
          <cell r="BC677" t="str">
            <v/>
          </cell>
        </row>
        <row r="678">
          <cell r="AX678" t="str">
            <v/>
          </cell>
          <cell r="AY678" t="str">
            <v/>
          </cell>
          <cell r="AZ678" t="str">
            <v/>
          </cell>
          <cell r="BA678" t="str">
            <v/>
          </cell>
          <cell r="BB678" t="str">
            <v/>
          </cell>
          <cell r="BC678" t="str">
            <v/>
          </cell>
        </row>
        <row r="679">
          <cell r="AX679" t="str">
            <v/>
          </cell>
          <cell r="AY679" t="str">
            <v/>
          </cell>
          <cell r="AZ679" t="str">
            <v/>
          </cell>
          <cell r="BA679" t="str">
            <v/>
          </cell>
          <cell r="BB679" t="str">
            <v/>
          </cell>
          <cell r="BC679" t="str">
            <v/>
          </cell>
        </row>
        <row r="680">
          <cell r="AX680" t="str">
            <v/>
          </cell>
          <cell r="AY680" t="str">
            <v/>
          </cell>
          <cell r="AZ680" t="str">
            <v/>
          </cell>
          <cell r="BA680" t="str">
            <v/>
          </cell>
          <cell r="BB680" t="str">
            <v/>
          </cell>
          <cell r="BC680" t="str">
            <v/>
          </cell>
        </row>
        <row r="681">
          <cell r="AX681" t="str">
            <v/>
          </cell>
          <cell r="AY681" t="str">
            <v/>
          </cell>
          <cell r="AZ681" t="str">
            <v/>
          </cell>
          <cell r="BA681" t="str">
            <v/>
          </cell>
          <cell r="BB681" t="str">
            <v/>
          </cell>
          <cell r="BC681" t="str">
            <v/>
          </cell>
        </row>
        <row r="682">
          <cell r="AX682" t="str">
            <v/>
          </cell>
          <cell r="AY682" t="str">
            <v/>
          </cell>
          <cell r="AZ682" t="str">
            <v/>
          </cell>
          <cell r="BA682" t="str">
            <v/>
          </cell>
          <cell r="BB682" t="str">
            <v/>
          </cell>
          <cell r="BC682" t="str">
            <v/>
          </cell>
        </row>
        <row r="683">
          <cell r="AX683" t="str">
            <v/>
          </cell>
          <cell r="AY683" t="str">
            <v/>
          </cell>
          <cell r="AZ683" t="str">
            <v/>
          </cell>
          <cell r="BA683" t="str">
            <v/>
          </cell>
          <cell r="BB683" t="str">
            <v/>
          </cell>
          <cell r="BC683" t="str">
            <v/>
          </cell>
        </row>
        <row r="684">
          <cell r="AX684" t="str">
            <v/>
          </cell>
          <cell r="AY684" t="str">
            <v/>
          </cell>
          <cell r="AZ684" t="str">
            <v/>
          </cell>
          <cell r="BA684" t="str">
            <v/>
          </cell>
          <cell r="BB684" t="str">
            <v/>
          </cell>
          <cell r="BC684" t="str">
            <v/>
          </cell>
        </row>
        <row r="685">
          <cell r="AX685" t="str">
            <v/>
          </cell>
          <cell r="AY685" t="str">
            <v/>
          </cell>
          <cell r="AZ685" t="str">
            <v/>
          </cell>
          <cell r="BA685" t="str">
            <v/>
          </cell>
          <cell r="BB685" t="str">
            <v/>
          </cell>
          <cell r="BC685" t="str">
            <v/>
          </cell>
        </row>
        <row r="686">
          <cell r="AX686" t="str">
            <v/>
          </cell>
          <cell r="AY686" t="str">
            <v/>
          </cell>
          <cell r="AZ686" t="str">
            <v/>
          </cell>
          <cell r="BA686" t="str">
            <v/>
          </cell>
          <cell r="BB686" t="str">
            <v/>
          </cell>
          <cell r="BC686" t="str">
            <v/>
          </cell>
        </row>
        <row r="687">
          <cell r="AX687" t="str">
            <v/>
          </cell>
          <cell r="AY687" t="str">
            <v/>
          </cell>
          <cell r="AZ687" t="str">
            <v/>
          </cell>
          <cell r="BA687" t="str">
            <v/>
          </cell>
          <cell r="BB687" t="str">
            <v/>
          </cell>
          <cell r="BC687" t="str">
            <v/>
          </cell>
        </row>
        <row r="688">
          <cell r="AX688" t="str">
            <v/>
          </cell>
          <cell r="AY688" t="str">
            <v/>
          </cell>
          <cell r="AZ688" t="str">
            <v/>
          </cell>
          <cell r="BA688" t="str">
            <v/>
          </cell>
          <cell r="BB688" t="str">
            <v/>
          </cell>
          <cell r="BC688" t="str">
            <v/>
          </cell>
        </row>
        <row r="689">
          <cell r="AX689" t="str">
            <v/>
          </cell>
          <cell r="AY689" t="str">
            <v/>
          </cell>
          <cell r="AZ689" t="str">
            <v/>
          </cell>
          <cell r="BA689" t="str">
            <v/>
          </cell>
          <cell r="BB689" t="str">
            <v/>
          </cell>
          <cell r="BC689" t="str">
            <v/>
          </cell>
        </row>
        <row r="690">
          <cell r="AX690" t="str">
            <v/>
          </cell>
          <cell r="AY690" t="str">
            <v/>
          </cell>
          <cell r="AZ690" t="str">
            <v/>
          </cell>
          <cell r="BA690" t="str">
            <v/>
          </cell>
          <cell r="BB690" t="str">
            <v/>
          </cell>
          <cell r="BC690" t="str">
            <v/>
          </cell>
        </row>
        <row r="691">
          <cell r="AX691" t="str">
            <v/>
          </cell>
          <cell r="AY691" t="str">
            <v/>
          </cell>
          <cell r="AZ691" t="str">
            <v/>
          </cell>
          <cell r="BA691" t="str">
            <v/>
          </cell>
          <cell r="BB691" t="str">
            <v/>
          </cell>
          <cell r="BC691" t="str">
            <v/>
          </cell>
        </row>
        <row r="692">
          <cell r="AX692" t="str">
            <v/>
          </cell>
          <cell r="AY692" t="str">
            <v/>
          </cell>
          <cell r="AZ692" t="str">
            <v/>
          </cell>
          <cell r="BA692" t="str">
            <v/>
          </cell>
          <cell r="BB692" t="str">
            <v/>
          </cell>
          <cell r="BC692" t="str">
            <v/>
          </cell>
        </row>
        <row r="693">
          <cell r="AX693" t="str">
            <v/>
          </cell>
          <cell r="AY693" t="str">
            <v/>
          </cell>
          <cell r="AZ693" t="str">
            <v/>
          </cell>
          <cell r="BA693" t="str">
            <v/>
          </cell>
          <cell r="BB693" t="str">
            <v/>
          </cell>
          <cell r="BC693" t="str">
            <v/>
          </cell>
        </row>
        <row r="694">
          <cell r="AX694" t="str">
            <v/>
          </cell>
          <cell r="AY694" t="str">
            <v/>
          </cell>
          <cell r="AZ694" t="str">
            <v/>
          </cell>
          <cell r="BA694" t="str">
            <v/>
          </cell>
          <cell r="BB694" t="str">
            <v/>
          </cell>
          <cell r="BC694" t="str">
            <v/>
          </cell>
        </row>
        <row r="695">
          <cell r="AX695" t="str">
            <v/>
          </cell>
          <cell r="AY695" t="str">
            <v/>
          </cell>
          <cell r="AZ695" t="str">
            <v/>
          </cell>
          <cell r="BA695" t="str">
            <v/>
          </cell>
          <cell r="BB695" t="str">
            <v/>
          </cell>
          <cell r="BC695" t="str">
            <v/>
          </cell>
        </row>
        <row r="696">
          <cell r="AX696" t="str">
            <v/>
          </cell>
          <cell r="AY696" t="str">
            <v/>
          </cell>
          <cell r="AZ696" t="str">
            <v/>
          </cell>
          <cell r="BA696" t="str">
            <v/>
          </cell>
          <cell r="BB696" t="str">
            <v/>
          </cell>
          <cell r="BC696" t="str">
            <v/>
          </cell>
        </row>
        <row r="697">
          <cell r="AX697" t="str">
            <v/>
          </cell>
          <cell r="AY697" t="str">
            <v/>
          </cell>
          <cell r="AZ697" t="str">
            <v/>
          </cell>
          <cell r="BA697" t="str">
            <v/>
          </cell>
          <cell r="BB697" t="str">
            <v/>
          </cell>
          <cell r="BC697" t="str">
            <v/>
          </cell>
        </row>
        <row r="698">
          <cell r="AX698" t="str">
            <v/>
          </cell>
          <cell r="AY698" t="str">
            <v/>
          </cell>
          <cell r="AZ698" t="str">
            <v/>
          </cell>
          <cell r="BA698" t="str">
            <v/>
          </cell>
          <cell r="BB698" t="str">
            <v/>
          </cell>
          <cell r="BC698" t="str">
            <v/>
          </cell>
        </row>
        <row r="699">
          <cell r="AX699" t="str">
            <v/>
          </cell>
          <cell r="AY699" t="str">
            <v/>
          </cell>
          <cell r="AZ699" t="str">
            <v/>
          </cell>
          <cell r="BA699" t="str">
            <v/>
          </cell>
          <cell r="BB699" t="str">
            <v/>
          </cell>
          <cell r="BC699" t="str">
            <v/>
          </cell>
        </row>
        <row r="700">
          <cell r="AX700" t="str">
            <v/>
          </cell>
          <cell r="AY700" t="str">
            <v/>
          </cell>
          <cell r="AZ700" t="str">
            <v/>
          </cell>
          <cell r="BA700" t="str">
            <v/>
          </cell>
          <cell r="BB700" t="str">
            <v/>
          </cell>
          <cell r="BC700" t="str">
            <v/>
          </cell>
        </row>
        <row r="701">
          <cell r="AX701" t="str">
            <v/>
          </cell>
          <cell r="AY701" t="str">
            <v/>
          </cell>
          <cell r="AZ701" t="str">
            <v/>
          </cell>
          <cell r="BA701" t="str">
            <v/>
          </cell>
          <cell r="BB701" t="str">
            <v/>
          </cell>
          <cell r="BC701" t="str">
            <v/>
          </cell>
        </row>
        <row r="702">
          <cell r="AX702" t="str">
            <v/>
          </cell>
          <cell r="AY702" t="str">
            <v/>
          </cell>
          <cell r="AZ702" t="str">
            <v/>
          </cell>
          <cell r="BA702" t="str">
            <v/>
          </cell>
          <cell r="BB702" t="str">
            <v/>
          </cell>
          <cell r="BC702" t="str">
            <v/>
          </cell>
        </row>
        <row r="703">
          <cell r="AX703" t="str">
            <v/>
          </cell>
          <cell r="AY703" t="str">
            <v/>
          </cell>
          <cell r="AZ703" t="str">
            <v/>
          </cell>
          <cell r="BA703" t="str">
            <v/>
          </cell>
          <cell r="BB703" t="str">
            <v/>
          </cell>
          <cell r="BC703" t="str">
            <v/>
          </cell>
        </row>
        <row r="704">
          <cell r="AX704" t="str">
            <v/>
          </cell>
          <cell r="AY704" t="str">
            <v/>
          </cell>
          <cell r="AZ704" t="str">
            <v/>
          </cell>
          <cell r="BA704" t="str">
            <v/>
          </cell>
          <cell r="BB704" t="str">
            <v/>
          </cell>
          <cell r="BC704" t="str">
            <v/>
          </cell>
        </row>
        <row r="705">
          <cell r="AX705" t="str">
            <v/>
          </cell>
          <cell r="AY705" t="str">
            <v/>
          </cell>
          <cell r="AZ705" t="str">
            <v/>
          </cell>
          <cell r="BA705" t="str">
            <v/>
          </cell>
          <cell r="BB705" t="str">
            <v/>
          </cell>
          <cell r="BC705" t="str">
            <v/>
          </cell>
        </row>
        <row r="706">
          <cell r="AX706" t="str">
            <v/>
          </cell>
          <cell r="AY706" t="str">
            <v/>
          </cell>
          <cell r="AZ706" t="str">
            <v/>
          </cell>
          <cell r="BA706" t="str">
            <v/>
          </cell>
          <cell r="BB706" t="str">
            <v/>
          </cell>
          <cell r="BC706" t="str">
            <v/>
          </cell>
        </row>
        <row r="707">
          <cell r="AX707" t="str">
            <v/>
          </cell>
          <cell r="AY707" t="str">
            <v/>
          </cell>
          <cell r="AZ707" t="str">
            <v/>
          </cell>
          <cell r="BA707" t="str">
            <v/>
          </cell>
          <cell r="BB707" t="str">
            <v/>
          </cell>
          <cell r="BC707" t="str">
            <v/>
          </cell>
        </row>
        <row r="708">
          <cell r="AX708" t="str">
            <v/>
          </cell>
          <cell r="AY708" t="str">
            <v/>
          </cell>
          <cell r="AZ708" t="str">
            <v/>
          </cell>
          <cell r="BA708" t="str">
            <v/>
          </cell>
          <cell r="BB708" t="str">
            <v/>
          </cell>
          <cell r="BC708" t="str">
            <v/>
          </cell>
        </row>
        <row r="709">
          <cell r="AX709" t="str">
            <v/>
          </cell>
          <cell r="AY709" t="str">
            <v/>
          </cell>
          <cell r="AZ709" t="str">
            <v/>
          </cell>
          <cell r="BA709" t="str">
            <v/>
          </cell>
          <cell r="BB709" t="str">
            <v/>
          </cell>
          <cell r="BC709" t="str">
            <v/>
          </cell>
        </row>
        <row r="710">
          <cell r="AX710" t="str">
            <v/>
          </cell>
          <cell r="AY710" t="str">
            <v/>
          </cell>
          <cell r="AZ710" t="str">
            <v/>
          </cell>
          <cell r="BA710" t="str">
            <v/>
          </cell>
          <cell r="BB710" t="str">
            <v/>
          </cell>
          <cell r="BC710" t="str">
            <v/>
          </cell>
        </row>
        <row r="711">
          <cell r="AX711" t="str">
            <v/>
          </cell>
          <cell r="AY711" t="str">
            <v/>
          </cell>
          <cell r="AZ711" t="str">
            <v/>
          </cell>
          <cell r="BA711" t="str">
            <v/>
          </cell>
          <cell r="BB711" t="str">
            <v/>
          </cell>
          <cell r="BC711" t="str">
            <v/>
          </cell>
        </row>
        <row r="712">
          <cell r="AX712" t="str">
            <v/>
          </cell>
          <cell r="AY712" t="str">
            <v/>
          </cell>
          <cell r="AZ712" t="str">
            <v/>
          </cell>
          <cell r="BA712" t="str">
            <v/>
          </cell>
          <cell r="BB712" t="str">
            <v/>
          </cell>
          <cell r="BC712" t="str">
            <v/>
          </cell>
        </row>
        <row r="713">
          <cell r="AX713" t="str">
            <v/>
          </cell>
          <cell r="AY713" t="str">
            <v/>
          </cell>
          <cell r="AZ713" t="str">
            <v/>
          </cell>
          <cell r="BA713" t="str">
            <v/>
          </cell>
          <cell r="BB713" t="str">
            <v/>
          </cell>
          <cell r="BC713" t="str">
            <v/>
          </cell>
        </row>
        <row r="714">
          <cell r="AX714" t="str">
            <v/>
          </cell>
          <cell r="AY714" t="str">
            <v/>
          </cell>
          <cell r="AZ714" t="str">
            <v/>
          </cell>
          <cell r="BA714" t="str">
            <v/>
          </cell>
          <cell r="BB714" t="str">
            <v/>
          </cell>
          <cell r="BC714" t="str">
            <v/>
          </cell>
        </row>
        <row r="715">
          <cell r="AX715" t="str">
            <v/>
          </cell>
          <cell r="AY715" t="str">
            <v/>
          </cell>
          <cell r="AZ715" t="str">
            <v/>
          </cell>
          <cell r="BA715" t="str">
            <v/>
          </cell>
          <cell r="BB715" t="str">
            <v/>
          </cell>
          <cell r="BC715" t="str">
            <v/>
          </cell>
        </row>
        <row r="716">
          <cell r="AX716" t="str">
            <v/>
          </cell>
          <cell r="AY716" t="str">
            <v/>
          </cell>
          <cell r="AZ716" t="str">
            <v/>
          </cell>
          <cell r="BA716" t="str">
            <v/>
          </cell>
          <cell r="BB716" t="str">
            <v/>
          </cell>
          <cell r="BC716" t="str">
            <v/>
          </cell>
        </row>
        <row r="717">
          <cell r="AX717" t="str">
            <v/>
          </cell>
          <cell r="AY717" t="str">
            <v/>
          </cell>
          <cell r="AZ717" t="str">
            <v/>
          </cell>
          <cell r="BA717" t="str">
            <v/>
          </cell>
          <cell r="BB717" t="str">
            <v/>
          </cell>
          <cell r="BC717" t="str">
            <v/>
          </cell>
        </row>
        <row r="718">
          <cell r="AX718" t="str">
            <v/>
          </cell>
          <cell r="AY718" t="str">
            <v/>
          </cell>
          <cell r="AZ718" t="str">
            <v/>
          </cell>
          <cell r="BA718" t="str">
            <v/>
          </cell>
          <cell r="BB718" t="str">
            <v/>
          </cell>
          <cell r="BC718" t="str">
            <v/>
          </cell>
        </row>
        <row r="719">
          <cell r="AX719" t="str">
            <v/>
          </cell>
          <cell r="AY719" t="str">
            <v/>
          </cell>
          <cell r="AZ719" t="str">
            <v/>
          </cell>
          <cell r="BA719" t="str">
            <v/>
          </cell>
          <cell r="BB719" t="str">
            <v/>
          </cell>
          <cell r="BC719" t="str">
            <v/>
          </cell>
        </row>
        <row r="720">
          <cell r="AX720" t="str">
            <v/>
          </cell>
          <cell r="AY720" t="str">
            <v/>
          </cell>
          <cell r="AZ720" t="str">
            <v/>
          </cell>
          <cell r="BA720" t="str">
            <v/>
          </cell>
          <cell r="BB720" t="str">
            <v/>
          </cell>
          <cell r="BC720" t="str">
            <v/>
          </cell>
        </row>
        <row r="721">
          <cell r="AX721" t="str">
            <v/>
          </cell>
          <cell r="AY721" t="str">
            <v/>
          </cell>
          <cell r="AZ721" t="str">
            <v/>
          </cell>
          <cell r="BA721" t="str">
            <v/>
          </cell>
          <cell r="BB721" t="str">
            <v/>
          </cell>
          <cell r="BC721" t="str">
            <v/>
          </cell>
        </row>
        <row r="722">
          <cell r="AX722" t="str">
            <v/>
          </cell>
          <cell r="AY722" t="str">
            <v/>
          </cell>
          <cell r="AZ722" t="str">
            <v/>
          </cell>
          <cell r="BA722" t="str">
            <v/>
          </cell>
          <cell r="BB722" t="str">
            <v/>
          </cell>
          <cell r="BC722" t="str">
            <v/>
          </cell>
        </row>
        <row r="723">
          <cell r="AX723" t="str">
            <v/>
          </cell>
          <cell r="AY723" t="str">
            <v/>
          </cell>
          <cell r="AZ723" t="str">
            <v/>
          </cell>
          <cell r="BA723" t="str">
            <v/>
          </cell>
          <cell r="BB723" t="str">
            <v/>
          </cell>
          <cell r="BC723" t="str">
            <v/>
          </cell>
        </row>
        <row r="724">
          <cell r="AX724" t="str">
            <v/>
          </cell>
          <cell r="AY724" t="str">
            <v/>
          </cell>
          <cell r="AZ724" t="str">
            <v/>
          </cell>
          <cell r="BA724" t="str">
            <v/>
          </cell>
          <cell r="BB724" t="str">
            <v/>
          </cell>
          <cell r="BC724" t="str">
            <v/>
          </cell>
        </row>
        <row r="725">
          <cell r="AX725" t="str">
            <v/>
          </cell>
          <cell r="AY725" t="str">
            <v/>
          </cell>
          <cell r="AZ725" t="str">
            <v/>
          </cell>
          <cell r="BA725" t="str">
            <v/>
          </cell>
          <cell r="BB725" t="str">
            <v/>
          </cell>
          <cell r="BC725" t="str">
            <v/>
          </cell>
        </row>
        <row r="726">
          <cell r="AX726" t="str">
            <v/>
          </cell>
          <cell r="AY726" t="str">
            <v/>
          </cell>
          <cell r="AZ726" t="str">
            <v/>
          </cell>
          <cell r="BA726" t="str">
            <v/>
          </cell>
          <cell r="BB726" t="str">
            <v/>
          </cell>
          <cell r="BC726" t="str">
            <v/>
          </cell>
        </row>
        <row r="727">
          <cell r="AX727" t="str">
            <v/>
          </cell>
          <cell r="AY727" t="str">
            <v/>
          </cell>
          <cell r="AZ727" t="str">
            <v/>
          </cell>
          <cell r="BA727" t="str">
            <v/>
          </cell>
          <cell r="BB727" t="str">
            <v/>
          </cell>
          <cell r="BC727" t="str">
            <v/>
          </cell>
        </row>
        <row r="728">
          <cell r="AX728" t="str">
            <v/>
          </cell>
          <cell r="AY728" t="str">
            <v/>
          </cell>
          <cell r="AZ728" t="str">
            <v/>
          </cell>
          <cell r="BA728" t="str">
            <v/>
          </cell>
          <cell r="BB728" t="str">
            <v/>
          </cell>
          <cell r="BC728" t="str">
            <v/>
          </cell>
        </row>
        <row r="729">
          <cell r="AX729" t="str">
            <v/>
          </cell>
          <cell r="AY729" t="str">
            <v/>
          </cell>
          <cell r="AZ729" t="str">
            <v/>
          </cell>
          <cell r="BA729" t="str">
            <v/>
          </cell>
          <cell r="BB729" t="str">
            <v/>
          </cell>
          <cell r="BC729" t="str">
            <v/>
          </cell>
        </row>
        <row r="730">
          <cell r="AX730" t="str">
            <v/>
          </cell>
          <cell r="AY730" t="str">
            <v/>
          </cell>
          <cell r="AZ730" t="str">
            <v/>
          </cell>
          <cell r="BA730" t="str">
            <v/>
          </cell>
          <cell r="BB730" t="str">
            <v/>
          </cell>
          <cell r="BC730" t="str">
            <v/>
          </cell>
        </row>
        <row r="731">
          <cell r="AX731" t="str">
            <v/>
          </cell>
          <cell r="AY731" t="str">
            <v/>
          </cell>
          <cell r="AZ731" t="str">
            <v/>
          </cell>
          <cell r="BA731" t="str">
            <v/>
          </cell>
          <cell r="BB731" t="str">
            <v/>
          </cell>
          <cell r="BC731" t="str">
            <v/>
          </cell>
        </row>
        <row r="732">
          <cell r="AX732" t="str">
            <v/>
          </cell>
          <cell r="AY732" t="str">
            <v/>
          </cell>
          <cell r="AZ732" t="str">
            <v/>
          </cell>
          <cell r="BA732" t="str">
            <v/>
          </cell>
          <cell r="BB732" t="str">
            <v/>
          </cell>
          <cell r="BC732" t="str">
            <v/>
          </cell>
        </row>
        <row r="733">
          <cell r="AX733" t="str">
            <v/>
          </cell>
          <cell r="AY733" t="str">
            <v/>
          </cell>
          <cell r="AZ733" t="str">
            <v/>
          </cell>
          <cell r="BA733" t="str">
            <v/>
          </cell>
          <cell r="BB733" t="str">
            <v/>
          </cell>
          <cell r="BC733" t="str">
            <v/>
          </cell>
        </row>
        <row r="734">
          <cell r="AX734" t="str">
            <v/>
          </cell>
          <cell r="AY734" t="str">
            <v/>
          </cell>
          <cell r="AZ734" t="str">
            <v/>
          </cell>
          <cell r="BA734" t="str">
            <v/>
          </cell>
          <cell r="BB734" t="str">
            <v/>
          </cell>
          <cell r="BC734" t="str">
            <v/>
          </cell>
        </row>
        <row r="735">
          <cell r="AX735" t="str">
            <v/>
          </cell>
          <cell r="AY735" t="str">
            <v/>
          </cell>
          <cell r="AZ735" t="str">
            <v/>
          </cell>
          <cell r="BA735" t="str">
            <v/>
          </cell>
          <cell r="BB735" t="str">
            <v/>
          </cell>
          <cell r="BC735" t="str">
            <v/>
          </cell>
        </row>
        <row r="736">
          <cell r="AX736" t="str">
            <v/>
          </cell>
          <cell r="AY736" t="str">
            <v/>
          </cell>
          <cell r="AZ736" t="str">
            <v/>
          </cell>
          <cell r="BA736" t="str">
            <v/>
          </cell>
          <cell r="BB736" t="str">
            <v/>
          </cell>
          <cell r="BC736" t="str">
            <v/>
          </cell>
        </row>
        <row r="737">
          <cell r="AX737" t="str">
            <v/>
          </cell>
          <cell r="AY737" t="str">
            <v/>
          </cell>
          <cell r="AZ737" t="str">
            <v/>
          </cell>
          <cell r="BA737" t="str">
            <v/>
          </cell>
          <cell r="BB737" t="str">
            <v/>
          </cell>
          <cell r="BC737" t="str">
            <v/>
          </cell>
        </row>
        <row r="738">
          <cell r="AX738" t="str">
            <v/>
          </cell>
          <cell r="AY738" t="str">
            <v/>
          </cell>
          <cell r="AZ738" t="str">
            <v/>
          </cell>
          <cell r="BA738" t="str">
            <v/>
          </cell>
          <cell r="BB738" t="str">
            <v/>
          </cell>
          <cell r="BC738" t="str">
            <v/>
          </cell>
        </row>
        <row r="739">
          <cell r="AX739" t="str">
            <v/>
          </cell>
          <cell r="AY739" t="str">
            <v/>
          </cell>
          <cell r="AZ739" t="str">
            <v/>
          </cell>
          <cell r="BA739" t="str">
            <v/>
          </cell>
          <cell r="BB739" t="str">
            <v/>
          </cell>
          <cell r="BC739" t="str">
            <v/>
          </cell>
        </row>
        <row r="740">
          <cell r="AX740" t="str">
            <v/>
          </cell>
          <cell r="AY740" t="str">
            <v/>
          </cell>
          <cell r="AZ740" t="str">
            <v/>
          </cell>
          <cell r="BA740" t="str">
            <v/>
          </cell>
          <cell r="BB740" t="str">
            <v/>
          </cell>
          <cell r="BC740" t="str">
            <v/>
          </cell>
        </row>
        <row r="741">
          <cell r="AX741" t="str">
            <v/>
          </cell>
          <cell r="AY741" t="str">
            <v/>
          </cell>
          <cell r="AZ741" t="str">
            <v/>
          </cell>
          <cell r="BA741" t="str">
            <v/>
          </cell>
          <cell r="BB741" t="str">
            <v/>
          </cell>
          <cell r="BC741" t="str">
            <v/>
          </cell>
        </row>
        <row r="742">
          <cell r="AX742" t="str">
            <v/>
          </cell>
          <cell r="AY742" t="str">
            <v/>
          </cell>
          <cell r="AZ742" t="str">
            <v/>
          </cell>
          <cell r="BA742" t="str">
            <v/>
          </cell>
          <cell r="BB742" t="str">
            <v/>
          </cell>
          <cell r="BC742" t="str">
            <v/>
          </cell>
        </row>
        <row r="743">
          <cell r="AX743" t="str">
            <v/>
          </cell>
          <cell r="AY743" t="str">
            <v/>
          </cell>
          <cell r="AZ743" t="str">
            <v/>
          </cell>
          <cell r="BA743" t="str">
            <v/>
          </cell>
          <cell r="BB743" t="str">
            <v/>
          </cell>
          <cell r="BC743" t="str">
            <v/>
          </cell>
        </row>
        <row r="744">
          <cell r="AX744" t="str">
            <v/>
          </cell>
          <cell r="AY744" t="str">
            <v/>
          </cell>
          <cell r="AZ744" t="str">
            <v/>
          </cell>
          <cell r="BA744" t="str">
            <v/>
          </cell>
          <cell r="BB744" t="str">
            <v/>
          </cell>
          <cell r="BC744" t="str">
            <v/>
          </cell>
        </row>
        <row r="745">
          <cell r="AX745" t="str">
            <v/>
          </cell>
          <cell r="AY745" t="str">
            <v/>
          </cell>
          <cell r="AZ745" t="str">
            <v/>
          </cell>
          <cell r="BA745" t="str">
            <v/>
          </cell>
          <cell r="BB745" t="str">
            <v/>
          </cell>
          <cell r="BC745" t="str">
            <v/>
          </cell>
        </row>
        <row r="746">
          <cell r="AX746" t="str">
            <v/>
          </cell>
          <cell r="AY746" t="str">
            <v/>
          </cell>
          <cell r="AZ746" t="str">
            <v/>
          </cell>
          <cell r="BA746" t="str">
            <v/>
          </cell>
          <cell r="BB746" t="str">
            <v/>
          </cell>
          <cell r="BC746" t="str">
            <v/>
          </cell>
        </row>
        <row r="747">
          <cell r="AX747" t="str">
            <v/>
          </cell>
          <cell r="AY747" t="str">
            <v/>
          </cell>
          <cell r="AZ747" t="str">
            <v/>
          </cell>
          <cell r="BA747" t="str">
            <v/>
          </cell>
          <cell r="BB747" t="str">
            <v/>
          </cell>
          <cell r="BC747" t="str">
            <v/>
          </cell>
        </row>
        <row r="748">
          <cell r="AX748" t="str">
            <v/>
          </cell>
          <cell r="AY748" t="str">
            <v/>
          </cell>
          <cell r="AZ748" t="str">
            <v/>
          </cell>
          <cell r="BA748" t="str">
            <v/>
          </cell>
          <cell r="BB748" t="str">
            <v/>
          </cell>
          <cell r="BC748" t="str">
            <v/>
          </cell>
        </row>
        <row r="749">
          <cell r="AX749" t="str">
            <v/>
          </cell>
          <cell r="AY749" t="str">
            <v/>
          </cell>
          <cell r="AZ749" t="str">
            <v/>
          </cell>
          <cell r="BA749" t="str">
            <v/>
          </cell>
          <cell r="BB749" t="str">
            <v/>
          </cell>
          <cell r="BC749" t="str">
            <v/>
          </cell>
        </row>
        <row r="750">
          <cell r="AX750" t="str">
            <v/>
          </cell>
          <cell r="AY750" t="str">
            <v/>
          </cell>
          <cell r="AZ750" t="str">
            <v/>
          </cell>
          <cell r="BA750" t="str">
            <v/>
          </cell>
          <cell r="BB750" t="str">
            <v/>
          </cell>
          <cell r="BC750" t="str">
            <v/>
          </cell>
        </row>
        <row r="751">
          <cell r="AX751" t="str">
            <v/>
          </cell>
          <cell r="AY751" t="str">
            <v/>
          </cell>
          <cell r="AZ751" t="str">
            <v/>
          </cell>
          <cell r="BA751" t="str">
            <v/>
          </cell>
          <cell r="BB751" t="str">
            <v/>
          </cell>
          <cell r="BC751" t="str">
            <v/>
          </cell>
        </row>
        <row r="752">
          <cell r="AX752" t="str">
            <v/>
          </cell>
          <cell r="AY752" t="str">
            <v/>
          </cell>
          <cell r="AZ752" t="str">
            <v/>
          </cell>
          <cell r="BA752" t="str">
            <v/>
          </cell>
          <cell r="BB752" t="str">
            <v/>
          </cell>
          <cell r="BC752" t="str">
            <v/>
          </cell>
        </row>
        <row r="753">
          <cell r="AX753" t="str">
            <v/>
          </cell>
          <cell r="AY753" t="str">
            <v/>
          </cell>
          <cell r="AZ753" t="str">
            <v/>
          </cell>
          <cell r="BA753" t="str">
            <v/>
          </cell>
          <cell r="BB753" t="str">
            <v/>
          </cell>
          <cell r="BC753" t="str">
            <v/>
          </cell>
        </row>
        <row r="754">
          <cell r="AX754" t="str">
            <v/>
          </cell>
          <cell r="AY754" t="str">
            <v/>
          </cell>
          <cell r="AZ754" t="str">
            <v/>
          </cell>
          <cell r="BA754" t="str">
            <v/>
          </cell>
          <cell r="BB754" t="str">
            <v/>
          </cell>
          <cell r="BC754" t="str">
            <v/>
          </cell>
        </row>
        <row r="755">
          <cell r="AX755" t="str">
            <v/>
          </cell>
          <cell r="AY755" t="str">
            <v/>
          </cell>
          <cell r="AZ755" t="str">
            <v/>
          </cell>
          <cell r="BA755" t="str">
            <v/>
          </cell>
          <cell r="BB755" t="str">
            <v/>
          </cell>
          <cell r="BC755" t="str">
            <v/>
          </cell>
        </row>
        <row r="756">
          <cell r="AX756" t="str">
            <v/>
          </cell>
          <cell r="AY756" t="str">
            <v/>
          </cell>
          <cell r="AZ756" t="str">
            <v/>
          </cell>
          <cell r="BA756" t="str">
            <v/>
          </cell>
          <cell r="BB756" t="str">
            <v/>
          </cell>
          <cell r="BC756" t="str">
            <v/>
          </cell>
        </row>
        <row r="757">
          <cell r="AX757" t="str">
            <v/>
          </cell>
          <cell r="AY757" t="str">
            <v/>
          </cell>
          <cell r="AZ757" t="str">
            <v/>
          </cell>
          <cell r="BA757" t="str">
            <v/>
          </cell>
          <cell r="BB757" t="str">
            <v/>
          </cell>
          <cell r="BC757" t="str">
            <v/>
          </cell>
        </row>
        <row r="758">
          <cell r="AX758" t="str">
            <v/>
          </cell>
          <cell r="AY758" t="str">
            <v/>
          </cell>
          <cell r="AZ758" t="str">
            <v/>
          </cell>
          <cell r="BA758" t="str">
            <v/>
          </cell>
          <cell r="BB758" t="str">
            <v/>
          </cell>
          <cell r="BC758" t="str">
            <v/>
          </cell>
        </row>
        <row r="759">
          <cell r="AX759" t="str">
            <v/>
          </cell>
          <cell r="AY759" t="str">
            <v/>
          </cell>
          <cell r="AZ759" t="str">
            <v/>
          </cell>
          <cell r="BA759" t="str">
            <v/>
          </cell>
          <cell r="BB759" t="str">
            <v/>
          </cell>
          <cell r="BC759" t="str">
            <v/>
          </cell>
        </row>
        <row r="760">
          <cell r="AX760" t="str">
            <v/>
          </cell>
          <cell r="AY760" t="str">
            <v/>
          </cell>
          <cell r="AZ760" t="str">
            <v/>
          </cell>
          <cell r="BA760" t="str">
            <v/>
          </cell>
          <cell r="BB760" t="str">
            <v/>
          </cell>
          <cell r="BC760" t="str">
            <v/>
          </cell>
        </row>
        <row r="761">
          <cell r="AX761" t="str">
            <v/>
          </cell>
          <cell r="AY761" t="str">
            <v/>
          </cell>
          <cell r="AZ761" t="str">
            <v/>
          </cell>
          <cell r="BA761" t="str">
            <v/>
          </cell>
          <cell r="BB761" t="str">
            <v/>
          </cell>
          <cell r="BC761" t="str">
            <v/>
          </cell>
        </row>
        <row r="762">
          <cell r="AX762" t="str">
            <v/>
          </cell>
          <cell r="AY762" t="str">
            <v/>
          </cell>
          <cell r="AZ762" t="str">
            <v/>
          </cell>
          <cell r="BA762" t="str">
            <v/>
          </cell>
          <cell r="BB762" t="str">
            <v/>
          </cell>
          <cell r="BC762" t="str">
            <v/>
          </cell>
        </row>
        <row r="763">
          <cell r="AX763" t="str">
            <v/>
          </cell>
          <cell r="AY763" t="str">
            <v/>
          </cell>
          <cell r="AZ763" t="str">
            <v/>
          </cell>
          <cell r="BA763" t="str">
            <v/>
          </cell>
          <cell r="BB763" t="str">
            <v/>
          </cell>
          <cell r="BC763" t="str">
            <v/>
          </cell>
        </row>
        <row r="764">
          <cell r="AX764" t="str">
            <v/>
          </cell>
          <cell r="AY764" t="str">
            <v/>
          </cell>
          <cell r="AZ764" t="str">
            <v/>
          </cell>
          <cell r="BA764" t="str">
            <v/>
          </cell>
          <cell r="BB764" t="str">
            <v/>
          </cell>
          <cell r="BC764" t="str">
            <v/>
          </cell>
        </row>
        <row r="765">
          <cell r="AX765" t="str">
            <v/>
          </cell>
          <cell r="AY765" t="str">
            <v/>
          </cell>
          <cell r="AZ765" t="str">
            <v/>
          </cell>
          <cell r="BA765" t="str">
            <v/>
          </cell>
          <cell r="BB765" t="str">
            <v/>
          </cell>
          <cell r="BC765" t="str">
            <v/>
          </cell>
        </row>
        <row r="766">
          <cell r="AX766" t="str">
            <v/>
          </cell>
          <cell r="AY766" t="str">
            <v/>
          </cell>
          <cell r="AZ766" t="str">
            <v/>
          </cell>
          <cell r="BA766" t="str">
            <v/>
          </cell>
          <cell r="BB766" t="str">
            <v/>
          </cell>
          <cell r="BC766" t="str">
            <v/>
          </cell>
        </row>
        <row r="767">
          <cell r="AX767" t="str">
            <v/>
          </cell>
          <cell r="AY767" t="str">
            <v/>
          </cell>
          <cell r="AZ767" t="str">
            <v/>
          </cell>
          <cell r="BA767" t="str">
            <v/>
          </cell>
          <cell r="BB767" t="str">
            <v/>
          </cell>
          <cell r="BC767" t="str">
            <v/>
          </cell>
        </row>
        <row r="768">
          <cell r="AX768" t="str">
            <v/>
          </cell>
          <cell r="AY768" t="str">
            <v/>
          </cell>
          <cell r="AZ768" t="str">
            <v/>
          </cell>
          <cell r="BA768" t="str">
            <v/>
          </cell>
          <cell r="BB768" t="str">
            <v/>
          </cell>
          <cell r="BC768" t="str">
            <v/>
          </cell>
        </row>
        <row r="769">
          <cell r="AX769" t="str">
            <v/>
          </cell>
          <cell r="AY769" t="str">
            <v/>
          </cell>
          <cell r="AZ769" t="str">
            <v/>
          </cell>
          <cell r="BA769" t="str">
            <v/>
          </cell>
          <cell r="BB769" t="str">
            <v/>
          </cell>
          <cell r="BC769" t="str">
            <v/>
          </cell>
        </row>
        <row r="770">
          <cell r="AX770" t="str">
            <v/>
          </cell>
          <cell r="AY770" t="str">
            <v/>
          </cell>
          <cell r="AZ770" t="str">
            <v/>
          </cell>
          <cell r="BA770" t="str">
            <v/>
          </cell>
          <cell r="BB770" t="str">
            <v/>
          </cell>
          <cell r="BC770" t="str">
            <v/>
          </cell>
        </row>
        <row r="771">
          <cell r="AX771" t="str">
            <v/>
          </cell>
          <cell r="AY771" t="str">
            <v/>
          </cell>
          <cell r="AZ771" t="str">
            <v/>
          </cell>
          <cell r="BA771" t="str">
            <v/>
          </cell>
          <cell r="BB771" t="str">
            <v/>
          </cell>
          <cell r="BC771" t="str">
            <v/>
          </cell>
        </row>
        <row r="772">
          <cell r="AX772" t="str">
            <v/>
          </cell>
          <cell r="AY772" t="str">
            <v/>
          </cell>
          <cell r="AZ772" t="str">
            <v/>
          </cell>
          <cell r="BA772" t="str">
            <v/>
          </cell>
          <cell r="BB772" t="str">
            <v/>
          </cell>
          <cell r="BC772" t="str">
            <v/>
          </cell>
        </row>
        <row r="773">
          <cell r="AX773" t="str">
            <v/>
          </cell>
          <cell r="AY773" t="str">
            <v/>
          </cell>
          <cell r="AZ773" t="str">
            <v/>
          </cell>
          <cell r="BA773" t="str">
            <v/>
          </cell>
          <cell r="BB773" t="str">
            <v/>
          </cell>
          <cell r="BC773" t="str">
            <v/>
          </cell>
        </row>
        <row r="774">
          <cell r="AX774" t="str">
            <v/>
          </cell>
          <cell r="AY774" t="str">
            <v/>
          </cell>
          <cell r="AZ774" t="str">
            <v/>
          </cell>
          <cell r="BA774" t="str">
            <v/>
          </cell>
          <cell r="BB774" t="str">
            <v/>
          </cell>
          <cell r="BC774" t="str">
            <v/>
          </cell>
        </row>
        <row r="775">
          <cell r="AX775" t="str">
            <v/>
          </cell>
          <cell r="AY775" t="str">
            <v/>
          </cell>
          <cell r="AZ775" t="str">
            <v/>
          </cell>
          <cell r="BA775" t="str">
            <v/>
          </cell>
          <cell r="BB775" t="str">
            <v/>
          </cell>
          <cell r="BC775" t="str">
            <v/>
          </cell>
        </row>
        <row r="776">
          <cell r="AX776" t="str">
            <v/>
          </cell>
          <cell r="AY776" t="str">
            <v/>
          </cell>
          <cell r="AZ776" t="str">
            <v/>
          </cell>
          <cell r="BA776" t="str">
            <v/>
          </cell>
          <cell r="BB776" t="str">
            <v/>
          </cell>
          <cell r="BC776" t="str">
            <v/>
          </cell>
        </row>
        <row r="777">
          <cell r="AX777" t="str">
            <v/>
          </cell>
          <cell r="AY777" t="str">
            <v/>
          </cell>
          <cell r="AZ777" t="str">
            <v/>
          </cell>
          <cell r="BA777" t="str">
            <v/>
          </cell>
          <cell r="BB777" t="str">
            <v/>
          </cell>
          <cell r="BC777" t="str">
            <v/>
          </cell>
        </row>
        <row r="778">
          <cell r="AX778" t="str">
            <v/>
          </cell>
          <cell r="AY778" t="str">
            <v/>
          </cell>
          <cell r="AZ778" t="str">
            <v/>
          </cell>
          <cell r="BA778" t="str">
            <v/>
          </cell>
          <cell r="BB778" t="str">
            <v/>
          </cell>
          <cell r="BC778" t="str">
            <v/>
          </cell>
        </row>
        <row r="779">
          <cell r="AX779" t="str">
            <v/>
          </cell>
          <cell r="AY779" t="str">
            <v/>
          </cell>
          <cell r="AZ779" t="str">
            <v/>
          </cell>
          <cell r="BA779" t="str">
            <v/>
          </cell>
          <cell r="BB779" t="str">
            <v/>
          </cell>
          <cell r="BC779" t="str">
            <v/>
          </cell>
        </row>
        <row r="780">
          <cell r="AX780" t="str">
            <v/>
          </cell>
          <cell r="AY780" t="str">
            <v/>
          </cell>
          <cell r="AZ780" t="str">
            <v/>
          </cell>
          <cell r="BA780" t="str">
            <v/>
          </cell>
          <cell r="BB780" t="str">
            <v/>
          </cell>
          <cell r="BC780" t="str">
            <v/>
          </cell>
        </row>
        <row r="781">
          <cell r="AX781" t="str">
            <v/>
          </cell>
          <cell r="AY781" t="str">
            <v/>
          </cell>
          <cell r="AZ781" t="str">
            <v/>
          </cell>
          <cell r="BA781" t="str">
            <v/>
          </cell>
          <cell r="BB781" t="str">
            <v/>
          </cell>
          <cell r="BC781" t="str">
            <v/>
          </cell>
        </row>
        <row r="782">
          <cell r="AX782" t="str">
            <v/>
          </cell>
          <cell r="AY782" t="str">
            <v/>
          </cell>
          <cell r="AZ782" t="str">
            <v/>
          </cell>
          <cell r="BA782" t="str">
            <v/>
          </cell>
          <cell r="BB782" t="str">
            <v/>
          </cell>
          <cell r="BC782" t="str">
            <v/>
          </cell>
        </row>
        <row r="783">
          <cell r="AX783" t="str">
            <v/>
          </cell>
          <cell r="AY783" t="str">
            <v/>
          </cell>
          <cell r="AZ783" t="str">
            <v/>
          </cell>
          <cell r="BA783" t="str">
            <v/>
          </cell>
          <cell r="BB783" t="str">
            <v/>
          </cell>
          <cell r="BC783" t="str">
            <v/>
          </cell>
        </row>
        <row r="784">
          <cell r="AX784" t="str">
            <v/>
          </cell>
          <cell r="AY784" t="str">
            <v/>
          </cell>
          <cell r="AZ784" t="str">
            <v/>
          </cell>
          <cell r="BA784" t="str">
            <v/>
          </cell>
          <cell r="BB784" t="str">
            <v/>
          </cell>
          <cell r="BC784" t="str">
            <v/>
          </cell>
        </row>
        <row r="785">
          <cell r="AX785" t="str">
            <v/>
          </cell>
          <cell r="AY785" t="str">
            <v/>
          </cell>
          <cell r="AZ785" t="str">
            <v/>
          </cell>
          <cell r="BA785" t="str">
            <v/>
          </cell>
          <cell r="BB785" t="str">
            <v/>
          </cell>
          <cell r="BC785" t="str">
            <v/>
          </cell>
        </row>
        <row r="786">
          <cell r="AX786" t="str">
            <v/>
          </cell>
          <cell r="AY786" t="str">
            <v/>
          </cell>
          <cell r="AZ786" t="str">
            <v/>
          </cell>
          <cell r="BA786" t="str">
            <v/>
          </cell>
          <cell r="BB786" t="str">
            <v/>
          </cell>
          <cell r="BC786" t="str">
            <v/>
          </cell>
        </row>
        <row r="787">
          <cell r="AX787" t="str">
            <v/>
          </cell>
          <cell r="AY787" t="str">
            <v/>
          </cell>
          <cell r="AZ787" t="str">
            <v/>
          </cell>
          <cell r="BA787" t="str">
            <v/>
          </cell>
          <cell r="BB787" t="str">
            <v/>
          </cell>
          <cell r="BC787" t="str">
            <v/>
          </cell>
        </row>
        <row r="788">
          <cell r="AX788" t="str">
            <v/>
          </cell>
          <cell r="AY788" t="str">
            <v/>
          </cell>
          <cell r="AZ788" t="str">
            <v/>
          </cell>
          <cell r="BA788" t="str">
            <v/>
          </cell>
          <cell r="BB788" t="str">
            <v/>
          </cell>
          <cell r="BC788" t="str">
            <v/>
          </cell>
        </row>
        <row r="789">
          <cell r="AX789" t="str">
            <v/>
          </cell>
          <cell r="AY789" t="str">
            <v/>
          </cell>
          <cell r="AZ789" t="str">
            <v/>
          </cell>
          <cell r="BA789" t="str">
            <v/>
          </cell>
          <cell r="BB789" t="str">
            <v/>
          </cell>
          <cell r="BC789" t="str">
            <v/>
          </cell>
        </row>
        <row r="790">
          <cell r="AX790" t="str">
            <v/>
          </cell>
          <cell r="AY790" t="str">
            <v/>
          </cell>
          <cell r="AZ790" t="str">
            <v/>
          </cell>
          <cell r="BA790" t="str">
            <v/>
          </cell>
          <cell r="BB790" t="str">
            <v/>
          </cell>
          <cell r="BC790" t="str">
            <v/>
          </cell>
        </row>
        <row r="791">
          <cell r="AX791" t="str">
            <v/>
          </cell>
          <cell r="AY791" t="str">
            <v/>
          </cell>
          <cell r="AZ791" t="str">
            <v/>
          </cell>
          <cell r="BA791" t="str">
            <v/>
          </cell>
          <cell r="BB791" t="str">
            <v/>
          </cell>
          <cell r="BC791" t="str">
            <v/>
          </cell>
        </row>
        <row r="792">
          <cell r="AX792" t="str">
            <v/>
          </cell>
          <cell r="AY792" t="str">
            <v/>
          </cell>
          <cell r="AZ792" t="str">
            <v/>
          </cell>
          <cell r="BA792" t="str">
            <v/>
          </cell>
          <cell r="BB792" t="str">
            <v/>
          </cell>
          <cell r="BC792" t="str">
            <v/>
          </cell>
        </row>
        <row r="793">
          <cell r="AX793" t="str">
            <v/>
          </cell>
          <cell r="AY793" t="str">
            <v/>
          </cell>
          <cell r="AZ793" t="str">
            <v/>
          </cell>
          <cell r="BA793" t="str">
            <v/>
          </cell>
          <cell r="BB793" t="str">
            <v/>
          </cell>
          <cell r="BC793" t="str">
            <v/>
          </cell>
        </row>
        <row r="794">
          <cell r="AX794" t="str">
            <v/>
          </cell>
          <cell r="AY794" t="str">
            <v/>
          </cell>
          <cell r="AZ794" t="str">
            <v/>
          </cell>
          <cell r="BA794" t="str">
            <v/>
          </cell>
          <cell r="BB794" t="str">
            <v/>
          </cell>
          <cell r="BC794" t="str">
            <v/>
          </cell>
        </row>
        <row r="795">
          <cell r="AX795" t="str">
            <v/>
          </cell>
          <cell r="AY795" t="str">
            <v/>
          </cell>
          <cell r="AZ795" t="str">
            <v/>
          </cell>
          <cell r="BA795" t="str">
            <v/>
          </cell>
          <cell r="BB795" t="str">
            <v/>
          </cell>
          <cell r="BC795" t="str">
            <v/>
          </cell>
        </row>
        <row r="796">
          <cell r="AX796" t="str">
            <v/>
          </cell>
          <cell r="AY796" t="str">
            <v/>
          </cell>
          <cell r="AZ796" t="str">
            <v/>
          </cell>
          <cell r="BA796" t="str">
            <v/>
          </cell>
          <cell r="BB796" t="str">
            <v/>
          </cell>
          <cell r="BC796" t="str">
            <v/>
          </cell>
        </row>
        <row r="797">
          <cell r="AX797" t="str">
            <v/>
          </cell>
          <cell r="AY797" t="str">
            <v/>
          </cell>
          <cell r="AZ797" t="str">
            <v/>
          </cell>
          <cell r="BA797" t="str">
            <v/>
          </cell>
          <cell r="BB797" t="str">
            <v/>
          </cell>
          <cell r="BC797" t="str">
            <v/>
          </cell>
        </row>
        <row r="798">
          <cell r="AX798" t="str">
            <v/>
          </cell>
          <cell r="AY798" t="str">
            <v/>
          </cell>
          <cell r="AZ798" t="str">
            <v/>
          </cell>
          <cell r="BA798" t="str">
            <v/>
          </cell>
          <cell r="BB798" t="str">
            <v/>
          </cell>
          <cell r="BC798" t="str">
            <v/>
          </cell>
        </row>
        <row r="799">
          <cell r="AX799" t="str">
            <v/>
          </cell>
          <cell r="AY799" t="str">
            <v/>
          </cell>
          <cell r="AZ799" t="str">
            <v/>
          </cell>
          <cell r="BA799" t="str">
            <v/>
          </cell>
          <cell r="BB799" t="str">
            <v/>
          </cell>
          <cell r="BC799" t="str">
            <v/>
          </cell>
        </row>
        <row r="800">
          <cell r="AX800" t="str">
            <v/>
          </cell>
          <cell r="AY800" t="str">
            <v/>
          </cell>
          <cell r="AZ800" t="str">
            <v/>
          </cell>
          <cell r="BA800" t="str">
            <v/>
          </cell>
          <cell r="BB800" t="str">
            <v/>
          </cell>
          <cell r="BC800" t="str">
            <v/>
          </cell>
        </row>
        <row r="801">
          <cell r="AX801" t="str">
            <v/>
          </cell>
          <cell r="AY801" t="str">
            <v/>
          </cell>
          <cell r="AZ801" t="str">
            <v/>
          </cell>
          <cell r="BA801" t="str">
            <v/>
          </cell>
          <cell r="BB801" t="str">
            <v/>
          </cell>
          <cell r="BC801" t="str">
            <v/>
          </cell>
        </row>
        <row r="802">
          <cell r="AX802" t="str">
            <v/>
          </cell>
          <cell r="AY802" t="str">
            <v/>
          </cell>
          <cell r="AZ802" t="str">
            <v/>
          </cell>
          <cell r="BA802" t="str">
            <v/>
          </cell>
          <cell r="BB802" t="str">
            <v/>
          </cell>
          <cell r="BC802" t="str">
            <v/>
          </cell>
        </row>
        <row r="803">
          <cell r="AX803" t="str">
            <v/>
          </cell>
          <cell r="AY803" t="str">
            <v/>
          </cell>
          <cell r="AZ803" t="str">
            <v/>
          </cell>
          <cell r="BA803" t="str">
            <v/>
          </cell>
          <cell r="BB803" t="str">
            <v/>
          </cell>
          <cell r="BC803" t="str">
            <v/>
          </cell>
        </row>
        <row r="804">
          <cell r="AX804" t="str">
            <v/>
          </cell>
          <cell r="AY804" t="str">
            <v/>
          </cell>
          <cell r="AZ804" t="str">
            <v/>
          </cell>
          <cell r="BA804" t="str">
            <v/>
          </cell>
          <cell r="BB804" t="str">
            <v/>
          </cell>
          <cell r="BC804" t="str">
            <v/>
          </cell>
        </row>
        <row r="805">
          <cell r="AX805" t="str">
            <v/>
          </cell>
          <cell r="AY805" t="str">
            <v/>
          </cell>
          <cell r="AZ805" t="str">
            <v/>
          </cell>
          <cell r="BA805" t="str">
            <v/>
          </cell>
          <cell r="BB805" t="str">
            <v/>
          </cell>
          <cell r="BC805" t="str">
            <v/>
          </cell>
        </row>
        <row r="806">
          <cell r="AX806" t="str">
            <v/>
          </cell>
          <cell r="AY806" t="str">
            <v/>
          </cell>
          <cell r="AZ806" t="str">
            <v/>
          </cell>
          <cell r="BA806" t="str">
            <v/>
          </cell>
          <cell r="BB806" t="str">
            <v/>
          </cell>
          <cell r="BC806" t="str">
            <v/>
          </cell>
        </row>
        <row r="807">
          <cell r="AX807" t="str">
            <v/>
          </cell>
          <cell r="AY807" t="str">
            <v/>
          </cell>
          <cell r="AZ807" t="str">
            <v/>
          </cell>
          <cell r="BA807" t="str">
            <v/>
          </cell>
          <cell r="BB807" t="str">
            <v/>
          </cell>
          <cell r="BC807" t="str">
            <v/>
          </cell>
        </row>
        <row r="808">
          <cell r="AX808" t="str">
            <v/>
          </cell>
          <cell r="AY808" t="str">
            <v/>
          </cell>
          <cell r="AZ808" t="str">
            <v/>
          </cell>
          <cell r="BA808" t="str">
            <v/>
          </cell>
          <cell r="BB808" t="str">
            <v/>
          </cell>
          <cell r="BC808" t="str">
            <v/>
          </cell>
        </row>
        <row r="809">
          <cell r="AX809" t="str">
            <v/>
          </cell>
          <cell r="AY809" t="str">
            <v/>
          </cell>
          <cell r="AZ809" t="str">
            <v/>
          </cell>
          <cell r="BA809" t="str">
            <v/>
          </cell>
          <cell r="BB809" t="str">
            <v/>
          </cell>
          <cell r="BC809" t="str">
            <v/>
          </cell>
        </row>
        <row r="810">
          <cell r="AX810" t="str">
            <v/>
          </cell>
          <cell r="AY810" t="str">
            <v/>
          </cell>
          <cell r="AZ810" t="str">
            <v/>
          </cell>
          <cell r="BA810" t="str">
            <v/>
          </cell>
          <cell r="BB810" t="str">
            <v/>
          </cell>
          <cell r="BC810" t="str">
            <v/>
          </cell>
        </row>
        <row r="811">
          <cell r="AX811" t="str">
            <v/>
          </cell>
          <cell r="AY811" t="str">
            <v/>
          </cell>
          <cell r="AZ811" t="str">
            <v/>
          </cell>
          <cell r="BA811" t="str">
            <v/>
          </cell>
          <cell r="BB811" t="str">
            <v/>
          </cell>
          <cell r="BC811" t="str">
            <v/>
          </cell>
        </row>
        <row r="812">
          <cell r="AX812" t="str">
            <v/>
          </cell>
          <cell r="AY812" t="str">
            <v/>
          </cell>
          <cell r="AZ812" t="str">
            <v/>
          </cell>
          <cell r="BA812" t="str">
            <v/>
          </cell>
          <cell r="BB812" t="str">
            <v/>
          </cell>
          <cell r="BC812" t="str">
            <v/>
          </cell>
        </row>
        <row r="813">
          <cell r="AX813" t="str">
            <v/>
          </cell>
          <cell r="AY813" t="str">
            <v/>
          </cell>
          <cell r="AZ813" t="str">
            <v/>
          </cell>
          <cell r="BA813" t="str">
            <v/>
          </cell>
          <cell r="BB813" t="str">
            <v/>
          </cell>
          <cell r="BC813" t="str">
            <v/>
          </cell>
        </row>
        <row r="814">
          <cell r="AX814" t="str">
            <v/>
          </cell>
          <cell r="AY814" t="str">
            <v/>
          </cell>
          <cell r="AZ814" t="str">
            <v/>
          </cell>
          <cell r="BA814" t="str">
            <v/>
          </cell>
          <cell r="BB814" t="str">
            <v/>
          </cell>
          <cell r="BC814" t="str">
            <v/>
          </cell>
        </row>
        <row r="815">
          <cell r="AX815" t="str">
            <v/>
          </cell>
          <cell r="AY815" t="str">
            <v/>
          </cell>
          <cell r="AZ815" t="str">
            <v/>
          </cell>
          <cell r="BA815" t="str">
            <v/>
          </cell>
          <cell r="BB815" t="str">
            <v/>
          </cell>
          <cell r="BC815" t="str">
            <v/>
          </cell>
        </row>
        <row r="816">
          <cell r="AX816" t="str">
            <v/>
          </cell>
          <cell r="AY816" t="str">
            <v/>
          </cell>
          <cell r="AZ816" t="str">
            <v/>
          </cell>
          <cell r="BA816" t="str">
            <v/>
          </cell>
          <cell r="BB816" t="str">
            <v/>
          </cell>
          <cell r="BC816" t="str">
            <v/>
          </cell>
        </row>
        <row r="817">
          <cell r="AX817" t="str">
            <v/>
          </cell>
          <cell r="AY817" t="str">
            <v/>
          </cell>
          <cell r="AZ817" t="str">
            <v/>
          </cell>
          <cell r="BA817" t="str">
            <v/>
          </cell>
          <cell r="BB817" t="str">
            <v/>
          </cell>
          <cell r="BC817" t="str">
            <v/>
          </cell>
        </row>
        <row r="818">
          <cell r="AX818" t="str">
            <v/>
          </cell>
          <cell r="AY818" t="str">
            <v/>
          </cell>
          <cell r="AZ818" t="str">
            <v/>
          </cell>
          <cell r="BA818" t="str">
            <v/>
          </cell>
          <cell r="BB818" t="str">
            <v/>
          </cell>
          <cell r="BC818" t="str">
            <v/>
          </cell>
        </row>
        <row r="819">
          <cell r="AX819" t="str">
            <v/>
          </cell>
          <cell r="AY819" t="str">
            <v/>
          </cell>
          <cell r="AZ819" t="str">
            <v/>
          </cell>
          <cell r="BA819" t="str">
            <v/>
          </cell>
          <cell r="BB819" t="str">
            <v/>
          </cell>
          <cell r="BC819" t="str">
            <v/>
          </cell>
        </row>
        <row r="820">
          <cell r="AX820" t="str">
            <v/>
          </cell>
          <cell r="AY820" t="str">
            <v/>
          </cell>
          <cell r="AZ820" t="str">
            <v/>
          </cell>
          <cell r="BA820" t="str">
            <v/>
          </cell>
          <cell r="BB820" t="str">
            <v/>
          </cell>
          <cell r="BC820" t="str">
            <v/>
          </cell>
        </row>
        <row r="821">
          <cell r="AX821" t="str">
            <v/>
          </cell>
          <cell r="AY821" t="str">
            <v/>
          </cell>
          <cell r="AZ821" t="str">
            <v/>
          </cell>
          <cell r="BA821" t="str">
            <v/>
          </cell>
          <cell r="BB821" t="str">
            <v/>
          </cell>
          <cell r="BC821" t="str">
            <v/>
          </cell>
        </row>
        <row r="822">
          <cell r="AX822" t="str">
            <v/>
          </cell>
          <cell r="AY822" t="str">
            <v/>
          </cell>
          <cell r="AZ822" t="str">
            <v/>
          </cell>
          <cell r="BA822" t="str">
            <v/>
          </cell>
          <cell r="BB822" t="str">
            <v/>
          </cell>
          <cell r="BC822" t="str">
            <v/>
          </cell>
        </row>
        <row r="823">
          <cell r="AX823" t="str">
            <v/>
          </cell>
          <cell r="AY823" t="str">
            <v/>
          </cell>
          <cell r="AZ823" t="str">
            <v/>
          </cell>
          <cell r="BA823" t="str">
            <v/>
          </cell>
          <cell r="BB823" t="str">
            <v/>
          </cell>
          <cell r="BC823" t="str">
            <v/>
          </cell>
        </row>
        <row r="824">
          <cell r="AX824" t="str">
            <v/>
          </cell>
          <cell r="AY824" t="str">
            <v/>
          </cell>
          <cell r="AZ824" t="str">
            <v/>
          </cell>
          <cell r="BA824" t="str">
            <v/>
          </cell>
          <cell r="BB824" t="str">
            <v/>
          </cell>
          <cell r="BC824" t="str">
            <v/>
          </cell>
        </row>
        <row r="825">
          <cell r="AX825" t="str">
            <v/>
          </cell>
          <cell r="AY825" t="str">
            <v/>
          </cell>
          <cell r="AZ825" t="str">
            <v/>
          </cell>
          <cell r="BA825" t="str">
            <v/>
          </cell>
          <cell r="BB825" t="str">
            <v/>
          </cell>
          <cell r="BC825" t="str">
            <v/>
          </cell>
        </row>
        <row r="826">
          <cell r="AX826" t="str">
            <v/>
          </cell>
          <cell r="AY826" t="str">
            <v/>
          </cell>
          <cell r="AZ826" t="str">
            <v/>
          </cell>
          <cell r="BA826" t="str">
            <v/>
          </cell>
          <cell r="BB826" t="str">
            <v/>
          </cell>
          <cell r="BC826" t="str">
            <v/>
          </cell>
        </row>
        <row r="827">
          <cell r="AX827" t="str">
            <v/>
          </cell>
          <cell r="AY827" t="str">
            <v/>
          </cell>
          <cell r="AZ827" t="str">
            <v/>
          </cell>
          <cell r="BA827" t="str">
            <v/>
          </cell>
          <cell r="BB827" t="str">
            <v/>
          </cell>
          <cell r="BC827" t="str">
            <v/>
          </cell>
        </row>
        <row r="828">
          <cell r="AX828" t="str">
            <v/>
          </cell>
          <cell r="AY828" t="str">
            <v/>
          </cell>
          <cell r="AZ828" t="str">
            <v/>
          </cell>
          <cell r="BA828" t="str">
            <v/>
          </cell>
          <cell r="BB828" t="str">
            <v/>
          </cell>
          <cell r="BC828" t="str">
            <v/>
          </cell>
        </row>
        <row r="829">
          <cell r="AX829" t="str">
            <v/>
          </cell>
          <cell r="AY829" t="str">
            <v/>
          </cell>
          <cell r="AZ829" t="str">
            <v/>
          </cell>
          <cell r="BA829" t="str">
            <v/>
          </cell>
          <cell r="BB829" t="str">
            <v/>
          </cell>
          <cell r="BC829" t="str">
            <v/>
          </cell>
        </row>
        <row r="830">
          <cell r="AX830" t="str">
            <v/>
          </cell>
          <cell r="AY830" t="str">
            <v/>
          </cell>
          <cell r="AZ830" t="str">
            <v/>
          </cell>
          <cell r="BA830" t="str">
            <v/>
          </cell>
          <cell r="BB830" t="str">
            <v/>
          </cell>
          <cell r="BC830" t="str">
            <v/>
          </cell>
        </row>
        <row r="831">
          <cell r="AX831" t="str">
            <v/>
          </cell>
          <cell r="AY831" t="str">
            <v/>
          </cell>
          <cell r="AZ831" t="str">
            <v/>
          </cell>
          <cell r="BA831" t="str">
            <v/>
          </cell>
          <cell r="BB831" t="str">
            <v/>
          </cell>
          <cell r="BC831" t="str">
            <v/>
          </cell>
        </row>
        <row r="832">
          <cell r="AX832" t="str">
            <v/>
          </cell>
          <cell r="AY832" t="str">
            <v/>
          </cell>
          <cell r="AZ832" t="str">
            <v/>
          </cell>
          <cell r="BA832" t="str">
            <v/>
          </cell>
          <cell r="BB832" t="str">
            <v/>
          </cell>
          <cell r="BC832" t="str">
            <v/>
          </cell>
        </row>
        <row r="833">
          <cell r="AX833" t="str">
            <v/>
          </cell>
          <cell r="AY833" t="str">
            <v/>
          </cell>
          <cell r="AZ833" t="str">
            <v/>
          </cell>
          <cell r="BA833" t="str">
            <v/>
          </cell>
          <cell r="BB833" t="str">
            <v/>
          </cell>
          <cell r="BC833" t="str">
            <v/>
          </cell>
        </row>
        <row r="834">
          <cell r="AX834" t="str">
            <v/>
          </cell>
          <cell r="AY834" t="str">
            <v/>
          </cell>
          <cell r="AZ834" t="str">
            <v/>
          </cell>
          <cell r="BA834" t="str">
            <v/>
          </cell>
          <cell r="BB834" t="str">
            <v/>
          </cell>
          <cell r="BC834" t="str">
            <v/>
          </cell>
        </row>
        <row r="835">
          <cell r="AX835" t="str">
            <v/>
          </cell>
          <cell r="AY835" t="str">
            <v/>
          </cell>
          <cell r="AZ835" t="str">
            <v/>
          </cell>
          <cell r="BA835" t="str">
            <v/>
          </cell>
          <cell r="BB835" t="str">
            <v/>
          </cell>
          <cell r="BC835" t="str">
            <v/>
          </cell>
        </row>
        <row r="836">
          <cell r="AX836" t="str">
            <v/>
          </cell>
          <cell r="AY836" t="str">
            <v/>
          </cell>
          <cell r="AZ836" t="str">
            <v/>
          </cell>
          <cell r="BA836" t="str">
            <v/>
          </cell>
          <cell r="BB836" t="str">
            <v/>
          </cell>
          <cell r="BC836" t="str">
            <v/>
          </cell>
        </row>
        <row r="837">
          <cell r="AX837" t="str">
            <v/>
          </cell>
          <cell r="AY837" t="str">
            <v/>
          </cell>
          <cell r="AZ837" t="str">
            <v/>
          </cell>
          <cell r="BA837" t="str">
            <v/>
          </cell>
          <cell r="BB837" t="str">
            <v/>
          </cell>
          <cell r="BC837" t="str">
            <v/>
          </cell>
        </row>
        <row r="838">
          <cell r="AX838" t="str">
            <v/>
          </cell>
          <cell r="AY838" t="str">
            <v/>
          </cell>
          <cell r="AZ838" t="str">
            <v/>
          </cell>
          <cell r="BA838" t="str">
            <v/>
          </cell>
          <cell r="BB838" t="str">
            <v/>
          </cell>
          <cell r="BC838" t="str">
            <v/>
          </cell>
        </row>
        <row r="839">
          <cell r="AX839" t="str">
            <v/>
          </cell>
          <cell r="AY839" t="str">
            <v/>
          </cell>
          <cell r="AZ839" t="str">
            <v/>
          </cell>
          <cell r="BA839" t="str">
            <v/>
          </cell>
          <cell r="BB839" t="str">
            <v/>
          </cell>
          <cell r="BC839" t="str">
            <v/>
          </cell>
        </row>
        <row r="840">
          <cell r="AX840" t="str">
            <v/>
          </cell>
          <cell r="AY840" t="str">
            <v/>
          </cell>
          <cell r="AZ840" t="str">
            <v/>
          </cell>
          <cell r="BA840" t="str">
            <v/>
          </cell>
          <cell r="BB840" t="str">
            <v/>
          </cell>
          <cell r="BC840" t="str">
            <v/>
          </cell>
        </row>
        <row r="841">
          <cell r="AX841" t="str">
            <v/>
          </cell>
          <cell r="AY841" t="str">
            <v/>
          </cell>
          <cell r="AZ841" t="str">
            <v/>
          </cell>
          <cell r="BA841" t="str">
            <v/>
          </cell>
          <cell r="BB841" t="str">
            <v/>
          </cell>
          <cell r="BC841" t="str">
            <v/>
          </cell>
        </row>
        <row r="842">
          <cell r="AX842" t="str">
            <v/>
          </cell>
          <cell r="AY842" t="str">
            <v/>
          </cell>
          <cell r="AZ842" t="str">
            <v/>
          </cell>
          <cell r="BA842" t="str">
            <v/>
          </cell>
          <cell r="BB842" t="str">
            <v/>
          </cell>
          <cell r="BC842" t="str">
            <v/>
          </cell>
        </row>
        <row r="843">
          <cell r="AX843" t="str">
            <v/>
          </cell>
          <cell r="AY843" t="str">
            <v/>
          </cell>
          <cell r="AZ843" t="str">
            <v/>
          </cell>
          <cell r="BA843" t="str">
            <v/>
          </cell>
          <cell r="BB843" t="str">
            <v/>
          </cell>
          <cell r="BC843" t="str">
            <v/>
          </cell>
        </row>
        <row r="844">
          <cell r="AX844" t="str">
            <v/>
          </cell>
          <cell r="AY844" t="str">
            <v/>
          </cell>
          <cell r="AZ844" t="str">
            <v/>
          </cell>
          <cell r="BA844" t="str">
            <v/>
          </cell>
          <cell r="BB844" t="str">
            <v/>
          </cell>
          <cell r="BC844" t="str">
            <v/>
          </cell>
        </row>
        <row r="845">
          <cell r="AX845" t="str">
            <v/>
          </cell>
          <cell r="AY845" t="str">
            <v/>
          </cell>
          <cell r="AZ845" t="str">
            <v/>
          </cell>
          <cell r="BA845" t="str">
            <v/>
          </cell>
          <cell r="BB845" t="str">
            <v/>
          </cell>
          <cell r="BC845" t="str">
            <v/>
          </cell>
        </row>
        <row r="846">
          <cell r="AX846" t="str">
            <v/>
          </cell>
          <cell r="AY846" t="str">
            <v/>
          </cell>
          <cell r="AZ846" t="str">
            <v/>
          </cell>
          <cell r="BA846" t="str">
            <v/>
          </cell>
          <cell r="BB846" t="str">
            <v/>
          </cell>
          <cell r="BC846" t="str">
            <v/>
          </cell>
        </row>
        <row r="847">
          <cell r="AX847" t="str">
            <v/>
          </cell>
          <cell r="AY847" t="str">
            <v/>
          </cell>
          <cell r="AZ847" t="str">
            <v/>
          </cell>
          <cell r="BA847" t="str">
            <v/>
          </cell>
          <cell r="BB847" t="str">
            <v/>
          </cell>
          <cell r="BC847" t="str">
            <v/>
          </cell>
        </row>
        <row r="848">
          <cell r="AX848" t="str">
            <v/>
          </cell>
          <cell r="AY848" t="str">
            <v/>
          </cell>
          <cell r="AZ848" t="str">
            <v/>
          </cell>
          <cell r="BA848" t="str">
            <v/>
          </cell>
          <cell r="BB848" t="str">
            <v/>
          </cell>
          <cell r="BC848" t="str">
            <v/>
          </cell>
        </row>
        <row r="849">
          <cell r="AX849" t="str">
            <v/>
          </cell>
          <cell r="AY849" t="str">
            <v/>
          </cell>
          <cell r="AZ849" t="str">
            <v/>
          </cell>
          <cell r="BA849" t="str">
            <v/>
          </cell>
          <cell r="BB849" t="str">
            <v/>
          </cell>
          <cell r="BC849" t="str">
            <v/>
          </cell>
        </row>
        <row r="850">
          <cell r="AX850" t="str">
            <v/>
          </cell>
          <cell r="AY850" t="str">
            <v/>
          </cell>
          <cell r="AZ850" t="str">
            <v/>
          </cell>
          <cell r="BA850" t="str">
            <v/>
          </cell>
          <cell r="BB850" t="str">
            <v/>
          </cell>
          <cell r="BC850" t="str">
            <v/>
          </cell>
        </row>
        <row r="851">
          <cell r="AX851" t="str">
            <v/>
          </cell>
          <cell r="AY851" t="str">
            <v/>
          </cell>
          <cell r="AZ851" t="str">
            <v/>
          </cell>
          <cell r="BA851" t="str">
            <v/>
          </cell>
          <cell r="BB851" t="str">
            <v/>
          </cell>
          <cell r="BC851" t="str">
            <v/>
          </cell>
        </row>
        <row r="852">
          <cell r="AX852" t="str">
            <v/>
          </cell>
          <cell r="AY852" t="str">
            <v/>
          </cell>
          <cell r="AZ852" t="str">
            <v/>
          </cell>
          <cell r="BA852" t="str">
            <v/>
          </cell>
          <cell r="BB852" t="str">
            <v/>
          </cell>
          <cell r="BC852" t="str">
            <v/>
          </cell>
        </row>
        <row r="853">
          <cell r="AX853" t="str">
            <v/>
          </cell>
          <cell r="AY853" t="str">
            <v/>
          </cell>
          <cell r="AZ853" t="str">
            <v/>
          </cell>
          <cell r="BA853" t="str">
            <v/>
          </cell>
          <cell r="BB853" t="str">
            <v/>
          </cell>
          <cell r="BC853" t="str">
            <v/>
          </cell>
        </row>
        <row r="854">
          <cell r="AX854" t="str">
            <v/>
          </cell>
          <cell r="AY854" t="str">
            <v/>
          </cell>
          <cell r="AZ854" t="str">
            <v/>
          </cell>
          <cell r="BA854" t="str">
            <v/>
          </cell>
          <cell r="BB854" t="str">
            <v/>
          </cell>
          <cell r="BC854" t="str">
            <v/>
          </cell>
        </row>
        <row r="855">
          <cell r="AX855" t="str">
            <v/>
          </cell>
          <cell r="AY855" t="str">
            <v/>
          </cell>
          <cell r="AZ855" t="str">
            <v/>
          </cell>
          <cell r="BA855" t="str">
            <v/>
          </cell>
          <cell r="BB855" t="str">
            <v/>
          </cell>
          <cell r="BC855" t="str">
            <v/>
          </cell>
        </row>
        <row r="856">
          <cell r="AX856" t="str">
            <v/>
          </cell>
          <cell r="AY856" t="str">
            <v/>
          </cell>
          <cell r="AZ856" t="str">
            <v/>
          </cell>
          <cell r="BA856" t="str">
            <v/>
          </cell>
          <cell r="BB856" t="str">
            <v/>
          </cell>
          <cell r="BC856" t="str">
            <v/>
          </cell>
        </row>
        <row r="857">
          <cell r="AX857" t="str">
            <v/>
          </cell>
          <cell r="AY857" t="str">
            <v/>
          </cell>
          <cell r="AZ857" t="str">
            <v/>
          </cell>
          <cell r="BA857" t="str">
            <v/>
          </cell>
          <cell r="BB857" t="str">
            <v/>
          </cell>
          <cell r="BC857" t="str">
            <v/>
          </cell>
        </row>
        <row r="858">
          <cell r="AX858" t="str">
            <v/>
          </cell>
          <cell r="AY858" t="str">
            <v/>
          </cell>
          <cell r="AZ858" t="str">
            <v/>
          </cell>
          <cell r="BA858" t="str">
            <v/>
          </cell>
          <cell r="BB858" t="str">
            <v/>
          </cell>
          <cell r="BC858" t="str">
            <v/>
          </cell>
        </row>
        <row r="859">
          <cell r="AX859" t="str">
            <v/>
          </cell>
          <cell r="AY859" t="str">
            <v/>
          </cell>
          <cell r="AZ859" t="str">
            <v/>
          </cell>
          <cell r="BA859" t="str">
            <v/>
          </cell>
          <cell r="BB859" t="str">
            <v/>
          </cell>
          <cell r="BC859" t="str">
            <v/>
          </cell>
        </row>
        <row r="860">
          <cell r="AX860" t="str">
            <v/>
          </cell>
          <cell r="AY860" t="str">
            <v/>
          </cell>
          <cell r="AZ860" t="str">
            <v/>
          </cell>
          <cell r="BA860" t="str">
            <v/>
          </cell>
          <cell r="BB860" t="str">
            <v/>
          </cell>
          <cell r="BC860" t="str">
            <v/>
          </cell>
        </row>
        <row r="861">
          <cell r="AX861" t="str">
            <v/>
          </cell>
          <cell r="AY861" t="str">
            <v/>
          </cell>
          <cell r="AZ861" t="str">
            <v/>
          </cell>
          <cell r="BA861" t="str">
            <v/>
          </cell>
          <cell r="BB861" t="str">
            <v/>
          </cell>
          <cell r="BC861" t="str">
            <v/>
          </cell>
        </row>
        <row r="862">
          <cell r="AX862" t="str">
            <v/>
          </cell>
          <cell r="AY862" t="str">
            <v/>
          </cell>
          <cell r="AZ862" t="str">
            <v/>
          </cell>
          <cell r="BA862" t="str">
            <v/>
          </cell>
          <cell r="BB862" t="str">
            <v/>
          </cell>
          <cell r="BC862" t="str">
            <v/>
          </cell>
        </row>
        <row r="863">
          <cell r="AX863" t="str">
            <v/>
          </cell>
          <cell r="AY863" t="str">
            <v/>
          </cell>
          <cell r="AZ863" t="str">
            <v/>
          </cell>
          <cell r="BA863" t="str">
            <v/>
          </cell>
          <cell r="BB863" t="str">
            <v/>
          </cell>
          <cell r="BC863" t="str">
            <v/>
          </cell>
        </row>
        <row r="864">
          <cell r="AX864" t="str">
            <v/>
          </cell>
          <cell r="AY864" t="str">
            <v/>
          </cell>
          <cell r="AZ864" t="str">
            <v/>
          </cell>
          <cell r="BA864" t="str">
            <v/>
          </cell>
          <cell r="BB864" t="str">
            <v/>
          </cell>
          <cell r="BC864" t="str">
            <v/>
          </cell>
        </row>
        <row r="865">
          <cell r="AX865" t="str">
            <v/>
          </cell>
          <cell r="AY865" t="str">
            <v/>
          </cell>
          <cell r="AZ865" t="str">
            <v/>
          </cell>
          <cell r="BA865" t="str">
            <v/>
          </cell>
          <cell r="BB865" t="str">
            <v/>
          </cell>
          <cell r="BC865" t="str">
            <v/>
          </cell>
        </row>
        <row r="866">
          <cell r="AX866" t="str">
            <v/>
          </cell>
          <cell r="AY866" t="str">
            <v/>
          </cell>
          <cell r="AZ866" t="str">
            <v/>
          </cell>
          <cell r="BA866" t="str">
            <v/>
          </cell>
          <cell r="BB866" t="str">
            <v/>
          </cell>
          <cell r="BC866" t="str">
            <v/>
          </cell>
        </row>
        <row r="867">
          <cell r="AX867" t="str">
            <v/>
          </cell>
          <cell r="AY867" t="str">
            <v/>
          </cell>
          <cell r="AZ867" t="str">
            <v/>
          </cell>
          <cell r="BA867" t="str">
            <v/>
          </cell>
          <cell r="BB867" t="str">
            <v/>
          </cell>
          <cell r="BC867" t="str">
            <v/>
          </cell>
        </row>
        <row r="868">
          <cell r="AX868" t="str">
            <v/>
          </cell>
          <cell r="AY868" t="str">
            <v/>
          </cell>
          <cell r="AZ868" t="str">
            <v/>
          </cell>
          <cell r="BA868" t="str">
            <v/>
          </cell>
          <cell r="BB868" t="str">
            <v/>
          </cell>
          <cell r="BC868" t="str">
            <v/>
          </cell>
        </row>
        <row r="869">
          <cell r="AX869" t="str">
            <v/>
          </cell>
          <cell r="AY869" t="str">
            <v/>
          </cell>
          <cell r="AZ869" t="str">
            <v/>
          </cell>
          <cell r="BA869" t="str">
            <v/>
          </cell>
          <cell r="BB869" t="str">
            <v/>
          </cell>
          <cell r="BC869" t="str">
            <v/>
          </cell>
        </row>
        <row r="870">
          <cell r="AX870" t="str">
            <v/>
          </cell>
          <cell r="AY870" t="str">
            <v/>
          </cell>
          <cell r="AZ870" t="str">
            <v/>
          </cell>
          <cell r="BA870" t="str">
            <v/>
          </cell>
          <cell r="BB870" t="str">
            <v/>
          </cell>
          <cell r="BC870" t="str">
            <v/>
          </cell>
        </row>
        <row r="871">
          <cell r="AX871" t="str">
            <v/>
          </cell>
          <cell r="AY871" t="str">
            <v/>
          </cell>
          <cell r="AZ871" t="str">
            <v/>
          </cell>
          <cell r="BA871" t="str">
            <v/>
          </cell>
          <cell r="BB871" t="str">
            <v/>
          </cell>
          <cell r="BC871" t="str">
            <v/>
          </cell>
        </row>
        <row r="872">
          <cell r="AX872" t="str">
            <v/>
          </cell>
          <cell r="AY872" t="str">
            <v/>
          </cell>
          <cell r="AZ872" t="str">
            <v/>
          </cell>
          <cell r="BA872" t="str">
            <v/>
          </cell>
          <cell r="BB872" t="str">
            <v/>
          </cell>
          <cell r="BC872" t="str">
            <v/>
          </cell>
        </row>
        <row r="873">
          <cell r="AX873" t="str">
            <v/>
          </cell>
          <cell r="AY873" t="str">
            <v/>
          </cell>
          <cell r="AZ873" t="str">
            <v/>
          </cell>
          <cell r="BA873" t="str">
            <v/>
          </cell>
          <cell r="BB873" t="str">
            <v/>
          </cell>
          <cell r="BC873" t="str">
            <v/>
          </cell>
        </row>
        <row r="874">
          <cell r="AX874" t="str">
            <v/>
          </cell>
          <cell r="AY874" t="str">
            <v/>
          </cell>
          <cell r="AZ874" t="str">
            <v/>
          </cell>
          <cell r="BA874" t="str">
            <v/>
          </cell>
          <cell r="BB874" t="str">
            <v/>
          </cell>
          <cell r="BC874" t="str">
            <v/>
          </cell>
        </row>
        <row r="875">
          <cell r="AX875" t="str">
            <v/>
          </cell>
          <cell r="AY875" t="str">
            <v/>
          </cell>
          <cell r="AZ875" t="str">
            <v/>
          </cell>
          <cell r="BA875" t="str">
            <v/>
          </cell>
          <cell r="BB875" t="str">
            <v/>
          </cell>
          <cell r="BC875" t="str">
            <v/>
          </cell>
        </row>
        <row r="876">
          <cell r="AX876" t="str">
            <v/>
          </cell>
          <cell r="AY876" t="str">
            <v/>
          </cell>
          <cell r="AZ876" t="str">
            <v/>
          </cell>
          <cell r="BA876" t="str">
            <v/>
          </cell>
          <cell r="BB876" t="str">
            <v/>
          </cell>
          <cell r="BC876" t="str">
            <v/>
          </cell>
        </row>
        <row r="877">
          <cell r="AX877" t="str">
            <v/>
          </cell>
          <cell r="AY877" t="str">
            <v/>
          </cell>
          <cell r="AZ877" t="str">
            <v/>
          </cell>
          <cell r="BA877" t="str">
            <v/>
          </cell>
          <cell r="BB877" t="str">
            <v/>
          </cell>
          <cell r="BC877" t="str">
            <v/>
          </cell>
        </row>
        <row r="878">
          <cell r="AX878" t="str">
            <v/>
          </cell>
          <cell r="AY878" t="str">
            <v/>
          </cell>
          <cell r="AZ878" t="str">
            <v/>
          </cell>
          <cell r="BA878" t="str">
            <v/>
          </cell>
          <cell r="BB878" t="str">
            <v/>
          </cell>
          <cell r="BC878" t="str">
            <v/>
          </cell>
        </row>
        <row r="879">
          <cell r="AX879" t="str">
            <v/>
          </cell>
          <cell r="AY879" t="str">
            <v/>
          </cell>
          <cell r="AZ879" t="str">
            <v/>
          </cell>
          <cell r="BA879" t="str">
            <v/>
          </cell>
          <cell r="BB879" t="str">
            <v/>
          </cell>
          <cell r="BC879" t="str">
            <v/>
          </cell>
        </row>
        <row r="880">
          <cell r="AX880" t="str">
            <v/>
          </cell>
          <cell r="AY880" t="str">
            <v/>
          </cell>
          <cell r="AZ880" t="str">
            <v/>
          </cell>
          <cell r="BA880" t="str">
            <v/>
          </cell>
          <cell r="BB880" t="str">
            <v/>
          </cell>
          <cell r="BC880" t="str">
            <v/>
          </cell>
        </row>
        <row r="881">
          <cell r="AX881" t="str">
            <v/>
          </cell>
          <cell r="AY881" t="str">
            <v/>
          </cell>
          <cell r="AZ881" t="str">
            <v/>
          </cell>
          <cell r="BA881" t="str">
            <v/>
          </cell>
          <cell r="BB881" t="str">
            <v/>
          </cell>
          <cell r="BC881" t="str">
            <v/>
          </cell>
        </row>
        <row r="882">
          <cell r="AX882" t="str">
            <v/>
          </cell>
          <cell r="AY882" t="str">
            <v/>
          </cell>
          <cell r="AZ882" t="str">
            <v/>
          </cell>
          <cell r="BA882" t="str">
            <v/>
          </cell>
          <cell r="BB882" t="str">
            <v/>
          </cell>
          <cell r="BC882" t="str">
            <v/>
          </cell>
        </row>
        <row r="883">
          <cell r="AX883" t="str">
            <v/>
          </cell>
          <cell r="AY883" t="str">
            <v/>
          </cell>
          <cell r="AZ883" t="str">
            <v/>
          </cell>
          <cell r="BA883" t="str">
            <v/>
          </cell>
          <cell r="BB883" t="str">
            <v/>
          </cell>
          <cell r="BC883" t="str">
            <v/>
          </cell>
        </row>
        <row r="884">
          <cell r="AX884" t="str">
            <v/>
          </cell>
          <cell r="AY884" t="str">
            <v/>
          </cell>
          <cell r="AZ884" t="str">
            <v/>
          </cell>
          <cell r="BA884" t="str">
            <v/>
          </cell>
          <cell r="BB884" t="str">
            <v/>
          </cell>
          <cell r="BC884" t="str">
            <v/>
          </cell>
        </row>
        <row r="885">
          <cell r="AX885" t="str">
            <v/>
          </cell>
          <cell r="AY885" t="str">
            <v/>
          </cell>
          <cell r="AZ885" t="str">
            <v/>
          </cell>
          <cell r="BA885" t="str">
            <v/>
          </cell>
          <cell r="BB885" t="str">
            <v/>
          </cell>
          <cell r="BC885" t="str">
            <v/>
          </cell>
        </row>
        <row r="886">
          <cell r="AX886" t="str">
            <v/>
          </cell>
          <cell r="AY886" t="str">
            <v/>
          </cell>
          <cell r="AZ886" t="str">
            <v/>
          </cell>
          <cell r="BA886" t="str">
            <v/>
          </cell>
          <cell r="BB886" t="str">
            <v/>
          </cell>
          <cell r="BC886" t="str">
            <v/>
          </cell>
        </row>
        <row r="887">
          <cell r="AX887" t="str">
            <v/>
          </cell>
          <cell r="AY887" t="str">
            <v/>
          </cell>
          <cell r="AZ887" t="str">
            <v/>
          </cell>
          <cell r="BA887" t="str">
            <v/>
          </cell>
          <cell r="BB887" t="str">
            <v/>
          </cell>
          <cell r="BC887" t="str">
            <v/>
          </cell>
        </row>
        <row r="888">
          <cell r="AX888" t="str">
            <v/>
          </cell>
          <cell r="AY888" t="str">
            <v/>
          </cell>
          <cell r="AZ888" t="str">
            <v/>
          </cell>
          <cell r="BA888" t="str">
            <v/>
          </cell>
          <cell r="BB888" t="str">
            <v/>
          </cell>
          <cell r="BC888" t="str">
            <v/>
          </cell>
        </row>
        <row r="889">
          <cell r="AX889" t="str">
            <v/>
          </cell>
          <cell r="AY889" t="str">
            <v/>
          </cell>
          <cell r="AZ889" t="str">
            <v/>
          </cell>
          <cell r="BA889" t="str">
            <v/>
          </cell>
          <cell r="BB889" t="str">
            <v/>
          </cell>
          <cell r="BC889" t="str">
            <v/>
          </cell>
        </row>
        <row r="890">
          <cell r="AX890" t="str">
            <v/>
          </cell>
          <cell r="AY890" t="str">
            <v/>
          </cell>
          <cell r="AZ890" t="str">
            <v/>
          </cell>
          <cell r="BA890" t="str">
            <v/>
          </cell>
          <cell r="BB890" t="str">
            <v/>
          </cell>
          <cell r="BC890" t="str">
            <v/>
          </cell>
        </row>
        <row r="891">
          <cell r="AX891" t="str">
            <v/>
          </cell>
          <cell r="AY891" t="str">
            <v/>
          </cell>
          <cell r="AZ891" t="str">
            <v/>
          </cell>
          <cell r="BA891" t="str">
            <v/>
          </cell>
          <cell r="BB891" t="str">
            <v/>
          </cell>
          <cell r="BC891" t="str">
            <v/>
          </cell>
        </row>
        <row r="892">
          <cell r="AX892" t="str">
            <v/>
          </cell>
          <cell r="AY892" t="str">
            <v/>
          </cell>
          <cell r="AZ892" t="str">
            <v/>
          </cell>
          <cell r="BA892" t="str">
            <v/>
          </cell>
          <cell r="BB892" t="str">
            <v/>
          </cell>
          <cell r="BC892" t="str">
            <v/>
          </cell>
        </row>
        <row r="893">
          <cell r="AX893" t="str">
            <v/>
          </cell>
          <cell r="AY893" t="str">
            <v/>
          </cell>
          <cell r="AZ893" t="str">
            <v/>
          </cell>
          <cell r="BA893" t="str">
            <v/>
          </cell>
          <cell r="BB893" t="str">
            <v/>
          </cell>
          <cell r="BC893" t="str">
            <v/>
          </cell>
        </row>
        <row r="894">
          <cell r="AX894" t="str">
            <v/>
          </cell>
          <cell r="AY894" t="str">
            <v/>
          </cell>
          <cell r="AZ894" t="str">
            <v/>
          </cell>
          <cell r="BA894" t="str">
            <v/>
          </cell>
          <cell r="BB894" t="str">
            <v/>
          </cell>
          <cell r="BC894" t="str">
            <v/>
          </cell>
        </row>
        <row r="895">
          <cell r="AX895" t="str">
            <v/>
          </cell>
          <cell r="AY895" t="str">
            <v/>
          </cell>
          <cell r="AZ895" t="str">
            <v/>
          </cell>
          <cell r="BA895" t="str">
            <v/>
          </cell>
          <cell r="BB895" t="str">
            <v/>
          </cell>
          <cell r="BC895" t="str">
            <v/>
          </cell>
        </row>
        <row r="896">
          <cell r="AX896" t="str">
            <v/>
          </cell>
          <cell r="AY896" t="str">
            <v/>
          </cell>
          <cell r="AZ896" t="str">
            <v/>
          </cell>
          <cell r="BA896" t="str">
            <v/>
          </cell>
          <cell r="BB896" t="str">
            <v/>
          </cell>
          <cell r="BC896" t="str">
            <v/>
          </cell>
        </row>
        <row r="897">
          <cell r="AX897" t="str">
            <v/>
          </cell>
          <cell r="AY897" t="str">
            <v/>
          </cell>
          <cell r="AZ897" t="str">
            <v/>
          </cell>
          <cell r="BA897" t="str">
            <v/>
          </cell>
          <cell r="BB897" t="str">
            <v/>
          </cell>
          <cell r="BC897" t="str">
            <v/>
          </cell>
        </row>
        <row r="898">
          <cell r="AX898" t="str">
            <v/>
          </cell>
          <cell r="AY898" t="str">
            <v/>
          </cell>
          <cell r="AZ898" t="str">
            <v/>
          </cell>
          <cell r="BA898" t="str">
            <v/>
          </cell>
          <cell r="BB898" t="str">
            <v/>
          </cell>
          <cell r="BC898" t="str">
            <v/>
          </cell>
        </row>
        <row r="899">
          <cell r="AX899" t="str">
            <v/>
          </cell>
          <cell r="AY899" t="str">
            <v/>
          </cell>
          <cell r="AZ899" t="str">
            <v/>
          </cell>
          <cell r="BA899" t="str">
            <v/>
          </cell>
          <cell r="BB899" t="str">
            <v/>
          </cell>
          <cell r="BC899" t="str">
            <v/>
          </cell>
        </row>
        <row r="900">
          <cell r="AX900" t="str">
            <v/>
          </cell>
          <cell r="AY900" t="str">
            <v/>
          </cell>
          <cell r="AZ900" t="str">
            <v/>
          </cell>
          <cell r="BA900" t="str">
            <v/>
          </cell>
          <cell r="BB900" t="str">
            <v/>
          </cell>
          <cell r="BC900" t="str">
            <v/>
          </cell>
        </row>
        <row r="901">
          <cell r="AX901" t="str">
            <v/>
          </cell>
          <cell r="AY901" t="str">
            <v/>
          </cell>
          <cell r="AZ901" t="str">
            <v/>
          </cell>
          <cell r="BA901" t="str">
            <v/>
          </cell>
          <cell r="BB901" t="str">
            <v/>
          </cell>
          <cell r="BC901" t="str">
            <v/>
          </cell>
        </row>
        <row r="902">
          <cell r="AX902" t="str">
            <v/>
          </cell>
          <cell r="AY902" t="str">
            <v/>
          </cell>
          <cell r="AZ902" t="str">
            <v/>
          </cell>
          <cell r="BA902" t="str">
            <v/>
          </cell>
          <cell r="BB902" t="str">
            <v/>
          </cell>
          <cell r="BC902" t="str">
            <v/>
          </cell>
        </row>
        <row r="903">
          <cell r="AX903" t="str">
            <v/>
          </cell>
          <cell r="AY903" t="str">
            <v/>
          </cell>
          <cell r="AZ903" t="str">
            <v/>
          </cell>
          <cell r="BA903" t="str">
            <v/>
          </cell>
          <cell r="BB903" t="str">
            <v/>
          </cell>
          <cell r="BC903" t="str">
            <v/>
          </cell>
        </row>
        <row r="904">
          <cell r="AX904" t="str">
            <v/>
          </cell>
          <cell r="AY904" t="str">
            <v/>
          </cell>
          <cell r="AZ904" t="str">
            <v/>
          </cell>
          <cell r="BA904" t="str">
            <v/>
          </cell>
          <cell r="BB904" t="str">
            <v/>
          </cell>
          <cell r="BC904" t="str">
            <v/>
          </cell>
        </row>
        <row r="905">
          <cell r="AX905" t="str">
            <v/>
          </cell>
          <cell r="AY905" t="str">
            <v/>
          </cell>
          <cell r="AZ905" t="str">
            <v/>
          </cell>
          <cell r="BA905" t="str">
            <v/>
          </cell>
          <cell r="BB905" t="str">
            <v/>
          </cell>
          <cell r="BC905" t="str">
            <v/>
          </cell>
        </row>
        <row r="906">
          <cell r="AX906" t="str">
            <v/>
          </cell>
          <cell r="AY906" t="str">
            <v/>
          </cell>
          <cell r="AZ906" t="str">
            <v/>
          </cell>
          <cell r="BA906" t="str">
            <v/>
          </cell>
          <cell r="BB906" t="str">
            <v/>
          </cell>
          <cell r="BC906" t="str">
            <v/>
          </cell>
        </row>
        <row r="907">
          <cell r="AX907" t="str">
            <v/>
          </cell>
          <cell r="AY907" t="str">
            <v/>
          </cell>
          <cell r="AZ907" t="str">
            <v/>
          </cell>
          <cell r="BA907" t="str">
            <v/>
          </cell>
          <cell r="BB907" t="str">
            <v/>
          </cell>
          <cell r="BC907" t="str">
            <v/>
          </cell>
        </row>
        <row r="908">
          <cell r="AX908" t="str">
            <v/>
          </cell>
          <cell r="AY908" t="str">
            <v/>
          </cell>
          <cell r="AZ908" t="str">
            <v/>
          </cell>
          <cell r="BA908" t="str">
            <v/>
          </cell>
          <cell r="BB908" t="str">
            <v/>
          </cell>
          <cell r="BC908" t="str">
            <v/>
          </cell>
        </row>
        <row r="909">
          <cell r="AX909" t="str">
            <v/>
          </cell>
          <cell r="AY909" t="str">
            <v/>
          </cell>
          <cell r="AZ909" t="str">
            <v/>
          </cell>
          <cell r="BA909" t="str">
            <v/>
          </cell>
          <cell r="BB909" t="str">
            <v/>
          </cell>
          <cell r="BC909" t="str">
            <v/>
          </cell>
        </row>
        <row r="910">
          <cell r="AX910" t="str">
            <v/>
          </cell>
          <cell r="AY910" t="str">
            <v/>
          </cell>
          <cell r="AZ910" t="str">
            <v/>
          </cell>
          <cell r="BA910" t="str">
            <v/>
          </cell>
          <cell r="BB910" t="str">
            <v/>
          </cell>
          <cell r="BC910" t="str">
            <v/>
          </cell>
        </row>
        <row r="911">
          <cell r="AX911" t="str">
            <v/>
          </cell>
          <cell r="AY911" t="str">
            <v/>
          </cell>
          <cell r="AZ911" t="str">
            <v/>
          </cell>
          <cell r="BA911" t="str">
            <v/>
          </cell>
          <cell r="BB911" t="str">
            <v/>
          </cell>
          <cell r="BC911" t="str">
            <v/>
          </cell>
        </row>
        <row r="912">
          <cell r="AX912" t="str">
            <v/>
          </cell>
          <cell r="AY912" t="str">
            <v/>
          </cell>
          <cell r="AZ912" t="str">
            <v/>
          </cell>
          <cell r="BA912" t="str">
            <v/>
          </cell>
          <cell r="BB912" t="str">
            <v/>
          </cell>
          <cell r="BC912" t="str">
            <v/>
          </cell>
        </row>
        <row r="913">
          <cell r="AX913" t="str">
            <v/>
          </cell>
          <cell r="AY913" t="str">
            <v/>
          </cell>
          <cell r="AZ913" t="str">
            <v/>
          </cell>
          <cell r="BA913" t="str">
            <v/>
          </cell>
          <cell r="BB913" t="str">
            <v/>
          </cell>
          <cell r="BC913" t="str">
            <v/>
          </cell>
        </row>
        <row r="914">
          <cell r="AX914" t="str">
            <v/>
          </cell>
          <cell r="AY914" t="str">
            <v/>
          </cell>
          <cell r="AZ914" t="str">
            <v/>
          </cell>
          <cell r="BA914" t="str">
            <v/>
          </cell>
          <cell r="BB914" t="str">
            <v/>
          </cell>
          <cell r="BC914" t="str">
            <v/>
          </cell>
        </row>
        <row r="915">
          <cell r="AX915" t="str">
            <v/>
          </cell>
          <cell r="AY915" t="str">
            <v/>
          </cell>
          <cell r="AZ915" t="str">
            <v/>
          </cell>
          <cell r="BA915" t="str">
            <v/>
          </cell>
          <cell r="BB915" t="str">
            <v/>
          </cell>
          <cell r="BC915" t="str">
            <v/>
          </cell>
        </row>
        <row r="916">
          <cell r="AX916" t="str">
            <v/>
          </cell>
          <cell r="AY916" t="str">
            <v/>
          </cell>
          <cell r="AZ916" t="str">
            <v/>
          </cell>
          <cell r="BA916" t="str">
            <v/>
          </cell>
          <cell r="BB916" t="str">
            <v/>
          </cell>
          <cell r="BC916" t="str">
            <v/>
          </cell>
        </row>
        <row r="917">
          <cell r="AX917" t="str">
            <v/>
          </cell>
          <cell r="AY917" t="str">
            <v/>
          </cell>
          <cell r="AZ917" t="str">
            <v/>
          </cell>
          <cell r="BA917" t="str">
            <v/>
          </cell>
          <cell r="BB917" t="str">
            <v/>
          </cell>
          <cell r="BC917" t="str">
            <v/>
          </cell>
        </row>
        <row r="918">
          <cell r="AX918" t="str">
            <v/>
          </cell>
          <cell r="AY918" t="str">
            <v/>
          </cell>
          <cell r="AZ918" t="str">
            <v/>
          </cell>
          <cell r="BA918" t="str">
            <v/>
          </cell>
          <cell r="BB918" t="str">
            <v/>
          </cell>
          <cell r="BC918" t="str">
            <v/>
          </cell>
        </row>
        <row r="919">
          <cell r="AX919" t="str">
            <v/>
          </cell>
          <cell r="AY919" t="str">
            <v/>
          </cell>
          <cell r="AZ919" t="str">
            <v/>
          </cell>
          <cell r="BA919" t="str">
            <v/>
          </cell>
          <cell r="BB919" t="str">
            <v/>
          </cell>
          <cell r="BC919" t="str">
            <v/>
          </cell>
        </row>
        <row r="920">
          <cell r="AX920" t="str">
            <v/>
          </cell>
          <cell r="AY920" t="str">
            <v/>
          </cell>
          <cell r="AZ920" t="str">
            <v/>
          </cell>
          <cell r="BA920" t="str">
            <v/>
          </cell>
          <cell r="BB920" t="str">
            <v/>
          </cell>
          <cell r="BC920" t="str">
            <v/>
          </cell>
        </row>
        <row r="921">
          <cell r="AX921" t="str">
            <v/>
          </cell>
          <cell r="AY921" t="str">
            <v/>
          </cell>
          <cell r="AZ921" t="str">
            <v/>
          </cell>
          <cell r="BA921" t="str">
            <v/>
          </cell>
          <cell r="BB921" t="str">
            <v/>
          </cell>
          <cell r="BC921" t="str">
            <v/>
          </cell>
        </row>
        <row r="922">
          <cell r="AX922" t="str">
            <v/>
          </cell>
          <cell r="AY922" t="str">
            <v/>
          </cell>
          <cell r="AZ922" t="str">
            <v/>
          </cell>
          <cell r="BA922" t="str">
            <v/>
          </cell>
          <cell r="BB922" t="str">
            <v/>
          </cell>
          <cell r="BC922" t="str">
            <v/>
          </cell>
        </row>
        <row r="923">
          <cell r="AX923" t="str">
            <v/>
          </cell>
          <cell r="AY923" t="str">
            <v/>
          </cell>
          <cell r="AZ923" t="str">
            <v/>
          </cell>
          <cell r="BA923" t="str">
            <v/>
          </cell>
          <cell r="BB923" t="str">
            <v/>
          </cell>
          <cell r="BC923" t="str">
            <v/>
          </cell>
        </row>
        <row r="924">
          <cell r="AX924" t="str">
            <v/>
          </cell>
          <cell r="AY924" t="str">
            <v/>
          </cell>
          <cell r="AZ924" t="str">
            <v/>
          </cell>
          <cell r="BA924" t="str">
            <v/>
          </cell>
          <cell r="BB924" t="str">
            <v/>
          </cell>
          <cell r="BC924" t="str">
            <v/>
          </cell>
        </row>
        <row r="925">
          <cell r="AX925" t="str">
            <v/>
          </cell>
          <cell r="AY925" t="str">
            <v/>
          </cell>
          <cell r="AZ925" t="str">
            <v/>
          </cell>
          <cell r="BA925" t="str">
            <v/>
          </cell>
          <cell r="BB925" t="str">
            <v/>
          </cell>
          <cell r="BC925" t="str">
            <v/>
          </cell>
        </row>
        <row r="926">
          <cell r="AX926" t="str">
            <v/>
          </cell>
          <cell r="AY926" t="str">
            <v/>
          </cell>
          <cell r="AZ926" t="str">
            <v/>
          </cell>
          <cell r="BA926" t="str">
            <v/>
          </cell>
          <cell r="BB926" t="str">
            <v/>
          </cell>
          <cell r="BC926" t="str">
            <v/>
          </cell>
        </row>
        <row r="927">
          <cell r="AX927" t="str">
            <v/>
          </cell>
          <cell r="AY927" t="str">
            <v/>
          </cell>
          <cell r="AZ927" t="str">
            <v/>
          </cell>
          <cell r="BA927" t="str">
            <v/>
          </cell>
          <cell r="BB927" t="str">
            <v/>
          </cell>
          <cell r="BC927" t="str">
            <v/>
          </cell>
        </row>
        <row r="928">
          <cell r="AX928" t="str">
            <v/>
          </cell>
          <cell r="AY928" t="str">
            <v/>
          </cell>
          <cell r="AZ928" t="str">
            <v/>
          </cell>
          <cell r="BA928" t="str">
            <v/>
          </cell>
          <cell r="BB928" t="str">
            <v/>
          </cell>
          <cell r="BC928" t="str">
            <v/>
          </cell>
        </row>
        <row r="929">
          <cell r="AX929" t="str">
            <v/>
          </cell>
          <cell r="AY929" t="str">
            <v/>
          </cell>
          <cell r="AZ929" t="str">
            <v/>
          </cell>
          <cell r="BA929" t="str">
            <v/>
          </cell>
          <cell r="BB929" t="str">
            <v/>
          </cell>
          <cell r="BC929" t="str">
            <v/>
          </cell>
        </row>
        <row r="930">
          <cell r="AX930" t="str">
            <v/>
          </cell>
          <cell r="AY930" t="str">
            <v/>
          </cell>
          <cell r="AZ930" t="str">
            <v/>
          </cell>
          <cell r="BA930" t="str">
            <v/>
          </cell>
          <cell r="BB930" t="str">
            <v/>
          </cell>
          <cell r="BC930" t="str">
            <v/>
          </cell>
        </row>
        <row r="931">
          <cell r="AX931" t="str">
            <v/>
          </cell>
          <cell r="AY931" t="str">
            <v/>
          </cell>
          <cell r="AZ931" t="str">
            <v/>
          </cell>
          <cell r="BA931" t="str">
            <v/>
          </cell>
          <cell r="BB931" t="str">
            <v/>
          </cell>
          <cell r="BC931" t="str">
            <v/>
          </cell>
        </row>
        <row r="932">
          <cell r="AX932" t="str">
            <v/>
          </cell>
          <cell r="AY932" t="str">
            <v/>
          </cell>
          <cell r="AZ932" t="str">
            <v/>
          </cell>
          <cell r="BA932" t="str">
            <v/>
          </cell>
          <cell r="BB932" t="str">
            <v/>
          </cell>
          <cell r="BC932" t="str">
            <v/>
          </cell>
        </row>
        <row r="933">
          <cell r="AX933" t="str">
            <v/>
          </cell>
          <cell r="AY933" t="str">
            <v/>
          </cell>
          <cell r="AZ933" t="str">
            <v/>
          </cell>
          <cell r="BA933" t="str">
            <v/>
          </cell>
          <cell r="BB933" t="str">
            <v/>
          </cell>
          <cell r="BC933" t="str">
            <v/>
          </cell>
        </row>
        <row r="934">
          <cell r="AX934" t="str">
            <v/>
          </cell>
          <cell r="AY934" t="str">
            <v/>
          </cell>
          <cell r="AZ934" t="str">
            <v/>
          </cell>
          <cell r="BA934" t="str">
            <v/>
          </cell>
          <cell r="BB934" t="str">
            <v/>
          </cell>
          <cell r="BC934" t="str">
            <v/>
          </cell>
        </row>
        <row r="935">
          <cell r="AX935" t="str">
            <v/>
          </cell>
          <cell r="AY935" t="str">
            <v/>
          </cell>
          <cell r="AZ935" t="str">
            <v/>
          </cell>
          <cell r="BA935" t="str">
            <v/>
          </cell>
          <cell r="BB935" t="str">
            <v/>
          </cell>
          <cell r="BC935" t="str">
            <v/>
          </cell>
        </row>
        <row r="936">
          <cell r="AX936" t="str">
            <v/>
          </cell>
          <cell r="AY936" t="str">
            <v/>
          </cell>
          <cell r="AZ936" t="str">
            <v/>
          </cell>
          <cell r="BA936" t="str">
            <v/>
          </cell>
          <cell r="BB936" t="str">
            <v/>
          </cell>
          <cell r="BC936" t="str">
            <v/>
          </cell>
        </row>
        <row r="937">
          <cell r="AX937" t="str">
            <v/>
          </cell>
          <cell r="AY937" t="str">
            <v/>
          </cell>
          <cell r="AZ937" t="str">
            <v/>
          </cell>
          <cell r="BA937" t="str">
            <v/>
          </cell>
          <cell r="BB937" t="str">
            <v/>
          </cell>
          <cell r="BC937" t="str">
            <v/>
          </cell>
        </row>
        <row r="938">
          <cell r="AX938" t="str">
            <v/>
          </cell>
          <cell r="AY938" t="str">
            <v/>
          </cell>
          <cell r="AZ938" t="str">
            <v/>
          </cell>
          <cell r="BA938" t="str">
            <v/>
          </cell>
          <cell r="BB938" t="str">
            <v/>
          </cell>
          <cell r="BC938" t="str">
            <v/>
          </cell>
        </row>
        <row r="939">
          <cell r="AX939" t="str">
            <v/>
          </cell>
          <cell r="AY939" t="str">
            <v/>
          </cell>
          <cell r="AZ939" t="str">
            <v/>
          </cell>
          <cell r="BA939" t="str">
            <v/>
          </cell>
          <cell r="BB939" t="str">
            <v/>
          </cell>
          <cell r="BC939" t="str">
            <v/>
          </cell>
        </row>
        <row r="940">
          <cell r="AX940" t="str">
            <v/>
          </cell>
          <cell r="AY940" t="str">
            <v/>
          </cell>
          <cell r="AZ940" t="str">
            <v/>
          </cell>
          <cell r="BA940" t="str">
            <v/>
          </cell>
          <cell r="BB940" t="str">
            <v/>
          </cell>
          <cell r="BC940" t="str">
            <v/>
          </cell>
        </row>
        <row r="941">
          <cell r="AX941" t="str">
            <v/>
          </cell>
          <cell r="AY941" t="str">
            <v/>
          </cell>
          <cell r="AZ941" t="str">
            <v/>
          </cell>
          <cell r="BA941" t="str">
            <v/>
          </cell>
          <cell r="BB941" t="str">
            <v/>
          </cell>
          <cell r="BC941" t="str">
            <v/>
          </cell>
        </row>
        <row r="942">
          <cell r="AX942" t="str">
            <v/>
          </cell>
          <cell r="AY942" t="str">
            <v/>
          </cell>
          <cell r="AZ942" t="str">
            <v/>
          </cell>
          <cell r="BA942" t="str">
            <v/>
          </cell>
          <cell r="BB942" t="str">
            <v/>
          </cell>
          <cell r="BC942" t="str">
            <v/>
          </cell>
        </row>
        <row r="943">
          <cell r="AX943" t="str">
            <v/>
          </cell>
          <cell r="AY943" t="str">
            <v/>
          </cell>
          <cell r="AZ943" t="str">
            <v/>
          </cell>
          <cell r="BA943" t="str">
            <v/>
          </cell>
          <cell r="BB943" t="str">
            <v/>
          </cell>
          <cell r="BC943" t="str">
            <v/>
          </cell>
        </row>
        <row r="944">
          <cell r="AX944" t="str">
            <v/>
          </cell>
          <cell r="AY944" t="str">
            <v/>
          </cell>
          <cell r="AZ944" t="str">
            <v/>
          </cell>
          <cell r="BA944" t="str">
            <v/>
          </cell>
          <cell r="BB944" t="str">
            <v/>
          </cell>
          <cell r="BC944" t="str">
            <v/>
          </cell>
        </row>
        <row r="945">
          <cell r="AX945" t="str">
            <v/>
          </cell>
          <cell r="AY945" t="str">
            <v/>
          </cell>
          <cell r="AZ945" t="str">
            <v/>
          </cell>
          <cell r="BA945" t="str">
            <v/>
          </cell>
          <cell r="BB945" t="str">
            <v/>
          </cell>
          <cell r="BC945" t="str">
            <v/>
          </cell>
        </row>
        <row r="946">
          <cell r="AX946" t="str">
            <v/>
          </cell>
          <cell r="AY946" t="str">
            <v/>
          </cell>
          <cell r="AZ946" t="str">
            <v/>
          </cell>
          <cell r="BA946" t="str">
            <v/>
          </cell>
          <cell r="BB946" t="str">
            <v/>
          </cell>
          <cell r="BC946" t="str">
            <v/>
          </cell>
        </row>
        <row r="947">
          <cell r="AX947" t="str">
            <v/>
          </cell>
          <cell r="AY947" t="str">
            <v/>
          </cell>
          <cell r="AZ947" t="str">
            <v/>
          </cell>
          <cell r="BA947" t="str">
            <v/>
          </cell>
          <cell r="BB947" t="str">
            <v/>
          </cell>
          <cell r="BC947" t="str">
            <v/>
          </cell>
        </row>
        <row r="948">
          <cell r="AX948" t="str">
            <v/>
          </cell>
          <cell r="AY948" t="str">
            <v/>
          </cell>
          <cell r="AZ948" t="str">
            <v/>
          </cell>
          <cell r="BA948" t="str">
            <v/>
          </cell>
          <cell r="BB948" t="str">
            <v/>
          </cell>
          <cell r="BC948" t="str">
            <v/>
          </cell>
        </row>
        <row r="949">
          <cell r="AX949" t="str">
            <v/>
          </cell>
          <cell r="AY949" t="str">
            <v/>
          </cell>
          <cell r="AZ949" t="str">
            <v/>
          </cell>
          <cell r="BA949" t="str">
            <v/>
          </cell>
          <cell r="BB949" t="str">
            <v/>
          </cell>
          <cell r="BC949" t="str">
            <v/>
          </cell>
        </row>
        <row r="950">
          <cell r="AX950" t="str">
            <v/>
          </cell>
          <cell r="AY950" t="str">
            <v/>
          </cell>
          <cell r="AZ950" t="str">
            <v/>
          </cell>
          <cell r="BA950" t="str">
            <v/>
          </cell>
          <cell r="BB950" t="str">
            <v/>
          </cell>
          <cell r="BC950" t="str">
            <v/>
          </cell>
        </row>
        <row r="951">
          <cell r="AX951" t="str">
            <v/>
          </cell>
          <cell r="AY951" t="str">
            <v/>
          </cell>
          <cell r="AZ951" t="str">
            <v/>
          </cell>
          <cell r="BA951" t="str">
            <v/>
          </cell>
          <cell r="BB951" t="str">
            <v/>
          </cell>
          <cell r="BC951" t="str">
            <v/>
          </cell>
        </row>
        <row r="952">
          <cell r="AX952" t="str">
            <v/>
          </cell>
          <cell r="AY952" t="str">
            <v/>
          </cell>
          <cell r="AZ952" t="str">
            <v/>
          </cell>
          <cell r="BA952" t="str">
            <v/>
          </cell>
          <cell r="BB952" t="str">
            <v/>
          </cell>
          <cell r="BC952" t="str">
            <v/>
          </cell>
        </row>
        <row r="953">
          <cell r="AX953" t="str">
            <v/>
          </cell>
          <cell r="AY953" t="str">
            <v/>
          </cell>
          <cell r="AZ953" t="str">
            <v/>
          </cell>
          <cell r="BA953" t="str">
            <v/>
          </cell>
          <cell r="BB953" t="str">
            <v/>
          </cell>
          <cell r="BC953" t="str">
            <v/>
          </cell>
        </row>
        <row r="954">
          <cell r="AX954" t="str">
            <v/>
          </cell>
          <cell r="AY954" t="str">
            <v/>
          </cell>
          <cell r="AZ954" t="str">
            <v/>
          </cell>
          <cell r="BA954" t="str">
            <v/>
          </cell>
          <cell r="BB954" t="str">
            <v/>
          </cell>
          <cell r="BC954" t="str">
            <v/>
          </cell>
        </row>
        <row r="955">
          <cell r="AX955" t="str">
            <v/>
          </cell>
          <cell r="AY955" t="str">
            <v/>
          </cell>
          <cell r="AZ955" t="str">
            <v/>
          </cell>
          <cell r="BA955" t="str">
            <v/>
          </cell>
          <cell r="BB955" t="str">
            <v/>
          </cell>
          <cell r="BC955" t="str">
            <v/>
          </cell>
        </row>
        <row r="956">
          <cell r="AX956" t="str">
            <v/>
          </cell>
          <cell r="AY956" t="str">
            <v/>
          </cell>
          <cell r="AZ956" t="str">
            <v/>
          </cell>
          <cell r="BA956" t="str">
            <v/>
          </cell>
          <cell r="BB956" t="str">
            <v/>
          </cell>
          <cell r="BC956" t="str">
            <v/>
          </cell>
        </row>
        <row r="957">
          <cell r="AX957" t="str">
            <v/>
          </cell>
          <cell r="AY957" t="str">
            <v/>
          </cell>
          <cell r="AZ957" t="str">
            <v/>
          </cell>
          <cell r="BA957" t="str">
            <v/>
          </cell>
          <cell r="BB957" t="str">
            <v/>
          </cell>
          <cell r="BC957" t="str">
            <v/>
          </cell>
        </row>
        <row r="958">
          <cell r="AX958" t="str">
            <v/>
          </cell>
          <cell r="AY958" t="str">
            <v/>
          </cell>
          <cell r="AZ958" t="str">
            <v/>
          </cell>
          <cell r="BA958" t="str">
            <v/>
          </cell>
          <cell r="BB958" t="str">
            <v/>
          </cell>
          <cell r="BC958" t="str">
            <v/>
          </cell>
        </row>
        <row r="959">
          <cell r="AX959" t="str">
            <v/>
          </cell>
          <cell r="AY959" t="str">
            <v/>
          </cell>
          <cell r="AZ959" t="str">
            <v/>
          </cell>
          <cell r="BA959" t="str">
            <v/>
          </cell>
          <cell r="BB959" t="str">
            <v/>
          </cell>
          <cell r="BC959" t="str">
            <v/>
          </cell>
        </row>
        <row r="960">
          <cell r="AX960" t="str">
            <v/>
          </cell>
          <cell r="AY960" t="str">
            <v/>
          </cell>
          <cell r="AZ960" t="str">
            <v/>
          </cell>
          <cell r="BA960" t="str">
            <v/>
          </cell>
          <cell r="BB960" t="str">
            <v/>
          </cell>
          <cell r="BC960" t="str">
            <v/>
          </cell>
        </row>
        <row r="961">
          <cell r="AX961" t="str">
            <v/>
          </cell>
          <cell r="AY961" t="str">
            <v/>
          </cell>
          <cell r="AZ961" t="str">
            <v/>
          </cell>
          <cell r="BA961" t="str">
            <v/>
          </cell>
          <cell r="BB961" t="str">
            <v/>
          </cell>
          <cell r="BC961" t="str">
            <v/>
          </cell>
        </row>
        <row r="962">
          <cell r="AX962" t="str">
            <v/>
          </cell>
          <cell r="AY962" t="str">
            <v/>
          </cell>
          <cell r="AZ962" t="str">
            <v/>
          </cell>
          <cell r="BA962" t="str">
            <v/>
          </cell>
          <cell r="BB962" t="str">
            <v/>
          </cell>
          <cell r="BC962" t="str">
            <v/>
          </cell>
        </row>
        <row r="963">
          <cell r="AX963" t="str">
            <v/>
          </cell>
          <cell r="AY963" t="str">
            <v/>
          </cell>
          <cell r="AZ963" t="str">
            <v/>
          </cell>
          <cell r="BA963" t="str">
            <v/>
          </cell>
          <cell r="BB963" t="str">
            <v/>
          </cell>
          <cell r="BC963" t="str">
            <v/>
          </cell>
        </row>
        <row r="964">
          <cell r="AX964" t="str">
            <v/>
          </cell>
          <cell r="AY964" t="str">
            <v/>
          </cell>
          <cell r="AZ964" t="str">
            <v/>
          </cell>
          <cell r="BA964" t="str">
            <v/>
          </cell>
          <cell r="BB964" t="str">
            <v/>
          </cell>
          <cell r="BC964" t="str">
            <v/>
          </cell>
        </row>
        <row r="965">
          <cell r="AX965" t="str">
            <v/>
          </cell>
          <cell r="AY965" t="str">
            <v/>
          </cell>
          <cell r="AZ965" t="str">
            <v/>
          </cell>
          <cell r="BA965" t="str">
            <v/>
          </cell>
          <cell r="BB965" t="str">
            <v/>
          </cell>
          <cell r="BC965" t="str">
            <v/>
          </cell>
        </row>
        <row r="966">
          <cell r="AX966" t="str">
            <v/>
          </cell>
          <cell r="AY966" t="str">
            <v/>
          </cell>
          <cell r="AZ966" t="str">
            <v/>
          </cell>
          <cell r="BA966" t="str">
            <v/>
          </cell>
          <cell r="BB966" t="str">
            <v/>
          </cell>
          <cell r="BC966" t="str">
            <v/>
          </cell>
        </row>
        <row r="967">
          <cell r="AX967" t="str">
            <v/>
          </cell>
          <cell r="AY967" t="str">
            <v/>
          </cell>
          <cell r="AZ967" t="str">
            <v/>
          </cell>
          <cell r="BA967" t="str">
            <v/>
          </cell>
          <cell r="BB967" t="str">
            <v/>
          </cell>
          <cell r="BC967" t="str">
            <v/>
          </cell>
        </row>
        <row r="968">
          <cell r="AX968" t="str">
            <v/>
          </cell>
          <cell r="AY968" t="str">
            <v/>
          </cell>
          <cell r="AZ968" t="str">
            <v/>
          </cell>
          <cell r="BA968" t="str">
            <v/>
          </cell>
          <cell r="BB968" t="str">
            <v/>
          </cell>
          <cell r="BC968" t="str">
            <v/>
          </cell>
        </row>
        <row r="969">
          <cell r="AX969" t="str">
            <v/>
          </cell>
          <cell r="AY969" t="str">
            <v/>
          </cell>
          <cell r="AZ969" t="str">
            <v/>
          </cell>
          <cell r="BA969" t="str">
            <v/>
          </cell>
          <cell r="BB969" t="str">
            <v/>
          </cell>
          <cell r="BC969" t="str">
            <v/>
          </cell>
        </row>
        <row r="970">
          <cell r="AX970" t="str">
            <v/>
          </cell>
          <cell r="AY970" t="str">
            <v/>
          </cell>
          <cell r="AZ970" t="str">
            <v/>
          </cell>
          <cell r="BA970" t="str">
            <v/>
          </cell>
          <cell r="BB970" t="str">
            <v/>
          </cell>
          <cell r="BC970" t="str">
            <v/>
          </cell>
        </row>
        <row r="971">
          <cell r="AX971" t="str">
            <v/>
          </cell>
          <cell r="AY971" t="str">
            <v/>
          </cell>
          <cell r="AZ971" t="str">
            <v/>
          </cell>
          <cell r="BA971" t="str">
            <v/>
          </cell>
          <cell r="BB971" t="str">
            <v/>
          </cell>
          <cell r="BC971" t="str">
            <v/>
          </cell>
        </row>
        <row r="972">
          <cell r="AX972" t="str">
            <v/>
          </cell>
          <cell r="AY972" t="str">
            <v/>
          </cell>
          <cell r="AZ972" t="str">
            <v/>
          </cell>
          <cell r="BA972" t="str">
            <v/>
          </cell>
          <cell r="BB972" t="str">
            <v/>
          </cell>
          <cell r="BC972" t="str">
            <v/>
          </cell>
        </row>
        <row r="973">
          <cell r="AX973" t="str">
            <v/>
          </cell>
          <cell r="AY973" t="str">
            <v/>
          </cell>
          <cell r="AZ973" t="str">
            <v/>
          </cell>
          <cell r="BA973" t="str">
            <v/>
          </cell>
          <cell r="BB973" t="str">
            <v/>
          </cell>
          <cell r="BC973" t="str">
            <v/>
          </cell>
        </row>
        <row r="974">
          <cell r="AX974" t="str">
            <v/>
          </cell>
          <cell r="AY974" t="str">
            <v/>
          </cell>
          <cell r="AZ974" t="str">
            <v/>
          </cell>
          <cell r="BA974" t="str">
            <v/>
          </cell>
          <cell r="BB974" t="str">
            <v/>
          </cell>
          <cell r="BC974" t="str">
            <v/>
          </cell>
        </row>
        <row r="975">
          <cell r="AX975" t="str">
            <v/>
          </cell>
          <cell r="AY975" t="str">
            <v/>
          </cell>
          <cell r="AZ975" t="str">
            <v/>
          </cell>
          <cell r="BA975" t="str">
            <v/>
          </cell>
          <cell r="BB975" t="str">
            <v/>
          </cell>
          <cell r="BC975" t="str">
            <v/>
          </cell>
        </row>
        <row r="976">
          <cell r="AX976" t="str">
            <v/>
          </cell>
          <cell r="AY976" t="str">
            <v/>
          </cell>
          <cell r="AZ976" t="str">
            <v/>
          </cell>
          <cell r="BA976" t="str">
            <v/>
          </cell>
          <cell r="BB976" t="str">
            <v/>
          </cell>
          <cell r="BC976" t="str">
            <v/>
          </cell>
        </row>
        <row r="977">
          <cell r="AX977" t="str">
            <v/>
          </cell>
          <cell r="AY977" t="str">
            <v/>
          </cell>
          <cell r="AZ977" t="str">
            <v/>
          </cell>
          <cell r="BA977" t="str">
            <v/>
          </cell>
          <cell r="BB977" t="str">
            <v/>
          </cell>
          <cell r="BC977" t="str">
            <v/>
          </cell>
        </row>
        <row r="978">
          <cell r="AX978" t="str">
            <v/>
          </cell>
          <cell r="AY978" t="str">
            <v/>
          </cell>
          <cell r="AZ978" t="str">
            <v/>
          </cell>
          <cell r="BA978" t="str">
            <v/>
          </cell>
          <cell r="BB978" t="str">
            <v/>
          </cell>
          <cell r="BC978" t="str">
            <v/>
          </cell>
        </row>
        <row r="979">
          <cell r="AX979" t="str">
            <v/>
          </cell>
          <cell r="AY979" t="str">
            <v/>
          </cell>
          <cell r="AZ979" t="str">
            <v/>
          </cell>
          <cell r="BA979" t="str">
            <v/>
          </cell>
          <cell r="BB979" t="str">
            <v/>
          </cell>
          <cell r="BC979" t="str">
            <v/>
          </cell>
        </row>
        <row r="980">
          <cell r="AX980" t="str">
            <v/>
          </cell>
          <cell r="AY980" t="str">
            <v/>
          </cell>
          <cell r="AZ980" t="str">
            <v/>
          </cell>
          <cell r="BA980" t="str">
            <v/>
          </cell>
          <cell r="BB980" t="str">
            <v/>
          </cell>
          <cell r="BC980" t="str">
            <v/>
          </cell>
        </row>
        <row r="981">
          <cell r="AX981" t="str">
            <v/>
          </cell>
          <cell r="AY981" t="str">
            <v/>
          </cell>
          <cell r="AZ981" t="str">
            <v/>
          </cell>
          <cell r="BA981" t="str">
            <v/>
          </cell>
          <cell r="BB981" t="str">
            <v/>
          </cell>
          <cell r="BC981" t="str">
            <v/>
          </cell>
        </row>
        <row r="982">
          <cell r="AX982" t="str">
            <v/>
          </cell>
          <cell r="AY982" t="str">
            <v/>
          </cell>
          <cell r="AZ982" t="str">
            <v/>
          </cell>
          <cell r="BA982" t="str">
            <v/>
          </cell>
          <cell r="BB982" t="str">
            <v/>
          </cell>
          <cell r="BC982" t="str">
            <v/>
          </cell>
        </row>
        <row r="983">
          <cell r="AX983" t="str">
            <v/>
          </cell>
          <cell r="AY983" t="str">
            <v/>
          </cell>
          <cell r="AZ983" t="str">
            <v/>
          </cell>
          <cell r="BA983" t="str">
            <v/>
          </cell>
          <cell r="BB983" t="str">
            <v/>
          </cell>
          <cell r="BC983" t="str">
            <v/>
          </cell>
        </row>
        <row r="984">
          <cell r="AX984" t="str">
            <v/>
          </cell>
          <cell r="AY984" t="str">
            <v/>
          </cell>
          <cell r="AZ984" t="str">
            <v/>
          </cell>
          <cell r="BA984" t="str">
            <v/>
          </cell>
          <cell r="BB984" t="str">
            <v/>
          </cell>
          <cell r="BC984" t="str">
            <v/>
          </cell>
        </row>
        <row r="985">
          <cell r="AX985" t="str">
            <v/>
          </cell>
          <cell r="AY985" t="str">
            <v/>
          </cell>
          <cell r="AZ985" t="str">
            <v/>
          </cell>
          <cell r="BA985" t="str">
            <v/>
          </cell>
          <cell r="BB985" t="str">
            <v/>
          </cell>
          <cell r="BC985" t="str">
            <v/>
          </cell>
        </row>
        <row r="986">
          <cell r="AX986" t="str">
            <v/>
          </cell>
          <cell r="AY986" t="str">
            <v/>
          </cell>
          <cell r="AZ986" t="str">
            <v/>
          </cell>
          <cell r="BA986" t="str">
            <v/>
          </cell>
          <cell r="BB986" t="str">
            <v/>
          </cell>
          <cell r="BC986" t="str">
            <v/>
          </cell>
        </row>
        <row r="987">
          <cell r="AX987" t="str">
            <v/>
          </cell>
          <cell r="AY987" t="str">
            <v/>
          </cell>
          <cell r="AZ987" t="str">
            <v/>
          </cell>
          <cell r="BA987" t="str">
            <v/>
          </cell>
          <cell r="BB987" t="str">
            <v/>
          </cell>
          <cell r="BC987" t="str">
            <v/>
          </cell>
        </row>
        <row r="988">
          <cell r="AX988" t="str">
            <v/>
          </cell>
          <cell r="AY988" t="str">
            <v/>
          </cell>
          <cell r="AZ988" t="str">
            <v/>
          </cell>
          <cell r="BA988" t="str">
            <v/>
          </cell>
          <cell r="BB988" t="str">
            <v/>
          </cell>
          <cell r="BC988" t="str">
            <v/>
          </cell>
        </row>
        <row r="989">
          <cell r="AX989" t="str">
            <v/>
          </cell>
          <cell r="AY989" t="str">
            <v/>
          </cell>
          <cell r="AZ989" t="str">
            <v/>
          </cell>
          <cell r="BA989" t="str">
            <v/>
          </cell>
          <cell r="BB989" t="str">
            <v/>
          </cell>
          <cell r="BC989" t="str">
            <v/>
          </cell>
        </row>
        <row r="990">
          <cell r="AX990" t="str">
            <v/>
          </cell>
          <cell r="AY990" t="str">
            <v/>
          </cell>
          <cell r="AZ990" t="str">
            <v/>
          </cell>
          <cell r="BA990" t="str">
            <v/>
          </cell>
          <cell r="BB990" t="str">
            <v/>
          </cell>
          <cell r="BC990" t="str">
            <v/>
          </cell>
        </row>
        <row r="991">
          <cell r="AX991" t="str">
            <v/>
          </cell>
          <cell r="AY991" t="str">
            <v/>
          </cell>
          <cell r="AZ991" t="str">
            <v/>
          </cell>
          <cell r="BA991" t="str">
            <v/>
          </cell>
          <cell r="BB991" t="str">
            <v/>
          </cell>
          <cell r="BC991" t="str">
            <v/>
          </cell>
        </row>
        <row r="992">
          <cell r="AX992" t="str">
            <v/>
          </cell>
          <cell r="AY992" t="str">
            <v/>
          </cell>
          <cell r="AZ992" t="str">
            <v/>
          </cell>
          <cell r="BA992" t="str">
            <v/>
          </cell>
          <cell r="BB992" t="str">
            <v/>
          </cell>
          <cell r="BC992" t="str">
            <v/>
          </cell>
        </row>
        <row r="993">
          <cell r="AX993" t="str">
            <v/>
          </cell>
          <cell r="AY993" t="str">
            <v/>
          </cell>
          <cell r="AZ993" t="str">
            <v/>
          </cell>
          <cell r="BA993" t="str">
            <v/>
          </cell>
          <cell r="BB993" t="str">
            <v/>
          </cell>
          <cell r="BC993" t="str">
            <v/>
          </cell>
        </row>
        <row r="994">
          <cell r="AX994" t="str">
            <v/>
          </cell>
          <cell r="AY994" t="str">
            <v/>
          </cell>
          <cell r="AZ994" t="str">
            <v/>
          </cell>
          <cell r="BA994" t="str">
            <v/>
          </cell>
          <cell r="BB994" t="str">
            <v/>
          </cell>
          <cell r="BC994" t="str">
            <v/>
          </cell>
        </row>
        <row r="995">
          <cell r="AX995" t="str">
            <v/>
          </cell>
          <cell r="AY995" t="str">
            <v/>
          </cell>
          <cell r="AZ995" t="str">
            <v/>
          </cell>
          <cell r="BA995" t="str">
            <v/>
          </cell>
          <cell r="BB995" t="str">
            <v/>
          </cell>
          <cell r="BC995" t="str">
            <v/>
          </cell>
        </row>
        <row r="996">
          <cell r="AX996" t="str">
            <v/>
          </cell>
          <cell r="AY996" t="str">
            <v/>
          </cell>
          <cell r="AZ996" t="str">
            <v/>
          </cell>
          <cell r="BA996" t="str">
            <v/>
          </cell>
          <cell r="BB996" t="str">
            <v/>
          </cell>
          <cell r="BC996" t="str">
            <v/>
          </cell>
        </row>
        <row r="997">
          <cell r="AX997" t="str">
            <v/>
          </cell>
          <cell r="AY997" t="str">
            <v/>
          </cell>
          <cell r="AZ997" t="str">
            <v/>
          </cell>
          <cell r="BA997" t="str">
            <v/>
          </cell>
          <cell r="BB997" t="str">
            <v/>
          </cell>
          <cell r="BC997" t="str">
            <v/>
          </cell>
        </row>
        <row r="998">
          <cell r="AX998" t="str">
            <v/>
          </cell>
          <cell r="AY998" t="str">
            <v/>
          </cell>
          <cell r="AZ998" t="str">
            <v/>
          </cell>
          <cell r="BA998" t="str">
            <v/>
          </cell>
          <cell r="BB998" t="str">
            <v/>
          </cell>
          <cell r="BC998" t="str">
            <v/>
          </cell>
        </row>
        <row r="999">
          <cell r="AX999" t="str">
            <v/>
          </cell>
          <cell r="AY999" t="str">
            <v/>
          </cell>
          <cell r="AZ999" t="str">
            <v/>
          </cell>
          <cell r="BA999" t="str">
            <v/>
          </cell>
          <cell r="BB999" t="str">
            <v/>
          </cell>
          <cell r="BC999" t="str">
            <v/>
          </cell>
        </row>
        <row r="1000">
          <cell r="AX1000" t="str">
            <v/>
          </cell>
          <cell r="AY1000" t="str">
            <v/>
          </cell>
          <cell r="AZ1000" t="str">
            <v/>
          </cell>
          <cell r="BA1000" t="str">
            <v/>
          </cell>
          <cell r="BB1000" t="str">
            <v/>
          </cell>
          <cell r="BC1000" t="str">
            <v/>
          </cell>
        </row>
        <row r="1001">
          <cell r="AX1001" t="str">
            <v/>
          </cell>
          <cell r="AY1001" t="str">
            <v/>
          </cell>
          <cell r="AZ1001" t="str">
            <v/>
          </cell>
          <cell r="BA1001" t="str">
            <v/>
          </cell>
          <cell r="BB1001" t="str">
            <v/>
          </cell>
          <cell r="BC1001" t="str">
            <v/>
          </cell>
        </row>
        <row r="1002">
          <cell r="AX1002" t="str">
            <v/>
          </cell>
          <cell r="AY1002" t="str">
            <v/>
          </cell>
          <cell r="AZ1002" t="str">
            <v/>
          </cell>
          <cell r="BA1002" t="str">
            <v/>
          </cell>
          <cell r="BB1002" t="str">
            <v/>
          </cell>
          <cell r="BC1002" t="str">
            <v/>
          </cell>
        </row>
        <row r="1003">
          <cell r="AX1003" t="str">
            <v/>
          </cell>
          <cell r="AY1003" t="str">
            <v/>
          </cell>
          <cell r="AZ1003" t="str">
            <v/>
          </cell>
          <cell r="BA1003" t="str">
            <v/>
          </cell>
          <cell r="BB1003" t="str">
            <v/>
          </cell>
          <cell r="BC1003" t="str">
            <v/>
          </cell>
        </row>
        <row r="1004">
          <cell r="AX1004" t="str">
            <v/>
          </cell>
          <cell r="AY1004" t="str">
            <v/>
          </cell>
          <cell r="AZ1004" t="str">
            <v/>
          </cell>
          <cell r="BA1004" t="str">
            <v/>
          </cell>
          <cell r="BB1004" t="str">
            <v/>
          </cell>
          <cell r="BC1004" t="str">
            <v/>
          </cell>
        </row>
        <row r="1005">
          <cell r="AX1005" t="str">
            <v/>
          </cell>
          <cell r="AY1005" t="str">
            <v/>
          </cell>
          <cell r="AZ1005" t="str">
            <v/>
          </cell>
          <cell r="BA1005" t="str">
            <v/>
          </cell>
          <cell r="BB1005" t="str">
            <v/>
          </cell>
          <cell r="BC1005" t="str">
            <v/>
          </cell>
        </row>
        <row r="1006">
          <cell r="AX1006" t="str">
            <v/>
          </cell>
          <cell r="AY1006" t="str">
            <v/>
          </cell>
          <cell r="AZ1006" t="str">
            <v/>
          </cell>
          <cell r="BA1006" t="str">
            <v/>
          </cell>
          <cell r="BB1006" t="str">
            <v/>
          </cell>
          <cell r="BC1006" t="str">
            <v/>
          </cell>
        </row>
        <row r="1007">
          <cell r="AX1007" t="str">
            <v/>
          </cell>
          <cell r="AY1007" t="str">
            <v/>
          </cell>
          <cell r="AZ1007" t="str">
            <v/>
          </cell>
          <cell r="BA1007" t="str">
            <v/>
          </cell>
          <cell r="BB1007" t="str">
            <v/>
          </cell>
          <cell r="BC1007" t="str">
            <v/>
          </cell>
        </row>
        <row r="1008">
          <cell r="AX1008" t="str">
            <v/>
          </cell>
          <cell r="AY1008" t="str">
            <v/>
          </cell>
          <cell r="AZ1008" t="str">
            <v/>
          </cell>
          <cell r="BA1008" t="str">
            <v/>
          </cell>
          <cell r="BB1008" t="str">
            <v/>
          </cell>
          <cell r="BC1008" t="str">
            <v/>
          </cell>
        </row>
        <row r="1009">
          <cell r="AX1009" t="str">
            <v/>
          </cell>
          <cell r="AY1009" t="str">
            <v/>
          </cell>
          <cell r="AZ1009" t="str">
            <v/>
          </cell>
          <cell r="BA1009" t="str">
            <v/>
          </cell>
          <cell r="BB1009" t="str">
            <v/>
          </cell>
          <cell r="BC1009" t="str">
            <v/>
          </cell>
        </row>
        <row r="1010">
          <cell r="AX1010" t="str">
            <v/>
          </cell>
          <cell r="AY1010" t="str">
            <v/>
          </cell>
          <cell r="AZ1010" t="str">
            <v/>
          </cell>
          <cell r="BA1010" t="str">
            <v/>
          </cell>
          <cell r="BB1010" t="str">
            <v/>
          </cell>
          <cell r="BC1010" t="str">
            <v/>
          </cell>
        </row>
        <row r="1011">
          <cell r="AX1011" t="str">
            <v/>
          </cell>
          <cell r="AY1011" t="str">
            <v/>
          </cell>
          <cell r="AZ1011" t="str">
            <v/>
          </cell>
          <cell r="BA1011" t="str">
            <v/>
          </cell>
          <cell r="BB1011" t="str">
            <v/>
          </cell>
          <cell r="BC1011" t="str">
            <v/>
          </cell>
        </row>
        <row r="1012">
          <cell r="AX1012" t="str">
            <v/>
          </cell>
          <cell r="AY1012" t="str">
            <v/>
          </cell>
          <cell r="AZ1012" t="str">
            <v/>
          </cell>
          <cell r="BA1012" t="str">
            <v/>
          </cell>
          <cell r="BB1012" t="str">
            <v/>
          </cell>
          <cell r="BC1012" t="str">
            <v/>
          </cell>
        </row>
        <row r="1013">
          <cell r="AX1013" t="str">
            <v/>
          </cell>
          <cell r="AY1013" t="str">
            <v/>
          </cell>
          <cell r="AZ1013" t="str">
            <v/>
          </cell>
          <cell r="BA1013" t="str">
            <v/>
          </cell>
          <cell r="BB1013" t="str">
            <v/>
          </cell>
          <cell r="BC1013" t="str">
            <v/>
          </cell>
        </row>
        <row r="1014">
          <cell r="AX1014" t="str">
            <v/>
          </cell>
          <cell r="AY1014" t="str">
            <v/>
          </cell>
          <cell r="AZ1014" t="str">
            <v/>
          </cell>
          <cell r="BA1014" t="str">
            <v/>
          </cell>
          <cell r="BB1014" t="str">
            <v/>
          </cell>
          <cell r="BC1014" t="str">
            <v/>
          </cell>
        </row>
        <row r="1015">
          <cell r="AX1015" t="str">
            <v/>
          </cell>
          <cell r="AY1015" t="str">
            <v/>
          </cell>
          <cell r="AZ1015" t="str">
            <v/>
          </cell>
          <cell r="BA1015" t="str">
            <v/>
          </cell>
          <cell r="BB1015" t="str">
            <v/>
          </cell>
          <cell r="BC1015" t="str">
            <v/>
          </cell>
        </row>
        <row r="1016">
          <cell r="AX1016" t="str">
            <v/>
          </cell>
          <cell r="AY1016" t="str">
            <v/>
          </cell>
          <cell r="AZ1016" t="str">
            <v/>
          </cell>
          <cell r="BA1016" t="str">
            <v/>
          </cell>
          <cell r="BB1016" t="str">
            <v/>
          </cell>
          <cell r="BC1016" t="str">
            <v/>
          </cell>
        </row>
        <row r="1017">
          <cell r="AX1017" t="str">
            <v/>
          </cell>
          <cell r="AY1017" t="str">
            <v/>
          </cell>
          <cell r="AZ1017" t="str">
            <v/>
          </cell>
          <cell r="BA1017" t="str">
            <v/>
          </cell>
          <cell r="BB1017" t="str">
            <v/>
          </cell>
          <cell r="BC1017" t="str">
            <v/>
          </cell>
        </row>
        <row r="1018">
          <cell r="AX1018" t="str">
            <v/>
          </cell>
          <cell r="AY1018" t="str">
            <v/>
          </cell>
          <cell r="AZ1018" t="str">
            <v/>
          </cell>
          <cell r="BA1018" t="str">
            <v/>
          </cell>
          <cell r="BB1018" t="str">
            <v/>
          </cell>
          <cell r="BC1018" t="str">
            <v/>
          </cell>
        </row>
        <row r="1019">
          <cell r="AX1019" t="str">
            <v/>
          </cell>
          <cell r="AY1019" t="str">
            <v/>
          </cell>
          <cell r="AZ1019" t="str">
            <v/>
          </cell>
          <cell r="BA1019" t="str">
            <v/>
          </cell>
          <cell r="BB1019" t="str">
            <v/>
          </cell>
          <cell r="BC1019" t="str">
            <v/>
          </cell>
        </row>
        <row r="1020">
          <cell r="AX1020" t="str">
            <v/>
          </cell>
          <cell r="AY1020" t="str">
            <v/>
          </cell>
          <cell r="AZ1020" t="str">
            <v/>
          </cell>
          <cell r="BA1020" t="str">
            <v/>
          </cell>
          <cell r="BB1020" t="str">
            <v/>
          </cell>
          <cell r="BC1020" t="str">
            <v/>
          </cell>
        </row>
        <row r="1021">
          <cell r="AX1021" t="str">
            <v/>
          </cell>
          <cell r="AY1021" t="str">
            <v/>
          </cell>
          <cell r="AZ1021" t="str">
            <v/>
          </cell>
          <cell r="BA1021" t="str">
            <v/>
          </cell>
          <cell r="BB1021" t="str">
            <v/>
          </cell>
          <cell r="BC1021" t="str">
            <v/>
          </cell>
        </row>
        <row r="1022">
          <cell r="AX1022" t="str">
            <v/>
          </cell>
          <cell r="AY1022" t="str">
            <v/>
          </cell>
          <cell r="AZ1022" t="str">
            <v/>
          </cell>
          <cell r="BA1022" t="str">
            <v/>
          </cell>
          <cell r="BB1022" t="str">
            <v/>
          </cell>
          <cell r="BC1022" t="str">
            <v/>
          </cell>
        </row>
        <row r="1023">
          <cell r="AX1023" t="str">
            <v/>
          </cell>
          <cell r="AY1023" t="str">
            <v/>
          </cell>
          <cell r="AZ1023" t="str">
            <v/>
          </cell>
          <cell r="BA1023" t="str">
            <v/>
          </cell>
          <cell r="BB1023" t="str">
            <v/>
          </cell>
          <cell r="BC1023" t="str">
            <v/>
          </cell>
        </row>
        <row r="1024">
          <cell r="AX1024" t="str">
            <v/>
          </cell>
          <cell r="AY1024" t="str">
            <v/>
          </cell>
          <cell r="AZ1024" t="str">
            <v/>
          </cell>
          <cell r="BA1024" t="str">
            <v/>
          </cell>
          <cell r="BB1024" t="str">
            <v/>
          </cell>
          <cell r="BC1024" t="str">
            <v/>
          </cell>
        </row>
        <row r="1025">
          <cell r="AX1025" t="str">
            <v/>
          </cell>
          <cell r="AY1025" t="str">
            <v/>
          </cell>
          <cell r="AZ1025" t="str">
            <v/>
          </cell>
          <cell r="BA1025" t="str">
            <v/>
          </cell>
          <cell r="BB1025" t="str">
            <v/>
          </cell>
          <cell r="BC1025" t="str">
            <v/>
          </cell>
        </row>
        <row r="1026">
          <cell r="AX1026" t="str">
            <v/>
          </cell>
          <cell r="AY1026" t="str">
            <v/>
          </cell>
          <cell r="AZ1026" t="str">
            <v/>
          </cell>
          <cell r="BA1026" t="str">
            <v/>
          </cell>
          <cell r="BB1026" t="str">
            <v/>
          </cell>
          <cell r="BC1026" t="str">
            <v/>
          </cell>
        </row>
        <row r="1027">
          <cell r="AX1027" t="str">
            <v/>
          </cell>
          <cell r="AY1027" t="str">
            <v/>
          </cell>
          <cell r="AZ1027" t="str">
            <v/>
          </cell>
          <cell r="BA1027" t="str">
            <v/>
          </cell>
          <cell r="BB1027" t="str">
            <v/>
          </cell>
          <cell r="BC1027" t="str">
            <v/>
          </cell>
        </row>
        <row r="1028">
          <cell r="AX1028" t="str">
            <v/>
          </cell>
          <cell r="AY1028" t="str">
            <v/>
          </cell>
          <cell r="AZ1028" t="str">
            <v/>
          </cell>
          <cell r="BA1028" t="str">
            <v/>
          </cell>
          <cell r="BB1028" t="str">
            <v/>
          </cell>
          <cell r="BC1028" t="str">
            <v/>
          </cell>
        </row>
        <row r="1029">
          <cell r="AX1029" t="str">
            <v/>
          </cell>
          <cell r="AY1029" t="str">
            <v/>
          </cell>
          <cell r="AZ1029" t="str">
            <v/>
          </cell>
          <cell r="BA1029" t="str">
            <v/>
          </cell>
          <cell r="BB1029" t="str">
            <v/>
          </cell>
          <cell r="BC1029" t="str">
            <v/>
          </cell>
        </row>
        <row r="1030">
          <cell r="AX1030" t="str">
            <v/>
          </cell>
          <cell r="AY1030" t="str">
            <v/>
          </cell>
          <cell r="AZ1030" t="str">
            <v/>
          </cell>
          <cell r="BA1030" t="str">
            <v/>
          </cell>
          <cell r="BB1030" t="str">
            <v/>
          </cell>
          <cell r="BC1030" t="str">
            <v/>
          </cell>
        </row>
        <row r="1031">
          <cell r="AX1031" t="str">
            <v/>
          </cell>
          <cell r="AY1031" t="str">
            <v/>
          </cell>
          <cell r="AZ1031" t="str">
            <v/>
          </cell>
          <cell r="BA1031" t="str">
            <v/>
          </cell>
          <cell r="BB1031" t="str">
            <v/>
          </cell>
          <cell r="BC1031" t="str">
            <v/>
          </cell>
        </row>
        <row r="1032">
          <cell r="AX1032" t="str">
            <v/>
          </cell>
          <cell r="AY1032" t="str">
            <v/>
          </cell>
          <cell r="AZ1032" t="str">
            <v/>
          </cell>
          <cell r="BA1032" t="str">
            <v/>
          </cell>
          <cell r="BB1032" t="str">
            <v/>
          </cell>
          <cell r="BC1032" t="str">
            <v/>
          </cell>
        </row>
        <row r="1033">
          <cell r="AX1033" t="str">
            <v/>
          </cell>
          <cell r="AY1033" t="str">
            <v/>
          </cell>
          <cell r="AZ1033" t="str">
            <v/>
          </cell>
          <cell r="BA1033" t="str">
            <v/>
          </cell>
          <cell r="BB1033" t="str">
            <v/>
          </cell>
          <cell r="BC1033" t="str">
            <v/>
          </cell>
        </row>
        <row r="1034">
          <cell r="AX1034" t="str">
            <v/>
          </cell>
          <cell r="AY1034" t="str">
            <v/>
          </cell>
          <cell r="AZ1034" t="str">
            <v/>
          </cell>
          <cell r="BA1034" t="str">
            <v/>
          </cell>
          <cell r="BB1034" t="str">
            <v/>
          </cell>
          <cell r="BC1034" t="str">
            <v/>
          </cell>
        </row>
        <row r="1035">
          <cell r="AX1035" t="str">
            <v/>
          </cell>
          <cell r="AY1035" t="str">
            <v/>
          </cell>
          <cell r="AZ1035" t="str">
            <v/>
          </cell>
          <cell r="BA1035" t="str">
            <v/>
          </cell>
          <cell r="BB1035" t="str">
            <v/>
          </cell>
          <cell r="BC1035" t="str">
            <v/>
          </cell>
        </row>
        <row r="1036">
          <cell r="AX1036" t="str">
            <v/>
          </cell>
          <cell r="AY1036" t="str">
            <v/>
          </cell>
          <cell r="AZ1036" t="str">
            <v/>
          </cell>
          <cell r="BA1036" t="str">
            <v/>
          </cell>
          <cell r="BB1036" t="str">
            <v/>
          </cell>
          <cell r="BC1036" t="str">
            <v/>
          </cell>
        </row>
        <row r="1037">
          <cell r="AX1037" t="str">
            <v/>
          </cell>
          <cell r="AY1037" t="str">
            <v/>
          </cell>
          <cell r="AZ1037" t="str">
            <v/>
          </cell>
          <cell r="BA1037" t="str">
            <v/>
          </cell>
          <cell r="BB1037" t="str">
            <v/>
          </cell>
          <cell r="BC1037" t="str">
            <v/>
          </cell>
        </row>
        <row r="1038">
          <cell r="AX1038" t="str">
            <v/>
          </cell>
          <cell r="AY1038" t="str">
            <v/>
          </cell>
          <cell r="AZ1038" t="str">
            <v/>
          </cell>
          <cell r="BA1038" t="str">
            <v/>
          </cell>
          <cell r="BB1038" t="str">
            <v/>
          </cell>
          <cell r="BC1038" t="str">
            <v/>
          </cell>
        </row>
        <row r="1039">
          <cell r="AX1039" t="str">
            <v/>
          </cell>
          <cell r="AY1039" t="str">
            <v/>
          </cell>
          <cell r="AZ1039" t="str">
            <v/>
          </cell>
          <cell r="BA1039" t="str">
            <v/>
          </cell>
          <cell r="BB1039" t="str">
            <v/>
          </cell>
          <cell r="BC1039" t="str">
            <v/>
          </cell>
        </row>
        <row r="1040">
          <cell r="AX1040" t="str">
            <v/>
          </cell>
          <cell r="AY1040" t="str">
            <v/>
          </cell>
          <cell r="AZ1040" t="str">
            <v/>
          </cell>
          <cell r="BA1040" t="str">
            <v/>
          </cell>
          <cell r="BB1040" t="str">
            <v/>
          </cell>
          <cell r="BC1040" t="str">
            <v/>
          </cell>
        </row>
        <row r="1041">
          <cell r="AX1041" t="str">
            <v/>
          </cell>
          <cell r="AY1041" t="str">
            <v/>
          </cell>
          <cell r="AZ1041" t="str">
            <v/>
          </cell>
          <cell r="BA1041" t="str">
            <v/>
          </cell>
          <cell r="BB1041" t="str">
            <v/>
          </cell>
          <cell r="BC1041" t="str">
            <v/>
          </cell>
        </row>
        <row r="1042">
          <cell r="AX1042" t="str">
            <v/>
          </cell>
          <cell r="AY1042" t="str">
            <v/>
          </cell>
          <cell r="AZ1042" t="str">
            <v/>
          </cell>
          <cell r="BA1042" t="str">
            <v/>
          </cell>
          <cell r="BB1042" t="str">
            <v/>
          </cell>
          <cell r="BC1042" t="str">
            <v/>
          </cell>
        </row>
        <row r="1043">
          <cell r="AX1043" t="str">
            <v/>
          </cell>
          <cell r="AY1043" t="str">
            <v/>
          </cell>
          <cell r="AZ1043" t="str">
            <v/>
          </cell>
          <cell r="BA1043" t="str">
            <v/>
          </cell>
          <cell r="BB1043" t="str">
            <v/>
          </cell>
          <cell r="BC1043" t="str">
            <v/>
          </cell>
        </row>
        <row r="1044">
          <cell r="AX1044" t="str">
            <v/>
          </cell>
          <cell r="AY1044" t="str">
            <v/>
          </cell>
          <cell r="AZ1044" t="str">
            <v/>
          </cell>
          <cell r="BA1044" t="str">
            <v/>
          </cell>
          <cell r="BB1044" t="str">
            <v/>
          </cell>
          <cell r="BC1044" t="str">
            <v/>
          </cell>
        </row>
        <row r="1045">
          <cell r="AX1045" t="str">
            <v/>
          </cell>
          <cell r="AY1045" t="str">
            <v/>
          </cell>
          <cell r="AZ1045" t="str">
            <v/>
          </cell>
          <cell r="BA1045" t="str">
            <v/>
          </cell>
          <cell r="BB1045" t="str">
            <v/>
          </cell>
          <cell r="BC1045" t="str">
            <v/>
          </cell>
        </row>
        <row r="1046">
          <cell r="AX1046" t="str">
            <v/>
          </cell>
          <cell r="AY1046" t="str">
            <v/>
          </cell>
          <cell r="AZ1046" t="str">
            <v/>
          </cell>
          <cell r="BA1046" t="str">
            <v/>
          </cell>
          <cell r="BB1046" t="str">
            <v/>
          </cell>
          <cell r="BC1046" t="str">
            <v/>
          </cell>
        </row>
        <row r="1047">
          <cell r="AX1047" t="str">
            <v/>
          </cell>
          <cell r="AY1047" t="str">
            <v/>
          </cell>
          <cell r="AZ1047" t="str">
            <v/>
          </cell>
          <cell r="BA1047" t="str">
            <v/>
          </cell>
          <cell r="BB1047" t="str">
            <v/>
          </cell>
          <cell r="BC1047" t="str">
            <v/>
          </cell>
        </row>
        <row r="1048">
          <cell r="AX1048" t="str">
            <v/>
          </cell>
          <cell r="AY1048" t="str">
            <v/>
          </cell>
          <cell r="AZ1048" t="str">
            <v/>
          </cell>
          <cell r="BA1048" t="str">
            <v/>
          </cell>
          <cell r="BB1048" t="str">
            <v/>
          </cell>
          <cell r="BC1048" t="str">
            <v/>
          </cell>
        </row>
        <row r="1049">
          <cell r="AX1049" t="str">
            <v/>
          </cell>
          <cell r="AY1049" t="str">
            <v/>
          </cell>
          <cell r="AZ1049" t="str">
            <v/>
          </cell>
          <cell r="BA1049" t="str">
            <v/>
          </cell>
          <cell r="BB1049" t="str">
            <v/>
          </cell>
          <cell r="BC1049" t="str">
            <v/>
          </cell>
        </row>
        <row r="1050">
          <cell r="AX1050" t="str">
            <v/>
          </cell>
          <cell r="AY1050" t="str">
            <v/>
          </cell>
          <cell r="AZ1050" t="str">
            <v/>
          </cell>
          <cell r="BA1050" t="str">
            <v/>
          </cell>
          <cell r="BB1050" t="str">
            <v/>
          </cell>
          <cell r="BC1050" t="str">
            <v/>
          </cell>
        </row>
        <row r="1051">
          <cell r="AX1051" t="str">
            <v/>
          </cell>
          <cell r="AY1051" t="str">
            <v/>
          </cell>
          <cell r="AZ1051" t="str">
            <v/>
          </cell>
          <cell r="BA1051" t="str">
            <v/>
          </cell>
          <cell r="BB1051" t="str">
            <v/>
          </cell>
          <cell r="BC1051" t="str">
            <v/>
          </cell>
        </row>
        <row r="1052">
          <cell r="AX1052" t="str">
            <v/>
          </cell>
          <cell r="AY1052" t="str">
            <v/>
          </cell>
          <cell r="AZ1052" t="str">
            <v/>
          </cell>
          <cell r="BA1052" t="str">
            <v/>
          </cell>
          <cell r="BB1052" t="str">
            <v/>
          </cell>
          <cell r="BC1052" t="str">
            <v/>
          </cell>
        </row>
        <row r="1053">
          <cell r="AX1053" t="str">
            <v/>
          </cell>
          <cell r="AY1053" t="str">
            <v/>
          </cell>
          <cell r="AZ1053" t="str">
            <v/>
          </cell>
          <cell r="BA1053" t="str">
            <v/>
          </cell>
          <cell r="BB1053" t="str">
            <v/>
          </cell>
          <cell r="BC1053" t="str">
            <v/>
          </cell>
        </row>
        <row r="1054">
          <cell r="AX1054" t="str">
            <v/>
          </cell>
          <cell r="AY1054" t="str">
            <v/>
          </cell>
          <cell r="AZ1054" t="str">
            <v/>
          </cell>
          <cell r="BA1054" t="str">
            <v/>
          </cell>
          <cell r="BB1054" t="str">
            <v/>
          </cell>
          <cell r="BC1054" t="str">
            <v/>
          </cell>
        </row>
        <row r="1055">
          <cell r="AX1055" t="str">
            <v/>
          </cell>
          <cell r="AY1055" t="str">
            <v/>
          </cell>
          <cell r="AZ1055" t="str">
            <v/>
          </cell>
          <cell r="BA1055" t="str">
            <v/>
          </cell>
          <cell r="BB1055" t="str">
            <v/>
          </cell>
          <cell r="BC1055" t="str">
            <v/>
          </cell>
        </row>
        <row r="1056">
          <cell r="AX1056" t="str">
            <v/>
          </cell>
          <cell r="AY1056" t="str">
            <v/>
          </cell>
          <cell r="AZ1056" t="str">
            <v/>
          </cell>
          <cell r="BA1056" t="str">
            <v/>
          </cell>
          <cell r="BB1056" t="str">
            <v/>
          </cell>
          <cell r="BC1056" t="str">
            <v/>
          </cell>
        </row>
        <row r="1057">
          <cell r="AX1057" t="str">
            <v/>
          </cell>
          <cell r="AY1057" t="str">
            <v/>
          </cell>
          <cell r="AZ1057" t="str">
            <v/>
          </cell>
          <cell r="BA1057" t="str">
            <v/>
          </cell>
          <cell r="BB1057" t="str">
            <v/>
          </cell>
          <cell r="BC1057" t="str">
            <v/>
          </cell>
        </row>
        <row r="1058">
          <cell r="AX1058" t="str">
            <v/>
          </cell>
          <cell r="AY1058" t="str">
            <v/>
          </cell>
          <cell r="AZ1058" t="str">
            <v/>
          </cell>
          <cell r="BA1058" t="str">
            <v/>
          </cell>
          <cell r="BB1058" t="str">
            <v/>
          </cell>
          <cell r="BC1058" t="str">
            <v/>
          </cell>
        </row>
        <row r="1059">
          <cell r="AX1059" t="str">
            <v/>
          </cell>
          <cell r="AY1059" t="str">
            <v/>
          </cell>
          <cell r="AZ1059" t="str">
            <v/>
          </cell>
          <cell r="BA1059" t="str">
            <v/>
          </cell>
          <cell r="BB1059" t="str">
            <v/>
          </cell>
          <cell r="BC1059" t="str">
            <v/>
          </cell>
        </row>
        <row r="1060">
          <cell r="AX1060" t="str">
            <v/>
          </cell>
          <cell r="AY1060" t="str">
            <v/>
          </cell>
          <cell r="AZ1060" t="str">
            <v/>
          </cell>
          <cell r="BA1060" t="str">
            <v/>
          </cell>
          <cell r="BB1060" t="str">
            <v/>
          </cell>
          <cell r="BC1060" t="str">
            <v/>
          </cell>
        </row>
        <row r="1061">
          <cell r="AX1061" t="str">
            <v/>
          </cell>
          <cell r="AY1061" t="str">
            <v/>
          </cell>
          <cell r="AZ1061" t="str">
            <v/>
          </cell>
          <cell r="BA1061" t="str">
            <v/>
          </cell>
          <cell r="BB1061" t="str">
            <v/>
          </cell>
          <cell r="BC1061" t="str">
            <v/>
          </cell>
        </row>
        <row r="1062">
          <cell r="AX1062" t="str">
            <v/>
          </cell>
          <cell r="AY1062" t="str">
            <v/>
          </cell>
          <cell r="AZ1062" t="str">
            <v/>
          </cell>
          <cell r="BA1062" t="str">
            <v/>
          </cell>
          <cell r="BB1062" t="str">
            <v/>
          </cell>
          <cell r="BC1062" t="str">
            <v/>
          </cell>
        </row>
        <row r="1063">
          <cell r="AX1063" t="str">
            <v/>
          </cell>
          <cell r="AY1063" t="str">
            <v/>
          </cell>
          <cell r="AZ1063" t="str">
            <v/>
          </cell>
          <cell r="BA1063" t="str">
            <v/>
          </cell>
          <cell r="BB1063" t="str">
            <v/>
          </cell>
          <cell r="BC1063" t="str">
            <v/>
          </cell>
        </row>
        <row r="1064">
          <cell r="AX1064" t="str">
            <v/>
          </cell>
          <cell r="AY1064" t="str">
            <v/>
          </cell>
          <cell r="AZ1064" t="str">
            <v/>
          </cell>
          <cell r="BA1064" t="str">
            <v/>
          </cell>
          <cell r="BB1064" t="str">
            <v/>
          </cell>
          <cell r="BC1064" t="str">
            <v/>
          </cell>
        </row>
        <row r="1065">
          <cell r="AX1065" t="str">
            <v/>
          </cell>
          <cell r="AY1065" t="str">
            <v/>
          </cell>
          <cell r="AZ1065" t="str">
            <v/>
          </cell>
          <cell r="BA1065" t="str">
            <v/>
          </cell>
          <cell r="BB1065" t="str">
            <v/>
          </cell>
          <cell r="BC1065" t="str">
            <v/>
          </cell>
        </row>
        <row r="1066">
          <cell r="AX1066" t="str">
            <v/>
          </cell>
          <cell r="AY1066" t="str">
            <v/>
          </cell>
          <cell r="AZ1066" t="str">
            <v/>
          </cell>
          <cell r="BA1066" t="str">
            <v/>
          </cell>
          <cell r="BB1066" t="str">
            <v/>
          </cell>
          <cell r="BC1066" t="str">
            <v/>
          </cell>
        </row>
        <row r="1067">
          <cell r="AX1067" t="str">
            <v/>
          </cell>
          <cell r="AY1067" t="str">
            <v/>
          </cell>
          <cell r="AZ1067" t="str">
            <v/>
          </cell>
          <cell r="BA1067" t="str">
            <v/>
          </cell>
          <cell r="BB1067" t="str">
            <v/>
          </cell>
          <cell r="BC1067" t="str">
            <v/>
          </cell>
        </row>
        <row r="1068">
          <cell r="AX1068" t="str">
            <v/>
          </cell>
          <cell r="AY1068" t="str">
            <v/>
          </cell>
          <cell r="AZ1068" t="str">
            <v/>
          </cell>
          <cell r="BA1068" t="str">
            <v/>
          </cell>
          <cell r="BB1068" t="str">
            <v/>
          </cell>
          <cell r="BC1068" t="str">
            <v/>
          </cell>
        </row>
        <row r="1069">
          <cell r="AX1069" t="str">
            <v/>
          </cell>
          <cell r="AY1069" t="str">
            <v/>
          </cell>
          <cell r="AZ1069" t="str">
            <v/>
          </cell>
          <cell r="BA1069" t="str">
            <v/>
          </cell>
          <cell r="BB1069" t="str">
            <v/>
          </cell>
          <cell r="BC1069" t="str">
            <v/>
          </cell>
        </row>
        <row r="1070">
          <cell r="AX1070" t="str">
            <v/>
          </cell>
          <cell r="AY1070" t="str">
            <v/>
          </cell>
          <cell r="AZ1070" t="str">
            <v/>
          </cell>
          <cell r="BA1070" t="str">
            <v/>
          </cell>
          <cell r="BB1070" t="str">
            <v/>
          </cell>
          <cell r="BC1070" t="str">
            <v/>
          </cell>
        </row>
        <row r="1071">
          <cell r="AX1071" t="str">
            <v/>
          </cell>
          <cell r="AY1071" t="str">
            <v/>
          </cell>
          <cell r="AZ1071" t="str">
            <v/>
          </cell>
          <cell r="BA1071" t="str">
            <v/>
          </cell>
          <cell r="BB1071" t="str">
            <v/>
          </cell>
          <cell r="BC1071" t="str">
            <v/>
          </cell>
        </row>
        <row r="1072">
          <cell r="AX1072" t="str">
            <v/>
          </cell>
          <cell r="AY1072" t="str">
            <v/>
          </cell>
          <cell r="AZ1072" t="str">
            <v/>
          </cell>
          <cell r="BA1072" t="str">
            <v/>
          </cell>
          <cell r="BB1072" t="str">
            <v/>
          </cell>
          <cell r="BC1072" t="str">
            <v/>
          </cell>
        </row>
        <row r="1073">
          <cell r="AX1073" t="str">
            <v/>
          </cell>
          <cell r="AY1073" t="str">
            <v/>
          </cell>
          <cell r="AZ1073" t="str">
            <v/>
          </cell>
          <cell r="BA1073" t="str">
            <v/>
          </cell>
          <cell r="BB1073" t="str">
            <v/>
          </cell>
          <cell r="BC1073" t="str">
            <v/>
          </cell>
        </row>
        <row r="1074">
          <cell r="AX1074" t="str">
            <v/>
          </cell>
          <cell r="AY1074" t="str">
            <v/>
          </cell>
          <cell r="AZ1074" t="str">
            <v/>
          </cell>
          <cell r="BA1074" t="str">
            <v/>
          </cell>
          <cell r="BB1074" t="str">
            <v/>
          </cell>
          <cell r="BC1074" t="str">
            <v/>
          </cell>
        </row>
        <row r="1075">
          <cell r="AX1075" t="str">
            <v/>
          </cell>
          <cell r="AY1075" t="str">
            <v/>
          </cell>
          <cell r="AZ1075" t="str">
            <v/>
          </cell>
          <cell r="BA1075" t="str">
            <v/>
          </cell>
          <cell r="BB1075" t="str">
            <v/>
          </cell>
          <cell r="BC1075" t="str">
            <v/>
          </cell>
        </row>
        <row r="1076">
          <cell r="AX1076" t="str">
            <v/>
          </cell>
          <cell r="AY1076" t="str">
            <v/>
          </cell>
          <cell r="AZ1076" t="str">
            <v/>
          </cell>
          <cell r="BA1076" t="str">
            <v/>
          </cell>
          <cell r="BB1076" t="str">
            <v/>
          </cell>
          <cell r="BC1076" t="str">
            <v/>
          </cell>
        </row>
        <row r="1077">
          <cell r="AX1077" t="str">
            <v/>
          </cell>
          <cell r="AY1077" t="str">
            <v/>
          </cell>
          <cell r="AZ1077" t="str">
            <v/>
          </cell>
          <cell r="BA1077" t="str">
            <v/>
          </cell>
          <cell r="BB1077" t="str">
            <v/>
          </cell>
          <cell r="BC1077" t="str">
            <v/>
          </cell>
        </row>
        <row r="1078">
          <cell r="AX1078" t="str">
            <v/>
          </cell>
          <cell r="AY1078" t="str">
            <v/>
          </cell>
          <cell r="AZ1078" t="str">
            <v/>
          </cell>
          <cell r="BA1078" t="str">
            <v/>
          </cell>
          <cell r="BB1078" t="str">
            <v/>
          </cell>
          <cell r="BC1078" t="str">
            <v/>
          </cell>
        </row>
        <row r="1079">
          <cell r="AX1079" t="str">
            <v/>
          </cell>
          <cell r="AY1079" t="str">
            <v/>
          </cell>
          <cell r="AZ1079" t="str">
            <v/>
          </cell>
          <cell r="BA1079" t="str">
            <v/>
          </cell>
          <cell r="BB1079" t="str">
            <v/>
          </cell>
          <cell r="BC1079" t="str">
            <v/>
          </cell>
        </row>
        <row r="1080">
          <cell r="AX1080" t="str">
            <v/>
          </cell>
          <cell r="AY1080" t="str">
            <v/>
          </cell>
          <cell r="AZ1080" t="str">
            <v/>
          </cell>
          <cell r="BA1080" t="str">
            <v/>
          </cell>
          <cell r="BB1080" t="str">
            <v/>
          </cell>
          <cell r="BC1080" t="str">
            <v/>
          </cell>
        </row>
        <row r="1081">
          <cell r="AX1081" t="str">
            <v/>
          </cell>
          <cell r="AY1081" t="str">
            <v/>
          </cell>
          <cell r="AZ1081" t="str">
            <v/>
          </cell>
          <cell r="BA1081" t="str">
            <v/>
          </cell>
          <cell r="BB1081" t="str">
            <v/>
          </cell>
          <cell r="BC1081" t="str">
            <v/>
          </cell>
        </row>
        <row r="1082">
          <cell r="AX1082" t="str">
            <v/>
          </cell>
          <cell r="AY1082" t="str">
            <v/>
          </cell>
          <cell r="AZ1082" t="str">
            <v/>
          </cell>
          <cell r="BA1082" t="str">
            <v/>
          </cell>
          <cell r="BB1082" t="str">
            <v/>
          </cell>
          <cell r="BC1082" t="str">
            <v/>
          </cell>
        </row>
        <row r="1083">
          <cell r="AX1083" t="str">
            <v/>
          </cell>
          <cell r="AY1083" t="str">
            <v/>
          </cell>
          <cell r="AZ1083" t="str">
            <v/>
          </cell>
          <cell r="BA1083" t="str">
            <v/>
          </cell>
          <cell r="BB1083" t="str">
            <v/>
          </cell>
          <cell r="BC1083" t="str">
            <v/>
          </cell>
        </row>
        <row r="1084">
          <cell r="AX1084" t="str">
            <v/>
          </cell>
          <cell r="AY1084" t="str">
            <v/>
          </cell>
          <cell r="AZ1084" t="str">
            <v/>
          </cell>
          <cell r="BA1084" t="str">
            <v/>
          </cell>
          <cell r="BB1084" t="str">
            <v/>
          </cell>
          <cell r="BC1084" t="str">
            <v/>
          </cell>
        </row>
        <row r="1085">
          <cell r="AX1085" t="str">
            <v/>
          </cell>
          <cell r="AY1085" t="str">
            <v/>
          </cell>
          <cell r="AZ1085" t="str">
            <v/>
          </cell>
          <cell r="BA1085" t="str">
            <v/>
          </cell>
          <cell r="BB1085" t="str">
            <v/>
          </cell>
          <cell r="BC1085" t="str">
            <v/>
          </cell>
        </row>
        <row r="1086">
          <cell r="AX1086" t="str">
            <v/>
          </cell>
          <cell r="AY1086" t="str">
            <v/>
          </cell>
          <cell r="AZ1086" t="str">
            <v/>
          </cell>
          <cell r="BA1086" t="str">
            <v/>
          </cell>
          <cell r="BB1086" t="str">
            <v/>
          </cell>
          <cell r="BC1086" t="str">
            <v/>
          </cell>
        </row>
        <row r="1087">
          <cell r="AX1087" t="str">
            <v/>
          </cell>
          <cell r="AY1087" t="str">
            <v/>
          </cell>
          <cell r="AZ1087" t="str">
            <v/>
          </cell>
          <cell r="BA1087" t="str">
            <v/>
          </cell>
          <cell r="BB1087" t="str">
            <v/>
          </cell>
          <cell r="BC1087" t="str">
            <v/>
          </cell>
        </row>
        <row r="1088">
          <cell r="AX1088" t="str">
            <v/>
          </cell>
          <cell r="AY1088" t="str">
            <v/>
          </cell>
          <cell r="AZ1088" t="str">
            <v/>
          </cell>
          <cell r="BA1088" t="str">
            <v/>
          </cell>
          <cell r="BB1088" t="str">
            <v/>
          </cell>
          <cell r="BC1088" t="str">
            <v/>
          </cell>
        </row>
        <row r="1089">
          <cell r="AX1089" t="str">
            <v/>
          </cell>
          <cell r="AY1089" t="str">
            <v/>
          </cell>
          <cell r="AZ1089" t="str">
            <v/>
          </cell>
          <cell r="BA1089" t="str">
            <v/>
          </cell>
          <cell r="BB1089" t="str">
            <v/>
          </cell>
          <cell r="BC1089" t="str">
            <v/>
          </cell>
        </row>
        <row r="1090">
          <cell r="AX1090" t="str">
            <v/>
          </cell>
          <cell r="AY1090" t="str">
            <v/>
          </cell>
          <cell r="AZ1090" t="str">
            <v/>
          </cell>
          <cell r="BA1090" t="str">
            <v/>
          </cell>
          <cell r="BB1090" t="str">
            <v/>
          </cell>
          <cell r="BC1090" t="str">
            <v/>
          </cell>
        </row>
        <row r="1091">
          <cell r="AX1091" t="str">
            <v/>
          </cell>
          <cell r="AY1091" t="str">
            <v/>
          </cell>
          <cell r="AZ1091" t="str">
            <v/>
          </cell>
          <cell r="BA1091" t="str">
            <v/>
          </cell>
          <cell r="BB1091" t="str">
            <v/>
          </cell>
          <cell r="BC1091" t="str">
            <v/>
          </cell>
        </row>
        <row r="1092">
          <cell r="AX1092" t="str">
            <v/>
          </cell>
          <cell r="AY1092" t="str">
            <v/>
          </cell>
          <cell r="AZ1092" t="str">
            <v/>
          </cell>
          <cell r="BA1092" t="str">
            <v/>
          </cell>
          <cell r="BB1092" t="str">
            <v/>
          </cell>
          <cell r="BC1092" t="str">
            <v/>
          </cell>
        </row>
        <row r="1093">
          <cell r="AX1093" t="str">
            <v/>
          </cell>
          <cell r="AY1093" t="str">
            <v/>
          </cell>
          <cell r="AZ1093" t="str">
            <v/>
          </cell>
          <cell r="BA1093" t="str">
            <v/>
          </cell>
          <cell r="BB1093" t="str">
            <v/>
          </cell>
          <cell r="BC1093" t="str">
            <v/>
          </cell>
        </row>
        <row r="1094">
          <cell r="AX1094" t="str">
            <v/>
          </cell>
          <cell r="AY1094" t="str">
            <v/>
          </cell>
          <cell r="AZ1094" t="str">
            <v/>
          </cell>
          <cell r="BA1094" t="str">
            <v/>
          </cell>
          <cell r="BB1094" t="str">
            <v/>
          </cell>
          <cell r="BC1094" t="str">
            <v/>
          </cell>
        </row>
        <row r="1095">
          <cell r="AX1095" t="str">
            <v/>
          </cell>
          <cell r="AY1095" t="str">
            <v/>
          </cell>
          <cell r="AZ1095" t="str">
            <v/>
          </cell>
          <cell r="BA1095" t="str">
            <v/>
          </cell>
          <cell r="BB1095" t="str">
            <v/>
          </cell>
          <cell r="BC1095" t="str">
            <v/>
          </cell>
        </row>
        <row r="1096">
          <cell r="AX1096" t="str">
            <v/>
          </cell>
          <cell r="AY1096" t="str">
            <v/>
          </cell>
          <cell r="AZ1096" t="str">
            <v/>
          </cell>
          <cell r="BA1096" t="str">
            <v/>
          </cell>
          <cell r="BB1096" t="str">
            <v/>
          </cell>
          <cell r="BC1096" t="str">
            <v/>
          </cell>
        </row>
        <row r="1097">
          <cell r="AX1097" t="str">
            <v/>
          </cell>
          <cell r="AY1097" t="str">
            <v/>
          </cell>
          <cell r="AZ1097" t="str">
            <v/>
          </cell>
          <cell r="BA1097" t="str">
            <v/>
          </cell>
          <cell r="BB1097" t="str">
            <v/>
          </cell>
          <cell r="BC1097" t="str">
            <v/>
          </cell>
        </row>
        <row r="1098">
          <cell r="AX1098" t="str">
            <v/>
          </cell>
          <cell r="AY1098" t="str">
            <v/>
          </cell>
          <cell r="AZ1098" t="str">
            <v/>
          </cell>
          <cell r="BA1098" t="str">
            <v/>
          </cell>
          <cell r="BB1098" t="str">
            <v/>
          </cell>
          <cell r="BC1098" t="str">
            <v/>
          </cell>
        </row>
        <row r="1099">
          <cell r="AX1099" t="str">
            <v/>
          </cell>
          <cell r="AY1099" t="str">
            <v/>
          </cell>
          <cell r="AZ1099" t="str">
            <v/>
          </cell>
          <cell r="BA1099" t="str">
            <v/>
          </cell>
          <cell r="BB1099" t="str">
            <v/>
          </cell>
          <cell r="BC1099" t="str">
            <v/>
          </cell>
        </row>
        <row r="1100">
          <cell r="AX1100" t="str">
            <v/>
          </cell>
          <cell r="AY1100" t="str">
            <v/>
          </cell>
          <cell r="AZ1100" t="str">
            <v/>
          </cell>
          <cell r="BA1100" t="str">
            <v/>
          </cell>
          <cell r="BB1100" t="str">
            <v/>
          </cell>
          <cell r="BC1100" t="str">
            <v/>
          </cell>
        </row>
        <row r="1101">
          <cell r="AX1101" t="str">
            <v/>
          </cell>
          <cell r="AY1101" t="str">
            <v/>
          </cell>
          <cell r="AZ1101" t="str">
            <v/>
          </cell>
          <cell r="BA1101" t="str">
            <v/>
          </cell>
          <cell r="BB1101" t="str">
            <v/>
          </cell>
          <cell r="BC1101" t="str">
            <v/>
          </cell>
        </row>
        <row r="1102">
          <cell r="AX1102" t="str">
            <v/>
          </cell>
          <cell r="AY1102" t="str">
            <v/>
          </cell>
          <cell r="AZ1102" t="str">
            <v/>
          </cell>
          <cell r="BA1102" t="str">
            <v/>
          </cell>
          <cell r="BB1102" t="str">
            <v/>
          </cell>
          <cell r="BC1102" t="str">
            <v/>
          </cell>
        </row>
        <row r="1103">
          <cell r="AX1103" t="str">
            <v/>
          </cell>
          <cell r="AY1103" t="str">
            <v/>
          </cell>
          <cell r="AZ1103" t="str">
            <v/>
          </cell>
          <cell r="BA1103" t="str">
            <v/>
          </cell>
          <cell r="BB1103" t="str">
            <v/>
          </cell>
          <cell r="BC1103" t="str">
            <v/>
          </cell>
        </row>
        <row r="1104">
          <cell r="AX1104" t="str">
            <v/>
          </cell>
          <cell r="AY1104" t="str">
            <v/>
          </cell>
          <cell r="AZ1104" t="str">
            <v/>
          </cell>
          <cell r="BA1104" t="str">
            <v/>
          </cell>
          <cell r="BB1104" t="str">
            <v/>
          </cell>
          <cell r="BC1104" t="str">
            <v/>
          </cell>
        </row>
        <row r="1105">
          <cell r="AX1105" t="str">
            <v/>
          </cell>
          <cell r="AY1105" t="str">
            <v/>
          </cell>
          <cell r="AZ1105" t="str">
            <v/>
          </cell>
          <cell r="BA1105" t="str">
            <v/>
          </cell>
          <cell r="BB1105" t="str">
            <v/>
          </cell>
          <cell r="BC1105" t="str">
            <v/>
          </cell>
        </row>
        <row r="1106">
          <cell r="AX1106" t="str">
            <v/>
          </cell>
          <cell r="AY1106" t="str">
            <v/>
          </cell>
          <cell r="AZ1106" t="str">
            <v/>
          </cell>
          <cell r="BA1106" t="str">
            <v/>
          </cell>
          <cell r="BB1106" t="str">
            <v/>
          </cell>
          <cell r="BC1106" t="str">
            <v/>
          </cell>
        </row>
        <row r="1107">
          <cell r="AX1107" t="str">
            <v/>
          </cell>
          <cell r="AY1107" t="str">
            <v/>
          </cell>
          <cell r="AZ1107" t="str">
            <v/>
          </cell>
          <cell r="BA1107" t="str">
            <v/>
          </cell>
          <cell r="BB1107" t="str">
            <v/>
          </cell>
          <cell r="BC1107" t="str">
            <v/>
          </cell>
        </row>
        <row r="1108">
          <cell r="AX1108" t="str">
            <v/>
          </cell>
          <cell r="AY1108" t="str">
            <v/>
          </cell>
          <cell r="AZ1108" t="str">
            <v/>
          </cell>
          <cell r="BA1108" t="str">
            <v/>
          </cell>
          <cell r="BB1108" t="str">
            <v/>
          </cell>
          <cell r="BC1108" t="str">
            <v/>
          </cell>
        </row>
        <row r="1109">
          <cell r="AX1109" t="str">
            <v/>
          </cell>
          <cell r="AY1109" t="str">
            <v/>
          </cell>
          <cell r="AZ1109" t="str">
            <v/>
          </cell>
          <cell r="BA1109" t="str">
            <v/>
          </cell>
          <cell r="BB1109" t="str">
            <v/>
          </cell>
          <cell r="BC1109" t="str">
            <v/>
          </cell>
        </row>
        <row r="1110">
          <cell r="AX1110" t="str">
            <v/>
          </cell>
          <cell r="AY1110" t="str">
            <v/>
          </cell>
          <cell r="AZ1110" t="str">
            <v/>
          </cell>
          <cell r="BA1110" t="str">
            <v/>
          </cell>
          <cell r="BB1110" t="str">
            <v/>
          </cell>
          <cell r="BC1110" t="str">
            <v/>
          </cell>
        </row>
        <row r="1111">
          <cell r="AX1111" t="str">
            <v/>
          </cell>
          <cell r="AY1111" t="str">
            <v/>
          </cell>
          <cell r="AZ1111" t="str">
            <v/>
          </cell>
          <cell r="BA1111" t="str">
            <v/>
          </cell>
          <cell r="BB1111" t="str">
            <v/>
          </cell>
          <cell r="BC1111" t="str">
            <v/>
          </cell>
        </row>
        <row r="1112">
          <cell r="AX1112" t="str">
            <v/>
          </cell>
          <cell r="AY1112" t="str">
            <v/>
          </cell>
          <cell r="AZ1112" t="str">
            <v/>
          </cell>
          <cell r="BA1112" t="str">
            <v/>
          </cell>
          <cell r="BB1112" t="str">
            <v/>
          </cell>
          <cell r="BC1112" t="str">
            <v/>
          </cell>
        </row>
        <row r="1113">
          <cell r="AX1113" t="str">
            <v/>
          </cell>
          <cell r="AY1113" t="str">
            <v/>
          </cell>
          <cell r="AZ1113" t="str">
            <v/>
          </cell>
          <cell r="BA1113" t="str">
            <v/>
          </cell>
          <cell r="BB1113" t="str">
            <v/>
          </cell>
          <cell r="BC1113" t="str">
            <v/>
          </cell>
        </row>
        <row r="1114">
          <cell r="AX1114" t="str">
            <v/>
          </cell>
          <cell r="AY1114" t="str">
            <v/>
          </cell>
          <cell r="AZ1114" t="str">
            <v/>
          </cell>
          <cell r="BA1114" t="str">
            <v/>
          </cell>
          <cell r="BB1114" t="str">
            <v/>
          </cell>
          <cell r="BC1114" t="str">
            <v/>
          </cell>
        </row>
        <row r="1115">
          <cell r="AX1115" t="str">
            <v/>
          </cell>
          <cell r="AY1115" t="str">
            <v/>
          </cell>
          <cell r="AZ1115" t="str">
            <v/>
          </cell>
          <cell r="BA1115" t="str">
            <v/>
          </cell>
          <cell r="BB1115" t="str">
            <v/>
          </cell>
          <cell r="BC1115" t="str">
            <v/>
          </cell>
        </row>
        <row r="1116">
          <cell r="AX1116" t="str">
            <v/>
          </cell>
          <cell r="AY1116" t="str">
            <v/>
          </cell>
          <cell r="AZ1116" t="str">
            <v/>
          </cell>
          <cell r="BA1116" t="str">
            <v/>
          </cell>
          <cell r="BB1116" t="str">
            <v/>
          </cell>
          <cell r="BC1116" t="str">
            <v/>
          </cell>
        </row>
        <row r="1117">
          <cell r="AX1117" t="str">
            <v/>
          </cell>
          <cell r="AY1117" t="str">
            <v/>
          </cell>
          <cell r="AZ1117" t="str">
            <v/>
          </cell>
          <cell r="BA1117" t="str">
            <v/>
          </cell>
          <cell r="BB1117" t="str">
            <v/>
          </cell>
          <cell r="BC1117" t="str">
            <v/>
          </cell>
        </row>
        <row r="1118">
          <cell r="AX1118" t="str">
            <v/>
          </cell>
          <cell r="AY1118" t="str">
            <v/>
          </cell>
          <cell r="AZ1118" t="str">
            <v/>
          </cell>
          <cell r="BA1118" t="str">
            <v/>
          </cell>
          <cell r="BB1118" t="str">
            <v/>
          </cell>
          <cell r="BC1118" t="str">
            <v/>
          </cell>
        </row>
        <row r="1119">
          <cell r="AX1119" t="str">
            <v/>
          </cell>
          <cell r="AY1119" t="str">
            <v/>
          </cell>
          <cell r="AZ1119" t="str">
            <v/>
          </cell>
          <cell r="BA1119" t="str">
            <v/>
          </cell>
          <cell r="BB1119" t="str">
            <v/>
          </cell>
          <cell r="BC1119" t="str">
            <v/>
          </cell>
        </row>
        <row r="1120">
          <cell r="AX1120" t="str">
            <v/>
          </cell>
          <cell r="AY1120" t="str">
            <v/>
          </cell>
          <cell r="AZ1120" t="str">
            <v/>
          </cell>
          <cell r="BA1120" t="str">
            <v/>
          </cell>
          <cell r="BB1120" t="str">
            <v/>
          </cell>
          <cell r="BC1120" t="str">
            <v/>
          </cell>
        </row>
        <row r="1121">
          <cell r="AX1121" t="str">
            <v/>
          </cell>
          <cell r="AY1121" t="str">
            <v/>
          </cell>
          <cell r="AZ1121" t="str">
            <v/>
          </cell>
          <cell r="BA1121" t="str">
            <v/>
          </cell>
          <cell r="BB1121" t="str">
            <v/>
          </cell>
          <cell r="BC1121" t="str">
            <v/>
          </cell>
        </row>
        <row r="1122">
          <cell r="AX1122" t="str">
            <v/>
          </cell>
          <cell r="AY1122" t="str">
            <v/>
          </cell>
          <cell r="AZ1122" t="str">
            <v/>
          </cell>
          <cell r="BA1122" t="str">
            <v/>
          </cell>
          <cell r="BB1122" t="str">
            <v/>
          </cell>
          <cell r="BC1122" t="str">
            <v/>
          </cell>
        </row>
        <row r="1123">
          <cell r="AX1123" t="str">
            <v/>
          </cell>
          <cell r="AY1123" t="str">
            <v/>
          </cell>
          <cell r="AZ1123" t="str">
            <v/>
          </cell>
          <cell r="BA1123" t="str">
            <v/>
          </cell>
          <cell r="BB1123" t="str">
            <v/>
          </cell>
          <cell r="BC1123" t="str">
            <v/>
          </cell>
        </row>
        <row r="1124">
          <cell r="AX1124" t="str">
            <v/>
          </cell>
          <cell r="AY1124" t="str">
            <v/>
          </cell>
          <cell r="AZ1124" t="str">
            <v/>
          </cell>
          <cell r="BA1124" t="str">
            <v/>
          </cell>
          <cell r="BB1124" t="str">
            <v/>
          </cell>
          <cell r="BC1124" t="str">
            <v/>
          </cell>
        </row>
        <row r="1125">
          <cell r="AX1125" t="str">
            <v/>
          </cell>
          <cell r="AY1125" t="str">
            <v/>
          </cell>
          <cell r="AZ1125" t="str">
            <v/>
          </cell>
          <cell r="BA1125" t="str">
            <v/>
          </cell>
          <cell r="BB1125" t="str">
            <v/>
          </cell>
          <cell r="BC1125" t="str">
            <v/>
          </cell>
        </row>
        <row r="1126">
          <cell r="AX1126" t="str">
            <v/>
          </cell>
          <cell r="AY1126" t="str">
            <v/>
          </cell>
          <cell r="AZ1126" t="str">
            <v/>
          </cell>
          <cell r="BA1126" t="str">
            <v/>
          </cell>
          <cell r="BB1126" t="str">
            <v/>
          </cell>
          <cell r="BC1126" t="str">
            <v/>
          </cell>
        </row>
        <row r="1127">
          <cell r="AX1127" t="str">
            <v/>
          </cell>
          <cell r="AY1127" t="str">
            <v/>
          </cell>
          <cell r="AZ1127" t="str">
            <v/>
          </cell>
          <cell r="BA1127" t="str">
            <v/>
          </cell>
          <cell r="BB1127" t="str">
            <v/>
          </cell>
          <cell r="BC1127" t="str">
            <v/>
          </cell>
        </row>
        <row r="1128">
          <cell r="AX1128" t="str">
            <v/>
          </cell>
          <cell r="AY1128" t="str">
            <v/>
          </cell>
          <cell r="AZ1128" t="str">
            <v/>
          </cell>
          <cell r="BA1128" t="str">
            <v/>
          </cell>
          <cell r="BB1128" t="str">
            <v/>
          </cell>
          <cell r="BC1128" t="str">
            <v/>
          </cell>
        </row>
        <row r="1129">
          <cell r="AX1129" t="str">
            <v/>
          </cell>
          <cell r="AY1129" t="str">
            <v/>
          </cell>
          <cell r="AZ1129" t="str">
            <v/>
          </cell>
          <cell r="BA1129" t="str">
            <v/>
          </cell>
          <cell r="BB1129" t="str">
            <v/>
          </cell>
          <cell r="BC1129" t="str">
            <v/>
          </cell>
        </row>
        <row r="1130">
          <cell r="AX1130" t="str">
            <v/>
          </cell>
          <cell r="AY1130" t="str">
            <v/>
          </cell>
          <cell r="AZ1130" t="str">
            <v/>
          </cell>
          <cell r="BA1130" t="str">
            <v/>
          </cell>
          <cell r="BB1130" t="str">
            <v/>
          </cell>
          <cell r="BC1130" t="str">
            <v/>
          </cell>
        </row>
        <row r="1131">
          <cell r="AX1131" t="str">
            <v/>
          </cell>
          <cell r="AY1131" t="str">
            <v/>
          </cell>
          <cell r="AZ1131" t="str">
            <v/>
          </cell>
          <cell r="BA1131" t="str">
            <v/>
          </cell>
          <cell r="BB1131" t="str">
            <v/>
          </cell>
          <cell r="BC1131" t="str">
            <v/>
          </cell>
        </row>
        <row r="1132">
          <cell r="AX1132" t="str">
            <v/>
          </cell>
          <cell r="AY1132" t="str">
            <v/>
          </cell>
          <cell r="AZ1132" t="str">
            <v/>
          </cell>
          <cell r="BA1132" t="str">
            <v/>
          </cell>
          <cell r="BB1132" t="str">
            <v/>
          </cell>
          <cell r="BC1132" t="str">
            <v/>
          </cell>
        </row>
        <row r="1133">
          <cell r="AX1133" t="str">
            <v/>
          </cell>
          <cell r="AY1133" t="str">
            <v/>
          </cell>
          <cell r="AZ1133" t="str">
            <v/>
          </cell>
          <cell r="BA1133" t="str">
            <v/>
          </cell>
          <cell r="BB1133" t="str">
            <v/>
          </cell>
          <cell r="BC1133" t="str">
            <v/>
          </cell>
        </row>
        <row r="1134">
          <cell r="AX1134" t="str">
            <v/>
          </cell>
          <cell r="AY1134" t="str">
            <v/>
          </cell>
          <cell r="AZ1134" t="str">
            <v/>
          </cell>
          <cell r="BA1134" t="str">
            <v/>
          </cell>
          <cell r="BB1134" t="str">
            <v/>
          </cell>
          <cell r="BC1134" t="str">
            <v/>
          </cell>
        </row>
        <row r="1135">
          <cell r="AX1135" t="str">
            <v/>
          </cell>
          <cell r="AY1135" t="str">
            <v/>
          </cell>
          <cell r="AZ1135" t="str">
            <v/>
          </cell>
          <cell r="BA1135" t="str">
            <v/>
          </cell>
          <cell r="BB1135" t="str">
            <v/>
          </cell>
          <cell r="BC1135" t="str">
            <v/>
          </cell>
        </row>
        <row r="1136">
          <cell r="AX1136" t="str">
            <v/>
          </cell>
          <cell r="AY1136" t="str">
            <v/>
          </cell>
          <cell r="AZ1136" t="str">
            <v/>
          </cell>
          <cell r="BA1136" t="str">
            <v/>
          </cell>
          <cell r="BB1136" t="str">
            <v/>
          </cell>
          <cell r="BC1136" t="str">
            <v/>
          </cell>
        </row>
        <row r="1137">
          <cell r="AX1137" t="str">
            <v/>
          </cell>
          <cell r="AY1137" t="str">
            <v/>
          </cell>
          <cell r="AZ1137" t="str">
            <v/>
          </cell>
          <cell r="BA1137" t="str">
            <v/>
          </cell>
          <cell r="BB1137" t="str">
            <v/>
          </cell>
          <cell r="BC1137" t="str">
            <v/>
          </cell>
        </row>
        <row r="1138">
          <cell r="AX1138" t="str">
            <v/>
          </cell>
          <cell r="AY1138" t="str">
            <v/>
          </cell>
          <cell r="AZ1138" t="str">
            <v/>
          </cell>
          <cell r="BA1138" t="str">
            <v/>
          </cell>
          <cell r="BB1138" t="str">
            <v/>
          </cell>
          <cell r="BC1138" t="str">
            <v/>
          </cell>
        </row>
        <row r="1139">
          <cell r="AX1139" t="str">
            <v/>
          </cell>
          <cell r="AY1139" t="str">
            <v/>
          </cell>
          <cell r="AZ1139" t="str">
            <v/>
          </cell>
          <cell r="BA1139" t="str">
            <v/>
          </cell>
          <cell r="BB1139" t="str">
            <v/>
          </cell>
          <cell r="BC1139" t="str">
            <v/>
          </cell>
        </row>
        <row r="1140">
          <cell r="AX1140" t="str">
            <v/>
          </cell>
          <cell r="AY1140" t="str">
            <v/>
          </cell>
          <cell r="AZ1140" t="str">
            <v/>
          </cell>
          <cell r="BA1140" t="str">
            <v/>
          </cell>
          <cell r="BB1140" t="str">
            <v/>
          </cell>
          <cell r="BC1140" t="str">
            <v/>
          </cell>
        </row>
        <row r="1141">
          <cell r="AX1141" t="str">
            <v/>
          </cell>
          <cell r="AY1141" t="str">
            <v/>
          </cell>
          <cell r="AZ1141" t="str">
            <v/>
          </cell>
          <cell r="BA1141" t="str">
            <v/>
          </cell>
          <cell r="BB1141" t="str">
            <v/>
          </cell>
          <cell r="BC1141" t="str">
            <v/>
          </cell>
        </row>
        <row r="1142">
          <cell r="AX1142" t="str">
            <v/>
          </cell>
          <cell r="AY1142" t="str">
            <v/>
          </cell>
          <cell r="AZ1142" t="str">
            <v/>
          </cell>
          <cell r="BA1142" t="str">
            <v/>
          </cell>
          <cell r="BB1142" t="str">
            <v/>
          </cell>
          <cell r="BC1142" t="str">
            <v/>
          </cell>
        </row>
        <row r="1143">
          <cell r="AX1143" t="str">
            <v/>
          </cell>
          <cell r="AY1143" t="str">
            <v/>
          </cell>
          <cell r="AZ1143" t="str">
            <v/>
          </cell>
          <cell r="BA1143" t="str">
            <v/>
          </cell>
          <cell r="BB1143" t="str">
            <v/>
          </cell>
          <cell r="BC1143" t="str">
            <v/>
          </cell>
        </row>
        <row r="1144">
          <cell r="AX1144" t="str">
            <v/>
          </cell>
          <cell r="AY1144" t="str">
            <v/>
          </cell>
          <cell r="AZ1144" t="str">
            <v/>
          </cell>
          <cell r="BA1144" t="str">
            <v/>
          </cell>
          <cell r="BB1144" t="str">
            <v/>
          </cell>
          <cell r="BC1144" t="str">
            <v/>
          </cell>
        </row>
        <row r="1145">
          <cell r="AX1145" t="str">
            <v/>
          </cell>
          <cell r="AY1145" t="str">
            <v/>
          </cell>
          <cell r="AZ1145" t="str">
            <v/>
          </cell>
          <cell r="BA1145" t="str">
            <v/>
          </cell>
          <cell r="BB1145" t="str">
            <v/>
          </cell>
          <cell r="BC1145" t="str">
            <v/>
          </cell>
        </row>
        <row r="1146">
          <cell r="AX1146" t="str">
            <v/>
          </cell>
          <cell r="AY1146" t="str">
            <v/>
          </cell>
          <cell r="AZ1146" t="str">
            <v/>
          </cell>
          <cell r="BA1146" t="str">
            <v/>
          </cell>
          <cell r="BB1146" t="str">
            <v/>
          </cell>
          <cell r="BC1146" t="str">
            <v/>
          </cell>
        </row>
        <row r="1147">
          <cell r="AX1147" t="str">
            <v/>
          </cell>
          <cell r="AY1147" t="str">
            <v/>
          </cell>
          <cell r="AZ1147" t="str">
            <v/>
          </cell>
          <cell r="BA1147" t="str">
            <v/>
          </cell>
          <cell r="BB1147" t="str">
            <v/>
          </cell>
          <cell r="BC1147" t="str">
            <v/>
          </cell>
        </row>
        <row r="1148">
          <cell r="AX1148" t="str">
            <v/>
          </cell>
          <cell r="AY1148" t="str">
            <v/>
          </cell>
          <cell r="AZ1148" t="str">
            <v/>
          </cell>
          <cell r="BA1148" t="str">
            <v/>
          </cell>
          <cell r="BB1148" t="str">
            <v/>
          </cell>
          <cell r="BC1148" t="str">
            <v/>
          </cell>
        </row>
        <row r="1149">
          <cell r="AX1149" t="str">
            <v/>
          </cell>
          <cell r="AY1149" t="str">
            <v/>
          </cell>
          <cell r="AZ1149" t="str">
            <v/>
          </cell>
          <cell r="BA1149" t="str">
            <v/>
          </cell>
          <cell r="BB1149" t="str">
            <v/>
          </cell>
          <cell r="BC1149" t="str">
            <v/>
          </cell>
        </row>
        <row r="1150">
          <cell r="AX1150" t="str">
            <v/>
          </cell>
          <cell r="AY1150" t="str">
            <v/>
          </cell>
          <cell r="AZ1150" t="str">
            <v/>
          </cell>
          <cell r="BA1150" t="str">
            <v/>
          </cell>
          <cell r="BB1150" t="str">
            <v/>
          </cell>
          <cell r="BC1150" t="str">
            <v/>
          </cell>
        </row>
        <row r="1151">
          <cell r="AX1151" t="str">
            <v/>
          </cell>
          <cell r="AY1151" t="str">
            <v/>
          </cell>
          <cell r="AZ1151" t="str">
            <v/>
          </cell>
          <cell r="BA1151" t="str">
            <v/>
          </cell>
          <cell r="BB1151" t="str">
            <v/>
          </cell>
          <cell r="BC1151" t="str">
            <v/>
          </cell>
        </row>
        <row r="1152">
          <cell r="AX1152" t="str">
            <v/>
          </cell>
          <cell r="AY1152" t="str">
            <v/>
          </cell>
          <cell r="AZ1152" t="str">
            <v/>
          </cell>
          <cell r="BA1152" t="str">
            <v/>
          </cell>
          <cell r="BB1152" t="str">
            <v/>
          </cell>
          <cell r="BC1152" t="str">
            <v/>
          </cell>
        </row>
        <row r="1153">
          <cell r="AX1153" t="str">
            <v/>
          </cell>
          <cell r="AY1153" t="str">
            <v/>
          </cell>
          <cell r="AZ1153" t="str">
            <v/>
          </cell>
          <cell r="BA1153" t="str">
            <v/>
          </cell>
          <cell r="BB1153" t="str">
            <v/>
          </cell>
          <cell r="BC1153" t="str">
            <v/>
          </cell>
        </row>
        <row r="1154">
          <cell r="AX1154" t="str">
            <v/>
          </cell>
          <cell r="AY1154" t="str">
            <v/>
          </cell>
          <cell r="AZ1154" t="str">
            <v/>
          </cell>
          <cell r="BA1154" t="str">
            <v/>
          </cell>
          <cell r="BB1154" t="str">
            <v/>
          </cell>
          <cell r="BC1154" t="str">
            <v/>
          </cell>
        </row>
        <row r="1155">
          <cell r="AX1155" t="str">
            <v/>
          </cell>
          <cell r="AY1155" t="str">
            <v/>
          </cell>
          <cell r="AZ1155" t="str">
            <v/>
          </cell>
          <cell r="BA1155" t="str">
            <v/>
          </cell>
          <cell r="BB1155" t="str">
            <v/>
          </cell>
          <cell r="BC1155" t="str">
            <v/>
          </cell>
        </row>
        <row r="1156">
          <cell r="AX1156" t="str">
            <v/>
          </cell>
          <cell r="AY1156" t="str">
            <v/>
          </cell>
          <cell r="AZ1156" t="str">
            <v/>
          </cell>
          <cell r="BA1156" t="str">
            <v/>
          </cell>
          <cell r="BB1156" t="str">
            <v/>
          </cell>
          <cell r="BC1156" t="str">
            <v/>
          </cell>
        </row>
        <row r="1157">
          <cell r="AX1157" t="str">
            <v/>
          </cell>
          <cell r="AY1157" t="str">
            <v/>
          </cell>
          <cell r="AZ1157" t="str">
            <v/>
          </cell>
          <cell r="BA1157" t="str">
            <v/>
          </cell>
          <cell r="BB1157" t="str">
            <v/>
          </cell>
          <cell r="BC1157" t="str">
            <v/>
          </cell>
        </row>
        <row r="1158">
          <cell r="AX1158" t="str">
            <v/>
          </cell>
          <cell r="AY1158" t="str">
            <v/>
          </cell>
          <cell r="AZ1158" t="str">
            <v/>
          </cell>
          <cell r="BA1158" t="str">
            <v/>
          </cell>
          <cell r="BB1158" t="str">
            <v/>
          </cell>
          <cell r="BC1158" t="str">
            <v/>
          </cell>
        </row>
        <row r="1159">
          <cell r="AX1159" t="str">
            <v/>
          </cell>
          <cell r="AY1159" t="str">
            <v/>
          </cell>
          <cell r="AZ1159" t="str">
            <v/>
          </cell>
          <cell r="BA1159" t="str">
            <v/>
          </cell>
          <cell r="BB1159" t="str">
            <v/>
          </cell>
          <cell r="BC1159" t="str">
            <v/>
          </cell>
        </row>
        <row r="1160">
          <cell r="AX1160" t="str">
            <v/>
          </cell>
          <cell r="AY1160" t="str">
            <v/>
          </cell>
          <cell r="AZ1160" t="str">
            <v/>
          </cell>
          <cell r="BA1160" t="str">
            <v/>
          </cell>
          <cell r="BB1160" t="str">
            <v/>
          </cell>
          <cell r="BC1160" t="str">
            <v/>
          </cell>
        </row>
        <row r="1161">
          <cell r="AX1161" t="str">
            <v/>
          </cell>
          <cell r="AY1161" t="str">
            <v/>
          </cell>
          <cell r="AZ1161" t="str">
            <v/>
          </cell>
          <cell r="BA1161" t="str">
            <v/>
          </cell>
          <cell r="BB1161" t="str">
            <v/>
          </cell>
          <cell r="BC1161" t="str">
            <v/>
          </cell>
        </row>
        <row r="1162">
          <cell r="AX1162" t="str">
            <v/>
          </cell>
          <cell r="AY1162" t="str">
            <v/>
          </cell>
          <cell r="AZ1162" t="str">
            <v/>
          </cell>
          <cell r="BA1162" t="str">
            <v/>
          </cell>
          <cell r="BB1162" t="str">
            <v/>
          </cell>
          <cell r="BC1162" t="str">
            <v/>
          </cell>
        </row>
        <row r="1163">
          <cell r="AX1163" t="str">
            <v/>
          </cell>
          <cell r="AY1163" t="str">
            <v/>
          </cell>
          <cell r="AZ1163" t="str">
            <v/>
          </cell>
          <cell r="BA1163" t="str">
            <v/>
          </cell>
          <cell r="BB1163" t="str">
            <v/>
          </cell>
          <cell r="BC1163" t="str">
            <v/>
          </cell>
        </row>
        <row r="1164">
          <cell r="AX1164" t="str">
            <v/>
          </cell>
          <cell r="AY1164" t="str">
            <v/>
          </cell>
          <cell r="AZ1164" t="str">
            <v/>
          </cell>
          <cell r="BA1164" t="str">
            <v/>
          </cell>
          <cell r="BB1164" t="str">
            <v/>
          </cell>
          <cell r="BC1164" t="str">
            <v/>
          </cell>
        </row>
        <row r="1165">
          <cell r="AX1165" t="str">
            <v/>
          </cell>
          <cell r="AY1165" t="str">
            <v/>
          </cell>
          <cell r="AZ1165" t="str">
            <v/>
          </cell>
          <cell r="BA1165" t="str">
            <v/>
          </cell>
          <cell r="BB1165" t="str">
            <v/>
          </cell>
          <cell r="BC1165" t="str">
            <v/>
          </cell>
        </row>
        <row r="1166">
          <cell r="AX1166" t="str">
            <v/>
          </cell>
          <cell r="AY1166" t="str">
            <v/>
          </cell>
          <cell r="AZ1166" t="str">
            <v/>
          </cell>
          <cell r="BA1166" t="str">
            <v/>
          </cell>
          <cell r="BB1166" t="str">
            <v/>
          </cell>
          <cell r="BC1166" t="str">
            <v/>
          </cell>
        </row>
        <row r="1167">
          <cell r="AX1167" t="str">
            <v/>
          </cell>
          <cell r="AY1167" t="str">
            <v/>
          </cell>
          <cell r="AZ1167" t="str">
            <v/>
          </cell>
          <cell r="BA1167" t="str">
            <v/>
          </cell>
          <cell r="BB1167" t="str">
            <v/>
          </cell>
          <cell r="BC1167" t="str">
            <v/>
          </cell>
        </row>
        <row r="1168">
          <cell r="AX1168" t="str">
            <v/>
          </cell>
          <cell r="AY1168" t="str">
            <v/>
          </cell>
          <cell r="AZ1168" t="str">
            <v/>
          </cell>
          <cell r="BA1168" t="str">
            <v/>
          </cell>
          <cell r="BB1168" t="str">
            <v/>
          </cell>
          <cell r="BC1168" t="str">
            <v/>
          </cell>
        </row>
        <row r="1169">
          <cell r="AX1169" t="str">
            <v/>
          </cell>
          <cell r="AY1169" t="str">
            <v/>
          </cell>
          <cell r="AZ1169" t="str">
            <v/>
          </cell>
          <cell r="BA1169" t="str">
            <v/>
          </cell>
          <cell r="BB1169" t="str">
            <v/>
          </cell>
          <cell r="BC1169" t="str">
            <v/>
          </cell>
        </row>
        <row r="1170">
          <cell r="AX1170" t="str">
            <v/>
          </cell>
          <cell r="AY1170" t="str">
            <v/>
          </cell>
          <cell r="AZ1170" t="str">
            <v/>
          </cell>
          <cell r="BA1170" t="str">
            <v/>
          </cell>
          <cell r="BB1170" t="str">
            <v/>
          </cell>
          <cell r="BC1170" t="str">
            <v/>
          </cell>
        </row>
        <row r="1171">
          <cell r="AX1171" t="str">
            <v/>
          </cell>
          <cell r="AY1171" t="str">
            <v/>
          </cell>
          <cell r="AZ1171" t="str">
            <v/>
          </cell>
          <cell r="BA1171" t="str">
            <v/>
          </cell>
          <cell r="BB1171" t="str">
            <v/>
          </cell>
          <cell r="BC1171" t="str">
            <v/>
          </cell>
        </row>
        <row r="1172">
          <cell r="AX1172" t="str">
            <v/>
          </cell>
          <cell r="AY1172" t="str">
            <v/>
          </cell>
          <cell r="AZ1172" t="str">
            <v/>
          </cell>
          <cell r="BA1172" t="str">
            <v/>
          </cell>
          <cell r="BB1172" t="str">
            <v/>
          </cell>
          <cell r="BC1172" t="str">
            <v/>
          </cell>
        </row>
        <row r="1173">
          <cell r="AX1173" t="str">
            <v/>
          </cell>
          <cell r="AY1173" t="str">
            <v/>
          </cell>
          <cell r="AZ1173" t="str">
            <v/>
          </cell>
          <cell r="BA1173" t="str">
            <v/>
          </cell>
          <cell r="BB1173" t="str">
            <v/>
          </cell>
          <cell r="BC1173" t="str">
            <v/>
          </cell>
        </row>
        <row r="1174">
          <cell r="AX1174" t="str">
            <v/>
          </cell>
          <cell r="AY1174" t="str">
            <v/>
          </cell>
          <cell r="AZ1174" t="str">
            <v/>
          </cell>
          <cell r="BA1174" t="str">
            <v/>
          </cell>
          <cell r="BB1174" t="str">
            <v/>
          </cell>
          <cell r="BC1174" t="str">
            <v/>
          </cell>
        </row>
        <row r="1175">
          <cell r="AX1175" t="str">
            <v/>
          </cell>
          <cell r="AY1175" t="str">
            <v/>
          </cell>
          <cell r="AZ1175" t="str">
            <v/>
          </cell>
          <cell r="BA1175" t="str">
            <v/>
          </cell>
          <cell r="BB1175" t="str">
            <v/>
          </cell>
          <cell r="BC1175" t="str">
            <v/>
          </cell>
        </row>
        <row r="1176">
          <cell r="AX1176" t="str">
            <v/>
          </cell>
          <cell r="AY1176" t="str">
            <v/>
          </cell>
          <cell r="AZ1176" t="str">
            <v/>
          </cell>
          <cell r="BA1176" t="str">
            <v/>
          </cell>
          <cell r="BB1176" t="str">
            <v/>
          </cell>
          <cell r="BC1176" t="str">
            <v/>
          </cell>
        </row>
        <row r="1177">
          <cell r="AX1177" t="str">
            <v/>
          </cell>
          <cell r="AY1177" t="str">
            <v/>
          </cell>
          <cell r="AZ1177" t="str">
            <v/>
          </cell>
          <cell r="BA1177" t="str">
            <v/>
          </cell>
          <cell r="BB1177" t="str">
            <v/>
          </cell>
          <cell r="BC1177" t="str">
            <v/>
          </cell>
        </row>
        <row r="1178">
          <cell r="AX1178" t="str">
            <v/>
          </cell>
          <cell r="AY1178" t="str">
            <v/>
          </cell>
          <cell r="AZ1178" t="str">
            <v/>
          </cell>
          <cell r="BA1178" t="str">
            <v/>
          </cell>
          <cell r="BB1178" t="str">
            <v/>
          </cell>
          <cell r="BC1178" t="str">
            <v/>
          </cell>
        </row>
        <row r="1179">
          <cell r="AX1179" t="str">
            <v/>
          </cell>
          <cell r="AY1179" t="str">
            <v/>
          </cell>
          <cell r="AZ1179" t="str">
            <v/>
          </cell>
          <cell r="BA1179" t="str">
            <v/>
          </cell>
          <cell r="BB1179" t="str">
            <v/>
          </cell>
          <cell r="BC1179" t="str">
            <v/>
          </cell>
        </row>
        <row r="1180">
          <cell r="AX1180" t="str">
            <v/>
          </cell>
          <cell r="AY1180" t="str">
            <v/>
          </cell>
          <cell r="AZ1180" t="str">
            <v/>
          </cell>
          <cell r="BA1180" t="str">
            <v/>
          </cell>
          <cell r="BB1180" t="str">
            <v/>
          </cell>
          <cell r="BC1180" t="str">
            <v/>
          </cell>
        </row>
        <row r="1181">
          <cell r="AX1181" t="str">
            <v/>
          </cell>
          <cell r="AY1181" t="str">
            <v/>
          </cell>
          <cell r="AZ1181" t="str">
            <v/>
          </cell>
          <cell r="BA1181" t="str">
            <v/>
          </cell>
          <cell r="BB1181" t="str">
            <v/>
          </cell>
          <cell r="BC1181" t="str">
            <v/>
          </cell>
        </row>
        <row r="1182">
          <cell r="AX1182" t="str">
            <v/>
          </cell>
          <cell r="AY1182" t="str">
            <v/>
          </cell>
          <cell r="AZ1182" t="str">
            <v/>
          </cell>
          <cell r="BA1182" t="str">
            <v/>
          </cell>
          <cell r="BB1182" t="str">
            <v/>
          </cell>
          <cell r="BC1182" t="str">
            <v/>
          </cell>
        </row>
        <row r="1183">
          <cell r="AX1183" t="str">
            <v/>
          </cell>
          <cell r="AY1183" t="str">
            <v/>
          </cell>
          <cell r="AZ1183" t="str">
            <v/>
          </cell>
          <cell r="BA1183" t="str">
            <v/>
          </cell>
          <cell r="BB1183" t="str">
            <v/>
          </cell>
          <cell r="BC1183" t="str">
            <v/>
          </cell>
        </row>
        <row r="1184">
          <cell r="AX1184" t="str">
            <v/>
          </cell>
          <cell r="AY1184" t="str">
            <v/>
          </cell>
          <cell r="AZ1184" t="str">
            <v/>
          </cell>
          <cell r="BA1184" t="str">
            <v/>
          </cell>
          <cell r="BB1184" t="str">
            <v/>
          </cell>
          <cell r="BC1184" t="str">
            <v/>
          </cell>
        </row>
        <row r="1185">
          <cell r="AX1185" t="str">
            <v/>
          </cell>
          <cell r="AY1185" t="str">
            <v/>
          </cell>
          <cell r="AZ1185" t="str">
            <v/>
          </cell>
          <cell r="BA1185" t="str">
            <v/>
          </cell>
          <cell r="BB1185" t="str">
            <v/>
          </cell>
          <cell r="BC1185" t="str">
            <v/>
          </cell>
        </row>
        <row r="1186">
          <cell r="AX1186" t="str">
            <v/>
          </cell>
          <cell r="AY1186" t="str">
            <v/>
          </cell>
          <cell r="AZ1186" t="str">
            <v/>
          </cell>
          <cell r="BA1186" t="str">
            <v/>
          </cell>
          <cell r="BB1186" t="str">
            <v/>
          </cell>
          <cell r="BC1186" t="str">
            <v/>
          </cell>
        </row>
        <row r="1187">
          <cell r="AX1187" t="str">
            <v/>
          </cell>
          <cell r="AY1187" t="str">
            <v/>
          </cell>
          <cell r="AZ1187" t="str">
            <v/>
          </cell>
          <cell r="BA1187" t="str">
            <v/>
          </cell>
          <cell r="BB1187" t="str">
            <v/>
          </cell>
          <cell r="BC1187" t="str">
            <v/>
          </cell>
        </row>
        <row r="1188">
          <cell r="AX1188" t="str">
            <v/>
          </cell>
          <cell r="AY1188" t="str">
            <v/>
          </cell>
          <cell r="AZ1188" t="str">
            <v/>
          </cell>
          <cell r="BA1188" t="str">
            <v/>
          </cell>
          <cell r="BB1188" t="str">
            <v/>
          </cell>
          <cell r="BC1188" t="str">
            <v/>
          </cell>
        </row>
        <row r="1189">
          <cell r="AX1189" t="str">
            <v/>
          </cell>
          <cell r="AY1189" t="str">
            <v/>
          </cell>
          <cell r="AZ1189" t="str">
            <v/>
          </cell>
          <cell r="BA1189" t="str">
            <v/>
          </cell>
          <cell r="BB1189" t="str">
            <v/>
          </cell>
          <cell r="BC1189" t="str">
            <v/>
          </cell>
        </row>
        <row r="1190">
          <cell r="AX1190" t="str">
            <v/>
          </cell>
          <cell r="AY1190" t="str">
            <v/>
          </cell>
          <cell r="AZ1190" t="str">
            <v/>
          </cell>
          <cell r="BA1190" t="str">
            <v/>
          </cell>
          <cell r="BB1190" t="str">
            <v/>
          </cell>
          <cell r="BC1190" t="str">
            <v/>
          </cell>
        </row>
        <row r="1191">
          <cell r="AX1191" t="str">
            <v/>
          </cell>
          <cell r="AY1191" t="str">
            <v/>
          </cell>
          <cell r="AZ1191" t="str">
            <v/>
          </cell>
          <cell r="BA1191" t="str">
            <v/>
          </cell>
          <cell r="BB1191" t="str">
            <v/>
          </cell>
          <cell r="BC1191" t="str">
            <v/>
          </cell>
        </row>
        <row r="1192">
          <cell r="AX1192" t="str">
            <v/>
          </cell>
          <cell r="AY1192" t="str">
            <v/>
          </cell>
          <cell r="AZ1192" t="str">
            <v/>
          </cell>
          <cell r="BA1192" t="str">
            <v/>
          </cell>
          <cell r="BB1192" t="str">
            <v/>
          </cell>
          <cell r="BC1192" t="str">
            <v/>
          </cell>
        </row>
        <row r="1193">
          <cell r="AX1193" t="str">
            <v/>
          </cell>
          <cell r="AY1193" t="str">
            <v/>
          </cell>
          <cell r="AZ1193" t="str">
            <v/>
          </cell>
          <cell r="BA1193" t="str">
            <v/>
          </cell>
          <cell r="BB1193" t="str">
            <v/>
          </cell>
          <cell r="BC1193" t="str">
            <v/>
          </cell>
        </row>
        <row r="1194">
          <cell r="AX1194" t="str">
            <v/>
          </cell>
          <cell r="AY1194" t="str">
            <v/>
          </cell>
          <cell r="AZ1194" t="str">
            <v/>
          </cell>
          <cell r="BA1194" t="str">
            <v/>
          </cell>
          <cell r="BB1194" t="str">
            <v/>
          </cell>
          <cell r="BC1194" t="str">
            <v/>
          </cell>
        </row>
        <row r="1195">
          <cell r="AX1195" t="str">
            <v/>
          </cell>
          <cell r="AY1195" t="str">
            <v/>
          </cell>
          <cell r="AZ1195" t="str">
            <v/>
          </cell>
          <cell r="BA1195" t="str">
            <v/>
          </cell>
          <cell r="BB1195" t="str">
            <v/>
          </cell>
          <cell r="BC1195" t="str">
            <v/>
          </cell>
        </row>
        <row r="1196">
          <cell r="AX1196" t="str">
            <v/>
          </cell>
          <cell r="AY1196" t="str">
            <v/>
          </cell>
          <cell r="AZ1196" t="str">
            <v/>
          </cell>
          <cell r="BA1196" t="str">
            <v/>
          </cell>
          <cell r="BB1196" t="str">
            <v/>
          </cell>
          <cell r="BC1196" t="str">
            <v/>
          </cell>
        </row>
        <row r="1197">
          <cell r="AX1197" t="str">
            <v/>
          </cell>
          <cell r="AY1197" t="str">
            <v/>
          </cell>
          <cell r="AZ1197" t="str">
            <v/>
          </cell>
          <cell r="BA1197" t="str">
            <v/>
          </cell>
          <cell r="BB1197" t="str">
            <v/>
          </cell>
          <cell r="BC1197" t="str">
            <v/>
          </cell>
        </row>
        <row r="1198">
          <cell r="AX1198" t="str">
            <v/>
          </cell>
          <cell r="AY1198" t="str">
            <v/>
          </cell>
          <cell r="AZ1198" t="str">
            <v/>
          </cell>
          <cell r="BA1198" t="str">
            <v/>
          </cell>
          <cell r="BB1198" t="str">
            <v/>
          </cell>
          <cell r="BC1198" t="str">
            <v/>
          </cell>
        </row>
        <row r="1199">
          <cell r="AX1199" t="str">
            <v/>
          </cell>
          <cell r="AY1199" t="str">
            <v/>
          </cell>
          <cell r="AZ1199" t="str">
            <v/>
          </cell>
          <cell r="BA1199" t="str">
            <v/>
          </cell>
          <cell r="BB1199" t="str">
            <v/>
          </cell>
          <cell r="BC1199" t="str">
            <v/>
          </cell>
        </row>
        <row r="1200">
          <cell r="AX1200" t="str">
            <v/>
          </cell>
          <cell r="AY1200" t="str">
            <v/>
          </cell>
          <cell r="AZ1200" t="str">
            <v/>
          </cell>
          <cell r="BA1200" t="str">
            <v/>
          </cell>
          <cell r="BB1200" t="str">
            <v/>
          </cell>
          <cell r="BC1200" t="str">
            <v/>
          </cell>
        </row>
        <row r="1201">
          <cell r="AX1201" t="str">
            <v/>
          </cell>
          <cell r="AY1201" t="str">
            <v/>
          </cell>
          <cell r="AZ1201" t="str">
            <v/>
          </cell>
          <cell r="BA1201" t="str">
            <v/>
          </cell>
          <cell r="BB1201" t="str">
            <v/>
          </cell>
          <cell r="BC1201" t="str">
            <v/>
          </cell>
        </row>
        <row r="1202">
          <cell r="AX1202" t="str">
            <v/>
          </cell>
          <cell r="AY1202" t="str">
            <v/>
          </cell>
          <cell r="AZ1202" t="str">
            <v/>
          </cell>
          <cell r="BA1202" t="str">
            <v/>
          </cell>
          <cell r="BB1202" t="str">
            <v/>
          </cell>
          <cell r="BC1202" t="str">
            <v/>
          </cell>
        </row>
        <row r="1203">
          <cell r="AX1203" t="str">
            <v/>
          </cell>
          <cell r="AY1203" t="str">
            <v/>
          </cell>
          <cell r="AZ1203" t="str">
            <v/>
          </cell>
          <cell r="BA1203" t="str">
            <v/>
          </cell>
          <cell r="BB1203" t="str">
            <v/>
          </cell>
          <cell r="BC1203" t="str">
            <v/>
          </cell>
        </row>
        <row r="1204">
          <cell r="AX1204" t="str">
            <v/>
          </cell>
          <cell r="AY1204" t="str">
            <v/>
          </cell>
          <cell r="AZ1204" t="str">
            <v/>
          </cell>
          <cell r="BA1204" t="str">
            <v/>
          </cell>
          <cell r="BB1204" t="str">
            <v/>
          </cell>
          <cell r="BC1204" t="str">
            <v/>
          </cell>
        </row>
        <row r="1205">
          <cell r="AX1205" t="str">
            <v/>
          </cell>
          <cell r="AY1205" t="str">
            <v/>
          </cell>
          <cell r="AZ1205" t="str">
            <v/>
          </cell>
          <cell r="BA1205" t="str">
            <v/>
          </cell>
          <cell r="BB1205" t="str">
            <v/>
          </cell>
          <cell r="BC1205" t="str">
            <v/>
          </cell>
        </row>
        <row r="1206">
          <cell r="AX1206" t="str">
            <v/>
          </cell>
          <cell r="AY1206" t="str">
            <v/>
          </cell>
          <cell r="AZ1206" t="str">
            <v/>
          </cell>
          <cell r="BA1206" t="str">
            <v/>
          </cell>
          <cell r="BB1206" t="str">
            <v/>
          </cell>
          <cell r="BC1206" t="str">
            <v/>
          </cell>
        </row>
        <row r="1207">
          <cell r="AX1207" t="str">
            <v/>
          </cell>
          <cell r="AY1207" t="str">
            <v/>
          </cell>
          <cell r="AZ1207" t="str">
            <v/>
          </cell>
          <cell r="BA1207" t="str">
            <v/>
          </cell>
          <cell r="BB1207" t="str">
            <v/>
          </cell>
          <cell r="BC1207" t="str">
            <v/>
          </cell>
        </row>
        <row r="1208">
          <cell r="AX1208" t="str">
            <v/>
          </cell>
          <cell r="AY1208" t="str">
            <v/>
          </cell>
          <cell r="AZ1208" t="str">
            <v/>
          </cell>
          <cell r="BA1208" t="str">
            <v/>
          </cell>
          <cell r="BB1208" t="str">
            <v/>
          </cell>
          <cell r="BC1208" t="str">
            <v/>
          </cell>
        </row>
        <row r="1209">
          <cell r="AX1209" t="str">
            <v/>
          </cell>
          <cell r="AY1209" t="str">
            <v/>
          </cell>
          <cell r="AZ1209" t="str">
            <v/>
          </cell>
          <cell r="BA1209" t="str">
            <v/>
          </cell>
          <cell r="BB1209" t="str">
            <v/>
          </cell>
          <cell r="BC1209" t="str">
            <v/>
          </cell>
        </row>
        <row r="1210">
          <cell r="AX1210" t="str">
            <v/>
          </cell>
          <cell r="AY1210" t="str">
            <v/>
          </cell>
          <cell r="AZ1210" t="str">
            <v/>
          </cell>
          <cell r="BA1210" t="str">
            <v/>
          </cell>
          <cell r="BB1210" t="str">
            <v/>
          </cell>
          <cell r="BC1210" t="str">
            <v/>
          </cell>
        </row>
        <row r="1211">
          <cell r="AX1211" t="str">
            <v/>
          </cell>
          <cell r="AY1211" t="str">
            <v/>
          </cell>
          <cell r="AZ1211" t="str">
            <v/>
          </cell>
          <cell r="BA1211" t="str">
            <v/>
          </cell>
          <cell r="BB1211" t="str">
            <v/>
          </cell>
          <cell r="BC1211" t="str">
            <v/>
          </cell>
        </row>
        <row r="1212">
          <cell r="AX1212" t="str">
            <v/>
          </cell>
          <cell r="AY1212" t="str">
            <v/>
          </cell>
          <cell r="AZ1212" t="str">
            <v/>
          </cell>
          <cell r="BA1212" t="str">
            <v/>
          </cell>
          <cell r="BB1212" t="str">
            <v/>
          </cell>
          <cell r="BC1212" t="str">
            <v/>
          </cell>
        </row>
        <row r="1213">
          <cell r="AX1213" t="str">
            <v/>
          </cell>
          <cell r="AY1213" t="str">
            <v/>
          </cell>
          <cell r="AZ1213" t="str">
            <v/>
          </cell>
          <cell r="BA1213" t="str">
            <v/>
          </cell>
          <cell r="BB1213" t="str">
            <v/>
          </cell>
          <cell r="BC1213" t="str">
            <v/>
          </cell>
        </row>
        <row r="1214">
          <cell r="AX1214" t="str">
            <v/>
          </cell>
          <cell r="AY1214" t="str">
            <v/>
          </cell>
          <cell r="AZ1214" t="str">
            <v/>
          </cell>
          <cell r="BA1214" t="str">
            <v/>
          </cell>
          <cell r="BB1214" t="str">
            <v/>
          </cell>
          <cell r="BC1214" t="str">
            <v/>
          </cell>
        </row>
        <row r="1215">
          <cell r="AX1215" t="str">
            <v/>
          </cell>
          <cell r="AY1215" t="str">
            <v/>
          </cell>
          <cell r="AZ1215" t="str">
            <v/>
          </cell>
          <cell r="BA1215" t="str">
            <v/>
          </cell>
          <cell r="BB1215" t="str">
            <v/>
          </cell>
          <cell r="BC1215" t="str">
            <v/>
          </cell>
        </row>
        <row r="1216">
          <cell r="AX1216" t="str">
            <v/>
          </cell>
          <cell r="AY1216" t="str">
            <v/>
          </cell>
          <cell r="AZ1216" t="str">
            <v/>
          </cell>
          <cell r="BA1216" t="str">
            <v/>
          </cell>
          <cell r="BB1216" t="str">
            <v/>
          </cell>
          <cell r="BC1216" t="str">
            <v/>
          </cell>
        </row>
        <row r="1217">
          <cell r="AX1217" t="str">
            <v/>
          </cell>
          <cell r="AY1217" t="str">
            <v/>
          </cell>
          <cell r="AZ1217" t="str">
            <v/>
          </cell>
          <cell r="BA1217" t="str">
            <v/>
          </cell>
          <cell r="BB1217" t="str">
            <v/>
          </cell>
          <cell r="BC1217" t="str">
            <v/>
          </cell>
        </row>
        <row r="1218">
          <cell r="AX1218" t="str">
            <v/>
          </cell>
          <cell r="AY1218" t="str">
            <v/>
          </cell>
          <cell r="AZ1218" t="str">
            <v/>
          </cell>
          <cell r="BA1218" t="str">
            <v/>
          </cell>
          <cell r="BB1218" t="str">
            <v/>
          </cell>
          <cell r="BC1218" t="str">
            <v/>
          </cell>
        </row>
        <row r="1219">
          <cell r="AX1219" t="str">
            <v/>
          </cell>
          <cell r="AY1219" t="str">
            <v/>
          </cell>
          <cell r="AZ1219" t="str">
            <v/>
          </cell>
          <cell r="BA1219" t="str">
            <v/>
          </cell>
          <cell r="BB1219" t="str">
            <v/>
          </cell>
          <cell r="BC1219" t="str">
            <v/>
          </cell>
        </row>
        <row r="1220">
          <cell r="AX1220" t="str">
            <v/>
          </cell>
          <cell r="AY1220" t="str">
            <v/>
          </cell>
          <cell r="AZ1220" t="str">
            <v/>
          </cell>
          <cell r="BA1220" t="str">
            <v/>
          </cell>
          <cell r="BB1220" t="str">
            <v/>
          </cell>
          <cell r="BC1220" t="str">
            <v/>
          </cell>
        </row>
        <row r="1221">
          <cell r="AX1221" t="str">
            <v/>
          </cell>
          <cell r="AY1221" t="str">
            <v/>
          </cell>
          <cell r="AZ1221" t="str">
            <v/>
          </cell>
          <cell r="BA1221" t="str">
            <v/>
          </cell>
          <cell r="BB1221" t="str">
            <v/>
          </cell>
          <cell r="BC1221" t="str">
            <v/>
          </cell>
        </row>
        <row r="1222">
          <cell r="AX1222" t="str">
            <v/>
          </cell>
          <cell r="AY1222" t="str">
            <v/>
          </cell>
          <cell r="AZ1222" t="str">
            <v/>
          </cell>
          <cell r="BA1222" t="str">
            <v/>
          </cell>
          <cell r="BB1222" t="str">
            <v/>
          </cell>
          <cell r="BC1222" t="str">
            <v/>
          </cell>
        </row>
        <row r="1223">
          <cell r="AX1223" t="str">
            <v/>
          </cell>
          <cell r="AY1223" t="str">
            <v/>
          </cell>
          <cell r="AZ1223" t="str">
            <v/>
          </cell>
          <cell r="BA1223" t="str">
            <v/>
          </cell>
          <cell r="BB1223" t="str">
            <v/>
          </cell>
          <cell r="BC1223" t="str">
            <v/>
          </cell>
        </row>
        <row r="1224">
          <cell r="AX1224" t="str">
            <v/>
          </cell>
          <cell r="AY1224" t="str">
            <v/>
          </cell>
          <cell r="AZ1224" t="str">
            <v/>
          </cell>
          <cell r="BA1224" t="str">
            <v/>
          </cell>
          <cell r="BB1224" t="str">
            <v/>
          </cell>
          <cell r="BC1224" t="str">
            <v/>
          </cell>
        </row>
        <row r="1225">
          <cell r="AX1225" t="str">
            <v/>
          </cell>
          <cell r="AY1225" t="str">
            <v/>
          </cell>
          <cell r="AZ1225" t="str">
            <v/>
          </cell>
          <cell r="BA1225" t="str">
            <v/>
          </cell>
          <cell r="BB1225" t="str">
            <v/>
          </cell>
          <cell r="BC1225" t="str">
            <v/>
          </cell>
        </row>
        <row r="1226">
          <cell r="AX1226" t="str">
            <v/>
          </cell>
          <cell r="AY1226" t="str">
            <v/>
          </cell>
          <cell r="AZ1226" t="str">
            <v/>
          </cell>
          <cell r="BA1226" t="str">
            <v/>
          </cell>
          <cell r="BB1226" t="str">
            <v/>
          </cell>
          <cell r="BC1226" t="str">
            <v/>
          </cell>
        </row>
        <row r="1227">
          <cell r="AX1227" t="str">
            <v/>
          </cell>
          <cell r="AY1227" t="str">
            <v/>
          </cell>
          <cell r="AZ1227" t="str">
            <v/>
          </cell>
          <cell r="BA1227" t="str">
            <v/>
          </cell>
          <cell r="BB1227" t="str">
            <v/>
          </cell>
          <cell r="BC1227" t="str">
            <v/>
          </cell>
        </row>
        <row r="1228">
          <cell r="AX1228" t="str">
            <v/>
          </cell>
          <cell r="AY1228" t="str">
            <v/>
          </cell>
          <cell r="AZ1228" t="str">
            <v/>
          </cell>
          <cell r="BA1228" t="str">
            <v/>
          </cell>
          <cell r="BB1228" t="str">
            <v/>
          </cell>
          <cell r="BC1228" t="str">
            <v/>
          </cell>
        </row>
        <row r="1229">
          <cell r="AX1229" t="str">
            <v/>
          </cell>
          <cell r="AY1229" t="str">
            <v/>
          </cell>
          <cell r="AZ1229" t="str">
            <v/>
          </cell>
          <cell r="BA1229" t="str">
            <v/>
          </cell>
          <cell r="BB1229" t="str">
            <v/>
          </cell>
          <cell r="BC1229" t="str">
            <v/>
          </cell>
        </row>
        <row r="1230">
          <cell r="AX1230" t="str">
            <v/>
          </cell>
          <cell r="AY1230" t="str">
            <v/>
          </cell>
          <cell r="AZ1230" t="str">
            <v/>
          </cell>
          <cell r="BA1230" t="str">
            <v/>
          </cell>
          <cell r="BB1230" t="str">
            <v/>
          </cell>
          <cell r="BC1230" t="str">
            <v/>
          </cell>
        </row>
        <row r="1231">
          <cell r="AX1231" t="str">
            <v/>
          </cell>
          <cell r="AY1231" t="str">
            <v/>
          </cell>
          <cell r="AZ1231" t="str">
            <v/>
          </cell>
          <cell r="BA1231" t="str">
            <v/>
          </cell>
          <cell r="BB1231" t="str">
            <v/>
          </cell>
          <cell r="BC1231" t="str">
            <v/>
          </cell>
        </row>
        <row r="1232">
          <cell r="AX1232" t="str">
            <v/>
          </cell>
          <cell r="AY1232" t="str">
            <v/>
          </cell>
          <cell r="AZ1232" t="str">
            <v/>
          </cell>
          <cell r="BA1232" t="str">
            <v/>
          </cell>
          <cell r="BB1232" t="str">
            <v/>
          </cell>
          <cell r="BC1232" t="str">
            <v/>
          </cell>
        </row>
        <row r="1233">
          <cell r="AX1233" t="str">
            <v/>
          </cell>
          <cell r="AY1233" t="str">
            <v/>
          </cell>
          <cell r="AZ1233" t="str">
            <v/>
          </cell>
          <cell r="BA1233" t="str">
            <v/>
          </cell>
          <cell r="BB1233" t="str">
            <v/>
          </cell>
          <cell r="BC1233" t="str">
            <v/>
          </cell>
        </row>
        <row r="1234">
          <cell r="AX1234" t="str">
            <v/>
          </cell>
          <cell r="AY1234" t="str">
            <v/>
          </cell>
          <cell r="AZ1234" t="str">
            <v/>
          </cell>
          <cell r="BA1234" t="str">
            <v/>
          </cell>
          <cell r="BB1234" t="str">
            <v/>
          </cell>
          <cell r="BC1234" t="str">
            <v/>
          </cell>
        </row>
        <row r="1235">
          <cell r="AX1235" t="str">
            <v/>
          </cell>
          <cell r="AY1235" t="str">
            <v/>
          </cell>
          <cell r="AZ1235" t="str">
            <v/>
          </cell>
          <cell r="BA1235" t="str">
            <v/>
          </cell>
          <cell r="BB1235" t="str">
            <v/>
          </cell>
          <cell r="BC1235" t="str">
            <v/>
          </cell>
        </row>
        <row r="1236">
          <cell r="AX1236" t="str">
            <v/>
          </cell>
          <cell r="AY1236" t="str">
            <v/>
          </cell>
          <cell r="AZ1236" t="str">
            <v/>
          </cell>
          <cell r="BA1236" t="str">
            <v/>
          </cell>
          <cell r="BB1236" t="str">
            <v/>
          </cell>
          <cell r="BC1236" t="str">
            <v/>
          </cell>
        </row>
        <row r="1237">
          <cell r="AX1237" t="str">
            <v/>
          </cell>
          <cell r="AY1237" t="str">
            <v/>
          </cell>
          <cell r="AZ1237" t="str">
            <v/>
          </cell>
          <cell r="BA1237" t="str">
            <v/>
          </cell>
          <cell r="BB1237" t="str">
            <v/>
          </cell>
          <cell r="BC1237" t="str">
            <v/>
          </cell>
        </row>
        <row r="1238">
          <cell r="AX1238" t="str">
            <v/>
          </cell>
          <cell r="AY1238" t="str">
            <v/>
          </cell>
          <cell r="AZ1238" t="str">
            <v/>
          </cell>
          <cell r="BA1238" t="str">
            <v/>
          </cell>
          <cell r="BB1238" t="str">
            <v/>
          </cell>
          <cell r="BC1238" t="str">
            <v/>
          </cell>
        </row>
        <row r="1239">
          <cell r="AX1239" t="str">
            <v/>
          </cell>
          <cell r="AY1239" t="str">
            <v/>
          </cell>
          <cell r="AZ1239" t="str">
            <v/>
          </cell>
          <cell r="BA1239" t="str">
            <v/>
          </cell>
          <cell r="BB1239" t="str">
            <v/>
          </cell>
          <cell r="BC1239" t="str">
            <v/>
          </cell>
        </row>
        <row r="1240">
          <cell r="AX1240" t="str">
            <v/>
          </cell>
          <cell r="AY1240" t="str">
            <v/>
          </cell>
          <cell r="AZ1240" t="str">
            <v/>
          </cell>
          <cell r="BA1240" t="str">
            <v/>
          </cell>
          <cell r="BB1240" t="str">
            <v/>
          </cell>
          <cell r="BC1240" t="str">
            <v/>
          </cell>
        </row>
        <row r="1241">
          <cell r="AX1241" t="str">
            <v/>
          </cell>
          <cell r="AY1241" t="str">
            <v/>
          </cell>
          <cell r="AZ1241" t="str">
            <v/>
          </cell>
          <cell r="BA1241" t="str">
            <v/>
          </cell>
          <cell r="BB1241" t="str">
            <v/>
          </cell>
          <cell r="BC1241" t="str">
            <v/>
          </cell>
        </row>
        <row r="1242">
          <cell r="AX1242" t="str">
            <v/>
          </cell>
          <cell r="AY1242" t="str">
            <v/>
          </cell>
          <cell r="AZ1242" t="str">
            <v/>
          </cell>
          <cell r="BA1242" t="str">
            <v/>
          </cell>
          <cell r="BB1242" t="str">
            <v/>
          </cell>
          <cell r="BC1242" t="str">
            <v/>
          </cell>
        </row>
        <row r="1243">
          <cell r="AX1243" t="str">
            <v/>
          </cell>
          <cell r="AY1243" t="str">
            <v/>
          </cell>
          <cell r="AZ1243" t="str">
            <v/>
          </cell>
          <cell r="BA1243" t="str">
            <v/>
          </cell>
          <cell r="BB1243" t="str">
            <v/>
          </cell>
          <cell r="BC1243" t="str">
            <v/>
          </cell>
        </row>
        <row r="1244">
          <cell r="AX1244" t="str">
            <v/>
          </cell>
          <cell r="AY1244" t="str">
            <v/>
          </cell>
          <cell r="AZ1244" t="str">
            <v/>
          </cell>
          <cell r="BA1244" t="str">
            <v/>
          </cell>
          <cell r="BB1244" t="str">
            <v/>
          </cell>
          <cell r="BC1244" t="str">
            <v/>
          </cell>
        </row>
        <row r="1245">
          <cell r="AX1245" t="str">
            <v/>
          </cell>
          <cell r="AY1245" t="str">
            <v/>
          </cell>
          <cell r="AZ1245" t="str">
            <v/>
          </cell>
          <cell r="BA1245" t="str">
            <v/>
          </cell>
          <cell r="BB1245" t="str">
            <v/>
          </cell>
          <cell r="BC1245" t="str">
            <v/>
          </cell>
        </row>
        <row r="1246">
          <cell r="AX1246" t="str">
            <v/>
          </cell>
          <cell r="AY1246" t="str">
            <v/>
          </cell>
          <cell r="AZ1246" t="str">
            <v/>
          </cell>
          <cell r="BA1246" t="str">
            <v/>
          </cell>
          <cell r="BB1246" t="str">
            <v/>
          </cell>
          <cell r="BC1246" t="str">
            <v/>
          </cell>
        </row>
        <row r="1247">
          <cell r="AX1247" t="str">
            <v/>
          </cell>
          <cell r="AY1247" t="str">
            <v/>
          </cell>
          <cell r="AZ1247" t="str">
            <v/>
          </cell>
          <cell r="BA1247" t="str">
            <v/>
          </cell>
          <cell r="BB1247" t="str">
            <v/>
          </cell>
          <cell r="BC1247" t="str">
            <v/>
          </cell>
        </row>
        <row r="1248">
          <cell r="AX1248" t="str">
            <v/>
          </cell>
          <cell r="AY1248" t="str">
            <v/>
          </cell>
          <cell r="AZ1248" t="str">
            <v/>
          </cell>
          <cell r="BA1248" t="str">
            <v/>
          </cell>
          <cell r="BB1248" t="str">
            <v/>
          </cell>
          <cell r="BC1248" t="str">
            <v/>
          </cell>
        </row>
        <row r="1249">
          <cell r="AX1249" t="str">
            <v/>
          </cell>
          <cell r="AY1249" t="str">
            <v/>
          </cell>
          <cell r="AZ1249" t="str">
            <v/>
          </cell>
          <cell r="BA1249" t="str">
            <v/>
          </cell>
          <cell r="BB1249" t="str">
            <v/>
          </cell>
          <cell r="BC1249" t="str">
            <v/>
          </cell>
        </row>
        <row r="1250">
          <cell r="AX1250" t="str">
            <v/>
          </cell>
          <cell r="AY1250" t="str">
            <v/>
          </cell>
          <cell r="AZ1250" t="str">
            <v/>
          </cell>
          <cell r="BA1250" t="str">
            <v/>
          </cell>
          <cell r="BB1250" t="str">
            <v/>
          </cell>
          <cell r="BC1250" t="str">
            <v/>
          </cell>
        </row>
        <row r="1251">
          <cell r="AX1251" t="str">
            <v/>
          </cell>
          <cell r="AY1251" t="str">
            <v/>
          </cell>
          <cell r="AZ1251" t="str">
            <v/>
          </cell>
          <cell r="BA1251" t="str">
            <v/>
          </cell>
          <cell r="BB1251" t="str">
            <v/>
          </cell>
          <cell r="BC1251" t="str">
            <v/>
          </cell>
        </row>
        <row r="1252">
          <cell r="AX1252" t="str">
            <v/>
          </cell>
          <cell r="AY1252" t="str">
            <v/>
          </cell>
          <cell r="AZ1252" t="str">
            <v/>
          </cell>
          <cell r="BA1252" t="str">
            <v/>
          </cell>
          <cell r="BB1252" t="str">
            <v/>
          </cell>
          <cell r="BC1252" t="str">
            <v/>
          </cell>
        </row>
        <row r="1253">
          <cell r="AX1253" t="str">
            <v/>
          </cell>
          <cell r="AY1253" t="str">
            <v/>
          </cell>
          <cell r="AZ1253" t="str">
            <v/>
          </cell>
          <cell r="BA1253" t="str">
            <v/>
          </cell>
          <cell r="BB1253" t="str">
            <v/>
          </cell>
          <cell r="BC1253" t="str">
            <v/>
          </cell>
        </row>
        <row r="1254">
          <cell r="AX1254" t="str">
            <v/>
          </cell>
          <cell r="AY1254" t="str">
            <v/>
          </cell>
          <cell r="AZ1254" t="str">
            <v/>
          </cell>
          <cell r="BA1254" t="str">
            <v/>
          </cell>
          <cell r="BB1254" t="str">
            <v/>
          </cell>
          <cell r="BC1254" t="str">
            <v/>
          </cell>
        </row>
        <row r="1255">
          <cell r="AX1255" t="str">
            <v/>
          </cell>
          <cell r="AY1255" t="str">
            <v/>
          </cell>
          <cell r="AZ1255" t="str">
            <v/>
          </cell>
          <cell r="BA1255" t="str">
            <v/>
          </cell>
          <cell r="BB1255" t="str">
            <v/>
          </cell>
          <cell r="BC1255" t="str">
            <v/>
          </cell>
        </row>
        <row r="1256">
          <cell r="AX1256" t="str">
            <v/>
          </cell>
          <cell r="AY1256" t="str">
            <v/>
          </cell>
          <cell r="AZ1256" t="str">
            <v/>
          </cell>
          <cell r="BA1256" t="str">
            <v/>
          </cell>
          <cell r="BB1256" t="str">
            <v/>
          </cell>
          <cell r="BC1256" t="str">
            <v/>
          </cell>
        </row>
        <row r="1257">
          <cell r="AX1257" t="str">
            <v/>
          </cell>
          <cell r="AY1257" t="str">
            <v/>
          </cell>
          <cell r="AZ1257" t="str">
            <v/>
          </cell>
          <cell r="BA1257" t="str">
            <v/>
          </cell>
          <cell r="BB1257" t="str">
            <v/>
          </cell>
          <cell r="BC1257" t="str">
            <v/>
          </cell>
        </row>
        <row r="1258">
          <cell r="AX1258" t="str">
            <v/>
          </cell>
          <cell r="AY1258" t="str">
            <v/>
          </cell>
          <cell r="AZ1258" t="str">
            <v/>
          </cell>
          <cell r="BA1258" t="str">
            <v/>
          </cell>
          <cell r="BB1258" t="str">
            <v/>
          </cell>
          <cell r="BC1258" t="str">
            <v/>
          </cell>
        </row>
        <row r="1259">
          <cell r="AX1259" t="str">
            <v/>
          </cell>
          <cell r="AY1259" t="str">
            <v/>
          </cell>
          <cell r="AZ1259" t="str">
            <v/>
          </cell>
          <cell r="BA1259" t="str">
            <v/>
          </cell>
          <cell r="BB1259" t="str">
            <v/>
          </cell>
          <cell r="BC1259" t="str">
            <v/>
          </cell>
        </row>
        <row r="1260">
          <cell r="AX1260" t="str">
            <v/>
          </cell>
          <cell r="AY1260" t="str">
            <v/>
          </cell>
          <cell r="AZ1260" t="str">
            <v/>
          </cell>
          <cell r="BA1260" t="str">
            <v/>
          </cell>
          <cell r="BB1260" t="str">
            <v/>
          </cell>
          <cell r="BC1260" t="str">
            <v/>
          </cell>
        </row>
        <row r="1261">
          <cell r="AX1261" t="str">
            <v/>
          </cell>
          <cell r="AY1261" t="str">
            <v/>
          </cell>
          <cell r="AZ1261" t="str">
            <v/>
          </cell>
          <cell r="BA1261" t="str">
            <v/>
          </cell>
          <cell r="BB1261" t="str">
            <v/>
          </cell>
          <cell r="BC1261" t="str">
            <v/>
          </cell>
        </row>
        <row r="1262">
          <cell r="AX1262" t="str">
            <v/>
          </cell>
          <cell r="AY1262" t="str">
            <v/>
          </cell>
          <cell r="AZ1262" t="str">
            <v/>
          </cell>
          <cell r="BA1262" t="str">
            <v/>
          </cell>
          <cell r="BB1262" t="str">
            <v/>
          </cell>
          <cell r="BC1262" t="str">
            <v/>
          </cell>
        </row>
        <row r="1263">
          <cell r="AX1263" t="str">
            <v/>
          </cell>
          <cell r="AY1263" t="str">
            <v/>
          </cell>
          <cell r="AZ1263" t="str">
            <v/>
          </cell>
          <cell r="BA1263" t="str">
            <v/>
          </cell>
          <cell r="BB1263" t="str">
            <v/>
          </cell>
          <cell r="BC1263" t="str">
            <v/>
          </cell>
        </row>
        <row r="1264">
          <cell r="AX1264" t="str">
            <v/>
          </cell>
          <cell r="AY1264" t="str">
            <v/>
          </cell>
          <cell r="AZ1264" t="str">
            <v/>
          </cell>
          <cell r="BA1264" t="str">
            <v/>
          </cell>
          <cell r="BB1264" t="str">
            <v/>
          </cell>
          <cell r="BC1264" t="str">
            <v/>
          </cell>
        </row>
        <row r="1265">
          <cell r="AX1265" t="str">
            <v/>
          </cell>
          <cell r="AY1265" t="str">
            <v/>
          </cell>
          <cell r="AZ1265" t="str">
            <v/>
          </cell>
          <cell r="BA1265" t="str">
            <v/>
          </cell>
          <cell r="BB1265" t="str">
            <v/>
          </cell>
          <cell r="BC1265" t="str">
            <v/>
          </cell>
        </row>
        <row r="1266">
          <cell r="AX1266" t="str">
            <v/>
          </cell>
          <cell r="AY1266" t="str">
            <v/>
          </cell>
          <cell r="AZ1266" t="str">
            <v/>
          </cell>
          <cell r="BA1266" t="str">
            <v/>
          </cell>
          <cell r="BB1266" t="str">
            <v/>
          </cell>
          <cell r="BC1266" t="str">
            <v/>
          </cell>
        </row>
        <row r="1267">
          <cell r="AX1267" t="str">
            <v/>
          </cell>
          <cell r="AY1267" t="str">
            <v/>
          </cell>
          <cell r="AZ1267" t="str">
            <v/>
          </cell>
          <cell r="BA1267" t="str">
            <v/>
          </cell>
          <cell r="BB1267" t="str">
            <v/>
          </cell>
          <cell r="BC1267" t="str">
            <v/>
          </cell>
        </row>
        <row r="1268">
          <cell r="AX1268" t="str">
            <v/>
          </cell>
          <cell r="AY1268" t="str">
            <v/>
          </cell>
          <cell r="AZ1268" t="str">
            <v/>
          </cell>
          <cell r="BA1268" t="str">
            <v/>
          </cell>
          <cell r="BB1268" t="str">
            <v/>
          </cell>
          <cell r="BC1268" t="str">
            <v/>
          </cell>
        </row>
        <row r="1269">
          <cell r="AX1269" t="str">
            <v/>
          </cell>
          <cell r="AY1269" t="str">
            <v/>
          </cell>
          <cell r="AZ1269" t="str">
            <v/>
          </cell>
          <cell r="BA1269" t="str">
            <v/>
          </cell>
          <cell r="BB1269" t="str">
            <v/>
          </cell>
          <cell r="BC1269" t="str">
            <v/>
          </cell>
        </row>
        <row r="1270">
          <cell r="AX1270" t="str">
            <v/>
          </cell>
          <cell r="AY1270" t="str">
            <v/>
          </cell>
          <cell r="AZ1270" t="str">
            <v/>
          </cell>
          <cell r="BA1270" t="str">
            <v/>
          </cell>
          <cell r="BB1270" t="str">
            <v/>
          </cell>
          <cell r="BC1270" t="str">
            <v/>
          </cell>
        </row>
        <row r="1271">
          <cell r="AX1271" t="str">
            <v/>
          </cell>
          <cell r="AY1271" t="str">
            <v/>
          </cell>
          <cell r="AZ1271" t="str">
            <v/>
          </cell>
          <cell r="BA1271" t="str">
            <v/>
          </cell>
          <cell r="BB1271" t="str">
            <v/>
          </cell>
          <cell r="BC1271" t="str">
            <v/>
          </cell>
        </row>
        <row r="1272">
          <cell r="AX1272" t="str">
            <v/>
          </cell>
          <cell r="AY1272" t="str">
            <v/>
          </cell>
          <cell r="AZ1272" t="str">
            <v/>
          </cell>
          <cell r="BA1272" t="str">
            <v/>
          </cell>
          <cell r="BB1272" t="str">
            <v/>
          </cell>
          <cell r="BC1272" t="str">
            <v/>
          </cell>
        </row>
        <row r="1273">
          <cell r="AX1273" t="str">
            <v/>
          </cell>
          <cell r="AY1273" t="str">
            <v/>
          </cell>
          <cell r="AZ1273" t="str">
            <v/>
          </cell>
          <cell r="BA1273" t="str">
            <v/>
          </cell>
          <cell r="BB1273" t="str">
            <v/>
          </cell>
          <cell r="BC1273" t="str">
            <v/>
          </cell>
        </row>
        <row r="1274">
          <cell r="AX1274" t="str">
            <v/>
          </cell>
          <cell r="AY1274" t="str">
            <v/>
          </cell>
          <cell r="AZ1274" t="str">
            <v/>
          </cell>
          <cell r="BA1274" t="str">
            <v/>
          </cell>
          <cell r="BB1274" t="str">
            <v/>
          </cell>
          <cell r="BC1274" t="str">
            <v/>
          </cell>
        </row>
        <row r="1275">
          <cell r="AX1275" t="str">
            <v/>
          </cell>
          <cell r="AY1275" t="str">
            <v/>
          </cell>
          <cell r="AZ1275" t="str">
            <v/>
          </cell>
          <cell r="BA1275" t="str">
            <v/>
          </cell>
          <cell r="BB1275" t="str">
            <v/>
          </cell>
          <cell r="BC1275" t="str">
            <v/>
          </cell>
        </row>
        <row r="1276">
          <cell r="AX1276" t="str">
            <v/>
          </cell>
          <cell r="AY1276" t="str">
            <v/>
          </cell>
          <cell r="AZ1276" t="str">
            <v/>
          </cell>
          <cell r="BA1276" t="str">
            <v/>
          </cell>
          <cell r="BB1276" t="str">
            <v/>
          </cell>
          <cell r="BC1276" t="str">
            <v/>
          </cell>
        </row>
        <row r="1277">
          <cell r="AX1277" t="str">
            <v/>
          </cell>
          <cell r="AY1277" t="str">
            <v/>
          </cell>
          <cell r="AZ1277" t="str">
            <v/>
          </cell>
          <cell r="BA1277" t="str">
            <v/>
          </cell>
          <cell r="BB1277" t="str">
            <v/>
          </cell>
          <cell r="BC1277" t="str">
            <v/>
          </cell>
        </row>
        <row r="1278">
          <cell r="AX1278" t="str">
            <v/>
          </cell>
          <cell r="AY1278" t="str">
            <v/>
          </cell>
          <cell r="AZ1278" t="str">
            <v/>
          </cell>
          <cell r="BA1278" t="str">
            <v/>
          </cell>
          <cell r="BB1278" t="str">
            <v/>
          </cell>
          <cell r="BC1278" t="str">
            <v/>
          </cell>
        </row>
        <row r="1279">
          <cell r="AX1279" t="str">
            <v/>
          </cell>
          <cell r="AY1279" t="str">
            <v/>
          </cell>
          <cell r="AZ1279" t="str">
            <v/>
          </cell>
          <cell r="BA1279" t="str">
            <v/>
          </cell>
          <cell r="BB1279" t="str">
            <v/>
          </cell>
          <cell r="BC1279" t="str">
            <v/>
          </cell>
        </row>
        <row r="1280">
          <cell r="AX1280" t="str">
            <v/>
          </cell>
          <cell r="AY1280" t="str">
            <v/>
          </cell>
          <cell r="AZ1280" t="str">
            <v/>
          </cell>
          <cell r="BA1280" t="str">
            <v/>
          </cell>
          <cell r="BB1280" t="str">
            <v/>
          </cell>
          <cell r="BC1280" t="str">
            <v/>
          </cell>
        </row>
        <row r="1281">
          <cell r="AX1281" t="str">
            <v/>
          </cell>
          <cell r="AY1281" t="str">
            <v/>
          </cell>
          <cell r="AZ1281" t="str">
            <v/>
          </cell>
          <cell r="BA1281" t="str">
            <v/>
          </cell>
          <cell r="BB1281" t="str">
            <v/>
          </cell>
          <cell r="BC1281" t="str">
            <v/>
          </cell>
        </row>
        <row r="1282">
          <cell r="AX1282" t="str">
            <v/>
          </cell>
          <cell r="AY1282" t="str">
            <v/>
          </cell>
          <cell r="AZ1282" t="str">
            <v/>
          </cell>
          <cell r="BA1282" t="str">
            <v/>
          </cell>
          <cell r="BB1282" t="str">
            <v/>
          </cell>
          <cell r="BC1282" t="str">
            <v/>
          </cell>
        </row>
        <row r="1283">
          <cell r="AX1283" t="str">
            <v/>
          </cell>
          <cell r="AY1283" t="str">
            <v/>
          </cell>
          <cell r="AZ1283" t="str">
            <v/>
          </cell>
          <cell r="BA1283" t="str">
            <v/>
          </cell>
          <cell r="BB1283" t="str">
            <v/>
          </cell>
          <cell r="BC1283" t="str">
            <v/>
          </cell>
        </row>
        <row r="1284">
          <cell r="AX1284" t="str">
            <v/>
          </cell>
          <cell r="AY1284" t="str">
            <v/>
          </cell>
          <cell r="AZ1284" t="str">
            <v/>
          </cell>
          <cell r="BA1284" t="str">
            <v/>
          </cell>
          <cell r="BB1284" t="str">
            <v/>
          </cell>
          <cell r="BC1284" t="str">
            <v/>
          </cell>
        </row>
        <row r="1285">
          <cell r="AX1285" t="str">
            <v/>
          </cell>
          <cell r="AY1285" t="str">
            <v/>
          </cell>
          <cell r="AZ1285" t="str">
            <v/>
          </cell>
          <cell r="BA1285" t="str">
            <v/>
          </cell>
          <cell r="BB1285" t="str">
            <v/>
          </cell>
          <cell r="BC1285" t="str">
            <v/>
          </cell>
        </row>
        <row r="1286">
          <cell r="AX1286" t="str">
            <v/>
          </cell>
          <cell r="AY1286" t="str">
            <v/>
          </cell>
          <cell r="AZ1286" t="str">
            <v/>
          </cell>
          <cell r="BA1286" t="str">
            <v/>
          </cell>
          <cell r="BB1286" t="str">
            <v/>
          </cell>
          <cell r="BC1286" t="str">
            <v/>
          </cell>
        </row>
        <row r="1287">
          <cell r="AX1287" t="str">
            <v/>
          </cell>
          <cell r="AY1287" t="str">
            <v/>
          </cell>
          <cell r="AZ1287" t="str">
            <v/>
          </cell>
          <cell r="BA1287" t="str">
            <v/>
          </cell>
          <cell r="BB1287" t="str">
            <v/>
          </cell>
          <cell r="BC1287" t="str">
            <v/>
          </cell>
        </row>
        <row r="1288">
          <cell r="AX1288" t="str">
            <v/>
          </cell>
          <cell r="AY1288" t="str">
            <v/>
          </cell>
          <cell r="AZ1288" t="str">
            <v/>
          </cell>
          <cell r="BA1288" t="str">
            <v/>
          </cell>
          <cell r="BB1288" t="str">
            <v/>
          </cell>
          <cell r="BC1288" t="str">
            <v/>
          </cell>
        </row>
        <row r="1289">
          <cell r="AX1289" t="str">
            <v/>
          </cell>
          <cell r="AY1289" t="str">
            <v/>
          </cell>
          <cell r="AZ1289" t="str">
            <v/>
          </cell>
          <cell r="BA1289" t="str">
            <v/>
          </cell>
          <cell r="BB1289" t="str">
            <v/>
          </cell>
          <cell r="BC1289" t="str">
            <v/>
          </cell>
        </row>
        <row r="1290">
          <cell r="AX1290" t="str">
            <v/>
          </cell>
          <cell r="AY1290" t="str">
            <v/>
          </cell>
          <cell r="AZ1290" t="str">
            <v/>
          </cell>
          <cell r="BA1290" t="str">
            <v/>
          </cell>
          <cell r="BB1290" t="str">
            <v/>
          </cell>
          <cell r="BC1290" t="str">
            <v/>
          </cell>
        </row>
        <row r="1291">
          <cell r="AX1291" t="str">
            <v/>
          </cell>
          <cell r="AY1291" t="str">
            <v/>
          </cell>
          <cell r="AZ1291" t="str">
            <v/>
          </cell>
          <cell r="BA1291" t="str">
            <v/>
          </cell>
          <cell r="BB1291" t="str">
            <v/>
          </cell>
          <cell r="BC1291" t="str">
            <v/>
          </cell>
        </row>
        <row r="1292">
          <cell r="AX1292" t="str">
            <v/>
          </cell>
          <cell r="AY1292" t="str">
            <v/>
          </cell>
          <cell r="AZ1292" t="str">
            <v/>
          </cell>
          <cell r="BA1292" t="str">
            <v/>
          </cell>
          <cell r="BB1292" t="str">
            <v/>
          </cell>
          <cell r="BC1292" t="str">
            <v/>
          </cell>
        </row>
        <row r="1293">
          <cell r="AX1293" t="str">
            <v/>
          </cell>
          <cell r="AY1293" t="str">
            <v/>
          </cell>
          <cell r="AZ1293" t="str">
            <v/>
          </cell>
          <cell r="BA1293" t="str">
            <v/>
          </cell>
          <cell r="BB1293" t="str">
            <v/>
          </cell>
          <cell r="BC1293" t="str">
            <v/>
          </cell>
        </row>
        <row r="1294">
          <cell r="AX1294" t="str">
            <v/>
          </cell>
          <cell r="AY1294" t="str">
            <v/>
          </cell>
          <cell r="AZ1294" t="str">
            <v/>
          </cell>
          <cell r="BA1294" t="str">
            <v/>
          </cell>
          <cell r="BB1294" t="str">
            <v/>
          </cell>
          <cell r="BC1294" t="str">
            <v/>
          </cell>
        </row>
        <row r="1295">
          <cell r="AX1295" t="str">
            <v/>
          </cell>
          <cell r="AY1295" t="str">
            <v/>
          </cell>
          <cell r="AZ1295" t="str">
            <v/>
          </cell>
          <cell r="BA1295" t="str">
            <v/>
          </cell>
          <cell r="BB1295" t="str">
            <v/>
          </cell>
          <cell r="BC1295" t="str">
            <v/>
          </cell>
        </row>
        <row r="1296">
          <cell r="AX1296" t="str">
            <v/>
          </cell>
          <cell r="AY1296" t="str">
            <v/>
          </cell>
          <cell r="AZ1296" t="str">
            <v/>
          </cell>
          <cell r="BA1296" t="str">
            <v/>
          </cell>
          <cell r="BB1296" t="str">
            <v/>
          </cell>
          <cell r="BC1296" t="str">
            <v/>
          </cell>
        </row>
        <row r="1297">
          <cell r="AX1297" t="str">
            <v/>
          </cell>
          <cell r="AY1297" t="str">
            <v/>
          </cell>
          <cell r="AZ1297" t="str">
            <v/>
          </cell>
          <cell r="BA1297" t="str">
            <v/>
          </cell>
          <cell r="BB1297" t="str">
            <v/>
          </cell>
          <cell r="BC1297" t="str">
            <v/>
          </cell>
        </row>
        <row r="1298">
          <cell r="AX1298" t="str">
            <v/>
          </cell>
          <cell r="AY1298" t="str">
            <v/>
          </cell>
          <cell r="AZ1298" t="str">
            <v/>
          </cell>
          <cell r="BA1298" t="str">
            <v/>
          </cell>
          <cell r="BB1298" t="str">
            <v/>
          </cell>
          <cell r="BC1298" t="str">
            <v/>
          </cell>
        </row>
        <row r="1299">
          <cell r="AX1299" t="str">
            <v/>
          </cell>
          <cell r="AY1299" t="str">
            <v/>
          </cell>
          <cell r="AZ1299" t="str">
            <v/>
          </cell>
          <cell r="BA1299" t="str">
            <v/>
          </cell>
          <cell r="BB1299" t="str">
            <v/>
          </cell>
          <cell r="BC1299" t="str">
            <v/>
          </cell>
        </row>
        <row r="1300">
          <cell r="AX1300" t="str">
            <v/>
          </cell>
          <cell r="AY1300" t="str">
            <v/>
          </cell>
          <cell r="AZ1300" t="str">
            <v/>
          </cell>
          <cell r="BA1300" t="str">
            <v/>
          </cell>
          <cell r="BB1300" t="str">
            <v/>
          </cell>
          <cell r="BC1300" t="str">
            <v/>
          </cell>
        </row>
        <row r="1301">
          <cell r="AX1301" t="str">
            <v/>
          </cell>
          <cell r="AY1301" t="str">
            <v/>
          </cell>
          <cell r="AZ1301" t="str">
            <v/>
          </cell>
          <cell r="BA1301" t="str">
            <v/>
          </cell>
          <cell r="BB1301" t="str">
            <v/>
          </cell>
          <cell r="BC1301" t="str">
            <v/>
          </cell>
        </row>
        <row r="1302">
          <cell r="AX1302" t="str">
            <v/>
          </cell>
          <cell r="AY1302" t="str">
            <v/>
          </cell>
          <cell r="AZ1302" t="str">
            <v/>
          </cell>
          <cell r="BA1302" t="str">
            <v/>
          </cell>
          <cell r="BB1302" t="str">
            <v/>
          </cell>
          <cell r="BC1302" t="str">
            <v/>
          </cell>
        </row>
        <row r="1303">
          <cell r="AX1303" t="str">
            <v/>
          </cell>
          <cell r="AY1303" t="str">
            <v/>
          </cell>
          <cell r="AZ1303" t="str">
            <v/>
          </cell>
          <cell r="BA1303" t="str">
            <v/>
          </cell>
          <cell r="BB1303" t="str">
            <v/>
          </cell>
          <cell r="BC1303" t="str">
            <v/>
          </cell>
        </row>
        <row r="1304">
          <cell r="AX1304" t="str">
            <v/>
          </cell>
          <cell r="AY1304" t="str">
            <v/>
          </cell>
          <cell r="AZ1304" t="str">
            <v/>
          </cell>
          <cell r="BA1304" t="str">
            <v/>
          </cell>
          <cell r="BB1304" t="str">
            <v/>
          </cell>
          <cell r="BC1304" t="str">
            <v/>
          </cell>
        </row>
        <row r="1305">
          <cell r="AX1305" t="str">
            <v/>
          </cell>
          <cell r="AY1305" t="str">
            <v/>
          </cell>
          <cell r="AZ1305" t="str">
            <v/>
          </cell>
          <cell r="BA1305" t="str">
            <v/>
          </cell>
          <cell r="BB1305" t="str">
            <v/>
          </cell>
          <cell r="BC1305" t="str">
            <v/>
          </cell>
        </row>
        <row r="1306">
          <cell r="AX1306" t="str">
            <v/>
          </cell>
          <cell r="AY1306" t="str">
            <v/>
          </cell>
          <cell r="AZ1306" t="str">
            <v/>
          </cell>
          <cell r="BA1306" t="str">
            <v/>
          </cell>
          <cell r="BB1306" t="str">
            <v/>
          </cell>
          <cell r="BC1306" t="str">
            <v/>
          </cell>
        </row>
        <row r="1307">
          <cell r="AX1307" t="str">
            <v/>
          </cell>
          <cell r="AY1307" t="str">
            <v/>
          </cell>
          <cell r="AZ1307" t="str">
            <v/>
          </cell>
          <cell r="BA1307" t="str">
            <v/>
          </cell>
          <cell r="BB1307" t="str">
            <v/>
          </cell>
          <cell r="BC1307" t="str">
            <v/>
          </cell>
        </row>
        <row r="1308">
          <cell r="AX1308" t="str">
            <v/>
          </cell>
          <cell r="AY1308" t="str">
            <v/>
          </cell>
          <cell r="AZ1308" t="str">
            <v/>
          </cell>
          <cell r="BA1308" t="str">
            <v/>
          </cell>
          <cell r="BB1308" t="str">
            <v/>
          </cell>
          <cell r="BC1308" t="str">
            <v/>
          </cell>
        </row>
        <row r="1309">
          <cell r="AX1309" t="str">
            <v/>
          </cell>
          <cell r="AY1309" t="str">
            <v/>
          </cell>
          <cell r="AZ1309" t="str">
            <v/>
          </cell>
          <cell r="BA1309" t="str">
            <v/>
          </cell>
          <cell r="BB1309" t="str">
            <v/>
          </cell>
          <cell r="BC1309" t="str">
            <v/>
          </cell>
        </row>
        <row r="1310">
          <cell r="AX1310" t="str">
            <v/>
          </cell>
          <cell r="AY1310" t="str">
            <v/>
          </cell>
          <cell r="AZ1310" t="str">
            <v/>
          </cell>
          <cell r="BA1310" t="str">
            <v/>
          </cell>
          <cell r="BB1310" t="str">
            <v/>
          </cell>
          <cell r="BC1310" t="str">
            <v/>
          </cell>
        </row>
        <row r="1311">
          <cell r="AX1311" t="str">
            <v/>
          </cell>
          <cell r="AY1311" t="str">
            <v/>
          </cell>
          <cell r="AZ1311" t="str">
            <v/>
          </cell>
          <cell r="BA1311" t="str">
            <v/>
          </cell>
          <cell r="BB1311" t="str">
            <v/>
          </cell>
          <cell r="BC1311" t="str">
            <v/>
          </cell>
        </row>
        <row r="1312">
          <cell r="AX1312" t="str">
            <v/>
          </cell>
          <cell r="AY1312" t="str">
            <v/>
          </cell>
          <cell r="AZ1312" t="str">
            <v/>
          </cell>
          <cell r="BA1312" t="str">
            <v/>
          </cell>
          <cell r="BB1312" t="str">
            <v/>
          </cell>
          <cell r="BC1312" t="str">
            <v/>
          </cell>
        </row>
        <row r="1313">
          <cell r="AX1313" t="str">
            <v/>
          </cell>
          <cell r="AY1313" t="str">
            <v/>
          </cell>
          <cell r="AZ1313" t="str">
            <v/>
          </cell>
          <cell r="BA1313" t="str">
            <v/>
          </cell>
          <cell r="BB1313" t="str">
            <v/>
          </cell>
          <cell r="BC1313" t="str">
            <v/>
          </cell>
        </row>
        <row r="1314">
          <cell r="AX1314" t="str">
            <v/>
          </cell>
          <cell r="AY1314" t="str">
            <v/>
          </cell>
          <cell r="AZ1314" t="str">
            <v/>
          </cell>
          <cell r="BA1314" t="str">
            <v/>
          </cell>
          <cell r="BB1314" t="str">
            <v/>
          </cell>
          <cell r="BC1314" t="str">
            <v/>
          </cell>
        </row>
        <row r="1315">
          <cell r="AX1315" t="str">
            <v/>
          </cell>
          <cell r="AY1315" t="str">
            <v/>
          </cell>
          <cell r="AZ1315" t="str">
            <v/>
          </cell>
          <cell r="BA1315" t="str">
            <v/>
          </cell>
          <cell r="BB1315" t="str">
            <v/>
          </cell>
          <cell r="BC1315" t="str">
            <v/>
          </cell>
        </row>
        <row r="1316">
          <cell r="AX1316" t="str">
            <v/>
          </cell>
          <cell r="AY1316" t="str">
            <v/>
          </cell>
          <cell r="AZ1316" t="str">
            <v/>
          </cell>
          <cell r="BA1316" t="str">
            <v/>
          </cell>
          <cell r="BB1316" t="str">
            <v/>
          </cell>
          <cell r="BC1316" t="str">
            <v/>
          </cell>
        </row>
        <row r="1317">
          <cell r="AX1317" t="str">
            <v/>
          </cell>
          <cell r="AY1317" t="str">
            <v/>
          </cell>
          <cell r="AZ1317" t="str">
            <v/>
          </cell>
          <cell r="BA1317" t="str">
            <v/>
          </cell>
          <cell r="BB1317" t="str">
            <v/>
          </cell>
          <cell r="BC1317" t="str">
            <v/>
          </cell>
        </row>
        <row r="1318">
          <cell r="AX1318" t="str">
            <v/>
          </cell>
          <cell r="AY1318" t="str">
            <v/>
          </cell>
          <cell r="AZ1318" t="str">
            <v/>
          </cell>
          <cell r="BA1318" t="str">
            <v/>
          </cell>
          <cell r="BB1318" t="str">
            <v/>
          </cell>
          <cell r="BC1318" t="str">
            <v/>
          </cell>
        </row>
        <row r="1319">
          <cell r="AX1319" t="str">
            <v/>
          </cell>
          <cell r="AY1319" t="str">
            <v/>
          </cell>
          <cell r="AZ1319" t="str">
            <v/>
          </cell>
          <cell r="BA1319" t="str">
            <v/>
          </cell>
          <cell r="BB1319" t="str">
            <v/>
          </cell>
          <cell r="BC1319" t="str">
            <v/>
          </cell>
        </row>
        <row r="1320">
          <cell r="AX1320" t="str">
            <v/>
          </cell>
          <cell r="AY1320" t="str">
            <v/>
          </cell>
          <cell r="AZ1320" t="str">
            <v/>
          </cell>
          <cell r="BA1320" t="str">
            <v/>
          </cell>
          <cell r="BB1320" t="str">
            <v/>
          </cell>
          <cell r="BC1320" t="str">
            <v/>
          </cell>
        </row>
        <row r="1321">
          <cell r="AX1321" t="str">
            <v/>
          </cell>
          <cell r="AY1321" t="str">
            <v/>
          </cell>
          <cell r="AZ1321" t="str">
            <v/>
          </cell>
          <cell r="BA1321" t="str">
            <v/>
          </cell>
          <cell r="BB1321" t="str">
            <v/>
          </cell>
          <cell r="BC1321" t="str">
            <v/>
          </cell>
        </row>
        <row r="1322">
          <cell r="AX1322" t="str">
            <v/>
          </cell>
          <cell r="AY1322" t="str">
            <v/>
          </cell>
          <cell r="AZ1322" t="str">
            <v/>
          </cell>
          <cell r="BA1322" t="str">
            <v/>
          </cell>
          <cell r="BB1322" t="str">
            <v/>
          </cell>
          <cell r="BC1322" t="str">
            <v/>
          </cell>
        </row>
        <row r="1323">
          <cell r="AX1323" t="str">
            <v/>
          </cell>
          <cell r="AY1323" t="str">
            <v/>
          </cell>
          <cell r="AZ1323" t="str">
            <v/>
          </cell>
          <cell r="BA1323" t="str">
            <v/>
          </cell>
          <cell r="BB1323" t="str">
            <v/>
          </cell>
          <cell r="BC1323" t="str">
            <v/>
          </cell>
        </row>
        <row r="1324">
          <cell r="AX1324" t="str">
            <v/>
          </cell>
          <cell r="AY1324" t="str">
            <v/>
          </cell>
          <cell r="AZ1324" t="str">
            <v/>
          </cell>
          <cell r="BA1324" t="str">
            <v/>
          </cell>
          <cell r="BB1324" t="str">
            <v/>
          </cell>
          <cell r="BC1324" t="str">
            <v/>
          </cell>
        </row>
        <row r="1325">
          <cell r="AX1325" t="str">
            <v/>
          </cell>
          <cell r="AY1325" t="str">
            <v/>
          </cell>
          <cell r="AZ1325" t="str">
            <v/>
          </cell>
          <cell r="BA1325" t="str">
            <v/>
          </cell>
          <cell r="BB1325" t="str">
            <v/>
          </cell>
          <cell r="BC1325" t="str">
            <v/>
          </cell>
        </row>
        <row r="1326">
          <cell r="AX1326" t="str">
            <v/>
          </cell>
          <cell r="AY1326" t="str">
            <v/>
          </cell>
          <cell r="AZ1326" t="str">
            <v/>
          </cell>
          <cell r="BA1326" t="str">
            <v/>
          </cell>
          <cell r="BB1326" t="str">
            <v/>
          </cell>
          <cell r="BC1326" t="str">
            <v/>
          </cell>
        </row>
        <row r="1327">
          <cell r="AX1327" t="str">
            <v/>
          </cell>
          <cell r="AY1327" t="str">
            <v/>
          </cell>
          <cell r="AZ1327" t="str">
            <v/>
          </cell>
          <cell r="BA1327" t="str">
            <v/>
          </cell>
          <cell r="BB1327" t="str">
            <v/>
          </cell>
          <cell r="BC1327" t="str">
            <v/>
          </cell>
        </row>
        <row r="1328">
          <cell r="AX1328" t="str">
            <v/>
          </cell>
          <cell r="AY1328" t="str">
            <v/>
          </cell>
          <cell r="AZ1328" t="str">
            <v/>
          </cell>
          <cell r="BA1328" t="str">
            <v/>
          </cell>
          <cell r="BB1328" t="str">
            <v/>
          </cell>
          <cell r="BC1328" t="str">
            <v/>
          </cell>
        </row>
        <row r="1329">
          <cell r="AX1329" t="str">
            <v/>
          </cell>
          <cell r="AY1329" t="str">
            <v/>
          </cell>
          <cell r="AZ1329" t="str">
            <v/>
          </cell>
          <cell r="BA1329" t="str">
            <v/>
          </cell>
          <cell r="BB1329" t="str">
            <v/>
          </cell>
          <cell r="BC1329" t="str">
            <v/>
          </cell>
        </row>
        <row r="1330">
          <cell r="AX1330" t="str">
            <v/>
          </cell>
          <cell r="AY1330" t="str">
            <v/>
          </cell>
          <cell r="AZ1330" t="str">
            <v/>
          </cell>
          <cell r="BA1330" t="str">
            <v/>
          </cell>
          <cell r="BB1330" t="str">
            <v/>
          </cell>
          <cell r="BC1330" t="str">
            <v/>
          </cell>
        </row>
        <row r="1331">
          <cell r="AX1331" t="str">
            <v/>
          </cell>
          <cell r="AY1331" t="str">
            <v/>
          </cell>
          <cell r="AZ1331" t="str">
            <v/>
          </cell>
          <cell r="BA1331" t="str">
            <v/>
          </cell>
          <cell r="BB1331" t="str">
            <v/>
          </cell>
          <cell r="BC1331" t="str">
            <v/>
          </cell>
        </row>
        <row r="1332">
          <cell r="AX1332" t="str">
            <v/>
          </cell>
          <cell r="AY1332" t="str">
            <v/>
          </cell>
          <cell r="AZ1332" t="str">
            <v/>
          </cell>
          <cell r="BA1332" t="str">
            <v/>
          </cell>
          <cell r="BB1332" t="str">
            <v/>
          </cell>
          <cell r="BC1332" t="str">
            <v/>
          </cell>
        </row>
        <row r="1333">
          <cell r="AX1333" t="str">
            <v/>
          </cell>
          <cell r="AY1333" t="str">
            <v/>
          </cell>
          <cell r="AZ1333" t="str">
            <v/>
          </cell>
          <cell r="BA1333" t="str">
            <v/>
          </cell>
          <cell r="BB1333" t="str">
            <v/>
          </cell>
          <cell r="BC1333" t="str">
            <v/>
          </cell>
        </row>
        <row r="1334">
          <cell r="AX1334" t="str">
            <v/>
          </cell>
          <cell r="AY1334" t="str">
            <v/>
          </cell>
          <cell r="AZ1334" t="str">
            <v/>
          </cell>
          <cell r="BA1334" t="str">
            <v/>
          </cell>
          <cell r="BB1334" t="str">
            <v/>
          </cell>
          <cell r="BC1334" t="str">
            <v/>
          </cell>
        </row>
        <row r="1335">
          <cell r="AX1335" t="str">
            <v/>
          </cell>
          <cell r="AY1335" t="str">
            <v/>
          </cell>
          <cell r="AZ1335" t="str">
            <v/>
          </cell>
          <cell r="BA1335" t="str">
            <v/>
          </cell>
          <cell r="BB1335" t="str">
            <v/>
          </cell>
          <cell r="BC1335" t="str">
            <v/>
          </cell>
        </row>
        <row r="1336">
          <cell r="AX1336" t="str">
            <v/>
          </cell>
          <cell r="AY1336" t="str">
            <v/>
          </cell>
          <cell r="AZ1336" t="str">
            <v/>
          </cell>
          <cell r="BA1336" t="str">
            <v/>
          </cell>
          <cell r="BB1336" t="str">
            <v/>
          </cell>
          <cell r="BC1336" t="str">
            <v/>
          </cell>
        </row>
        <row r="1337">
          <cell r="AX1337" t="str">
            <v/>
          </cell>
          <cell r="AY1337" t="str">
            <v/>
          </cell>
          <cell r="AZ1337" t="str">
            <v/>
          </cell>
          <cell r="BA1337" t="str">
            <v/>
          </cell>
          <cell r="BB1337" t="str">
            <v/>
          </cell>
          <cell r="BC1337" t="str">
            <v/>
          </cell>
        </row>
        <row r="1338">
          <cell r="AX1338" t="str">
            <v/>
          </cell>
          <cell r="AY1338" t="str">
            <v/>
          </cell>
          <cell r="AZ1338" t="str">
            <v/>
          </cell>
          <cell r="BA1338" t="str">
            <v/>
          </cell>
          <cell r="BB1338" t="str">
            <v/>
          </cell>
          <cell r="BC1338" t="str">
            <v/>
          </cell>
        </row>
        <row r="1339">
          <cell r="AX1339" t="str">
            <v/>
          </cell>
          <cell r="AY1339" t="str">
            <v/>
          </cell>
          <cell r="AZ1339" t="str">
            <v/>
          </cell>
          <cell r="BA1339" t="str">
            <v/>
          </cell>
          <cell r="BB1339" t="str">
            <v/>
          </cell>
          <cell r="BC1339" t="str">
            <v/>
          </cell>
        </row>
        <row r="1340">
          <cell r="AX1340" t="str">
            <v/>
          </cell>
          <cell r="AY1340" t="str">
            <v/>
          </cell>
          <cell r="AZ1340" t="str">
            <v/>
          </cell>
          <cell r="BA1340" t="str">
            <v/>
          </cell>
          <cell r="BB1340" t="str">
            <v/>
          </cell>
          <cell r="BC1340" t="str">
            <v/>
          </cell>
        </row>
        <row r="1341">
          <cell r="AX1341" t="str">
            <v/>
          </cell>
          <cell r="AY1341" t="str">
            <v/>
          </cell>
          <cell r="AZ1341" t="str">
            <v/>
          </cell>
          <cell r="BA1341" t="str">
            <v/>
          </cell>
          <cell r="BB1341" t="str">
            <v/>
          </cell>
          <cell r="BC1341" t="str">
            <v/>
          </cell>
        </row>
        <row r="1342">
          <cell r="AX1342" t="str">
            <v/>
          </cell>
          <cell r="AY1342" t="str">
            <v/>
          </cell>
          <cell r="AZ1342" t="str">
            <v/>
          </cell>
          <cell r="BA1342" t="str">
            <v/>
          </cell>
          <cell r="BB1342" t="str">
            <v/>
          </cell>
          <cell r="BC1342" t="str">
            <v/>
          </cell>
        </row>
        <row r="1343">
          <cell r="AX1343" t="str">
            <v/>
          </cell>
          <cell r="AY1343" t="str">
            <v/>
          </cell>
          <cell r="AZ1343" t="str">
            <v/>
          </cell>
          <cell r="BA1343" t="str">
            <v/>
          </cell>
          <cell r="BB1343" t="str">
            <v/>
          </cell>
          <cell r="BC1343" t="str">
            <v/>
          </cell>
        </row>
        <row r="1344">
          <cell r="AX1344" t="str">
            <v/>
          </cell>
          <cell r="AY1344" t="str">
            <v/>
          </cell>
          <cell r="AZ1344" t="str">
            <v/>
          </cell>
          <cell r="BA1344" t="str">
            <v/>
          </cell>
          <cell r="BB1344" t="str">
            <v/>
          </cell>
          <cell r="BC1344" t="str">
            <v/>
          </cell>
        </row>
        <row r="1345">
          <cell r="AX1345" t="str">
            <v/>
          </cell>
          <cell r="AY1345" t="str">
            <v/>
          </cell>
          <cell r="AZ1345" t="str">
            <v/>
          </cell>
          <cell r="BA1345" t="str">
            <v/>
          </cell>
          <cell r="BB1345" t="str">
            <v/>
          </cell>
          <cell r="BC1345" t="str">
            <v/>
          </cell>
        </row>
        <row r="1346">
          <cell r="AX1346" t="str">
            <v/>
          </cell>
          <cell r="AY1346" t="str">
            <v/>
          </cell>
          <cell r="AZ1346" t="str">
            <v/>
          </cell>
          <cell r="BA1346" t="str">
            <v/>
          </cell>
          <cell r="BB1346" t="str">
            <v/>
          </cell>
          <cell r="BC1346" t="str">
            <v/>
          </cell>
        </row>
        <row r="1347">
          <cell r="AX1347" t="str">
            <v/>
          </cell>
          <cell r="AY1347" t="str">
            <v/>
          </cell>
          <cell r="AZ1347" t="str">
            <v/>
          </cell>
          <cell r="BA1347" t="str">
            <v/>
          </cell>
          <cell r="BB1347" t="str">
            <v/>
          </cell>
          <cell r="BC1347" t="str">
            <v/>
          </cell>
        </row>
        <row r="1348">
          <cell r="AX1348" t="str">
            <v/>
          </cell>
          <cell r="AY1348" t="str">
            <v/>
          </cell>
          <cell r="AZ1348" t="str">
            <v/>
          </cell>
          <cell r="BA1348" t="str">
            <v/>
          </cell>
          <cell r="BB1348" t="str">
            <v/>
          </cell>
          <cell r="BC1348" t="str">
            <v/>
          </cell>
        </row>
        <row r="1349">
          <cell r="AX1349" t="str">
            <v/>
          </cell>
          <cell r="AY1349" t="str">
            <v/>
          </cell>
          <cell r="AZ1349" t="str">
            <v/>
          </cell>
          <cell r="BA1349" t="str">
            <v/>
          </cell>
          <cell r="BB1349" t="str">
            <v/>
          </cell>
          <cell r="BC1349" t="str">
            <v/>
          </cell>
        </row>
        <row r="1350">
          <cell r="AX1350" t="str">
            <v/>
          </cell>
          <cell r="AY1350" t="str">
            <v/>
          </cell>
          <cell r="AZ1350" t="str">
            <v/>
          </cell>
          <cell r="BA1350" t="str">
            <v/>
          </cell>
          <cell r="BB1350" t="str">
            <v/>
          </cell>
          <cell r="BC1350" t="str">
            <v/>
          </cell>
        </row>
        <row r="1351">
          <cell r="AX1351" t="str">
            <v/>
          </cell>
          <cell r="AY1351" t="str">
            <v/>
          </cell>
          <cell r="AZ1351" t="str">
            <v/>
          </cell>
          <cell r="BA1351" t="str">
            <v/>
          </cell>
          <cell r="BB1351" t="str">
            <v/>
          </cell>
          <cell r="BC1351" t="str">
            <v/>
          </cell>
        </row>
        <row r="1352">
          <cell r="AX1352" t="str">
            <v/>
          </cell>
          <cell r="AY1352" t="str">
            <v/>
          </cell>
          <cell r="AZ1352" t="str">
            <v/>
          </cell>
          <cell r="BA1352" t="str">
            <v/>
          </cell>
          <cell r="BB1352" t="str">
            <v/>
          </cell>
          <cell r="BC1352" t="str">
            <v/>
          </cell>
        </row>
        <row r="1353">
          <cell r="AX1353" t="str">
            <v/>
          </cell>
          <cell r="AY1353" t="str">
            <v/>
          </cell>
          <cell r="AZ1353" t="str">
            <v/>
          </cell>
          <cell r="BA1353" t="str">
            <v/>
          </cell>
          <cell r="BB1353" t="str">
            <v/>
          </cell>
          <cell r="BC1353" t="str">
            <v/>
          </cell>
        </row>
        <row r="1354">
          <cell r="AX1354" t="str">
            <v/>
          </cell>
          <cell r="AY1354" t="str">
            <v/>
          </cell>
          <cell r="AZ1354" t="str">
            <v/>
          </cell>
          <cell r="BA1354" t="str">
            <v/>
          </cell>
          <cell r="BB1354" t="str">
            <v/>
          </cell>
          <cell r="BC1354" t="str">
            <v/>
          </cell>
        </row>
        <row r="1355">
          <cell r="AX1355" t="str">
            <v/>
          </cell>
          <cell r="AY1355" t="str">
            <v/>
          </cell>
          <cell r="AZ1355" t="str">
            <v/>
          </cell>
          <cell r="BA1355" t="str">
            <v/>
          </cell>
          <cell r="BB1355" t="str">
            <v/>
          </cell>
          <cell r="BC1355" t="str">
            <v/>
          </cell>
        </row>
        <row r="1356">
          <cell r="AX1356" t="str">
            <v/>
          </cell>
          <cell r="AY1356" t="str">
            <v/>
          </cell>
          <cell r="AZ1356" t="str">
            <v/>
          </cell>
          <cell r="BA1356" t="str">
            <v/>
          </cell>
          <cell r="BB1356" t="str">
            <v/>
          </cell>
          <cell r="BC1356" t="str">
            <v/>
          </cell>
        </row>
        <row r="1357">
          <cell r="AX1357" t="str">
            <v/>
          </cell>
          <cell r="AY1357" t="str">
            <v/>
          </cell>
          <cell r="AZ1357" t="str">
            <v/>
          </cell>
          <cell r="BA1357" t="str">
            <v/>
          </cell>
          <cell r="BB1357" t="str">
            <v/>
          </cell>
          <cell r="BC1357" t="str">
            <v/>
          </cell>
        </row>
        <row r="1358">
          <cell r="AX1358" t="str">
            <v/>
          </cell>
          <cell r="AY1358" t="str">
            <v/>
          </cell>
          <cell r="AZ1358" t="str">
            <v/>
          </cell>
          <cell r="BA1358" t="str">
            <v/>
          </cell>
          <cell r="BB1358" t="str">
            <v/>
          </cell>
          <cell r="BC1358" t="str">
            <v/>
          </cell>
        </row>
        <row r="1359">
          <cell r="AX1359" t="str">
            <v/>
          </cell>
          <cell r="AY1359" t="str">
            <v/>
          </cell>
          <cell r="AZ1359" t="str">
            <v/>
          </cell>
          <cell r="BA1359" t="str">
            <v/>
          </cell>
          <cell r="BB1359" t="str">
            <v/>
          </cell>
          <cell r="BC1359" t="str">
            <v/>
          </cell>
        </row>
        <row r="1360">
          <cell r="AX1360" t="str">
            <v/>
          </cell>
          <cell r="AY1360" t="str">
            <v/>
          </cell>
          <cell r="AZ1360" t="str">
            <v/>
          </cell>
          <cell r="BA1360" t="str">
            <v/>
          </cell>
          <cell r="BB1360" t="str">
            <v/>
          </cell>
          <cell r="BC1360" t="str">
            <v/>
          </cell>
        </row>
        <row r="1361">
          <cell r="AX1361" t="str">
            <v/>
          </cell>
          <cell r="AY1361" t="str">
            <v/>
          </cell>
          <cell r="AZ1361" t="str">
            <v/>
          </cell>
          <cell r="BA1361" t="str">
            <v/>
          </cell>
          <cell r="BB1361" t="str">
            <v/>
          </cell>
          <cell r="BC1361" t="str">
            <v/>
          </cell>
        </row>
        <row r="1362">
          <cell r="AX1362" t="str">
            <v/>
          </cell>
          <cell r="AY1362" t="str">
            <v/>
          </cell>
          <cell r="AZ1362" t="str">
            <v/>
          </cell>
          <cell r="BA1362" t="str">
            <v/>
          </cell>
          <cell r="BB1362" t="str">
            <v/>
          </cell>
          <cell r="BC1362" t="str">
            <v/>
          </cell>
        </row>
        <row r="1363">
          <cell r="AX1363" t="str">
            <v/>
          </cell>
          <cell r="AY1363" t="str">
            <v/>
          </cell>
          <cell r="AZ1363" t="str">
            <v/>
          </cell>
          <cell r="BA1363" t="str">
            <v/>
          </cell>
          <cell r="BB1363" t="str">
            <v/>
          </cell>
          <cell r="BC1363" t="str">
            <v/>
          </cell>
        </row>
        <row r="1364">
          <cell r="AX1364" t="str">
            <v/>
          </cell>
          <cell r="AY1364" t="str">
            <v/>
          </cell>
          <cell r="AZ1364" t="str">
            <v/>
          </cell>
          <cell r="BA1364" t="str">
            <v/>
          </cell>
          <cell r="BB1364" t="str">
            <v/>
          </cell>
          <cell r="BC1364" t="str">
            <v/>
          </cell>
        </row>
        <row r="1365">
          <cell r="AX1365" t="str">
            <v/>
          </cell>
          <cell r="AY1365" t="str">
            <v/>
          </cell>
          <cell r="AZ1365" t="str">
            <v/>
          </cell>
          <cell r="BA1365" t="str">
            <v/>
          </cell>
          <cell r="BB1365" t="str">
            <v/>
          </cell>
          <cell r="BC1365" t="str">
            <v/>
          </cell>
        </row>
        <row r="1366">
          <cell r="AX1366" t="str">
            <v/>
          </cell>
          <cell r="AY1366" t="str">
            <v/>
          </cell>
          <cell r="AZ1366" t="str">
            <v/>
          </cell>
          <cell r="BA1366" t="str">
            <v/>
          </cell>
          <cell r="BB1366" t="str">
            <v/>
          </cell>
          <cell r="BC1366" t="str">
            <v/>
          </cell>
        </row>
        <row r="1367">
          <cell r="AX1367" t="str">
            <v/>
          </cell>
          <cell r="AY1367" t="str">
            <v/>
          </cell>
          <cell r="AZ1367" t="str">
            <v/>
          </cell>
          <cell r="BA1367" t="str">
            <v/>
          </cell>
          <cell r="BB1367" t="str">
            <v/>
          </cell>
          <cell r="BC1367" t="str">
            <v/>
          </cell>
        </row>
        <row r="1368">
          <cell r="AX1368" t="str">
            <v/>
          </cell>
          <cell r="AY1368" t="str">
            <v/>
          </cell>
          <cell r="AZ1368" t="str">
            <v/>
          </cell>
          <cell r="BA1368" t="str">
            <v/>
          </cell>
          <cell r="BB1368" t="str">
            <v/>
          </cell>
          <cell r="BC1368" t="str">
            <v/>
          </cell>
        </row>
        <row r="1369">
          <cell r="AX1369" t="str">
            <v/>
          </cell>
          <cell r="AY1369" t="str">
            <v/>
          </cell>
          <cell r="AZ1369" t="str">
            <v/>
          </cell>
          <cell r="BA1369" t="str">
            <v/>
          </cell>
          <cell r="BB1369" t="str">
            <v/>
          </cell>
          <cell r="BC1369" t="str">
            <v/>
          </cell>
        </row>
        <row r="1370">
          <cell r="AX1370" t="str">
            <v/>
          </cell>
          <cell r="AY1370" t="str">
            <v/>
          </cell>
          <cell r="AZ1370" t="str">
            <v/>
          </cell>
          <cell r="BA1370" t="str">
            <v/>
          </cell>
          <cell r="BB1370" t="str">
            <v/>
          </cell>
          <cell r="BC1370" t="str">
            <v/>
          </cell>
        </row>
        <row r="1371">
          <cell r="AX1371" t="str">
            <v/>
          </cell>
          <cell r="AY1371" t="str">
            <v/>
          </cell>
          <cell r="AZ1371" t="str">
            <v/>
          </cell>
          <cell r="BA1371" t="str">
            <v/>
          </cell>
          <cell r="BB1371" t="str">
            <v/>
          </cell>
          <cell r="BC1371" t="str">
            <v/>
          </cell>
        </row>
        <row r="1372">
          <cell r="AX1372" t="str">
            <v/>
          </cell>
          <cell r="AY1372" t="str">
            <v/>
          </cell>
          <cell r="AZ1372" t="str">
            <v/>
          </cell>
          <cell r="BA1372" t="str">
            <v/>
          </cell>
          <cell r="BB1372" t="str">
            <v/>
          </cell>
          <cell r="BC1372" t="str">
            <v/>
          </cell>
        </row>
        <row r="1373">
          <cell r="AX1373" t="str">
            <v/>
          </cell>
          <cell r="AY1373" t="str">
            <v/>
          </cell>
          <cell r="AZ1373" t="str">
            <v/>
          </cell>
          <cell r="BA1373" t="str">
            <v/>
          </cell>
          <cell r="BB1373" t="str">
            <v/>
          </cell>
          <cell r="BC1373" t="str">
            <v/>
          </cell>
        </row>
        <row r="1374">
          <cell r="AX1374" t="str">
            <v/>
          </cell>
          <cell r="AY1374" t="str">
            <v/>
          </cell>
          <cell r="AZ1374" t="str">
            <v/>
          </cell>
          <cell r="BA1374" t="str">
            <v/>
          </cell>
          <cell r="BB1374" t="str">
            <v/>
          </cell>
          <cell r="BC1374" t="str">
            <v/>
          </cell>
        </row>
        <row r="1375">
          <cell r="AX1375" t="str">
            <v/>
          </cell>
          <cell r="AY1375" t="str">
            <v/>
          </cell>
          <cell r="AZ1375" t="str">
            <v/>
          </cell>
          <cell r="BA1375" t="str">
            <v/>
          </cell>
          <cell r="BB1375" t="str">
            <v/>
          </cell>
          <cell r="BC1375" t="str">
            <v/>
          </cell>
        </row>
        <row r="1376">
          <cell r="AX1376" t="str">
            <v/>
          </cell>
          <cell r="AY1376" t="str">
            <v/>
          </cell>
          <cell r="AZ1376" t="str">
            <v/>
          </cell>
          <cell r="BA1376" t="str">
            <v/>
          </cell>
          <cell r="BB1376" t="str">
            <v/>
          </cell>
          <cell r="BC1376" t="str">
            <v/>
          </cell>
        </row>
        <row r="1377">
          <cell r="AX1377" t="str">
            <v/>
          </cell>
          <cell r="AY1377" t="str">
            <v/>
          </cell>
          <cell r="AZ1377" t="str">
            <v/>
          </cell>
          <cell r="BA1377" t="str">
            <v/>
          </cell>
          <cell r="BB1377" t="str">
            <v/>
          </cell>
          <cell r="BC1377" t="str">
            <v/>
          </cell>
        </row>
        <row r="1378">
          <cell r="AX1378" t="str">
            <v/>
          </cell>
          <cell r="AY1378" t="str">
            <v/>
          </cell>
          <cell r="AZ1378" t="str">
            <v/>
          </cell>
          <cell r="BA1378" t="str">
            <v/>
          </cell>
          <cell r="BB1378" t="str">
            <v/>
          </cell>
          <cell r="BC1378" t="str">
            <v/>
          </cell>
        </row>
        <row r="1379">
          <cell r="AX1379" t="str">
            <v/>
          </cell>
          <cell r="AY1379" t="str">
            <v/>
          </cell>
          <cell r="AZ1379" t="str">
            <v/>
          </cell>
          <cell r="BA1379" t="str">
            <v/>
          </cell>
          <cell r="BB1379" t="str">
            <v/>
          </cell>
          <cell r="BC1379" t="str">
            <v/>
          </cell>
        </row>
        <row r="1380">
          <cell r="AX1380" t="str">
            <v/>
          </cell>
          <cell r="AY1380" t="str">
            <v/>
          </cell>
          <cell r="AZ1380" t="str">
            <v/>
          </cell>
          <cell r="BA1380" t="str">
            <v/>
          </cell>
          <cell r="BB1380" t="str">
            <v/>
          </cell>
          <cell r="BC1380" t="str">
            <v/>
          </cell>
        </row>
        <row r="1381">
          <cell r="AX1381" t="str">
            <v/>
          </cell>
          <cell r="AY1381" t="str">
            <v/>
          </cell>
          <cell r="AZ1381" t="str">
            <v/>
          </cell>
          <cell r="BA1381" t="str">
            <v/>
          </cell>
          <cell r="BB1381" t="str">
            <v/>
          </cell>
          <cell r="BC1381" t="str">
            <v/>
          </cell>
        </row>
        <row r="1382">
          <cell r="AX1382" t="str">
            <v/>
          </cell>
          <cell r="AY1382" t="str">
            <v/>
          </cell>
          <cell r="AZ1382" t="str">
            <v/>
          </cell>
          <cell r="BA1382" t="str">
            <v/>
          </cell>
          <cell r="BB1382" t="str">
            <v/>
          </cell>
          <cell r="BC1382" t="str">
            <v/>
          </cell>
        </row>
        <row r="1383">
          <cell r="AX1383" t="str">
            <v/>
          </cell>
          <cell r="AY1383" t="str">
            <v/>
          </cell>
          <cell r="AZ1383" t="str">
            <v/>
          </cell>
          <cell r="BA1383" t="str">
            <v/>
          </cell>
          <cell r="BB1383" t="str">
            <v/>
          </cell>
          <cell r="BC1383" t="str">
            <v/>
          </cell>
        </row>
        <row r="1384">
          <cell r="AX1384" t="str">
            <v/>
          </cell>
          <cell r="AY1384" t="str">
            <v/>
          </cell>
          <cell r="AZ1384" t="str">
            <v/>
          </cell>
          <cell r="BA1384" t="str">
            <v/>
          </cell>
          <cell r="BB1384" t="str">
            <v/>
          </cell>
          <cell r="BC1384" t="str">
            <v/>
          </cell>
        </row>
        <row r="1385">
          <cell r="AX1385" t="str">
            <v/>
          </cell>
          <cell r="AY1385" t="str">
            <v/>
          </cell>
          <cell r="AZ1385" t="str">
            <v/>
          </cell>
          <cell r="BA1385" t="str">
            <v/>
          </cell>
          <cell r="BB1385" t="str">
            <v/>
          </cell>
          <cell r="BC1385" t="str">
            <v/>
          </cell>
        </row>
        <row r="1386">
          <cell r="AX1386" t="str">
            <v/>
          </cell>
          <cell r="AY1386" t="str">
            <v/>
          </cell>
          <cell r="AZ1386" t="str">
            <v/>
          </cell>
          <cell r="BA1386" t="str">
            <v/>
          </cell>
          <cell r="BB1386" t="str">
            <v/>
          </cell>
          <cell r="BC1386" t="str">
            <v/>
          </cell>
        </row>
        <row r="1387">
          <cell r="AX1387" t="str">
            <v/>
          </cell>
          <cell r="AY1387" t="str">
            <v/>
          </cell>
          <cell r="AZ1387" t="str">
            <v/>
          </cell>
          <cell r="BA1387" t="str">
            <v/>
          </cell>
          <cell r="BB1387" t="str">
            <v/>
          </cell>
          <cell r="BC1387" t="str">
            <v/>
          </cell>
        </row>
        <row r="1388">
          <cell r="AX1388" t="str">
            <v/>
          </cell>
          <cell r="AY1388" t="str">
            <v/>
          </cell>
          <cell r="AZ1388" t="str">
            <v/>
          </cell>
          <cell r="BA1388" t="str">
            <v/>
          </cell>
          <cell r="BB1388" t="str">
            <v/>
          </cell>
          <cell r="BC1388" t="str">
            <v/>
          </cell>
        </row>
        <row r="1389">
          <cell r="AX1389" t="str">
            <v/>
          </cell>
          <cell r="AY1389" t="str">
            <v/>
          </cell>
          <cell r="AZ1389" t="str">
            <v/>
          </cell>
          <cell r="BA1389" t="str">
            <v/>
          </cell>
          <cell r="BB1389" t="str">
            <v/>
          </cell>
          <cell r="BC1389" t="str">
            <v/>
          </cell>
        </row>
        <row r="1390">
          <cell r="AX1390" t="str">
            <v/>
          </cell>
          <cell r="AY1390" t="str">
            <v/>
          </cell>
          <cell r="AZ1390" t="str">
            <v/>
          </cell>
          <cell r="BA1390" t="str">
            <v/>
          </cell>
          <cell r="BB1390" t="str">
            <v/>
          </cell>
          <cell r="BC1390" t="str">
            <v/>
          </cell>
        </row>
        <row r="1391">
          <cell r="AX1391" t="str">
            <v/>
          </cell>
          <cell r="AY1391" t="str">
            <v/>
          </cell>
          <cell r="AZ1391" t="str">
            <v/>
          </cell>
          <cell r="BA1391" t="str">
            <v/>
          </cell>
          <cell r="BB1391" t="str">
            <v/>
          </cell>
          <cell r="BC1391" t="str">
            <v/>
          </cell>
        </row>
        <row r="1392">
          <cell r="AX1392" t="str">
            <v/>
          </cell>
          <cell r="AY1392" t="str">
            <v/>
          </cell>
          <cell r="AZ1392" t="str">
            <v/>
          </cell>
          <cell r="BA1392" t="str">
            <v/>
          </cell>
          <cell r="BB1392" t="str">
            <v/>
          </cell>
          <cell r="BC1392" t="str">
            <v/>
          </cell>
        </row>
        <row r="1393">
          <cell r="AX1393" t="str">
            <v/>
          </cell>
          <cell r="AY1393" t="str">
            <v/>
          </cell>
          <cell r="AZ1393" t="str">
            <v/>
          </cell>
          <cell r="BA1393" t="str">
            <v/>
          </cell>
          <cell r="BB1393" t="str">
            <v/>
          </cell>
          <cell r="BC1393" t="str">
            <v/>
          </cell>
        </row>
        <row r="1394">
          <cell r="AX1394" t="str">
            <v/>
          </cell>
          <cell r="AY1394" t="str">
            <v/>
          </cell>
          <cell r="AZ1394" t="str">
            <v/>
          </cell>
          <cell r="BA1394" t="str">
            <v/>
          </cell>
          <cell r="BB1394" t="str">
            <v/>
          </cell>
          <cell r="BC1394" t="str">
            <v/>
          </cell>
        </row>
        <row r="1395">
          <cell r="AX1395" t="str">
            <v/>
          </cell>
          <cell r="AY1395" t="str">
            <v/>
          </cell>
          <cell r="AZ1395" t="str">
            <v/>
          </cell>
          <cell r="BA1395" t="str">
            <v/>
          </cell>
          <cell r="BB1395" t="str">
            <v/>
          </cell>
          <cell r="BC1395" t="str">
            <v/>
          </cell>
        </row>
        <row r="1396">
          <cell r="AX1396" t="str">
            <v/>
          </cell>
          <cell r="AY1396" t="str">
            <v/>
          </cell>
          <cell r="AZ1396" t="str">
            <v/>
          </cell>
          <cell r="BA1396" t="str">
            <v/>
          </cell>
          <cell r="BB1396" t="str">
            <v/>
          </cell>
          <cell r="BC1396" t="str">
            <v/>
          </cell>
        </row>
        <row r="1397">
          <cell r="AX1397" t="str">
            <v/>
          </cell>
          <cell r="AY1397" t="str">
            <v/>
          </cell>
          <cell r="AZ1397" t="str">
            <v/>
          </cell>
          <cell r="BA1397" t="str">
            <v/>
          </cell>
          <cell r="BB1397" t="str">
            <v/>
          </cell>
          <cell r="BC1397" t="str">
            <v/>
          </cell>
        </row>
        <row r="1398">
          <cell r="AX1398" t="str">
            <v/>
          </cell>
          <cell r="AY1398" t="str">
            <v/>
          </cell>
          <cell r="AZ1398" t="str">
            <v/>
          </cell>
          <cell r="BA1398" t="str">
            <v/>
          </cell>
          <cell r="BB1398" t="str">
            <v/>
          </cell>
          <cell r="BC1398" t="str">
            <v/>
          </cell>
        </row>
        <row r="1399">
          <cell r="AX1399" t="str">
            <v/>
          </cell>
          <cell r="AY1399" t="str">
            <v/>
          </cell>
          <cell r="AZ1399" t="str">
            <v/>
          </cell>
          <cell r="BA1399" t="str">
            <v/>
          </cell>
          <cell r="BB1399" t="str">
            <v/>
          </cell>
          <cell r="BC1399" t="str">
            <v/>
          </cell>
        </row>
        <row r="1400">
          <cell r="AX1400" t="str">
            <v/>
          </cell>
          <cell r="AY1400" t="str">
            <v/>
          </cell>
          <cell r="AZ1400" t="str">
            <v/>
          </cell>
          <cell r="BA1400" t="str">
            <v/>
          </cell>
          <cell r="BB1400" t="str">
            <v/>
          </cell>
          <cell r="BC1400" t="str">
            <v/>
          </cell>
        </row>
        <row r="1401">
          <cell r="AX1401" t="str">
            <v/>
          </cell>
          <cell r="AY1401" t="str">
            <v/>
          </cell>
          <cell r="AZ1401" t="str">
            <v/>
          </cell>
          <cell r="BA1401" t="str">
            <v/>
          </cell>
          <cell r="BB1401" t="str">
            <v/>
          </cell>
          <cell r="BC1401" t="str">
            <v/>
          </cell>
        </row>
        <row r="1402">
          <cell r="AX1402" t="str">
            <v/>
          </cell>
          <cell r="AY1402" t="str">
            <v/>
          </cell>
          <cell r="AZ1402" t="str">
            <v/>
          </cell>
          <cell r="BA1402" t="str">
            <v/>
          </cell>
          <cell r="BB1402" t="str">
            <v/>
          </cell>
          <cell r="BC1402" t="str">
            <v/>
          </cell>
        </row>
        <row r="1403">
          <cell r="AX1403" t="str">
            <v/>
          </cell>
          <cell r="AY1403" t="str">
            <v/>
          </cell>
          <cell r="AZ1403" t="str">
            <v/>
          </cell>
          <cell r="BA1403" t="str">
            <v/>
          </cell>
          <cell r="BB1403" t="str">
            <v/>
          </cell>
          <cell r="BC1403" t="str">
            <v/>
          </cell>
        </row>
        <row r="1404">
          <cell r="AX1404" t="str">
            <v/>
          </cell>
          <cell r="AY1404" t="str">
            <v/>
          </cell>
          <cell r="AZ1404" t="str">
            <v/>
          </cell>
          <cell r="BA1404" t="str">
            <v/>
          </cell>
          <cell r="BB1404" t="str">
            <v/>
          </cell>
          <cell r="BC1404" t="str">
            <v/>
          </cell>
        </row>
        <row r="1405">
          <cell r="AX1405" t="str">
            <v/>
          </cell>
          <cell r="AY1405" t="str">
            <v/>
          </cell>
          <cell r="AZ1405" t="str">
            <v/>
          </cell>
          <cell r="BA1405" t="str">
            <v/>
          </cell>
          <cell r="BB1405" t="str">
            <v/>
          </cell>
          <cell r="BC1405" t="str">
            <v/>
          </cell>
        </row>
        <row r="1406">
          <cell r="AX1406" t="str">
            <v/>
          </cell>
          <cell r="AY1406" t="str">
            <v/>
          </cell>
          <cell r="AZ1406" t="str">
            <v/>
          </cell>
          <cell r="BA1406" t="str">
            <v/>
          </cell>
          <cell r="BB1406" t="str">
            <v/>
          </cell>
          <cell r="BC1406" t="str">
            <v/>
          </cell>
        </row>
        <row r="1407">
          <cell r="AX1407" t="str">
            <v/>
          </cell>
          <cell r="AY1407" t="str">
            <v/>
          </cell>
          <cell r="AZ1407" t="str">
            <v/>
          </cell>
          <cell r="BA1407" t="str">
            <v/>
          </cell>
          <cell r="BB1407" t="str">
            <v/>
          </cell>
          <cell r="BC1407" t="str">
            <v/>
          </cell>
        </row>
        <row r="1408">
          <cell r="AX1408" t="str">
            <v/>
          </cell>
          <cell r="AY1408" t="str">
            <v/>
          </cell>
          <cell r="AZ1408" t="str">
            <v/>
          </cell>
          <cell r="BA1408" t="str">
            <v/>
          </cell>
          <cell r="BB1408" t="str">
            <v/>
          </cell>
          <cell r="BC1408" t="str">
            <v/>
          </cell>
        </row>
        <row r="1409">
          <cell r="AX1409" t="str">
            <v/>
          </cell>
          <cell r="AY1409" t="str">
            <v/>
          </cell>
          <cell r="AZ1409" t="str">
            <v/>
          </cell>
          <cell r="BA1409" t="str">
            <v/>
          </cell>
          <cell r="BB1409" t="str">
            <v/>
          </cell>
          <cell r="BC1409" t="str">
            <v/>
          </cell>
        </row>
        <row r="1410">
          <cell r="AX1410" t="str">
            <v/>
          </cell>
          <cell r="AY1410" t="str">
            <v/>
          </cell>
          <cell r="AZ1410" t="str">
            <v/>
          </cell>
          <cell r="BA1410" t="str">
            <v/>
          </cell>
          <cell r="BB1410" t="str">
            <v/>
          </cell>
          <cell r="BC1410" t="str">
            <v/>
          </cell>
        </row>
        <row r="1411">
          <cell r="AX1411" t="str">
            <v/>
          </cell>
          <cell r="AY1411" t="str">
            <v/>
          </cell>
          <cell r="AZ1411" t="str">
            <v/>
          </cell>
          <cell r="BA1411" t="str">
            <v/>
          </cell>
          <cell r="BB1411" t="str">
            <v/>
          </cell>
          <cell r="BC1411" t="str">
            <v/>
          </cell>
        </row>
        <row r="1412">
          <cell r="AX1412" t="str">
            <v/>
          </cell>
          <cell r="AY1412" t="str">
            <v/>
          </cell>
          <cell r="AZ1412" t="str">
            <v/>
          </cell>
          <cell r="BA1412" t="str">
            <v/>
          </cell>
          <cell r="BB1412" t="str">
            <v/>
          </cell>
          <cell r="BC1412" t="str">
            <v/>
          </cell>
        </row>
        <row r="1413">
          <cell r="AX1413" t="str">
            <v/>
          </cell>
          <cell r="AY1413" t="str">
            <v/>
          </cell>
          <cell r="AZ1413" t="str">
            <v/>
          </cell>
          <cell r="BA1413" t="str">
            <v/>
          </cell>
          <cell r="BB1413" t="str">
            <v/>
          </cell>
          <cell r="BC1413" t="str">
            <v/>
          </cell>
        </row>
        <row r="1414">
          <cell r="AX1414" t="str">
            <v/>
          </cell>
          <cell r="AY1414" t="str">
            <v/>
          </cell>
          <cell r="AZ1414" t="str">
            <v/>
          </cell>
          <cell r="BA1414" t="str">
            <v/>
          </cell>
          <cell r="BB1414" t="str">
            <v/>
          </cell>
          <cell r="BC1414" t="str">
            <v/>
          </cell>
        </row>
        <row r="1415">
          <cell r="AX1415" t="str">
            <v/>
          </cell>
          <cell r="AY1415" t="str">
            <v/>
          </cell>
          <cell r="AZ1415" t="str">
            <v/>
          </cell>
          <cell r="BA1415" t="str">
            <v/>
          </cell>
          <cell r="BB1415" t="str">
            <v/>
          </cell>
          <cell r="BC1415" t="str">
            <v/>
          </cell>
        </row>
        <row r="1416">
          <cell r="AX1416" t="str">
            <v/>
          </cell>
          <cell r="AY1416" t="str">
            <v/>
          </cell>
          <cell r="AZ1416" t="str">
            <v/>
          </cell>
          <cell r="BA1416" t="str">
            <v/>
          </cell>
          <cell r="BB1416" t="str">
            <v/>
          </cell>
          <cell r="BC1416" t="str">
            <v/>
          </cell>
        </row>
        <row r="1417">
          <cell r="AX1417" t="str">
            <v/>
          </cell>
          <cell r="AY1417" t="str">
            <v/>
          </cell>
          <cell r="AZ1417" t="str">
            <v/>
          </cell>
          <cell r="BA1417" t="str">
            <v/>
          </cell>
          <cell r="BB1417" t="str">
            <v/>
          </cell>
          <cell r="BC1417" t="str">
            <v/>
          </cell>
        </row>
        <row r="1418">
          <cell r="AX1418" t="str">
            <v/>
          </cell>
          <cell r="AY1418" t="str">
            <v/>
          </cell>
          <cell r="AZ1418" t="str">
            <v/>
          </cell>
          <cell r="BA1418" t="str">
            <v/>
          </cell>
          <cell r="BB1418" t="str">
            <v/>
          </cell>
          <cell r="BC1418" t="str">
            <v/>
          </cell>
        </row>
        <row r="1419">
          <cell r="AX1419" t="str">
            <v/>
          </cell>
          <cell r="AY1419" t="str">
            <v/>
          </cell>
          <cell r="AZ1419" t="str">
            <v/>
          </cell>
          <cell r="BA1419" t="str">
            <v/>
          </cell>
          <cell r="BB1419" t="str">
            <v/>
          </cell>
          <cell r="BC1419" t="str">
            <v/>
          </cell>
        </row>
        <row r="1420">
          <cell r="AX1420" t="str">
            <v/>
          </cell>
          <cell r="AY1420" t="str">
            <v/>
          </cell>
          <cell r="AZ1420" t="str">
            <v/>
          </cell>
          <cell r="BA1420" t="str">
            <v/>
          </cell>
          <cell r="BB1420" t="str">
            <v/>
          </cell>
          <cell r="BC1420" t="str">
            <v/>
          </cell>
        </row>
        <row r="1421">
          <cell r="AX1421" t="str">
            <v/>
          </cell>
          <cell r="AY1421" t="str">
            <v/>
          </cell>
          <cell r="AZ1421" t="str">
            <v/>
          </cell>
          <cell r="BA1421" t="str">
            <v/>
          </cell>
          <cell r="BB1421" t="str">
            <v/>
          </cell>
          <cell r="BC1421" t="str">
            <v/>
          </cell>
        </row>
        <row r="1422">
          <cell r="AX1422" t="str">
            <v/>
          </cell>
          <cell r="AY1422" t="str">
            <v/>
          </cell>
          <cell r="AZ1422" t="str">
            <v/>
          </cell>
          <cell r="BA1422" t="str">
            <v/>
          </cell>
          <cell r="BB1422" t="str">
            <v/>
          </cell>
          <cell r="BC1422" t="str">
            <v/>
          </cell>
        </row>
        <row r="1423">
          <cell r="AX1423" t="str">
            <v/>
          </cell>
          <cell r="AY1423" t="str">
            <v/>
          </cell>
          <cell r="AZ1423" t="str">
            <v/>
          </cell>
          <cell r="BA1423" t="str">
            <v/>
          </cell>
          <cell r="BB1423" t="str">
            <v/>
          </cell>
          <cell r="BC1423" t="str">
            <v/>
          </cell>
        </row>
        <row r="1424">
          <cell r="AX1424" t="str">
            <v/>
          </cell>
          <cell r="AY1424" t="str">
            <v/>
          </cell>
          <cell r="AZ1424" t="str">
            <v/>
          </cell>
          <cell r="BA1424" t="str">
            <v/>
          </cell>
          <cell r="BB1424" t="str">
            <v/>
          </cell>
          <cell r="BC1424" t="str">
            <v/>
          </cell>
        </row>
        <row r="1425">
          <cell r="AX1425" t="str">
            <v/>
          </cell>
          <cell r="AY1425" t="str">
            <v/>
          </cell>
          <cell r="AZ1425" t="str">
            <v/>
          </cell>
          <cell r="BA1425" t="str">
            <v/>
          </cell>
          <cell r="BB1425" t="str">
            <v/>
          </cell>
          <cell r="BC1425" t="str">
            <v/>
          </cell>
        </row>
        <row r="1426">
          <cell r="AX1426" t="str">
            <v/>
          </cell>
          <cell r="AY1426" t="str">
            <v/>
          </cell>
          <cell r="AZ1426" t="str">
            <v/>
          </cell>
          <cell r="BA1426" t="str">
            <v/>
          </cell>
          <cell r="BB1426" t="str">
            <v/>
          </cell>
          <cell r="BC1426" t="str">
            <v/>
          </cell>
        </row>
        <row r="1427">
          <cell r="AX1427" t="str">
            <v/>
          </cell>
          <cell r="AY1427" t="str">
            <v/>
          </cell>
          <cell r="AZ1427" t="str">
            <v/>
          </cell>
          <cell r="BA1427" t="str">
            <v/>
          </cell>
          <cell r="BB1427" t="str">
            <v/>
          </cell>
          <cell r="BC1427" t="str">
            <v/>
          </cell>
        </row>
        <row r="1428">
          <cell r="AX1428" t="str">
            <v/>
          </cell>
          <cell r="AY1428" t="str">
            <v/>
          </cell>
          <cell r="AZ1428" t="str">
            <v/>
          </cell>
          <cell r="BA1428" t="str">
            <v/>
          </cell>
          <cell r="BB1428" t="str">
            <v/>
          </cell>
          <cell r="BC1428" t="str">
            <v/>
          </cell>
        </row>
        <row r="1429">
          <cell r="AX1429" t="str">
            <v/>
          </cell>
          <cell r="AY1429" t="str">
            <v/>
          </cell>
          <cell r="AZ1429" t="str">
            <v/>
          </cell>
          <cell r="BA1429" t="str">
            <v/>
          </cell>
          <cell r="BB1429" t="str">
            <v/>
          </cell>
          <cell r="BC1429" t="str">
            <v/>
          </cell>
        </row>
        <row r="1430">
          <cell r="AX1430" t="str">
            <v/>
          </cell>
          <cell r="AY1430" t="str">
            <v/>
          </cell>
          <cell r="AZ1430" t="str">
            <v/>
          </cell>
          <cell r="BA1430" t="str">
            <v/>
          </cell>
          <cell r="BB1430" t="str">
            <v/>
          </cell>
          <cell r="BC1430" t="str">
            <v/>
          </cell>
        </row>
        <row r="1431">
          <cell r="AX1431" t="str">
            <v/>
          </cell>
          <cell r="AY1431" t="str">
            <v/>
          </cell>
          <cell r="AZ1431" t="str">
            <v/>
          </cell>
          <cell r="BA1431" t="str">
            <v/>
          </cell>
          <cell r="BB1431" t="str">
            <v/>
          </cell>
          <cell r="BC1431" t="str">
            <v/>
          </cell>
        </row>
        <row r="1432">
          <cell r="AX1432" t="str">
            <v/>
          </cell>
          <cell r="AY1432" t="str">
            <v/>
          </cell>
          <cell r="AZ1432" t="str">
            <v/>
          </cell>
          <cell r="BA1432" t="str">
            <v/>
          </cell>
          <cell r="BB1432" t="str">
            <v/>
          </cell>
          <cell r="BC1432" t="str">
            <v/>
          </cell>
        </row>
        <row r="1433">
          <cell r="AX1433" t="str">
            <v/>
          </cell>
          <cell r="AY1433" t="str">
            <v/>
          </cell>
          <cell r="AZ1433" t="str">
            <v/>
          </cell>
          <cell r="BA1433" t="str">
            <v/>
          </cell>
          <cell r="BB1433" t="str">
            <v/>
          </cell>
          <cell r="BC1433" t="str">
            <v/>
          </cell>
        </row>
        <row r="1434">
          <cell r="AX1434" t="str">
            <v/>
          </cell>
          <cell r="AY1434" t="str">
            <v/>
          </cell>
          <cell r="AZ1434" t="str">
            <v/>
          </cell>
          <cell r="BA1434" t="str">
            <v/>
          </cell>
          <cell r="BB1434" t="str">
            <v/>
          </cell>
          <cell r="BC1434" t="str">
            <v/>
          </cell>
        </row>
        <row r="1435">
          <cell r="AX1435" t="str">
            <v/>
          </cell>
          <cell r="AY1435" t="str">
            <v/>
          </cell>
          <cell r="AZ1435" t="str">
            <v/>
          </cell>
          <cell r="BA1435" t="str">
            <v/>
          </cell>
          <cell r="BB1435" t="str">
            <v/>
          </cell>
          <cell r="BC1435" t="str">
            <v/>
          </cell>
        </row>
        <row r="1436">
          <cell r="AX1436" t="str">
            <v/>
          </cell>
          <cell r="AY1436" t="str">
            <v/>
          </cell>
          <cell r="AZ1436" t="str">
            <v/>
          </cell>
          <cell r="BA1436" t="str">
            <v/>
          </cell>
          <cell r="BB1436" t="str">
            <v/>
          </cell>
          <cell r="BC1436" t="str">
            <v/>
          </cell>
        </row>
        <row r="1437">
          <cell r="AX1437" t="str">
            <v/>
          </cell>
          <cell r="AY1437" t="str">
            <v/>
          </cell>
          <cell r="AZ1437" t="str">
            <v/>
          </cell>
          <cell r="BA1437" t="str">
            <v/>
          </cell>
          <cell r="BB1437" t="str">
            <v/>
          </cell>
          <cell r="BC1437" t="str">
            <v/>
          </cell>
        </row>
        <row r="1438">
          <cell r="AX1438" t="str">
            <v/>
          </cell>
          <cell r="AY1438" t="str">
            <v/>
          </cell>
          <cell r="AZ1438" t="str">
            <v/>
          </cell>
          <cell r="BA1438" t="str">
            <v/>
          </cell>
          <cell r="BB1438" t="str">
            <v/>
          </cell>
          <cell r="BC1438" t="str">
            <v/>
          </cell>
        </row>
        <row r="1439">
          <cell r="AX1439" t="str">
            <v/>
          </cell>
          <cell r="AY1439" t="str">
            <v/>
          </cell>
          <cell r="AZ1439" t="str">
            <v/>
          </cell>
          <cell r="BA1439" t="str">
            <v/>
          </cell>
          <cell r="BB1439" t="str">
            <v/>
          </cell>
          <cell r="BC1439" t="str">
            <v/>
          </cell>
        </row>
        <row r="1440">
          <cell r="AX1440" t="str">
            <v/>
          </cell>
          <cell r="AY1440" t="str">
            <v/>
          </cell>
          <cell r="AZ1440" t="str">
            <v/>
          </cell>
          <cell r="BA1440" t="str">
            <v/>
          </cell>
          <cell r="BB1440" t="str">
            <v/>
          </cell>
          <cell r="BC1440" t="str">
            <v/>
          </cell>
        </row>
        <row r="1441">
          <cell r="AX1441" t="str">
            <v/>
          </cell>
          <cell r="AY1441" t="str">
            <v/>
          </cell>
          <cell r="AZ1441" t="str">
            <v/>
          </cell>
          <cell r="BA1441" t="str">
            <v/>
          </cell>
          <cell r="BB1441" t="str">
            <v/>
          </cell>
          <cell r="BC1441" t="str">
            <v/>
          </cell>
        </row>
        <row r="1442">
          <cell r="AX1442" t="str">
            <v/>
          </cell>
          <cell r="AY1442" t="str">
            <v/>
          </cell>
          <cell r="AZ1442" t="str">
            <v/>
          </cell>
          <cell r="BA1442" t="str">
            <v/>
          </cell>
          <cell r="BB1442" t="str">
            <v/>
          </cell>
          <cell r="BC1442" t="str">
            <v/>
          </cell>
        </row>
        <row r="1443">
          <cell r="AX1443" t="str">
            <v/>
          </cell>
          <cell r="AY1443" t="str">
            <v/>
          </cell>
          <cell r="AZ1443" t="str">
            <v/>
          </cell>
          <cell r="BA1443" t="str">
            <v/>
          </cell>
          <cell r="BB1443" t="str">
            <v/>
          </cell>
          <cell r="BC1443" t="str">
            <v/>
          </cell>
        </row>
        <row r="1444">
          <cell r="AX1444" t="str">
            <v/>
          </cell>
          <cell r="AY1444" t="str">
            <v/>
          </cell>
          <cell r="AZ1444" t="str">
            <v/>
          </cell>
          <cell r="BA1444" t="str">
            <v/>
          </cell>
          <cell r="BB1444" t="str">
            <v/>
          </cell>
          <cell r="BC1444" t="str">
            <v/>
          </cell>
        </row>
        <row r="1445">
          <cell r="AX1445" t="str">
            <v/>
          </cell>
          <cell r="AY1445" t="str">
            <v/>
          </cell>
          <cell r="AZ1445" t="str">
            <v/>
          </cell>
          <cell r="BA1445" t="str">
            <v/>
          </cell>
          <cell r="BB1445" t="str">
            <v/>
          </cell>
          <cell r="BC1445" t="str">
            <v/>
          </cell>
        </row>
        <row r="1446">
          <cell r="AX1446" t="str">
            <v/>
          </cell>
          <cell r="AY1446" t="str">
            <v/>
          </cell>
          <cell r="AZ1446" t="str">
            <v/>
          </cell>
          <cell r="BA1446" t="str">
            <v/>
          </cell>
          <cell r="BB1446" t="str">
            <v/>
          </cell>
          <cell r="BC1446" t="str">
            <v/>
          </cell>
        </row>
        <row r="1447">
          <cell r="AX1447" t="str">
            <v/>
          </cell>
          <cell r="AY1447" t="str">
            <v/>
          </cell>
          <cell r="AZ1447" t="str">
            <v/>
          </cell>
          <cell r="BA1447" t="str">
            <v/>
          </cell>
          <cell r="BB1447" t="str">
            <v/>
          </cell>
          <cell r="BC1447" t="str">
            <v/>
          </cell>
        </row>
        <row r="1448">
          <cell r="AX1448" t="str">
            <v/>
          </cell>
          <cell r="AY1448" t="str">
            <v/>
          </cell>
          <cell r="AZ1448" t="str">
            <v/>
          </cell>
          <cell r="BA1448" t="str">
            <v/>
          </cell>
          <cell r="BB1448" t="str">
            <v/>
          </cell>
          <cell r="BC1448" t="str">
            <v/>
          </cell>
        </row>
        <row r="1449">
          <cell r="AX1449" t="str">
            <v/>
          </cell>
          <cell r="AY1449" t="str">
            <v/>
          </cell>
          <cell r="AZ1449" t="str">
            <v/>
          </cell>
          <cell r="BA1449" t="str">
            <v/>
          </cell>
          <cell r="BB1449" t="str">
            <v/>
          </cell>
          <cell r="BC1449" t="str">
            <v/>
          </cell>
        </row>
        <row r="1450">
          <cell r="AX1450" t="str">
            <v/>
          </cell>
          <cell r="AY1450" t="str">
            <v/>
          </cell>
          <cell r="AZ1450" t="str">
            <v/>
          </cell>
          <cell r="BA1450" t="str">
            <v/>
          </cell>
          <cell r="BB1450" t="str">
            <v/>
          </cell>
          <cell r="BC1450" t="str">
            <v/>
          </cell>
        </row>
        <row r="1451">
          <cell r="AX1451" t="str">
            <v/>
          </cell>
          <cell r="AY1451" t="str">
            <v/>
          </cell>
          <cell r="AZ1451" t="str">
            <v/>
          </cell>
          <cell r="BA1451" t="str">
            <v/>
          </cell>
          <cell r="BB1451" t="str">
            <v/>
          </cell>
          <cell r="BC1451" t="str">
            <v/>
          </cell>
        </row>
        <row r="1452">
          <cell r="AX1452" t="str">
            <v/>
          </cell>
          <cell r="AY1452" t="str">
            <v/>
          </cell>
          <cell r="AZ1452" t="str">
            <v/>
          </cell>
          <cell r="BA1452" t="str">
            <v/>
          </cell>
          <cell r="BB1452" t="str">
            <v/>
          </cell>
          <cell r="BC1452" t="str">
            <v/>
          </cell>
        </row>
        <row r="1453">
          <cell r="AX1453" t="str">
            <v/>
          </cell>
          <cell r="AY1453" t="str">
            <v/>
          </cell>
          <cell r="AZ1453" t="str">
            <v/>
          </cell>
          <cell r="BA1453" t="str">
            <v/>
          </cell>
          <cell r="BB1453" t="str">
            <v/>
          </cell>
          <cell r="BC1453" t="str">
            <v/>
          </cell>
        </row>
        <row r="1454">
          <cell r="AX1454" t="str">
            <v/>
          </cell>
          <cell r="AY1454" t="str">
            <v/>
          </cell>
          <cell r="AZ1454" t="str">
            <v/>
          </cell>
          <cell r="BA1454" t="str">
            <v/>
          </cell>
          <cell r="BB1454" t="str">
            <v/>
          </cell>
          <cell r="BC1454" t="str">
            <v/>
          </cell>
        </row>
        <row r="1455">
          <cell r="AX1455" t="str">
            <v/>
          </cell>
          <cell r="AY1455" t="str">
            <v/>
          </cell>
          <cell r="AZ1455" t="str">
            <v/>
          </cell>
          <cell r="BA1455" t="str">
            <v/>
          </cell>
          <cell r="BB1455" t="str">
            <v/>
          </cell>
          <cell r="BC1455" t="str">
            <v/>
          </cell>
        </row>
        <row r="1456">
          <cell r="AX1456" t="str">
            <v/>
          </cell>
          <cell r="AY1456" t="str">
            <v/>
          </cell>
          <cell r="AZ1456" t="str">
            <v/>
          </cell>
          <cell r="BA1456" t="str">
            <v/>
          </cell>
          <cell r="BB1456" t="str">
            <v/>
          </cell>
          <cell r="BC1456" t="str">
            <v/>
          </cell>
        </row>
        <row r="1457">
          <cell r="AX1457" t="str">
            <v/>
          </cell>
          <cell r="AY1457" t="str">
            <v/>
          </cell>
          <cell r="AZ1457" t="str">
            <v/>
          </cell>
          <cell r="BA1457" t="str">
            <v/>
          </cell>
          <cell r="BB1457" t="str">
            <v/>
          </cell>
          <cell r="BC1457" t="str">
            <v/>
          </cell>
        </row>
        <row r="1458">
          <cell r="AX1458" t="str">
            <v/>
          </cell>
          <cell r="AY1458" t="str">
            <v/>
          </cell>
          <cell r="AZ1458" t="str">
            <v/>
          </cell>
          <cell r="BA1458" t="str">
            <v/>
          </cell>
          <cell r="BB1458" t="str">
            <v/>
          </cell>
          <cell r="BC1458" t="str">
            <v/>
          </cell>
        </row>
        <row r="1459">
          <cell r="AX1459" t="str">
            <v/>
          </cell>
          <cell r="AY1459" t="str">
            <v/>
          </cell>
          <cell r="AZ1459" t="str">
            <v/>
          </cell>
          <cell r="BA1459" t="str">
            <v/>
          </cell>
          <cell r="BB1459" t="str">
            <v/>
          </cell>
          <cell r="BC1459" t="str">
            <v/>
          </cell>
        </row>
        <row r="1460">
          <cell r="AX1460" t="str">
            <v/>
          </cell>
          <cell r="AY1460" t="str">
            <v/>
          </cell>
          <cell r="AZ1460" t="str">
            <v/>
          </cell>
          <cell r="BA1460" t="str">
            <v/>
          </cell>
          <cell r="BB1460" t="str">
            <v/>
          </cell>
          <cell r="BC1460" t="str">
            <v/>
          </cell>
        </row>
        <row r="1461">
          <cell r="AX1461" t="str">
            <v/>
          </cell>
          <cell r="AY1461" t="str">
            <v/>
          </cell>
          <cell r="AZ1461" t="str">
            <v/>
          </cell>
          <cell r="BA1461" t="str">
            <v/>
          </cell>
          <cell r="BB1461" t="str">
            <v/>
          </cell>
          <cell r="BC1461" t="str">
            <v/>
          </cell>
        </row>
        <row r="1462">
          <cell r="AX1462" t="str">
            <v/>
          </cell>
          <cell r="AY1462" t="str">
            <v/>
          </cell>
          <cell r="AZ1462" t="str">
            <v/>
          </cell>
          <cell r="BA1462" t="str">
            <v/>
          </cell>
          <cell r="BB1462" t="str">
            <v/>
          </cell>
          <cell r="BC1462" t="str">
            <v/>
          </cell>
        </row>
        <row r="1463">
          <cell r="AX1463" t="str">
            <v/>
          </cell>
          <cell r="AY1463" t="str">
            <v/>
          </cell>
          <cell r="AZ1463" t="str">
            <v/>
          </cell>
          <cell r="BA1463" t="str">
            <v/>
          </cell>
          <cell r="BB1463" t="str">
            <v/>
          </cell>
          <cell r="BC1463" t="str">
            <v/>
          </cell>
        </row>
        <row r="1464">
          <cell r="AX1464" t="str">
            <v/>
          </cell>
          <cell r="AY1464" t="str">
            <v/>
          </cell>
          <cell r="AZ1464" t="str">
            <v/>
          </cell>
          <cell r="BA1464" t="str">
            <v/>
          </cell>
          <cell r="BB1464" t="str">
            <v/>
          </cell>
          <cell r="BC1464" t="str">
            <v/>
          </cell>
        </row>
        <row r="1465">
          <cell r="AX1465" t="str">
            <v/>
          </cell>
          <cell r="AY1465" t="str">
            <v/>
          </cell>
          <cell r="AZ1465" t="str">
            <v/>
          </cell>
          <cell r="BA1465" t="str">
            <v/>
          </cell>
          <cell r="BB1465" t="str">
            <v/>
          </cell>
          <cell r="BC1465" t="str">
            <v/>
          </cell>
        </row>
        <row r="1466">
          <cell r="AX1466" t="str">
            <v/>
          </cell>
          <cell r="AY1466" t="str">
            <v/>
          </cell>
          <cell r="AZ1466" t="str">
            <v/>
          </cell>
          <cell r="BA1466" t="str">
            <v/>
          </cell>
          <cell r="BB1466" t="str">
            <v/>
          </cell>
          <cell r="BC1466" t="str">
            <v/>
          </cell>
        </row>
        <row r="1467">
          <cell r="AX1467" t="str">
            <v/>
          </cell>
          <cell r="AY1467" t="str">
            <v/>
          </cell>
          <cell r="AZ1467" t="str">
            <v/>
          </cell>
          <cell r="BA1467" t="str">
            <v/>
          </cell>
          <cell r="BB1467" t="str">
            <v/>
          </cell>
          <cell r="BC1467" t="str">
            <v/>
          </cell>
        </row>
        <row r="1468">
          <cell r="AX1468" t="str">
            <v/>
          </cell>
          <cell r="AY1468" t="str">
            <v/>
          </cell>
          <cell r="AZ1468" t="str">
            <v/>
          </cell>
          <cell r="BA1468" t="str">
            <v/>
          </cell>
          <cell r="BB1468" t="str">
            <v/>
          </cell>
          <cell r="BC1468" t="str">
            <v/>
          </cell>
        </row>
        <row r="1469">
          <cell r="AX1469" t="str">
            <v/>
          </cell>
          <cell r="AY1469" t="str">
            <v/>
          </cell>
          <cell r="AZ1469" t="str">
            <v/>
          </cell>
          <cell r="BA1469" t="str">
            <v/>
          </cell>
          <cell r="BB1469" t="str">
            <v/>
          </cell>
          <cell r="BC1469" t="str">
            <v/>
          </cell>
        </row>
        <row r="1470">
          <cell r="AX1470" t="str">
            <v/>
          </cell>
          <cell r="AY1470" t="str">
            <v/>
          </cell>
          <cell r="AZ1470" t="str">
            <v/>
          </cell>
          <cell r="BA1470" t="str">
            <v/>
          </cell>
          <cell r="BB1470" t="str">
            <v/>
          </cell>
          <cell r="BC1470" t="str">
            <v/>
          </cell>
        </row>
        <row r="1471">
          <cell r="AX1471" t="str">
            <v/>
          </cell>
          <cell r="AY1471" t="str">
            <v/>
          </cell>
          <cell r="AZ1471" t="str">
            <v/>
          </cell>
          <cell r="BA1471" t="str">
            <v/>
          </cell>
          <cell r="BB1471" t="str">
            <v/>
          </cell>
          <cell r="BC1471" t="str">
            <v/>
          </cell>
        </row>
        <row r="1472">
          <cell r="AX1472" t="str">
            <v/>
          </cell>
          <cell r="AY1472" t="str">
            <v/>
          </cell>
          <cell r="AZ1472" t="str">
            <v/>
          </cell>
          <cell r="BA1472" t="str">
            <v/>
          </cell>
          <cell r="BB1472" t="str">
            <v/>
          </cell>
          <cell r="BC1472" t="str">
            <v/>
          </cell>
        </row>
        <row r="1473">
          <cell r="AX1473" t="str">
            <v/>
          </cell>
          <cell r="AY1473" t="str">
            <v/>
          </cell>
          <cell r="AZ1473" t="str">
            <v/>
          </cell>
          <cell r="BA1473" t="str">
            <v/>
          </cell>
          <cell r="BB1473" t="str">
            <v/>
          </cell>
          <cell r="BC1473" t="str">
            <v/>
          </cell>
        </row>
        <row r="1474">
          <cell r="AX1474" t="str">
            <v/>
          </cell>
          <cell r="AY1474" t="str">
            <v/>
          </cell>
          <cell r="AZ1474" t="str">
            <v/>
          </cell>
          <cell r="BA1474" t="str">
            <v/>
          </cell>
          <cell r="BB1474" t="str">
            <v/>
          </cell>
          <cell r="BC1474" t="str">
            <v/>
          </cell>
        </row>
        <row r="1475">
          <cell r="AX1475" t="str">
            <v/>
          </cell>
          <cell r="AY1475" t="str">
            <v/>
          </cell>
          <cell r="AZ1475" t="str">
            <v/>
          </cell>
          <cell r="BA1475" t="str">
            <v/>
          </cell>
          <cell r="BB1475" t="str">
            <v/>
          </cell>
          <cell r="BC1475" t="str">
            <v/>
          </cell>
        </row>
        <row r="1476">
          <cell r="AX1476" t="str">
            <v/>
          </cell>
          <cell r="AY1476" t="str">
            <v/>
          </cell>
          <cell r="AZ1476" t="str">
            <v/>
          </cell>
          <cell r="BA1476" t="str">
            <v/>
          </cell>
          <cell r="BB1476" t="str">
            <v/>
          </cell>
          <cell r="BC1476" t="str">
            <v/>
          </cell>
        </row>
        <row r="1477">
          <cell r="AX1477" t="str">
            <v/>
          </cell>
          <cell r="AY1477" t="str">
            <v/>
          </cell>
          <cell r="AZ1477" t="str">
            <v/>
          </cell>
          <cell r="BA1477" t="str">
            <v/>
          </cell>
          <cell r="BB1477" t="str">
            <v/>
          </cell>
          <cell r="BC1477" t="str">
            <v/>
          </cell>
        </row>
        <row r="1478">
          <cell r="AX1478" t="str">
            <v/>
          </cell>
          <cell r="AY1478" t="str">
            <v/>
          </cell>
          <cell r="AZ1478" t="str">
            <v/>
          </cell>
          <cell r="BA1478" t="str">
            <v/>
          </cell>
          <cell r="BB1478" t="str">
            <v/>
          </cell>
          <cell r="BC1478" t="str">
            <v/>
          </cell>
        </row>
        <row r="1479">
          <cell r="AX1479" t="str">
            <v/>
          </cell>
          <cell r="AY1479" t="str">
            <v/>
          </cell>
          <cell r="AZ1479" t="str">
            <v/>
          </cell>
          <cell r="BA1479" t="str">
            <v/>
          </cell>
          <cell r="BB1479" t="str">
            <v/>
          </cell>
          <cell r="BC1479" t="str">
            <v/>
          </cell>
        </row>
        <row r="1480">
          <cell r="AX1480" t="str">
            <v/>
          </cell>
          <cell r="AY1480" t="str">
            <v/>
          </cell>
          <cell r="AZ1480" t="str">
            <v/>
          </cell>
          <cell r="BA1480" t="str">
            <v/>
          </cell>
          <cell r="BB1480" t="str">
            <v/>
          </cell>
          <cell r="BC1480" t="str">
            <v/>
          </cell>
        </row>
        <row r="1481">
          <cell r="AX1481" t="str">
            <v/>
          </cell>
          <cell r="AY1481" t="str">
            <v/>
          </cell>
          <cell r="AZ1481" t="str">
            <v/>
          </cell>
          <cell r="BA1481" t="str">
            <v/>
          </cell>
          <cell r="BB1481" t="str">
            <v/>
          </cell>
          <cell r="BC1481" t="str">
            <v/>
          </cell>
        </row>
        <row r="1482">
          <cell r="AX1482" t="str">
            <v/>
          </cell>
          <cell r="AY1482" t="str">
            <v/>
          </cell>
          <cell r="AZ1482" t="str">
            <v/>
          </cell>
          <cell r="BA1482" t="str">
            <v/>
          </cell>
          <cell r="BB1482" t="str">
            <v/>
          </cell>
          <cell r="BC1482" t="str">
            <v/>
          </cell>
        </row>
        <row r="1483">
          <cell r="AX1483" t="str">
            <v/>
          </cell>
          <cell r="AY1483" t="str">
            <v/>
          </cell>
          <cell r="AZ1483" t="str">
            <v/>
          </cell>
          <cell r="BA1483" t="str">
            <v/>
          </cell>
          <cell r="BB1483" t="str">
            <v/>
          </cell>
          <cell r="BC1483" t="str">
            <v/>
          </cell>
        </row>
        <row r="1484">
          <cell r="AX1484" t="str">
            <v/>
          </cell>
          <cell r="AY1484" t="str">
            <v/>
          </cell>
          <cell r="AZ1484" t="str">
            <v/>
          </cell>
          <cell r="BA1484" t="str">
            <v/>
          </cell>
          <cell r="BB1484" t="str">
            <v/>
          </cell>
          <cell r="BC1484" t="str">
            <v/>
          </cell>
        </row>
        <row r="1485">
          <cell r="AX1485" t="str">
            <v/>
          </cell>
          <cell r="AY1485" t="str">
            <v/>
          </cell>
          <cell r="AZ1485" t="str">
            <v/>
          </cell>
          <cell r="BA1485" t="str">
            <v/>
          </cell>
          <cell r="BB1485" t="str">
            <v/>
          </cell>
          <cell r="BC1485" t="str">
            <v/>
          </cell>
        </row>
        <row r="1486">
          <cell r="AX1486" t="str">
            <v/>
          </cell>
          <cell r="AY1486" t="str">
            <v/>
          </cell>
          <cell r="AZ1486" t="str">
            <v/>
          </cell>
          <cell r="BA1486" t="str">
            <v/>
          </cell>
          <cell r="BB1486" t="str">
            <v/>
          </cell>
          <cell r="BC1486" t="str">
            <v/>
          </cell>
        </row>
        <row r="1487">
          <cell r="AX1487" t="str">
            <v/>
          </cell>
          <cell r="AY1487" t="str">
            <v/>
          </cell>
          <cell r="AZ1487" t="str">
            <v/>
          </cell>
          <cell r="BA1487" t="str">
            <v/>
          </cell>
          <cell r="BB1487" t="str">
            <v/>
          </cell>
          <cell r="BC1487" t="str">
            <v/>
          </cell>
        </row>
        <row r="1488">
          <cell r="AX1488" t="str">
            <v/>
          </cell>
          <cell r="AY1488" t="str">
            <v/>
          </cell>
          <cell r="AZ1488" t="str">
            <v/>
          </cell>
          <cell r="BA1488" t="str">
            <v/>
          </cell>
          <cell r="BB1488" t="str">
            <v/>
          </cell>
          <cell r="BC1488" t="str">
            <v/>
          </cell>
        </row>
        <row r="1489">
          <cell r="AX1489" t="str">
            <v/>
          </cell>
          <cell r="AY1489" t="str">
            <v/>
          </cell>
          <cell r="AZ1489" t="str">
            <v/>
          </cell>
          <cell r="BA1489" t="str">
            <v/>
          </cell>
          <cell r="BB1489" t="str">
            <v/>
          </cell>
          <cell r="BC1489" t="str">
            <v/>
          </cell>
        </row>
        <row r="1490">
          <cell r="AX1490" t="str">
            <v/>
          </cell>
          <cell r="AY1490" t="str">
            <v/>
          </cell>
          <cell r="AZ1490" t="str">
            <v/>
          </cell>
          <cell r="BA1490" t="str">
            <v/>
          </cell>
          <cell r="BB1490" t="str">
            <v/>
          </cell>
          <cell r="BC1490" t="str">
            <v/>
          </cell>
        </row>
        <row r="1491">
          <cell r="AX1491" t="str">
            <v/>
          </cell>
          <cell r="AY1491" t="str">
            <v/>
          </cell>
          <cell r="AZ1491" t="str">
            <v/>
          </cell>
          <cell r="BA1491" t="str">
            <v/>
          </cell>
          <cell r="BB1491" t="str">
            <v/>
          </cell>
          <cell r="BC1491" t="str">
            <v/>
          </cell>
        </row>
        <row r="1492">
          <cell r="AX1492" t="str">
            <v/>
          </cell>
          <cell r="AY1492" t="str">
            <v/>
          </cell>
          <cell r="AZ1492" t="str">
            <v/>
          </cell>
          <cell r="BA1492" t="str">
            <v/>
          </cell>
          <cell r="BB1492" t="str">
            <v/>
          </cell>
          <cell r="BC1492" t="str">
            <v/>
          </cell>
        </row>
        <row r="1493">
          <cell r="AX1493" t="str">
            <v/>
          </cell>
          <cell r="AY1493" t="str">
            <v/>
          </cell>
          <cell r="AZ1493" t="str">
            <v/>
          </cell>
          <cell r="BA1493" t="str">
            <v/>
          </cell>
          <cell r="BB1493" t="str">
            <v/>
          </cell>
          <cell r="BC1493" t="str">
            <v/>
          </cell>
        </row>
        <row r="1494">
          <cell r="AX1494" t="str">
            <v/>
          </cell>
          <cell r="AY1494" t="str">
            <v/>
          </cell>
          <cell r="AZ1494" t="str">
            <v/>
          </cell>
          <cell r="BA1494" t="str">
            <v/>
          </cell>
          <cell r="BB1494" t="str">
            <v/>
          </cell>
          <cell r="BC1494" t="str">
            <v/>
          </cell>
        </row>
        <row r="1495">
          <cell r="AX1495" t="str">
            <v/>
          </cell>
          <cell r="AY1495" t="str">
            <v/>
          </cell>
          <cell r="AZ1495" t="str">
            <v/>
          </cell>
          <cell r="BA1495" t="str">
            <v/>
          </cell>
          <cell r="BB1495" t="str">
            <v/>
          </cell>
          <cell r="BC1495" t="str">
            <v/>
          </cell>
        </row>
        <row r="1496">
          <cell r="AX1496" t="str">
            <v/>
          </cell>
          <cell r="AY1496" t="str">
            <v/>
          </cell>
          <cell r="AZ1496" t="str">
            <v/>
          </cell>
          <cell r="BA1496" t="str">
            <v/>
          </cell>
          <cell r="BB1496" t="str">
            <v/>
          </cell>
          <cell r="BC1496" t="str">
            <v/>
          </cell>
        </row>
        <row r="1497">
          <cell r="AX1497" t="str">
            <v/>
          </cell>
          <cell r="AY1497" t="str">
            <v/>
          </cell>
          <cell r="AZ1497" t="str">
            <v/>
          </cell>
          <cell r="BA1497" t="str">
            <v/>
          </cell>
          <cell r="BB1497" t="str">
            <v/>
          </cell>
          <cell r="BC1497" t="str">
            <v/>
          </cell>
        </row>
        <row r="1498">
          <cell r="AX1498" t="str">
            <v/>
          </cell>
          <cell r="AY1498" t="str">
            <v/>
          </cell>
          <cell r="AZ1498" t="str">
            <v/>
          </cell>
          <cell r="BA1498" t="str">
            <v/>
          </cell>
          <cell r="BB1498" t="str">
            <v/>
          </cell>
          <cell r="BC1498" t="str">
            <v/>
          </cell>
        </row>
        <row r="1499">
          <cell r="AX1499" t="str">
            <v/>
          </cell>
          <cell r="AY1499" t="str">
            <v/>
          </cell>
          <cell r="AZ1499" t="str">
            <v/>
          </cell>
          <cell r="BA1499" t="str">
            <v/>
          </cell>
          <cell r="BB1499" t="str">
            <v/>
          </cell>
          <cell r="BC1499" t="str">
            <v/>
          </cell>
        </row>
        <row r="1500">
          <cell r="AX1500" t="str">
            <v/>
          </cell>
          <cell r="AY1500" t="str">
            <v/>
          </cell>
          <cell r="AZ1500" t="str">
            <v/>
          </cell>
          <cell r="BA1500" t="str">
            <v/>
          </cell>
          <cell r="BB1500" t="str">
            <v/>
          </cell>
          <cell r="BC1500" t="str">
            <v/>
          </cell>
        </row>
        <row r="1501">
          <cell r="AX1501" t="str">
            <v/>
          </cell>
          <cell r="AY1501" t="str">
            <v/>
          </cell>
          <cell r="AZ1501" t="str">
            <v/>
          </cell>
          <cell r="BA1501" t="str">
            <v/>
          </cell>
          <cell r="BB1501" t="str">
            <v/>
          </cell>
          <cell r="BC1501" t="str">
            <v/>
          </cell>
        </row>
        <row r="1502">
          <cell r="AX1502" t="str">
            <v/>
          </cell>
          <cell r="AY1502" t="str">
            <v/>
          </cell>
          <cell r="AZ1502" t="str">
            <v/>
          </cell>
          <cell r="BA1502" t="str">
            <v/>
          </cell>
          <cell r="BB1502" t="str">
            <v/>
          </cell>
          <cell r="BC1502" t="str">
            <v/>
          </cell>
        </row>
        <row r="1503">
          <cell r="AX1503" t="str">
            <v/>
          </cell>
          <cell r="AY1503" t="str">
            <v/>
          </cell>
          <cell r="AZ1503" t="str">
            <v/>
          </cell>
          <cell r="BA1503" t="str">
            <v/>
          </cell>
          <cell r="BB1503" t="str">
            <v/>
          </cell>
          <cell r="BC1503" t="str">
            <v/>
          </cell>
        </row>
        <row r="1504">
          <cell r="AX1504" t="str">
            <v/>
          </cell>
          <cell r="AY1504" t="str">
            <v/>
          </cell>
          <cell r="AZ1504" t="str">
            <v/>
          </cell>
          <cell r="BA1504" t="str">
            <v/>
          </cell>
          <cell r="BB1504" t="str">
            <v/>
          </cell>
          <cell r="BC1504" t="str">
            <v/>
          </cell>
        </row>
        <row r="1505">
          <cell r="AX1505" t="str">
            <v/>
          </cell>
          <cell r="AY1505" t="str">
            <v/>
          </cell>
          <cell r="AZ1505" t="str">
            <v/>
          </cell>
          <cell r="BA1505" t="str">
            <v/>
          </cell>
          <cell r="BB1505" t="str">
            <v/>
          </cell>
          <cell r="BC1505" t="str">
            <v/>
          </cell>
        </row>
        <row r="1506">
          <cell r="AX1506" t="str">
            <v/>
          </cell>
          <cell r="AY1506" t="str">
            <v/>
          </cell>
          <cell r="AZ1506" t="str">
            <v/>
          </cell>
          <cell r="BA1506" t="str">
            <v/>
          </cell>
          <cell r="BB1506" t="str">
            <v/>
          </cell>
          <cell r="BC1506" t="str">
            <v/>
          </cell>
        </row>
        <row r="1507">
          <cell r="AX1507" t="str">
            <v/>
          </cell>
          <cell r="AY1507" t="str">
            <v/>
          </cell>
          <cell r="AZ1507" t="str">
            <v/>
          </cell>
          <cell r="BA1507" t="str">
            <v/>
          </cell>
          <cell r="BB1507" t="str">
            <v/>
          </cell>
          <cell r="BC1507" t="str">
            <v/>
          </cell>
        </row>
        <row r="1508">
          <cell r="AX1508" t="str">
            <v/>
          </cell>
          <cell r="AY1508" t="str">
            <v/>
          </cell>
          <cell r="AZ1508" t="str">
            <v/>
          </cell>
          <cell r="BA1508" t="str">
            <v/>
          </cell>
          <cell r="BB1508" t="str">
            <v/>
          </cell>
          <cell r="BC1508" t="str">
            <v/>
          </cell>
        </row>
        <row r="1509">
          <cell r="AX1509" t="str">
            <v/>
          </cell>
          <cell r="AY1509" t="str">
            <v/>
          </cell>
          <cell r="AZ1509" t="str">
            <v/>
          </cell>
          <cell r="BA1509" t="str">
            <v/>
          </cell>
          <cell r="BB1509" t="str">
            <v/>
          </cell>
          <cell r="BC1509" t="str">
            <v/>
          </cell>
        </row>
        <row r="1510">
          <cell r="AX1510" t="str">
            <v/>
          </cell>
          <cell r="AY1510" t="str">
            <v/>
          </cell>
          <cell r="AZ1510" t="str">
            <v/>
          </cell>
          <cell r="BA1510" t="str">
            <v/>
          </cell>
          <cell r="BB1510" t="str">
            <v/>
          </cell>
          <cell r="BC1510" t="str">
            <v/>
          </cell>
        </row>
        <row r="1511">
          <cell r="AX1511" t="str">
            <v/>
          </cell>
          <cell r="AY1511" t="str">
            <v/>
          </cell>
          <cell r="AZ1511" t="str">
            <v/>
          </cell>
          <cell r="BA1511" t="str">
            <v/>
          </cell>
          <cell r="BB1511" t="str">
            <v/>
          </cell>
          <cell r="BC1511" t="str">
            <v/>
          </cell>
        </row>
        <row r="1512">
          <cell r="AX1512" t="str">
            <v/>
          </cell>
          <cell r="AY1512" t="str">
            <v/>
          </cell>
          <cell r="AZ1512" t="str">
            <v/>
          </cell>
          <cell r="BA1512" t="str">
            <v/>
          </cell>
          <cell r="BB1512" t="str">
            <v/>
          </cell>
          <cell r="BC1512" t="str">
            <v/>
          </cell>
        </row>
        <row r="1513">
          <cell r="AX1513" t="str">
            <v/>
          </cell>
          <cell r="AY1513" t="str">
            <v/>
          </cell>
          <cell r="AZ1513" t="str">
            <v/>
          </cell>
          <cell r="BA1513" t="str">
            <v/>
          </cell>
          <cell r="BB1513" t="str">
            <v/>
          </cell>
          <cell r="BC1513" t="str">
            <v/>
          </cell>
        </row>
        <row r="1514">
          <cell r="AX1514" t="str">
            <v/>
          </cell>
          <cell r="AY1514" t="str">
            <v/>
          </cell>
          <cell r="AZ1514" t="str">
            <v/>
          </cell>
          <cell r="BA1514" t="str">
            <v/>
          </cell>
          <cell r="BB1514" t="str">
            <v/>
          </cell>
          <cell r="BC1514" t="str">
            <v/>
          </cell>
        </row>
        <row r="1515">
          <cell r="AX1515" t="str">
            <v/>
          </cell>
          <cell r="AY1515" t="str">
            <v/>
          </cell>
          <cell r="AZ1515" t="str">
            <v/>
          </cell>
          <cell r="BA1515" t="str">
            <v/>
          </cell>
          <cell r="BB1515" t="str">
            <v/>
          </cell>
          <cell r="BC1515" t="str">
            <v/>
          </cell>
        </row>
        <row r="1516">
          <cell r="AX1516" t="str">
            <v/>
          </cell>
          <cell r="AY1516" t="str">
            <v/>
          </cell>
          <cell r="AZ1516" t="str">
            <v/>
          </cell>
          <cell r="BA1516" t="str">
            <v/>
          </cell>
          <cell r="BB1516" t="str">
            <v/>
          </cell>
          <cell r="BC1516" t="str">
            <v/>
          </cell>
        </row>
        <row r="1517">
          <cell r="AX1517" t="str">
            <v/>
          </cell>
          <cell r="AY1517" t="str">
            <v/>
          </cell>
          <cell r="AZ1517" t="str">
            <v/>
          </cell>
          <cell r="BA1517" t="str">
            <v/>
          </cell>
          <cell r="BB1517" t="str">
            <v/>
          </cell>
          <cell r="BC1517" t="str">
            <v/>
          </cell>
        </row>
        <row r="1518">
          <cell r="AX1518" t="str">
            <v/>
          </cell>
          <cell r="AY1518" t="str">
            <v/>
          </cell>
          <cell r="AZ1518" t="str">
            <v/>
          </cell>
          <cell r="BA1518" t="str">
            <v/>
          </cell>
          <cell r="BB1518" t="str">
            <v/>
          </cell>
          <cell r="BC1518" t="str">
            <v/>
          </cell>
        </row>
        <row r="1519">
          <cell r="AX1519" t="str">
            <v/>
          </cell>
          <cell r="AY1519" t="str">
            <v/>
          </cell>
          <cell r="AZ1519" t="str">
            <v/>
          </cell>
          <cell r="BA1519" t="str">
            <v/>
          </cell>
          <cell r="BB1519" t="str">
            <v/>
          </cell>
          <cell r="BC1519" t="str">
            <v/>
          </cell>
        </row>
        <row r="1520">
          <cell r="AX1520" t="str">
            <v/>
          </cell>
          <cell r="AY1520" t="str">
            <v/>
          </cell>
          <cell r="AZ1520" t="str">
            <v/>
          </cell>
          <cell r="BA1520" t="str">
            <v/>
          </cell>
          <cell r="BB1520" t="str">
            <v/>
          </cell>
          <cell r="BC1520" t="str">
            <v/>
          </cell>
        </row>
        <row r="1521">
          <cell r="AX1521" t="str">
            <v/>
          </cell>
          <cell r="AY1521" t="str">
            <v/>
          </cell>
          <cell r="AZ1521" t="str">
            <v/>
          </cell>
          <cell r="BA1521" t="str">
            <v/>
          </cell>
          <cell r="BB1521" t="str">
            <v/>
          </cell>
          <cell r="BC1521" t="str">
            <v/>
          </cell>
        </row>
        <row r="1522">
          <cell r="AX1522" t="str">
            <v/>
          </cell>
          <cell r="AY1522" t="str">
            <v/>
          </cell>
          <cell r="AZ1522" t="str">
            <v/>
          </cell>
          <cell r="BA1522" t="str">
            <v/>
          </cell>
          <cell r="BB1522" t="str">
            <v/>
          </cell>
          <cell r="BC1522" t="str">
            <v/>
          </cell>
        </row>
        <row r="1523">
          <cell r="AX1523" t="str">
            <v/>
          </cell>
          <cell r="AY1523" t="str">
            <v/>
          </cell>
          <cell r="AZ1523" t="str">
            <v/>
          </cell>
          <cell r="BA1523" t="str">
            <v/>
          </cell>
          <cell r="BB1523" t="str">
            <v/>
          </cell>
          <cell r="BC1523" t="str">
            <v/>
          </cell>
        </row>
        <row r="1524">
          <cell r="AX1524" t="str">
            <v/>
          </cell>
          <cell r="AY1524" t="str">
            <v/>
          </cell>
          <cell r="AZ1524" t="str">
            <v/>
          </cell>
          <cell r="BA1524" t="str">
            <v/>
          </cell>
          <cell r="BB1524" t="str">
            <v/>
          </cell>
          <cell r="BC1524" t="str">
            <v/>
          </cell>
        </row>
        <row r="1525">
          <cell r="AX1525" t="str">
            <v/>
          </cell>
          <cell r="AY1525" t="str">
            <v/>
          </cell>
          <cell r="AZ1525" t="str">
            <v/>
          </cell>
          <cell r="BA1525" t="str">
            <v/>
          </cell>
          <cell r="BB1525" t="str">
            <v/>
          </cell>
          <cell r="BC1525" t="str">
            <v/>
          </cell>
        </row>
        <row r="1526">
          <cell r="AX1526" t="str">
            <v/>
          </cell>
          <cell r="AY1526" t="str">
            <v/>
          </cell>
          <cell r="AZ1526" t="str">
            <v/>
          </cell>
          <cell r="BA1526" t="str">
            <v/>
          </cell>
          <cell r="BB1526" t="str">
            <v/>
          </cell>
          <cell r="BC1526" t="str">
            <v/>
          </cell>
        </row>
        <row r="1527">
          <cell r="AX1527" t="str">
            <v/>
          </cell>
          <cell r="AY1527" t="str">
            <v/>
          </cell>
          <cell r="AZ1527" t="str">
            <v/>
          </cell>
          <cell r="BA1527" t="str">
            <v/>
          </cell>
          <cell r="BB1527" t="str">
            <v/>
          </cell>
          <cell r="BC1527" t="str">
            <v/>
          </cell>
        </row>
        <row r="1528">
          <cell r="AX1528" t="str">
            <v/>
          </cell>
          <cell r="AY1528" t="str">
            <v/>
          </cell>
          <cell r="AZ1528" t="str">
            <v/>
          </cell>
          <cell r="BA1528" t="str">
            <v/>
          </cell>
          <cell r="BB1528" t="str">
            <v/>
          </cell>
          <cell r="BC1528" t="str">
            <v/>
          </cell>
        </row>
        <row r="1529">
          <cell r="AX1529" t="str">
            <v/>
          </cell>
          <cell r="AY1529" t="str">
            <v/>
          </cell>
          <cell r="AZ1529" t="str">
            <v/>
          </cell>
          <cell r="BA1529" t="str">
            <v/>
          </cell>
          <cell r="BB1529" t="str">
            <v/>
          </cell>
          <cell r="BC1529" t="str">
            <v/>
          </cell>
        </row>
        <row r="1530">
          <cell r="AX1530" t="str">
            <v/>
          </cell>
          <cell r="AY1530" t="str">
            <v/>
          </cell>
          <cell r="AZ1530" t="str">
            <v/>
          </cell>
          <cell r="BA1530" t="str">
            <v/>
          </cell>
          <cell r="BB1530" t="str">
            <v/>
          </cell>
          <cell r="BC1530" t="str">
            <v/>
          </cell>
        </row>
        <row r="1531">
          <cell r="AX1531" t="str">
            <v/>
          </cell>
          <cell r="AY1531" t="str">
            <v/>
          </cell>
          <cell r="AZ1531" t="str">
            <v/>
          </cell>
          <cell r="BA1531" t="str">
            <v/>
          </cell>
          <cell r="BB1531" t="str">
            <v/>
          </cell>
          <cell r="BC1531" t="str">
            <v/>
          </cell>
        </row>
        <row r="1532">
          <cell r="AX1532" t="str">
            <v/>
          </cell>
          <cell r="AY1532" t="str">
            <v/>
          </cell>
          <cell r="AZ1532" t="str">
            <v/>
          </cell>
          <cell r="BA1532" t="str">
            <v/>
          </cell>
          <cell r="BB1532" t="str">
            <v/>
          </cell>
          <cell r="BC1532" t="str">
            <v/>
          </cell>
        </row>
        <row r="1533">
          <cell r="AX1533" t="str">
            <v/>
          </cell>
          <cell r="AY1533" t="str">
            <v/>
          </cell>
          <cell r="AZ1533" t="str">
            <v/>
          </cell>
          <cell r="BA1533" t="str">
            <v/>
          </cell>
          <cell r="BB1533" t="str">
            <v/>
          </cell>
          <cell r="BC1533" t="str">
            <v/>
          </cell>
        </row>
        <row r="1534">
          <cell r="AX1534" t="str">
            <v/>
          </cell>
          <cell r="AY1534" t="str">
            <v/>
          </cell>
          <cell r="AZ1534" t="str">
            <v/>
          </cell>
          <cell r="BA1534" t="str">
            <v/>
          </cell>
          <cell r="BB1534" t="str">
            <v/>
          </cell>
          <cell r="BC1534" t="str">
            <v/>
          </cell>
        </row>
        <row r="1535">
          <cell r="AX1535" t="str">
            <v/>
          </cell>
          <cell r="AY1535" t="str">
            <v/>
          </cell>
          <cell r="AZ1535" t="str">
            <v/>
          </cell>
          <cell r="BA1535" t="str">
            <v/>
          </cell>
          <cell r="BB1535" t="str">
            <v/>
          </cell>
          <cell r="BC1535" t="str">
            <v/>
          </cell>
        </row>
        <row r="1536">
          <cell r="AX1536" t="str">
            <v/>
          </cell>
          <cell r="AY1536" t="str">
            <v/>
          </cell>
          <cell r="AZ1536" t="str">
            <v/>
          </cell>
          <cell r="BA1536" t="str">
            <v/>
          </cell>
          <cell r="BB1536" t="str">
            <v/>
          </cell>
          <cell r="BC1536" t="str">
            <v/>
          </cell>
        </row>
        <row r="1537">
          <cell r="AX1537" t="str">
            <v/>
          </cell>
          <cell r="AY1537" t="str">
            <v/>
          </cell>
          <cell r="AZ1537" t="str">
            <v/>
          </cell>
          <cell r="BA1537" t="str">
            <v/>
          </cell>
          <cell r="BB1537" t="str">
            <v/>
          </cell>
          <cell r="BC1537" t="str">
            <v/>
          </cell>
        </row>
        <row r="1538">
          <cell r="AX1538" t="str">
            <v/>
          </cell>
          <cell r="AY1538" t="str">
            <v/>
          </cell>
          <cell r="AZ1538" t="str">
            <v/>
          </cell>
          <cell r="BA1538" t="str">
            <v/>
          </cell>
          <cell r="BB1538" t="str">
            <v/>
          </cell>
          <cell r="BC1538" t="str">
            <v/>
          </cell>
        </row>
        <row r="1539">
          <cell r="AX1539" t="str">
            <v/>
          </cell>
          <cell r="AY1539" t="str">
            <v/>
          </cell>
          <cell r="AZ1539" t="str">
            <v/>
          </cell>
          <cell r="BA1539" t="str">
            <v/>
          </cell>
          <cell r="BB1539" t="str">
            <v/>
          </cell>
          <cell r="BC1539" t="str">
            <v/>
          </cell>
        </row>
        <row r="1540">
          <cell r="AX1540" t="str">
            <v/>
          </cell>
          <cell r="AY1540" t="str">
            <v/>
          </cell>
          <cell r="AZ1540" t="str">
            <v/>
          </cell>
          <cell r="BA1540" t="str">
            <v/>
          </cell>
          <cell r="BB1540" t="str">
            <v/>
          </cell>
          <cell r="BC1540" t="str">
            <v/>
          </cell>
        </row>
        <row r="1541">
          <cell r="AX1541" t="str">
            <v/>
          </cell>
          <cell r="AY1541" t="str">
            <v/>
          </cell>
          <cell r="AZ1541" t="str">
            <v/>
          </cell>
          <cell r="BA1541" t="str">
            <v/>
          </cell>
          <cell r="BB1541" t="str">
            <v/>
          </cell>
          <cell r="BC1541" t="str">
            <v/>
          </cell>
        </row>
        <row r="1542">
          <cell r="AX1542" t="str">
            <v/>
          </cell>
          <cell r="AY1542" t="str">
            <v/>
          </cell>
          <cell r="AZ1542" t="str">
            <v/>
          </cell>
          <cell r="BA1542" t="str">
            <v/>
          </cell>
          <cell r="BB1542" t="str">
            <v/>
          </cell>
          <cell r="BC1542" t="str">
            <v/>
          </cell>
        </row>
        <row r="1543">
          <cell r="AX1543" t="str">
            <v/>
          </cell>
          <cell r="AY1543" t="str">
            <v/>
          </cell>
          <cell r="AZ1543" t="str">
            <v/>
          </cell>
          <cell r="BA1543" t="str">
            <v/>
          </cell>
          <cell r="BB1543" t="str">
            <v/>
          </cell>
          <cell r="BC1543" t="str">
            <v/>
          </cell>
        </row>
        <row r="1544">
          <cell r="AX1544" t="str">
            <v/>
          </cell>
          <cell r="AY1544" t="str">
            <v/>
          </cell>
          <cell r="AZ1544" t="str">
            <v/>
          </cell>
          <cell r="BA1544" t="str">
            <v/>
          </cell>
          <cell r="BB1544" t="str">
            <v/>
          </cell>
          <cell r="BC1544" t="str">
            <v/>
          </cell>
        </row>
        <row r="1545">
          <cell r="AX1545" t="str">
            <v/>
          </cell>
          <cell r="AY1545" t="str">
            <v/>
          </cell>
          <cell r="AZ1545" t="str">
            <v/>
          </cell>
          <cell r="BA1545" t="str">
            <v/>
          </cell>
          <cell r="BB1545" t="str">
            <v/>
          </cell>
          <cell r="BC1545" t="str">
            <v/>
          </cell>
        </row>
        <row r="1546">
          <cell r="AX1546" t="str">
            <v/>
          </cell>
          <cell r="AY1546" t="str">
            <v/>
          </cell>
          <cell r="AZ1546" t="str">
            <v/>
          </cell>
          <cell r="BA1546" t="str">
            <v/>
          </cell>
          <cell r="BB1546" t="str">
            <v/>
          </cell>
          <cell r="BC1546" t="str">
            <v/>
          </cell>
        </row>
        <row r="1547">
          <cell r="AX1547" t="str">
            <v/>
          </cell>
          <cell r="AY1547" t="str">
            <v/>
          </cell>
          <cell r="AZ1547" t="str">
            <v/>
          </cell>
          <cell r="BA1547" t="str">
            <v/>
          </cell>
          <cell r="BB1547" t="str">
            <v/>
          </cell>
          <cell r="BC1547" t="str">
            <v/>
          </cell>
        </row>
        <row r="1548">
          <cell r="AX1548" t="str">
            <v/>
          </cell>
          <cell r="AY1548" t="str">
            <v/>
          </cell>
          <cell r="AZ1548" t="str">
            <v/>
          </cell>
          <cell r="BA1548" t="str">
            <v/>
          </cell>
          <cell r="BB1548" t="str">
            <v/>
          </cell>
          <cell r="BC1548" t="str">
            <v/>
          </cell>
        </row>
        <row r="1549">
          <cell r="AX1549" t="str">
            <v/>
          </cell>
          <cell r="AY1549" t="str">
            <v/>
          </cell>
          <cell r="AZ1549" t="str">
            <v/>
          </cell>
          <cell r="BA1549" t="str">
            <v/>
          </cell>
          <cell r="BB1549" t="str">
            <v/>
          </cell>
          <cell r="BC1549" t="str">
            <v/>
          </cell>
        </row>
        <row r="1550">
          <cell r="AX1550" t="str">
            <v/>
          </cell>
          <cell r="AY1550" t="str">
            <v/>
          </cell>
          <cell r="AZ1550" t="str">
            <v/>
          </cell>
          <cell r="BA1550" t="str">
            <v/>
          </cell>
          <cell r="BB1550" t="str">
            <v/>
          </cell>
          <cell r="BC1550" t="str">
            <v/>
          </cell>
        </row>
        <row r="1551">
          <cell r="AX1551" t="str">
            <v/>
          </cell>
          <cell r="AY1551" t="str">
            <v/>
          </cell>
          <cell r="AZ1551" t="str">
            <v/>
          </cell>
          <cell r="BA1551" t="str">
            <v/>
          </cell>
          <cell r="BB1551" t="str">
            <v/>
          </cell>
          <cell r="BC1551" t="str">
            <v/>
          </cell>
        </row>
        <row r="1552">
          <cell r="AX1552" t="str">
            <v/>
          </cell>
          <cell r="AY1552" t="str">
            <v/>
          </cell>
          <cell r="AZ1552" t="str">
            <v/>
          </cell>
          <cell r="BA1552" t="str">
            <v/>
          </cell>
          <cell r="BB1552" t="str">
            <v/>
          </cell>
          <cell r="BC1552" t="str">
            <v/>
          </cell>
        </row>
        <row r="1553">
          <cell r="AX1553" t="str">
            <v/>
          </cell>
          <cell r="AY1553" t="str">
            <v/>
          </cell>
          <cell r="AZ1553" t="str">
            <v/>
          </cell>
          <cell r="BA1553" t="str">
            <v/>
          </cell>
          <cell r="BB1553" t="str">
            <v/>
          </cell>
          <cell r="BC1553" t="str">
            <v/>
          </cell>
        </row>
        <row r="1554">
          <cell r="AX1554" t="str">
            <v/>
          </cell>
          <cell r="AY1554" t="str">
            <v/>
          </cell>
          <cell r="AZ1554" t="str">
            <v/>
          </cell>
          <cell r="BA1554" t="str">
            <v/>
          </cell>
          <cell r="BB1554" t="str">
            <v/>
          </cell>
          <cell r="BC1554" t="str">
            <v/>
          </cell>
        </row>
        <row r="1555">
          <cell r="AX1555" t="str">
            <v/>
          </cell>
          <cell r="AY1555" t="str">
            <v/>
          </cell>
          <cell r="AZ1555" t="str">
            <v/>
          </cell>
          <cell r="BA1555" t="str">
            <v/>
          </cell>
          <cell r="BB1555" t="str">
            <v/>
          </cell>
          <cell r="BC1555" t="str">
            <v/>
          </cell>
        </row>
        <row r="1556">
          <cell r="AX1556" t="str">
            <v/>
          </cell>
          <cell r="AY1556" t="str">
            <v/>
          </cell>
          <cell r="AZ1556" t="str">
            <v/>
          </cell>
          <cell r="BA1556" t="str">
            <v/>
          </cell>
          <cell r="BB1556" t="str">
            <v/>
          </cell>
          <cell r="BC1556" t="str">
            <v/>
          </cell>
        </row>
        <row r="1557">
          <cell r="AX1557" t="str">
            <v/>
          </cell>
          <cell r="AY1557" t="str">
            <v/>
          </cell>
          <cell r="AZ1557" t="str">
            <v/>
          </cell>
          <cell r="BA1557" t="str">
            <v/>
          </cell>
          <cell r="BB1557" t="str">
            <v/>
          </cell>
          <cell r="BC1557" t="str">
            <v/>
          </cell>
        </row>
        <row r="1558">
          <cell r="AX1558" t="str">
            <v/>
          </cell>
          <cell r="AY1558" t="str">
            <v/>
          </cell>
          <cell r="AZ1558" t="str">
            <v/>
          </cell>
          <cell r="BA1558" t="str">
            <v/>
          </cell>
          <cell r="BB1558" t="str">
            <v/>
          </cell>
          <cell r="BC1558" t="str">
            <v/>
          </cell>
        </row>
        <row r="1559">
          <cell r="AX1559" t="str">
            <v/>
          </cell>
          <cell r="AY1559" t="str">
            <v/>
          </cell>
          <cell r="AZ1559" t="str">
            <v/>
          </cell>
          <cell r="BA1559" t="str">
            <v/>
          </cell>
          <cell r="BB1559" t="str">
            <v/>
          </cell>
          <cell r="BC1559" t="str">
            <v/>
          </cell>
        </row>
        <row r="1560">
          <cell r="AX1560" t="str">
            <v/>
          </cell>
          <cell r="AY1560" t="str">
            <v/>
          </cell>
          <cell r="AZ1560" t="str">
            <v/>
          </cell>
          <cell r="BA1560" t="str">
            <v/>
          </cell>
          <cell r="BB1560" t="str">
            <v/>
          </cell>
          <cell r="BC1560" t="str">
            <v/>
          </cell>
        </row>
        <row r="1561">
          <cell r="AX1561" t="str">
            <v/>
          </cell>
          <cell r="AY1561" t="str">
            <v/>
          </cell>
          <cell r="AZ1561" t="str">
            <v/>
          </cell>
          <cell r="BA1561" t="str">
            <v/>
          </cell>
          <cell r="BB1561" t="str">
            <v/>
          </cell>
          <cell r="BC1561" t="str">
            <v/>
          </cell>
        </row>
        <row r="1562">
          <cell r="AX1562" t="str">
            <v/>
          </cell>
          <cell r="AY1562" t="str">
            <v/>
          </cell>
          <cell r="AZ1562" t="str">
            <v/>
          </cell>
          <cell r="BA1562" t="str">
            <v/>
          </cell>
          <cell r="BB1562" t="str">
            <v/>
          </cell>
          <cell r="BC1562" t="str">
            <v/>
          </cell>
        </row>
        <row r="1563">
          <cell r="AX1563" t="str">
            <v/>
          </cell>
          <cell r="AY1563" t="str">
            <v/>
          </cell>
          <cell r="AZ1563" t="str">
            <v/>
          </cell>
          <cell r="BA1563" t="str">
            <v/>
          </cell>
          <cell r="BB1563" t="str">
            <v/>
          </cell>
          <cell r="BC1563" t="str">
            <v/>
          </cell>
        </row>
        <row r="1564">
          <cell r="AX1564" t="str">
            <v/>
          </cell>
          <cell r="AY1564" t="str">
            <v/>
          </cell>
          <cell r="AZ1564" t="str">
            <v/>
          </cell>
          <cell r="BA1564" t="str">
            <v/>
          </cell>
          <cell r="BB1564" t="str">
            <v/>
          </cell>
          <cell r="BC1564" t="str">
            <v/>
          </cell>
        </row>
        <row r="1565">
          <cell r="AX1565" t="str">
            <v/>
          </cell>
          <cell r="AY1565" t="str">
            <v/>
          </cell>
          <cell r="AZ1565" t="str">
            <v/>
          </cell>
          <cell r="BA1565" t="str">
            <v/>
          </cell>
          <cell r="BB1565" t="str">
            <v/>
          </cell>
          <cell r="BC1565" t="str">
            <v/>
          </cell>
        </row>
        <row r="1566">
          <cell r="AX1566" t="str">
            <v/>
          </cell>
          <cell r="AY1566" t="str">
            <v/>
          </cell>
          <cell r="AZ1566" t="str">
            <v/>
          </cell>
          <cell r="BA1566" t="str">
            <v/>
          </cell>
          <cell r="BB1566" t="str">
            <v/>
          </cell>
          <cell r="BC1566" t="str">
            <v/>
          </cell>
        </row>
        <row r="1567">
          <cell r="AX1567" t="str">
            <v/>
          </cell>
          <cell r="AY1567" t="str">
            <v/>
          </cell>
          <cell r="AZ1567" t="str">
            <v/>
          </cell>
          <cell r="BA1567" t="str">
            <v/>
          </cell>
          <cell r="BB1567" t="str">
            <v/>
          </cell>
          <cell r="BC1567" t="str">
            <v/>
          </cell>
        </row>
        <row r="1568">
          <cell r="AX1568" t="str">
            <v/>
          </cell>
          <cell r="AY1568" t="str">
            <v/>
          </cell>
          <cell r="AZ1568" t="str">
            <v/>
          </cell>
          <cell r="BA1568" t="str">
            <v/>
          </cell>
          <cell r="BB1568" t="str">
            <v/>
          </cell>
          <cell r="BC1568" t="str">
            <v/>
          </cell>
        </row>
        <row r="1569">
          <cell r="AX1569" t="str">
            <v/>
          </cell>
          <cell r="AY1569" t="str">
            <v/>
          </cell>
          <cell r="AZ1569" t="str">
            <v/>
          </cell>
          <cell r="BA1569" t="str">
            <v/>
          </cell>
          <cell r="BB1569" t="str">
            <v/>
          </cell>
          <cell r="BC1569" t="str">
            <v/>
          </cell>
        </row>
        <row r="1570">
          <cell r="AX1570" t="str">
            <v/>
          </cell>
          <cell r="AY1570" t="str">
            <v/>
          </cell>
          <cell r="AZ1570" t="str">
            <v/>
          </cell>
          <cell r="BA1570" t="str">
            <v/>
          </cell>
          <cell r="BB1570" t="str">
            <v/>
          </cell>
          <cell r="BC1570" t="str">
            <v/>
          </cell>
        </row>
        <row r="1571">
          <cell r="AX1571" t="str">
            <v/>
          </cell>
          <cell r="AY1571" t="str">
            <v/>
          </cell>
          <cell r="AZ1571" t="str">
            <v/>
          </cell>
          <cell r="BA1571" t="str">
            <v/>
          </cell>
          <cell r="BB1571" t="str">
            <v/>
          </cell>
          <cell r="BC1571" t="str">
            <v/>
          </cell>
        </row>
        <row r="1572">
          <cell r="AX1572" t="str">
            <v/>
          </cell>
          <cell r="AY1572" t="str">
            <v/>
          </cell>
          <cell r="AZ1572" t="str">
            <v/>
          </cell>
          <cell r="BA1572" t="str">
            <v/>
          </cell>
          <cell r="BB1572" t="str">
            <v/>
          </cell>
          <cell r="BC1572" t="str">
            <v/>
          </cell>
        </row>
        <row r="1573">
          <cell r="AX1573" t="str">
            <v/>
          </cell>
          <cell r="AY1573" t="str">
            <v/>
          </cell>
          <cell r="AZ1573" t="str">
            <v/>
          </cell>
          <cell r="BA1573" t="str">
            <v/>
          </cell>
          <cell r="BB1573" t="str">
            <v/>
          </cell>
          <cell r="BC1573" t="str">
            <v/>
          </cell>
        </row>
        <row r="1574">
          <cell r="AX1574" t="str">
            <v/>
          </cell>
          <cell r="AY1574" t="str">
            <v/>
          </cell>
          <cell r="AZ1574" t="str">
            <v/>
          </cell>
          <cell r="BA1574" t="str">
            <v/>
          </cell>
          <cell r="BB1574" t="str">
            <v/>
          </cell>
          <cell r="BC1574" t="str">
            <v/>
          </cell>
        </row>
        <row r="1575">
          <cell r="AX1575" t="str">
            <v/>
          </cell>
          <cell r="AY1575" t="str">
            <v/>
          </cell>
          <cell r="AZ1575" t="str">
            <v/>
          </cell>
          <cell r="BA1575" t="str">
            <v/>
          </cell>
          <cell r="BB1575" t="str">
            <v/>
          </cell>
          <cell r="BC1575" t="str">
            <v/>
          </cell>
        </row>
        <row r="1576">
          <cell r="AX1576" t="str">
            <v/>
          </cell>
          <cell r="AY1576" t="str">
            <v/>
          </cell>
          <cell r="AZ1576" t="str">
            <v/>
          </cell>
          <cell r="BA1576" t="str">
            <v/>
          </cell>
          <cell r="BB1576" t="str">
            <v/>
          </cell>
          <cell r="BC1576" t="str">
            <v/>
          </cell>
        </row>
        <row r="1577">
          <cell r="AX1577" t="str">
            <v/>
          </cell>
          <cell r="AY1577" t="str">
            <v/>
          </cell>
          <cell r="AZ1577" t="str">
            <v/>
          </cell>
          <cell r="BA1577" t="str">
            <v/>
          </cell>
          <cell r="BB1577" t="str">
            <v/>
          </cell>
          <cell r="BC1577" t="str">
            <v/>
          </cell>
        </row>
        <row r="1578">
          <cell r="AX1578" t="str">
            <v/>
          </cell>
          <cell r="AY1578" t="str">
            <v/>
          </cell>
          <cell r="AZ1578" t="str">
            <v/>
          </cell>
          <cell r="BA1578" t="str">
            <v/>
          </cell>
          <cell r="BB1578" t="str">
            <v/>
          </cell>
          <cell r="BC1578" t="str">
            <v/>
          </cell>
        </row>
        <row r="1579">
          <cell r="AX1579" t="str">
            <v/>
          </cell>
          <cell r="AY1579" t="str">
            <v/>
          </cell>
          <cell r="AZ1579" t="str">
            <v/>
          </cell>
          <cell r="BA1579" t="str">
            <v/>
          </cell>
          <cell r="BB1579" t="str">
            <v/>
          </cell>
          <cell r="BC1579" t="str">
            <v/>
          </cell>
        </row>
        <row r="1580">
          <cell r="AX1580" t="str">
            <v/>
          </cell>
          <cell r="AY1580" t="str">
            <v/>
          </cell>
          <cell r="AZ1580" t="str">
            <v/>
          </cell>
          <cell r="BA1580" t="str">
            <v/>
          </cell>
          <cell r="BB1580" t="str">
            <v/>
          </cell>
          <cell r="BC1580" t="str">
            <v/>
          </cell>
        </row>
        <row r="1581">
          <cell r="AX1581" t="str">
            <v/>
          </cell>
          <cell r="AY1581" t="str">
            <v/>
          </cell>
          <cell r="AZ1581" t="str">
            <v/>
          </cell>
          <cell r="BA1581" t="str">
            <v/>
          </cell>
          <cell r="BB1581" t="str">
            <v/>
          </cell>
          <cell r="BC1581" t="str">
            <v/>
          </cell>
        </row>
        <row r="1582">
          <cell r="AX1582" t="str">
            <v/>
          </cell>
          <cell r="AY1582" t="str">
            <v/>
          </cell>
          <cell r="AZ1582" t="str">
            <v/>
          </cell>
          <cell r="BA1582" t="str">
            <v/>
          </cell>
          <cell r="BB1582" t="str">
            <v/>
          </cell>
          <cell r="BC1582" t="str">
            <v/>
          </cell>
        </row>
        <row r="1583">
          <cell r="AX1583" t="str">
            <v/>
          </cell>
          <cell r="AY1583" t="str">
            <v/>
          </cell>
          <cell r="AZ1583" t="str">
            <v/>
          </cell>
          <cell r="BA1583" t="str">
            <v/>
          </cell>
          <cell r="BB1583" t="str">
            <v/>
          </cell>
          <cell r="BC1583" t="str">
            <v/>
          </cell>
        </row>
        <row r="1584">
          <cell r="AX1584" t="str">
            <v/>
          </cell>
          <cell r="AY1584" t="str">
            <v/>
          </cell>
          <cell r="AZ1584" t="str">
            <v/>
          </cell>
          <cell r="BA1584" t="str">
            <v/>
          </cell>
          <cell r="BB1584" t="str">
            <v/>
          </cell>
          <cell r="BC1584" t="str">
            <v/>
          </cell>
        </row>
        <row r="1585">
          <cell r="AX1585" t="str">
            <v/>
          </cell>
          <cell r="AY1585" t="str">
            <v/>
          </cell>
          <cell r="AZ1585" t="str">
            <v/>
          </cell>
          <cell r="BA1585" t="str">
            <v/>
          </cell>
          <cell r="BB1585" t="str">
            <v/>
          </cell>
          <cell r="BC1585" t="str">
            <v/>
          </cell>
        </row>
        <row r="1586">
          <cell r="AX1586" t="str">
            <v/>
          </cell>
          <cell r="AY1586" t="str">
            <v/>
          </cell>
          <cell r="AZ1586" t="str">
            <v/>
          </cell>
          <cell r="BA1586" t="str">
            <v/>
          </cell>
          <cell r="BB1586" t="str">
            <v/>
          </cell>
          <cell r="BC1586" t="str">
            <v/>
          </cell>
        </row>
        <row r="1587">
          <cell r="AX1587" t="str">
            <v/>
          </cell>
          <cell r="AY1587" t="str">
            <v/>
          </cell>
          <cell r="AZ1587" t="str">
            <v/>
          </cell>
          <cell r="BA1587" t="str">
            <v/>
          </cell>
          <cell r="BB1587" t="str">
            <v/>
          </cell>
          <cell r="BC1587" t="str">
            <v/>
          </cell>
        </row>
        <row r="1588">
          <cell r="AX1588" t="str">
            <v/>
          </cell>
          <cell r="AY1588" t="str">
            <v/>
          </cell>
          <cell r="AZ1588" t="str">
            <v/>
          </cell>
          <cell r="BA1588" t="str">
            <v/>
          </cell>
          <cell r="BB1588" t="str">
            <v/>
          </cell>
          <cell r="BC1588" t="str">
            <v/>
          </cell>
        </row>
        <row r="1589">
          <cell r="AX1589" t="str">
            <v/>
          </cell>
          <cell r="AY1589" t="str">
            <v/>
          </cell>
          <cell r="AZ1589" t="str">
            <v/>
          </cell>
          <cell r="BA1589" t="str">
            <v/>
          </cell>
          <cell r="BB1589" t="str">
            <v/>
          </cell>
          <cell r="BC1589" t="str">
            <v/>
          </cell>
        </row>
        <row r="1590">
          <cell r="AX1590" t="str">
            <v/>
          </cell>
          <cell r="AY1590" t="str">
            <v/>
          </cell>
          <cell r="AZ1590" t="str">
            <v/>
          </cell>
          <cell r="BA1590" t="str">
            <v/>
          </cell>
          <cell r="BB1590" t="str">
            <v/>
          </cell>
          <cell r="BC1590" t="str">
            <v/>
          </cell>
        </row>
        <row r="1591">
          <cell r="AX1591" t="str">
            <v/>
          </cell>
          <cell r="AY1591" t="str">
            <v/>
          </cell>
          <cell r="AZ1591" t="str">
            <v/>
          </cell>
          <cell r="BA1591" t="str">
            <v/>
          </cell>
          <cell r="BB1591" t="str">
            <v/>
          </cell>
          <cell r="BC1591" t="str">
            <v/>
          </cell>
        </row>
        <row r="1592">
          <cell r="AX1592" t="str">
            <v/>
          </cell>
          <cell r="AY1592" t="str">
            <v/>
          </cell>
          <cell r="AZ1592" t="str">
            <v/>
          </cell>
          <cell r="BA1592" t="str">
            <v/>
          </cell>
          <cell r="BB1592" t="str">
            <v/>
          </cell>
          <cell r="BC1592" t="str">
            <v/>
          </cell>
        </row>
        <row r="1593">
          <cell r="AX1593" t="str">
            <v/>
          </cell>
          <cell r="AY1593" t="str">
            <v/>
          </cell>
          <cell r="AZ1593" t="str">
            <v/>
          </cell>
          <cell r="BA1593" t="str">
            <v/>
          </cell>
          <cell r="BB1593" t="str">
            <v/>
          </cell>
          <cell r="BC1593" t="str">
            <v/>
          </cell>
        </row>
        <row r="1594">
          <cell r="AX1594" t="str">
            <v/>
          </cell>
          <cell r="AY1594" t="str">
            <v/>
          </cell>
          <cell r="AZ1594" t="str">
            <v/>
          </cell>
          <cell r="BA1594" t="str">
            <v/>
          </cell>
          <cell r="BB1594" t="str">
            <v/>
          </cell>
          <cell r="BC1594" t="str">
            <v/>
          </cell>
        </row>
        <row r="1595">
          <cell r="AX1595" t="str">
            <v/>
          </cell>
          <cell r="AY1595" t="str">
            <v/>
          </cell>
          <cell r="AZ1595" t="str">
            <v/>
          </cell>
          <cell r="BA1595" t="str">
            <v/>
          </cell>
          <cell r="BB1595" t="str">
            <v/>
          </cell>
          <cell r="BC1595" t="str">
            <v/>
          </cell>
        </row>
        <row r="1596">
          <cell r="AX1596" t="str">
            <v/>
          </cell>
          <cell r="AY1596" t="str">
            <v/>
          </cell>
          <cell r="AZ1596" t="str">
            <v/>
          </cell>
          <cell r="BA1596" t="str">
            <v/>
          </cell>
          <cell r="BB1596" t="str">
            <v/>
          </cell>
          <cell r="BC1596" t="str">
            <v/>
          </cell>
        </row>
        <row r="1597">
          <cell r="AX1597" t="str">
            <v/>
          </cell>
          <cell r="AY1597" t="str">
            <v/>
          </cell>
          <cell r="AZ1597" t="str">
            <v/>
          </cell>
          <cell r="BA1597" t="str">
            <v/>
          </cell>
          <cell r="BB1597" t="str">
            <v/>
          </cell>
          <cell r="BC1597" t="str">
            <v/>
          </cell>
        </row>
        <row r="1598">
          <cell r="AX1598" t="str">
            <v/>
          </cell>
          <cell r="AY1598" t="str">
            <v/>
          </cell>
          <cell r="AZ1598" t="str">
            <v/>
          </cell>
          <cell r="BA1598" t="str">
            <v/>
          </cell>
          <cell r="BB1598" t="str">
            <v/>
          </cell>
          <cell r="BC1598" t="str">
            <v/>
          </cell>
        </row>
        <row r="1599">
          <cell r="AX1599" t="str">
            <v/>
          </cell>
          <cell r="AY1599" t="str">
            <v/>
          </cell>
          <cell r="AZ1599" t="str">
            <v/>
          </cell>
          <cell r="BA1599" t="str">
            <v/>
          </cell>
          <cell r="BB1599" t="str">
            <v/>
          </cell>
          <cell r="BC1599" t="str">
            <v/>
          </cell>
        </row>
        <row r="1600">
          <cell r="AX1600" t="str">
            <v/>
          </cell>
          <cell r="AY1600" t="str">
            <v/>
          </cell>
          <cell r="AZ1600" t="str">
            <v/>
          </cell>
          <cell r="BA1600" t="str">
            <v/>
          </cell>
          <cell r="BB1600" t="str">
            <v/>
          </cell>
          <cell r="BC1600" t="str">
            <v/>
          </cell>
        </row>
        <row r="1601">
          <cell r="AX1601" t="str">
            <v/>
          </cell>
          <cell r="AY1601" t="str">
            <v/>
          </cell>
          <cell r="AZ1601" t="str">
            <v/>
          </cell>
          <cell r="BA1601" t="str">
            <v/>
          </cell>
          <cell r="BB1601" t="str">
            <v/>
          </cell>
          <cell r="BC1601" t="str">
            <v/>
          </cell>
        </row>
        <row r="1602">
          <cell r="AX1602" t="str">
            <v/>
          </cell>
          <cell r="AY1602" t="str">
            <v/>
          </cell>
          <cell r="AZ1602" t="str">
            <v/>
          </cell>
          <cell r="BA1602" t="str">
            <v/>
          </cell>
          <cell r="BB1602" t="str">
            <v/>
          </cell>
          <cell r="BC1602" t="str">
            <v/>
          </cell>
        </row>
        <row r="1603">
          <cell r="AX1603" t="str">
            <v/>
          </cell>
          <cell r="AY1603" t="str">
            <v/>
          </cell>
          <cell r="AZ1603" t="str">
            <v/>
          </cell>
          <cell r="BA1603" t="str">
            <v/>
          </cell>
          <cell r="BB1603" t="str">
            <v/>
          </cell>
          <cell r="BC1603" t="str">
            <v/>
          </cell>
        </row>
        <row r="1604">
          <cell r="AX1604" t="str">
            <v/>
          </cell>
          <cell r="AY1604" t="str">
            <v/>
          </cell>
          <cell r="AZ1604" t="str">
            <v/>
          </cell>
          <cell r="BA1604" t="str">
            <v/>
          </cell>
          <cell r="BB1604" t="str">
            <v/>
          </cell>
          <cell r="BC1604" t="str">
            <v/>
          </cell>
        </row>
        <row r="1605">
          <cell r="AX1605" t="str">
            <v/>
          </cell>
          <cell r="AY1605" t="str">
            <v/>
          </cell>
          <cell r="AZ1605" t="str">
            <v/>
          </cell>
          <cell r="BA1605" t="str">
            <v/>
          </cell>
          <cell r="BB1605" t="str">
            <v/>
          </cell>
          <cell r="BC1605" t="str">
            <v/>
          </cell>
        </row>
        <row r="1606">
          <cell r="AX1606" t="str">
            <v/>
          </cell>
          <cell r="AY1606" t="str">
            <v/>
          </cell>
          <cell r="AZ1606" t="str">
            <v/>
          </cell>
          <cell r="BA1606" t="str">
            <v/>
          </cell>
          <cell r="BB1606" t="str">
            <v/>
          </cell>
          <cell r="BC1606" t="str">
            <v/>
          </cell>
        </row>
        <row r="1607">
          <cell r="AX1607" t="str">
            <v/>
          </cell>
          <cell r="AY1607" t="str">
            <v/>
          </cell>
          <cell r="AZ1607" t="str">
            <v/>
          </cell>
          <cell r="BA1607" t="str">
            <v/>
          </cell>
          <cell r="BB1607" t="str">
            <v/>
          </cell>
          <cell r="BC1607" t="str">
            <v/>
          </cell>
        </row>
        <row r="1608">
          <cell r="AX1608" t="str">
            <v/>
          </cell>
          <cell r="AY1608" t="str">
            <v/>
          </cell>
          <cell r="AZ1608" t="str">
            <v/>
          </cell>
          <cell r="BA1608" t="str">
            <v/>
          </cell>
          <cell r="BB1608" t="str">
            <v/>
          </cell>
          <cell r="BC1608" t="str">
            <v/>
          </cell>
        </row>
        <row r="1609">
          <cell r="AX1609" t="str">
            <v/>
          </cell>
          <cell r="AY1609" t="str">
            <v/>
          </cell>
          <cell r="AZ1609" t="str">
            <v/>
          </cell>
          <cell r="BA1609" t="str">
            <v/>
          </cell>
          <cell r="BB1609" t="str">
            <v/>
          </cell>
          <cell r="BC1609" t="str">
            <v/>
          </cell>
        </row>
        <row r="1610">
          <cell r="AX1610" t="str">
            <v/>
          </cell>
          <cell r="AY1610" t="str">
            <v/>
          </cell>
          <cell r="AZ1610" t="str">
            <v/>
          </cell>
          <cell r="BA1610" t="str">
            <v/>
          </cell>
          <cell r="BB1610" t="str">
            <v/>
          </cell>
          <cell r="BC1610" t="str">
            <v/>
          </cell>
        </row>
        <row r="1611">
          <cell r="AX1611" t="str">
            <v/>
          </cell>
          <cell r="AY1611" t="str">
            <v/>
          </cell>
          <cell r="AZ1611" t="str">
            <v/>
          </cell>
          <cell r="BA1611" t="str">
            <v/>
          </cell>
          <cell r="BB1611" t="str">
            <v/>
          </cell>
          <cell r="BC1611" t="str">
            <v/>
          </cell>
        </row>
        <row r="1612">
          <cell r="AX1612" t="str">
            <v/>
          </cell>
          <cell r="AY1612" t="str">
            <v/>
          </cell>
          <cell r="AZ1612" t="str">
            <v/>
          </cell>
          <cell r="BA1612" t="str">
            <v/>
          </cell>
          <cell r="BB1612" t="str">
            <v/>
          </cell>
          <cell r="BC1612" t="str">
            <v/>
          </cell>
        </row>
        <row r="1613">
          <cell r="AX1613" t="str">
            <v/>
          </cell>
          <cell r="AY1613" t="str">
            <v/>
          </cell>
          <cell r="AZ1613" t="str">
            <v/>
          </cell>
          <cell r="BA1613" t="str">
            <v/>
          </cell>
          <cell r="BB1613" t="str">
            <v/>
          </cell>
          <cell r="BC1613" t="str">
            <v/>
          </cell>
        </row>
        <row r="1614">
          <cell r="AX1614" t="str">
            <v/>
          </cell>
          <cell r="AY1614" t="str">
            <v/>
          </cell>
          <cell r="AZ1614" t="str">
            <v/>
          </cell>
          <cell r="BA1614" t="str">
            <v/>
          </cell>
          <cell r="BB1614" t="str">
            <v/>
          </cell>
          <cell r="BC1614" t="str">
            <v/>
          </cell>
        </row>
        <row r="1615">
          <cell r="AX1615" t="str">
            <v/>
          </cell>
          <cell r="AY1615" t="str">
            <v/>
          </cell>
          <cell r="AZ1615" t="str">
            <v/>
          </cell>
          <cell r="BA1615" t="str">
            <v/>
          </cell>
          <cell r="BB1615" t="str">
            <v/>
          </cell>
          <cell r="BC1615" t="str">
            <v/>
          </cell>
        </row>
        <row r="1616">
          <cell r="AX1616" t="str">
            <v/>
          </cell>
          <cell r="AY1616" t="str">
            <v/>
          </cell>
          <cell r="AZ1616" t="str">
            <v/>
          </cell>
          <cell r="BA1616" t="str">
            <v/>
          </cell>
          <cell r="BB1616" t="str">
            <v/>
          </cell>
          <cell r="BC1616" t="str">
            <v/>
          </cell>
        </row>
        <row r="1617">
          <cell r="AX1617" t="str">
            <v/>
          </cell>
          <cell r="AY1617" t="str">
            <v/>
          </cell>
          <cell r="AZ1617" t="str">
            <v/>
          </cell>
          <cell r="BA1617" t="str">
            <v/>
          </cell>
          <cell r="BB1617" t="str">
            <v/>
          </cell>
          <cell r="BC1617" t="str">
            <v/>
          </cell>
        </row>
        <row r="1618">
          <cell r="AX1618" t="str">
            <v/>
          </cell>
          <cell r="AY1618" t="str">
            <v/>
          </cell>
          <cell r="AZ1618" t="str">
            <v/>
          </cell>
          <cell r="BA1618" t="str">
            <v/>
          </cell>
          <cell r="BB1618" t="str">
            <v/>
          </cell>
          <cell r="BC1618" t="str">
            <v/>
          </cell>
        </row>
        <row r="1619">
          <cell r="AX1619" t="str">
            <v/>
          </cell>
          <cell r="AY1619" t="str">
            <v/>
          </cell>
          <cell r="AZ1619" t="str">
            <v/>
          </cell>
          <cell r="BA1619" t="str">
            <v/>
          </cell>
          <cell r="BB1619" t="str">
            <v/>
          </cell>
          <cell r="BC1619" t="str">
            <v/>
          </cell>
        </row>
        <row r="1620">
          <cell r="AX1620" t="str">
            <v/>
          </cell>
          <cell r="AY1620" t="str">
            <v/>
          </cell>
          <cell r="AZ1620" t="str">
            <v/>
          </cell>
          <cell r="BA1620" t="str">
            <v/>
          </cell>
          <cell r="BB1620" t="str">
            <v/>
          </cell>
          <cell r="BC1620" t="str">
            <v/>
          </cell>
        </row>
        <row r="1621">
          <cell r="AX1621" t="str">
            <v/>
          </cell>
          <cell r="AY1621" t="str">
            <v/>
          </cell>
          <cell r="AZ1621" t="str">
            <v/>
          </cell>
          <cell r="BA1621" t="str">
            <v/>
          </cell>
          <cell r="BB1621" t="str">
            <v/>
          </cell>
          <cell r="BC1621" t="str">
            <v/>
          </cell>
        </row>
        <row r="1622">
          <cell r="AX1622" t="str">
            <v/>
          </cell>
          <cell r="AY1622" t="str">
            <v/>
          </cell>
          <cell r="AZ1622" t="str">
            <v/>
          </cell>
          <cell r="BA1622" t="str">
            <v/>
          </cell>
          <cell r="BB1622" t="str">
            <v/>
          </cell>
          <cell r="BC1622" t="str">
            <v/>
          </cell>
        </row>
        <row r="1623">
          <cell r="AX1623" t="str">
            <v/>
          </cell>
          <cell r="AY1623" t="str">
            <v/>
          </cell>
          <cell r="AZ1623" t="str">
            <v/>
          </cell>
          <cell r="BA1623" t="str">
            <v/>
          </cell>
          <cell r="BB1623" t="str">
            <v/>
          </cell>
          <cell r="BC1623" t="str">
            <v/>
          </cell>
        </row>
        <row r="1624">
          <cell r="AX1624" t="str">
            <v/>
          </cell>
          <cell r="AY1624" t="str">
            <v/>
          </cell>
          <cell r="AZ1624" t="str">
            <v/>
          </cell>
          <cell r="BA1624" t="str">
            <v/>
          </cell>
          <cell r="BB1624" t="str">
            <v/>
          </cell>
          <cell r="BC1624" t="str">
            <v/>
          </cell>
        </row>
        <row r="1625">
          <cell r="AX1625" t="str">
            <v/>
          </cell>
          <cell r="AY1625" t="str">
            <v/>
          </cell>
          <cell r="AZ1625" t="str">
            <v/>
          </cell>
          <cell r="BA1625" t="str">
            <v/>
          </cell>
          <cell r="BB1625" t="str">
            <v/>
          </cell>
          <cell r="BC1625" t="str">
            <v/>
          </cell>
        </row>
        <row r="1626">
          <cell r="AX1626" t="str">
            <v/>
          </cell>
          <cell r="AY1626" t="str">
            <v/>
          </cell>
          <cell r="AZ1626" t="str">
            <v/>
          </cell>
          <cell r="BA1626" t="str">
            <v/>
          </cell>
          <cell r="BB1626" t="str">
            <v/>
          </cell>
          <cell r="BC1626" t="str">
            <v/>
          </cell>
        </row>
        <row r="1627">
          <cell r="AX1627" t="str">
            <v/>
          </cell>
          <cell r="AY1627" t="str">
            <v/>
          </cell>
          <cell r="AZ1627" t="str">
            <v/>
          </cell>
          <cell r="BA1627" t="str">
            <v/>
          </cell>
          <cell r="BB1627" t="str">
            <v/>
          </cell>
          <cell r="BC1627" t="str">
            <v/>
          </cell>
        </row>
        <row r="1628">
          <cell r="AX1628" t="str">
            <v/>
          </cell>
          <cell r="AY1628" t="str">
            <v/>
          </cell>
          <cell r="AZ1628" t="str">
            <v/>
          </cell>
          <cell r="BA1628" t="str">
            <v/>
          </cell>
          <cell r="BB1628" t="str">
            <v/>
          </cell>
          <cell r="BC1628" t="str">
            <v/>
          </cell>
        </row>
        <row r="1629">
          <cell r="AX1629" t="str">
            <v/>
          </cell>
          <cell r="AY1629" t="str">
            <v/>
          </cell>
          <cell r="AZ1629" t="str">
            <v/>
          </cell>
          <cell r="BA1629" t="str">
            <v/>
          </cell>
          <cell r="BB1629" t="str">
            <v/>
          </cell>
          <cell r="BC1629" t="str">
            <v/>
          </cell>
        </row>
        <row r="1630">
          <cell r="AX1630" t="str">
            <v/>
          </cell>
          <cell r="AY1630" t="str">
            <v/>
          </cell>
          <cell r="AZ1630" t="str">
            <v/>
          </cell>
          <cell r="BA1630" t="str">
            <v/>
          </cell>
          <cell r="BB1630" t="str">
            <v/>
          </cell>
          <cell r="BC1630" t="str">
            <v/>
          </cell>
        </row>
        <row r="1631">
          <cell r="AX1631" t="str">
            <v/>
          </cell>
          <cell r="AY1631" t="str">
            <v/>
          </cell>
          <cell r="AZ1631" t="str">
            <v/>
          </cell>
          <cell r="BA1631" t="str">
            <v/>
          </cell>
          <cell r="BB1631" t="str">
            <v/>
          </cell>
          <cell r="BC1631" t="str">
            <v/>
          </cell>
        </row>
        <row r="1632">
          <cell r="AX1632" t="str">
            <v/>
          </cell>
          <cell r="AY1632" t="str">
            <v/>
          </cell>
          <cell r="AZ1632" t="str">
            <v/>
          </cell>
          <cell r="BA1632" t="str">
            <v/>
          </cell>
          <cell r="BB1632" t="str">
            <v/>
          </cell>
          <cell r="BC1632" t="str">
            <v/>
          </cell>
        </row>
        <row r="1633">
          <cell r="AX1633" t="str">
            <v/>
          </cell>
          <cell r="AY1633" t="str">
            <v/>
          </cell>
          <cell r="AZ1633" t="str">
            <v/>
          </cell>
          <cell r="BA1633" t="str">
            <v/>
          </cell>
          <cell r="BB1633" t="str">
            <v/>
          </cell>
          <cell r="BC1633" t="str">
            <v/>
          </cell>
        </row>
        <row r="1634">
          <cell r="AX1634" t="str">
            <v/>
          </cell>
          <cell r="AY1634" t="str">
            <v/>
          </cell>
          <cell r="AZ1634" t="str">
            <v/>
          </cell>
          <cell r="BA1634" t="str">
            <v/>
          </cell>
          <cell r="BB1634" t="str">
            <v/>
          </cell>
          <cell r="BC1634" t="str">
            <v/>
          </cell>
        </row>
        <row r="1635">
          <cell r="AX1635" t="str">
            <v/>
          </cell>
          <cell r="AY1635" t="str">
            <v/>
          </cell>
          <cell r="AZ1635" t="str">
            <v/>
          </cell>
          <cell r="BA1635" t="str">
            <v/>
          </cell>
          <cell r="BB1635" t="str">
            <v/>
          </cell>
          <cell r="BC1635" t="str">
            <v/>
          </cell>
        </row>
        <row r="1636">
          <cell r="AX1636" t="str">
            <v/>
          </cell>
          <cell r="AY1636" t="str">
            <v/>
          </cell>
          <cell r="AZ1636" t="str">
            <v/>
          </cell>
          <cell r="BA1636" t="str">
            <v/>
          </cell>
          <cell r="BB1636" t="str">
            <v/>
          </cell>
          <cell r="BC1636" t="str">
            <v/>
          </cell>
        </row>
        <row r="1637">
          <cell r="AX1637" t="str">
            <v/>
          </cell>
          <cell r="AY1637" t="str">
            <v/>
          </cell>
          <cell r="AZ1637" t="str">
            <v/>
          </cell>
          <cell r="BA1637" t="str">
            <v/>
          </cell>
          <cell r="BB1637" t="str">
            <v/>
          </cell>
          <cell r="BC1637" t="str">
            <v/>
          </cell>
        </row>
        <row r="1638">
          <cell r="AX1638" t="str">
            <v/>
          </cell>
          <cell r="AY1638" t="str">
            <v/>
          </cell>
          <cell r="AZ1638" t="str">
            <v/>
          </cell>
          <cell r="BA1638" t="str">
            <v/>
          </cell>
          <cell r="BB1638" t="str">
            <v/>
          </cell>
          <cell r="BC1638" t="str">
            <v/>
          </cell>
        </row>
        <row r="1639">
          <cell r="AX1639" t="str">
            <v/>
          </cell>
          <cell r="AY1639" t="str">
            <v/>
          </cell>
          <cell r="AZ1639" t="str">
            <v/>
          </cell>
          <cell r="BA1639" t="str">
            <v/>
          </cell>
          <cell r="BB1639" t="str">
            <v/>
          </cell>
          <cell r="BC1639" t="str">
            <v/>
          </cell>
        </row>
        <row r="1640">
          <cell r="AX1640" t="str">
            <v/>
          </cell>
          <cell r="AY1640" t="str">
            <v/>
          </cell>
          <cell r="AZ1640" t="str">
            <v/>
          </cell>
          <cell r="BA1640" t="str">
            <v/>
          </cell>
          <cell r="BB1640" t="str">
            <v/>
          </cell>
          <cell r="BC1640" t="str">
            <v/>
          </cell>
        </row>
        <row r="1641">
          <cell r="AX1641" t="str">
            <v/>
          </cell>
          <cell r="AY1641" t="str">
            <v/>
          </cell>
          <cell r="AZ1641" t="str">
            <v/>
          </cell>
          <cell r="BA1641" t="str">
            <v/>
          </cell>
          <cell r="BB1641" t="str">
            <v/>
          </cell>
          <cell r="BC1641" t="str">
            <v/>
          </cell>
        </row>
        <row r="1642">
          <cell r="AX1642" t="str">
            <v/>
          </cell>
          <cell r="AY1642" t="str">
            <v/>
          </cell>
          <cell r="AZ1642" t="str">
            <v/>
          </cell>
          <cell r="BA1642" t="str">
            <v/>
          </cell>
          <cell r="BB1642" t="str">
            <v/>
          </cell>
          <cell r="BC1642" t="str">
            <v/>
          </cell>
        </row>
        <row r="1643">
          <cell r="AX1643" t="str">
            <v/>
          </cell>
          <cell r="AY1643" t="str">
            <v/>
          </cell>
          <cell r="AZ1643" t="str">
            <v/>
          </cell>
          <cell r="BA1643" t="str">
            <v/>
          </cell>
          <cell r="BB1643" t="str">
            <v/>
          </cell>
          <cell r="BC1643" t="str">
            <v/>
          </cell>
        </row>
        <row r="1644">
          <cell r="AX1644" t="str">
            <v/>
          </cell>
          <cell r="AY1644" t="str">
            <v/>
          </cell>
          <cell r="AZ1644" t="str">
            <v/>
          </cell>
          <cell r="BA1644" t="str">
            <v/>
          </cell>
          <cell r="BB1644" t="str">
            <v/>
          </cell>
          <cell r="BC1644" t="str">
            <v/>
          </cell>
        </row>
        <row r="1645">
          <cell r="AX1645" t="str">
            <v/>
          </cell>
          <cell r="AY1645" t="str">
            <v/>
          </cell>
          <cell r="AZ1645" t="str">
            <v/>
          </cell>
          <cell r="BA1645" t="str">
            <v/>
          </cell>
          <cell r="BB1645" t="str">
            <v/>
          </cell>
          <cell r="BC1645" t="str">
            <v/>
          </cell>
        </row>
        <row r="1646">
          <cell r="AX1646" t="str">
            <v/>
          </cell>
          <cell r="AY1646" t="str">
            <v/>
          </cell>
          <cell r="AZ1646" t="str">
            <v/>
          </cell>
          <cell r="BA1646" t="str">
            <v/>
          </cell>
          <cell r="BB1646" t="str">
            <v/>
          </cell>
          <cell r="BC1646" t="str">
            <v/>
          </cell>
        </row>
        <row r="1647">
          <cell r="AX1647" t="str">
            <v/>
          </cell>
          <cell r="AY1647" t="str">
            <v/>
          </cell>
          <cell r="AZ1647" t="str">
            <v/>
          </cell>
          <cell r="BA1647" t="str">
            <v/>
          </cell>
          <cell r="BB1647" t="str">
            <v/>
          </cell>
          <cell r="BC1647" t="str">
            <v/>
          </cell>
        </row>
        <row r="1648">
          <cell r="AX1648" t="str">
            <v/>
          </cell>
          <cell r="AY1648" t="str">
            <v/>
          </cell>
          <cell r="AZ1648" t="str">
            <v/>
          </cell>
          <cell r="BA1648" t="str">
            <v/>
          </cell>
          <cell r="BB1648" t="str">
            <v/>
          </cell>
          <cell r="BC1648" t="str">
            <v/>
          </cell>
        </row>
        <row r="1649">
          <cell r="AX1649" t="str">
            <v/>
          </cell>
          <cell r="AY1649" t="str">
            <v/>
          </cell>
          <cell r="AZ1649" t="str">
            <v/>
          </cell>
          <cell r="BA1649" t="str">
            <v/>
          </cell>
          <cell r="BB1649" t="str">
            <v/>
          </cell>
          <cell r="BC1649" t="str">
            <v/>
          </cell>
        </row>
        <row r="1650">
          <cell r="AX1650" t="str">
            <v/>
          </cell>
          <cell r="AY1650" t="str">
            <v/>
          </cell>
          <cell r="AZ1650" t="str">
            <v/>
          </cell>
          <cell r="BA1650" t="str">
            <v/>
          </cell>
          <cell r="BB1650" t="str">
            <v/>
          </cell>
          <cell r="BC1650" t="str">
            <v/>
          </cell>
        </row>
        <row r="1651">
          <cell r="AX1651" t="str">
            <v/>
          </cell>
          <cell r="AY1651" t="str">
            <v/>
          </cell>
          <cell r="AZ1651" t="str">
            <v/>
          </cell>
          <cell r="BA1651" t="str">
            <v/>
          </cell>
          <cell r="BB1651" t="str">
            <v/>
          </cell>
          <cell r="BC1651" t="str">
            <v/>
          </cell>
        </row>
        <row r="1652">
          <cell r="AX1652" t="str">
            <v/>
          </cell>
          <cell r="AY1652" t="str">
            <v/>
          </cell>
          <cell r="AZ1652" t="str">
            <v/>
          </cell>
          <cell r="BA1652" t="str">
            <v/>
          </cell>
          <cell r="BB1652" t="str">
            <v/>
          </cell>
          <cell r="BC1652" t="str">
            <v/>
          </cell>
        </row>
        <row r="1653">
          <cell r="AX1653" t="str">
            <v/>
          </cell>
          <cell r="AY1653" t="str">
            <v/>
          </cell>
          <cell r="AZ1653" t="str">
            <v/>
          </cell>
          <cell r="BA1653" t="str">
            <v/>
          </cell>
          <cell r="BB1653" t="str">
            <v/>
          </cell>
          <cell r="BC1653" t="str">
            <v/>
          </cell>
        </row>
        <row r="1654">
          <cell r="AX1654" t="str">
            <v/>
          </cell>
          <cell r="AY1654" t="str">
            <v/>
          </cell>
          <cell r="AZ1654" t="str">
            <v/>
          </cell>
          <cell r="BA1654" t="str">
            <v/>
          </cell>
          <cell r="BB1654" t="str">
            <v/>
          </cell>
          <cell r="BC1654" t="str">
            <v/>
          </cell>
        </row>
        <row r="1655">
          <cell r="AX1655" t="str">
            <v/>
          </cell>
          <cell r="AY1655" t="str">
            <v/>
          </cell>
          <cell r="AZ1655" t="str">
            <v/>
          </cell>
          <cell r="BA1655" t="str">
            <v/>
          </cell>
          <cell r="BB1655" t="str">
            <v/>
          </cell>
          <cell r="BC1655" t="str">
            <v/>
          </cell>
        </row>
        <row r="1656">
          <cell r="AX1656" t="str">
            <v/>
          </cell>
          <cell r="AY1656" t="str">
            <v/>
          </cell>
          <cell r="AZ1656" t="str">
            <v/>
          </cell>
          <cell r="BA1656" t="str">
            <v/>
          </cell>
          <cell r="BB1656" t="str">
            <v/>
          </cell>
          <cell r="BC1656" t="str">
            <v/>
          </cell>
        </row>
        <row r="1657">
          <cell r="AX1657" t="str">
            <v/>
          </cell>
          <cell r="AY1657" t="str">
            <v/>
          </cell>
          <cell r="AZ1657" t="str">
            <v/>
          </cell>
          <cell r="BA1657" t="str">
            <v/>
          </cell>
          <cell r="BB1657" t="str">
            <v/>
          </cell>
          <cell r="BC1657" t="str">
            <v/>
          </cell>
        </row>
        <row r="1658">
          <cell r="AX1658" t="str">
            <v/>
          </cell>
          <cell r="AY1658" t="str">
            <v/>
          </cell>
          <cell r="AZ1658" t="str">
            <v/>
          </cell>
          <cell r="BA1658" t="str">
            <v/>
          </cell>
          <cell r="BB1658" t="str">
            <v/>
          </cell>
          <cell r="BC1658" t="str">
            <v/>
          </cell>
        </row>
        <row r="1659">
          <cell r="AX1659" t="str">
            <v/>
          </cell>
          <cell r="AY1659" t="str">
            <v/>
          </cell>
          <cell r="AZ1659" t="str">
            <v/>
          </cell>
          <cell r="BA1659" t="str">
            <v/>
          </cell>
          <cell r="BB1659" t="str">
            <v/>
          </cell>
          <cell r="BC1659" t="str">
            <v/>
          </cell>
        </row>
        <row r="1660">
          <cell r="AX1660" t="str">
            <v/>
          </cell>
          <cell r="AY1660" t="str">
            <v/>
          </cell>
          <cell r="AZ1660" t="str">
            <v/>
          </cell>
          <cell r="BA1660" t="str">
            <v/>
          </cell>
          <cell r="BB1660" t="str">
            <v/>
          </cell>
          <cell r="BC1660" t="str">
            <v/>
          </cell>
        </row>
        <row r="1661">
          <cell r="AX1661" t="str">
            <v/>
          </cell>
          <cell r="AY1661" t="str">
            <v/>
          </cell>
          <cell r="AZ1661" t="str">
            <v/>
          </cell>
          <cell r="BA1661" t="str">
            <v/>
          </cell>
          <cell r="BB1661" t="str">
            <v/>
          </cell>
          <cell r="BC1661" t="str">
            <v/>
          </cell>
        </row>
        <row r="1662">
          <cell r="AX1662" t="str">
            <v/>
          </cell>
          <cell r="AY1662" t="str">
            <v/>
          </cell>
          <cell r="AZ1662" t="str">
            <v/>
          </cell>
          <cell r="BA1662" t="str">
            <v/>
          </cell>
          <cell r="BB1662" t="str">
            <v/>
          </cell>
          <cell r="BC1662" t="str">
            <v/>
          </cell>
        </row>
        <row r="1663">
          <cell r="AX1663" t="str">
            <v/>
          </cell>
          <cell r="AY1663" t="str">
            <v/>
          </cell>
          <cell r="AZ1663" t="str">
            <v/>
          </cell>
          <cell r="BA1663" t="str">
            <v/>
          </cell>
          <cell r="BB1663" t="str">
            <v/>
          </cell>
          <cell r="BC1663" t="str">
            <v/>
          </cell>
        </row>
        <row r="1664">
          <cell r="AX1664" t="str">
            <v/>
          </cell>
          <cell r="AY1664" t="str">
            <v/>
          </cell>
          <cell r="AZ1664" t="str">
            <v/>
          </cell>
          <cell r="BA1664" t="str">
            <v/>
          </cell>
          <cell r="BB1664" t="str">
            <v/>
          </cell>
          <cell r="BC1664" t="str">
            <v/>
          </cell>
        </row>
        <row r="1665">
          <cell r="AX1665" t="str">
            <v/>
          </cell>
          <cell r="AY1665" t="str">
            <v/>
          </cell>
          <cell r="AZ1665" t="str">
            <v/>
          </cell>
          <cell r="BA1665" t="str">
            <v/>
          </cell>
          <cell r="BB1665" t="str">
            <v/>
          </cell>
          <cell r="BC1665" t="str">
            <v/>
          </cell>
        </row>
        <row r="1666">
          <cell r="AX1666" t="str">
            <v/>
          </cell>
          <cell r="AY1666" t="str">
            <v/>
          </cell>
          <cell r="AZ1666" t="str">
            <v/>
          </cell>
          <cell r="BA1666" t="str">
            <v/>
          </cell>
          <cell r="BB1666" t="str">
            <v/>
          </cell>
          <cell r="BC1666" t="str">
            <v/>
          </cell>
        </row>
        <row r="1667">
          <cell r="AX1667" t="str">
            <v/>
          </cell>
          <cell r="AY1667" t="str">
            <v/>
          </cell>
          <cell r="AZ1667" t="str">
            <v/>
          </cell>
          <cell r="BA1667" t="str">
            <v/>
          </cell>
          <cell r="BB1667" t="str">
            <v/>
          </cell>
          <cell r="BC1667" t="str">
            <v/>
          </cell>
        </row>
        <row r="1668">
          <cell r="AX1668" t="str">
            <v/>
          </cell>
          <cell r="AY1668" t="str">
            <v/>
          </cell>
          <cell r="AZ1668" t="str">
            <v/>
          </cell>
          <cell r="BA1668" t="str">
            <v/>
          </cell>
          <cell r="BB1668" t="str">
            <v/>
          </cell>
          <cell r="BC1668" t="str">
            <v/>
          </cell>
        </row>
        <row r="1669">
          <cell r="AX1669" t="str">
            <v/>
          </cell>
          <cell r="AY1669" t="str">
            <v/>
          </cell>
          <cell r="AZ1669" t="str">
            <v/>
          </cell>
          <cell r="BA1669" t="str">
            <v/>
          </cell>
          <cell r="BB1669" t="str">
            <v/>
          </cell>
          <cell r="BC1669" t="str">
            <v/>
          </cell>
        </row>
        <row r="1670">
          <cell r="AX1670" t="str">
            <v/>
          </cell>
          <cell r="AY1670" t="str">
            <v/>
          </cell>
          <cell r="AZ1670" t="str">
            <v/>
          </cell>
          <cell r="BA1670" t="str">
            <v/>
          </cell>
          <cell r="BB1670" t="str">
            <v/>
          </cell>
          <cell r="BC1670" t="str">
            <v/>
          </cell>
        </row>
        <row r="1671">
          <cell r="AX1671" t="str">
            <v/>
          </cell>
          <cell r="AY1671" t="str">
            <v/>
          </cell>
          <cell r="AZ1671" t="str">
            <v/>
          </cell>
          <cell r="BA1671" t="str">
            <v/>
          </cell>
          <cell r="BB1671" t="str">
            <v/>
          </cell>
          <cell r="BC1671" t="str">
            <v/>
          </cell>
        </row>
        <row r="1672">
          <cell r="AX1672" t="str">
            <v/>
          </cell>
          <cell r="AY1672" t="str">
            <v/>
          </cell>
          <cell r="AZ1672" t="str">
            <v/>
          </cell>
          <cell r="BA1672" t="str">
            <v/>
          </cell>
          <cell r="BB1672" t="str">
            <v/>
          </cell>
          <cell r="BC1672" t="str">
            <v/>
          </cell>
        </row>
        <row r="1673">
          <cell r="AX1673" t="str">
            <v/>
          </cell>
          <cell r="AY1673" t="str">
            <v/>
          </cell>
          <cell r="AZ1673" t="str">
            <v/>
          </cell>
          <cell r="BA1673" t="str">
            <v/>
          </cell>
          <cell r="BB1673" t="str">
            <v/>
          </cell>
          <cell r="BC1673" t="str">
            <v/>
          </cell>
        </row>
        <row r="1674">
          <cell r="AX1674" t="str">
            <v/>
          </cell>
          <cell r="AY1674" t="str">
            <v/>
          </cell>
          <cell r="AZ1674" t="str">
            <v/>
          </cell>
          <cell r="BA1674" t="str">
            <v/>
          </cell>
          <cell r="BB1674" t="str">
            <v/>
          </cell>
          <cell r="BC1674" t="str">
            <v/>
          </cell>
        </row>
        <row r="1675">
          <cell r="AX1675" t="str">
            <v/>
          </cell>
          <cell r="AY1675" t="str">
            <v/>
          </cell>
          <cell r="AZ1675" t="str">
            <v/>
          </cell>
          <cell r="BA1675" t="str">
            <v/>
          </cell>
          <cell r="BB1675" t="str">
            <v/>
          </cell>
          <cell r="BC1675" t="str">
            <v/>
          </cell>
        </row>
        <row r="1676">
          <cell r="AX1676" t="str">
            <v/>
          </cell>
          <cell r="AY1676" t="str">
            <v/>
          </cell>
          <cell r="AZ1676" t="str">
            <v/>
          </cell>
          <cell r="BA1676" t="str">
            <v/>
          </cell>
          <cell r="BB1676" t="str">
            <v/>
          </cell>
          <cell r="BC1676" t="str">
            <v/>
          </cell>
        </row>
        <row r="1677">
          <cell r="AX1677" t="str">
            <v/>
          </cell>
          <cell r="AY1677" t="str">
            <v/>
          </cell>
          <cell r="AZ1677" t="str">
            <v/>
          </cell>
          <cell r="BA1677" t="str">
            <v/>
          </cell>
          <cell r="BB1677" t="str">
            <v/>
          </cell>
          <cell r="BC1677" t="str">
            <v/>
          </cell>
        </row>
        <row r="1678">
          <cell r="AX1678" t="str">
            <v/>
          </cell>
          <cell r="AY1678" t="str">
            <v/>
          </cell>
          <cell r="AZ1678" t="str">
            <v/>
          </cell>
          <cell r="BA1678" t="str">
            <v/>
          </cell>
          <cell r="BB1678" t="str">
            <v/>
          </cell>
          <cell r="BC1678" t="str">
            <v/>
          </cell>
        </row>
        <row r="1679">
          <cell r="AX1679" t="str">
            <v/>
          </cell>
          <cell r="AY1679" t="str">
            <v/>
          </cell>
          <cell r="AZ1679" t="str">
            <v/>
          </cell>
          <cell r="BA1679" t="str">
            <v/>
          </cell>
          <cell r="BB1679" t="str">
            <v/>
          </cell>
          <cell r="BC1679" t="str">
            <v/>
          </cell>
        </row>
        <row r="1680">
          <cell r="AX1680" t="str">
            <v/>
          </cell>
          <cell r="AY1680" t="str">
            <v/>
          </cell>
          <cell r="AZ1680" t="str">
            <v/>
          </cell>
          <cell r="BA1680" t="str">
            <v/>
          </cell>
          <cell r="BB1680" t="str">
            <v/>
          </cell>
          <cell r="BC1680" t="str">
            <v/>
          </cell>
        </row>
        <row r="1681">
          <cell r="AX1681" t="str">
            <v/>
          </cell>
          <cell r="AY1681" t="str">
            <v/>
          </cell>
          <cell r="AZ1681" t="str">
            <v/>
          </cell>
          <cell r="BA1681" t="str">
            <v/>
          </cell>
          <cell r="BB1681" t="str">
            <v/>
          </cell>
          <cell r="BC1681" t="str">
            <v/>
          </cell>
        </row>
        <row r="1682">
          <cell r="AX1682" t="str">
            <v/>
          </cell>
          <cell r="AY1682" t="str">
            <v/>
          </cell>
          <cell r="AZ1682" t="str">
            <v/>
          </cell>
          <cell r="BA1682" t="str">
            <v/>
          </cell>
          <cell r="BB1682" t="str">
            <v/>
          </cell>
          <cell r="BC1682" t="str">
            <v/>
          </cell>
        </row>
        <row r="1683">
          <cell r="AX1683" t="str">
            <v/>
          </cell>
          <cell r="AY1683" t="str">
            <v/>
          </cell>
          <cell r="AZ1683" t="str">
            <v/>
          </cell>
          <cell r="BA1683" t="str">
            <v/>
          </cell>
          <cell r="BB1683" t="str">
            <v/>
          </cell>
          <cell r="BC1683" t="str">
            <v/>
          </cell>
        </row>
        <row r="1684">
          <cell r="AX1684" t="str">
            <v/>
          </cell>
          <cell r="AY1684" t="str">
            <v/>
          </cell>
          <cell r="AZ1684" t="str">
            <v/>
          </cell>
          <cell r="BA1684" t="str">
            <v/>
          </cell>
          <cell r="BB1684" t="str">
            <v/>
          </cell>
          <cell r="BC1684" t="str">
            <v/>
          </cell>
        </row>
        <row r="1685">
          <cell r="AX1685" t="str">
            <v/>
          </cell>
          <cell r="AY1685" t="str">
            <v/>
          </cell>
          <cell r="AZ1685" t="str">
            <v/>
          </cell>
          <cell r="BA1685" t="str">
            <v/>
          </cell>
          <cell r="BB1685" t="str">
            <v/>
          </cell>
          <cell r="BC1685" t="str">
            <v/>
          </cell>
        </row>
        <row r="1686">
          <cell r="AX1686" t="str">
            <v/>
          </cell>
          <cell r="AY1686" t="str">
            <v/>
          </cell>
          <cell r="AZ1686" t="str">
            <v/>
          </cell>
          <cell r="BA1686" t="str">
            <v/>
          </cell>
          <cell r="BB1686" t="str">
            <v/>
          </cell>
          <cell r="BC1686" t="str">
            <v/>
          </cell>
        </row>
        <row r="1687">
          <cell r="AX1687" t="str">
            <v/>
          </cell>
          <cell r="AY1687" t="str">
            <v/>
          </cell>
          <cell r="AZ1687" t="str">
            <v/>
          </cell>
          <cell r="BA1687" t="str">
            <v/>
          </cell>
          <cell r="BB1687" t="str">
            <v/>
          </cell>
          <cell r="BC1687" t="str">
            <v/>
          </cell>
        </row>
        <row r="1688">
          <cell r="AX1688" t="str">
            <v/>
          </cell>
          <cell r="AY1688" t="str">
            <v/>
          </cell>
          <cell r="AZ1688" t="str">
            <v/>
          </cell>
          <cell r="BA1688" t="str">
            <v/>
          </cell>
          <cell r="BB1688" t="str">
            <v/>
          </cell>
          <cell r="BC1688" t="str">
            <v/>
          </cell>
        </row>
        <row r="1689">
          <cell r="AX1689" t="str">
            <v/>
          </cell>
          <cell r="AY1689" t="str">
            <v/>
          </cell>
          <cell r="AZ1689" t="str">
            <v/>
          </cell>
          <cell r="BA1689" t="str">
            <v/>
          </cell>
          <cell r="BB1689" t="str">
            <v/>
          </cell>
          <cell r="BC1689" t="str">
            <v/>
          </cell>
        </row>
        <row r="1690">
          <cell r="AX1690" t="str">
            <v/>
          </cell>
          <cell r="AY1690" t="str">
            <v/>
          </cell>
          <cell r="AZ1690" t="str">
            <v/>
          </cell>
          <cell r="BA1690" t="str">
            <v/>
          </cell>
          <cell r="BB1690" t="str">
            <v/>
          </cell>
          <cell r="BC1690" t="str">
            <v/>
          </cell>
        </row>
        <row r="1691">
          <cell r="AX1691" t="str">
            <v/>
          </cell>
          <cell r="AY1691" t="str">
            <v/>
          </cell>
          <cell r="AZ1691" t="str">
            <v/>
          </cell>
          <cell r="BA1691" t="str">
            <v/>
          </cell>
          <cell r="BB1691" t="str">
            <v/>
          </cell>
          <cell r="BC1691" t="str">
            <v/>
          </cell>
        </row>
        <row r="1692">
          <cell r="AX1692" t="str">
            <v/>
          </cell>
          <cell r="AY1692" t="str">
            <v/>
          </cell>
          <cell r="AZ1692" t="str">
            <v/>
          </cell>
          <cell r="BA1692" t="str">
            <v/>
          </cell>
          <cell r="BB1692" t="str">
            <v/>
          </cell>
          <cell r="BC1692" t="str">
            <v/>
          </cell>
        </row>
        <row r="1693">
          <cell r="AX1693" t="str">
            <v/>
          </cell>
          <cell r="AY1693" t="str">
            <v/>
          </cell>
          <cell r="AZ1693" t="str">
            <v/>
          </cell>
          <cell r="BA1693" t="str">
            <v/>
          </cell>
          <cell r="BB1693" t="str">
            <v/>
          </cell>
          <cell r="BC1693" t="str">
            <v/>
          </cell>
        </row>
        <row r="1694">
          <cell r="AX1694" t="str">
            <v/>
          </cell>
          <cell r="AY1694" t="str">
            <v/>
          </cell>
          <cell r="AZ1694" t="str">
            <v/>
          </cell>
          <cell r="BA1694" t="str">
            <v/>
          </cell>
          <cell r="BB1694" t="str">
            <v/>
          </cell>
          <cell r="BC1694" t="str">
            <v/>
          </cell>
        </row>
        <row r="1695">
          <cell r="AX1695" t="str">
            <v/>
          </cell>
          <cell r="AY1695" t="str">
            <v/>
          </cell>
          <cell r="AZ1695" t="str">
            <v/>
          </cell>
          <cell r="BA1695" t="str">
            <v/>
          </cell>
          <cell r="BB1695" t="str">
            <v/>
          </cell>
          <cell r="BC1695" t="str">
            <v/>
          </cell>
        </row>
        <row r="1696">
          <cell r="AX1696" t="str">
            <v/>
          </cell>
          <cell r="AY1696" t="str">
            <v/>
          </cell>
          <cell r="AZ1696" t="str">
            <v/>
          </cell>
          <cell r="BA1696" t="str">
            <v/>
          </cell>
          <cell r="BB1696" t="str">
            <v/>
          </cell>
          <cell r="BC1696" t="str">
            <v/>
          </cell>
        </row>
        <row r="1697">
          <cell r="AX1697" t="str">
            <v/>
          </cell>
          <cell r="AY1697" t="str">
            <v/>
          </cell>
          <cell r="AZ1697" t="str">
            <v/>
          </cell>
          <cell r="BA1697" t="str">
            <v/>
          </cell>
          <cell r="BB1697" t="str">
            <v/>
          </cell>
          <cell r="BC1697" t="str">
            <v/>
          </cell>
        </row>
        <row r="1698">
          <cell r="AX1698" t="str">
            <v/>
          </cell>
          <cell r="AY1698" t="str">
            <v/>
          </cell>
          <cell r="AZ1698" t="str">
            <v/>
          </cell>
          <cell r="BA1698" t="str">
            <v/>
          </cell>
          <cell r="BB1698" t="str">
            <v/>
          </cell>
          <cell r="BC1698" t="str">
            <v/>
          </cell>
        </row>
        <row r="1699">
          <cell r="AX1699" t="str">
            <v/>
          </cell>
          <cell r="AY1699" t="str">
            <v/>
          </cell>
          <cell r="AZ1699" t="str">
            <v/>
          </cell>
          <cell r="BA1699" t="str">
            <v/>
          </cell>
          <cell r="BB1699" t="str">
            <v/>
          </cell>
          <cell r="BC1699" t="str">
            <v/>
          </cell>
        </row>
        <row r="1700">
          <cell r="AX1700" t="str">
            <v/>
          </cell>
          <cell r="AY1700" t="str">
            <v/>
          </cell>
          <cell r="AZ1700" t="str">
            <v/>
          </cell>
          <cell r="BA1700" t="str">
            <v/>
          </cell>
          <cell r="BB1700" t="str">
            <v/>
          </cell>
          <cell r="BC1700" t="str">
            <v/>
          </cell>
        </row>
        <row r="1701">
          <cell r="AX1701" t="str">
            <v/>
          </cell>
          <cell r="AY1701" t="str">
            <v/>
          </cell>
          <cell r="AZ1701" t="str">
            <v/>
          </cell>
          <cell r="BA1701" t="str">
            <v/>
          </cell>
          <cell r="BB1701" t="str">
            <v/>
          </cell>
          <cell r="BC1701" t="str">
            <v/>
          </cell>
        </row>
        <row r="1702">
          <cell r="AX1702" t="str">
            <v/>
          </cell>
          <cell r="AY1702" t="str">
            <v/>
          </cell>
          <cell r="AZ1702" t="str">
            <v/>
          </cell>
          <cell r="BA1702" t="str">
            <v/>
          </cell>
          <cell r="BB1702" t="str">
            <v/>
          </cell>
          <cell r="BC1702" t="str">
            <v/>
          </cell>
        </row>
        <row r="1703">
          <cell r="AX1703" t="str">
            <v/>
          </cell>
          <cell r="AY1703" t="str">
            <v/>
          </cell>
          <cell r="AZ1703" t="str">
            <v/>
          </cell>
          <cell r="BA1703" t="str">
            <v/>
          </cell>
          <cell r="BB1703" t="str">
            <v/>
          </cell>
          <cell r="BC1703" t="str">
            <v/>
          </cell>
        </row>
        <row r="1704">
          <cell r="AX1704" t="str">
            <v/>
          </cell>
          <cell r="AY1704" t="str">
            <v/>
          </cell>
          <cell r="AZ1704" t="str">
            <v/>
          </cell>
          <cell r="BA1704" t="str">
            <v/>
          </cell>
          <cell r="BB1704" t="str">
            <v/>
          </cell>
          <cell r="BC1704" t="str">
            <v/>
          </cell>
        </row>
        <row r="1705">
          <cell r="AX1705" t="str">
            <v/>
          </cell>
          <cell r="AY1705" t="str">
            <v/>
          </cell>
          <cell r="AZ1705" t="str">
            <v/>
          </cell>
          <cell r="BA1705" t="str">
            <v/>
          </cell>
          <cell r="BB1705" t="str">
            <v/>
          </cell>
          <cell r="BC1705" t="str">
            <v/>
          </cell>
        </row>
        <row r="1706">
          <cell r="AX1706" t="str">
            <v/>
          </cell>
          <cell r="AY1706" t="str">
            <v/>
          </cell>
          <cell r="AZ1706" t="str">
            <v/>
          </cell>
          <cell r="BA1706" t="str">
            <v/>
          </cell>
          <cell r="BB1706" t="str">
            <v/>
          </cell>
          <cell r="BC1706" t="str">
            <v/>
          </cell>
        </row>
        <row r="1707">
          <cell r="AX1707" t="str">
            <v/>
          </cell>
          <cell r="AY1707" t="str">
            <v/>
          </cell>
          <cell r="AZ1707" t="str">
            <v/>
          </cell>
          <cell r="BA1707" t="str">
            <v/>
          </cell>
          <cell r="BB1707" t="str">
            <v/>
          </cell>
          <cell r="BC1707" t="str">
            <v/>
          </cell>
        </row>
        <row r="1708">
          <cell r="AX1708" t="str">
            <v/>
          </cell>
          <cell r="AY1708" t="str">
            <v/>
          </cell>
          <cell r="AZ1708" t="str">
            <v/>
          </cell>
          <cell r="BA1708" t="str">
            <v/>
          </cell>
          <cell r="BB1708" t="str">
            <v/>
          </cell>
          <cell r="BC1708" t="str">
            <v/>
          </cell>
        </row>
        <row r="1709">
          <cell r="AX1709" t="str">
            <v/>
          </cell>
          <cell r="AY1709" t="str">
            <v/>
          </cell>
          <cell r="AZ1709" t="str">
            <v/>
          </cell>
          <cell r="BA1709" t="str">
            <v/>
          </cell>
          <cell r="BB1709" t="str">
            <v/>
          </cell>
          <cell r="BC1709" t="str">
            <v/>
          </cell>
        </row>
        <row r="1710">
          <cell r="AX1710" t="str">
            <v/>
          </cell>
          <cell r="AY1710" t="str">
            <v/>
          </cell>
          <cell r="AZ1710" t="str">
            <v/>
          </cell>
          <cell r="BA1710" t="str">
            <v/>
          </cell>
          <cell r="BB1710" t="str">
            <v/>
          </cell>
          <cell r="BC1710" t="str">
            <v/>
          </cell>
        </row>
        <row r="1711">
          <cell r="AX1711" t="str">
            <v/>
          </cell>
          <cell r="AY1711" t="str">
            <v/>
          </cell>
          <cell r="AZ1711" t="str">
            <v/>
          </cell>
          <cell r="BA1711" t="str">
            <v/>
          </cell>
          <cell r="BB1711" t="str">
            <v/>
          </cell>
          <cell r="BC1711" t="str">
            <v/>
          </cell>
        </row>
        <row r="1712">
          <cell r="AX1712" t="str">
            <v/>
          </cell>
          <cell r="AY1712" t="str">
            <v/>
          </cell>
          <cell r="AZ1712" t="str">
            <v/>
          </cell>
          <cell r="BA1712" t="str">
            <v/>
          </cell>
          <cell r="BB1712" t="str">
            <v/>
          </cell>
          <cell r="BC1712" t="str">
            <v/>
          </cell>
        </row>
        <row r="1713">
          <cell r="AX1713" t="str">
            <v/>
          </cell>
          <cell r="AY1713" t="str">
            <v/>
          </cell>
          <cell r="AZ1713" t="str">
            <v/>
          </cell>
          <cell r="BA1713" t="str">
            <v/>
          </cell>
          <cell r="BB1713" t="str">
            <v/>
          </cell>
          <cell r="BC1713" t="str">
            <v/>
          </cell>
        </row>
        <row r="1714">
          <cell r="AX1714" t="str">
            <v/>
          </cell>
          <cell r="AY1714" t="str">
            <v/>
          </cell>
          <cell r="AZ1714" t="str">
            <v/>
          </cell>
          <cell r="BA1714" t="str">
            <v/>
          </cell>
          <cell r="BB1714" t="str">
            <v/>
          </cell>
          <cell r="BC1714" t="str">
            <v/>
          </cell>
        </row>
        <row r="1715">
          <cell r="AX1715" t="str">
            <v/>
          </cell>
          <cell r="AY1715" t="str">
            <v/>
          </cell>
          <cell r="AZ1715" t="str">
            <v/>
          </cell>
          <cell r="BA1715" t="str">
            <v/>
          </cell>
          <cell r="BB1715" t="str">
            <v/>
          </cell>
          <cell r="BC1715" t="str">
            <v/>
          </cell>
        </row>
        <row r="1716">
          <cell r="AX1716" t="str">
            <v/>
          </cell>
          <cell r="AY1716" t="str">
            <v/>
          </cell>
          <cell r="AZ1716" t="str">
            <v/>
          </cell>
          <cell r="BA1716" t="str">
            <v/>
          </cell>
          <cell r="BB1716" t="str">
            <v/>
          </cell>
          <cell r="BC1716" t="str">
            <v/>
          </cell>
        </row>
        <row r="1717">
          <cell r="AX1717" t="str">
            <v/>
          </cell>
          <cell r="AY1717" t="str">
            <v/>
          </cell>
          <cell r="AZ1717" t="str">
            <v/>
          </cell>
          <cell r="BA1717" t="str">
            <v/>
          </cell>
          <cell r="BB1717" t="str">
            <v/>
          </cell>
          <cell r="BC1717" t="str">
            <v/>
          </cell>
        </row>
        <row r="1718">
          <cell r="AX1718" t="str">
            <v/>
          </cell>
          <cell r="AY1718" t="str">
            <v/>
          </cell>
          <cell r="AZ1718" t="str">
            <v/>
          </cell>
          <cell r="BA1718" t="str">
            <v/>
          </cell>
          <cell r="BB1718" t="str">
            <v/>
          </cell>
          <cell r="BC1718" t="str">
            <v/>
          </cell>
        </row>
        <row r="1719">
          <cell r="AX1719" t="str">
            <v/>
          </cell>
          <cell r="AY1719" t="str">
            <v/>
          </cell>
          <cell r="AZ1719" t="str">
            <v/>
          </cell>
          <cell r="BA1719" t="str">
            <v/>
          </cell>
          <cell r="BB1719" t="str">
            <v/>
          </cell>
          <cell r="BC1719" t="str">
            <v/>
          </cell>
        </row>
        <row r="1720">
          <cell r="AX1720" t="str">
            <v/>
          </cell>
          <cell r="AY1720" t="str">
            <v/>
          </cell>
          <cell r="AZ1720" t="str">
            <v/>
          </cell>
          <cell r="BA1720" t="str">
            <v/>
          </cell>
          <cell r="BB1720" t="str">
            <v/>
          </cell>
          <cell r="BC1720" t="str">
            <v/>
          </cell>
        </row>
        <row r="1721">
          <cell r="AX1721" t="str">
            <v/>
          </cell>
          <cell r="AY1721" t="str">
            <v/>
          </cell>
          <cell r="AZ1721" t="str">
            <v/>
          </cell>
          <cell r="BA1721" t="str">
            <v/>
          </cell>
          <cell r="BB1721" t="str">
            <v/>
          </cell>
          <cell r="BC1721" t="str">
            <v/>
          </cell>
        </row>
        <row r="1722">
          <cell r="AX1722" t="str">
            <v/>
          </cell>
          <cell r="AY1722" t="str">
            <v/>
          </cell>
          <cell r="AZ1722" t="str">
            <v/>
          </cell>
          <cell r="BA1722" t="str">
            <v/>
          </cell>
          <cell r="BB1722" t="str">
            <v/>
          </cell>
          <cell r="BC1722" t="str">
            <v/>
          </cell>
        </row>
        <row r="1723">
          <cell r="AX1723" t="str">
            <v/>
          </cell>
          <cell r="AY1723" t="str">
            <v/>
          </cell>
          <cell r="AZ1723" t="str">
            <v/>
          </cell>
          <cell r="BA1723" t="str">
            <v/>
          </cell>
          <cell r="BB1723" t="str">
            <v/>
          </cell>
          <cell r="BC1723" t="str">
            <v/>
          </cell>
        </row>
        <row r="1724">
          <cell r="AX1724" t="str">
            <v/>
          </cell>
          <cell r="AY1724" t="str">
            <v/>
          </cell>
          <cell r="AZ1724" t="str">
            <v/>
          </cell>
          <cell r="BA1724" t="str">
            <v/>
          </cell>
          <cell r="BB1724" t="str">
            <v/>
          </cell>
          <cell r="BC1724" t="str">
            <v/>
          </cell>
        </row>
        <row r="1725">
          <cell r="AX1725" t="str">
            <v/>
          </cell>
          <cell r="AY1725" t="str">
            <v/>
          </cell>
          <cell r="AZ1725" t="str">
            <v/>
          </cell>
          <cell r="BA1725" t="str">
            <v/>
          </cell>
          <cell r="BB1725" t="str">
            <v/>
          </cell>
          <cell r="BC1725" t="str">
            <v/>
          </cell>
        </row>
        <row r="1726">
          <cell r="AX1726" t="str">
            <v/>
          </cell>
          <cell r="AY1726" t="str">
            <v/>
          </cell>
          <cell r="AZ1726" t="str">
            <v/>
          </cell>
          <cell r="BA1726" t="str">
            <v/>
          </cell>
          <cell r="BB1726" t="str">
            <v/>
          </cell>
          <cell r="BC1726" t="str">
            <v/>
          </cell>
        </row>
        <row r="1727">
          <cell r="AX1727" t="str">
            <v/>
          </cell>
          <cell r="AY1727" t="str">
            <v/>
          </cell>
          <cell r="AZ1727" t="str">
            <v/>
          </cell>
          <cell r="BA1727" t="str">
            <v/>
          </cell>
          <cell r="BB1727" t="str">
            <v/>
          </cell>
          <cell r="BC1727" t="str">
            <v/>
          </cell>
        </row>
        <row r="1728">
          <cell r="AX1728" t="str">
            <v/>
          </cell>
          <cell r="AY1728" t="str">
            <v/>
          </cell>
          <cell r="AZ1728" t="str">
            <v/>
          </cell>
          <cell r="BA1728" t="str">
            <v/>
          </cell>
          <cell r="BB1728" t="str">
            <v/>
          </cell>
          <cell r="BC1728" t="str">
            <v/>
          </cell>
        </row>
        <row r="1729">
          <cell r="AX1729" t="str">
            <v/>
          </cell>
          <cell r="AY1729" t="str">
            <v/>
          </cell>
          <cell r="AZ1729" t="str">
            <v/>
          </cell>
          <cell r="BA1729" t="str">
            <v/>
          </cell>
          <cell r="BB1729" t="str">
            <v/>
          </cell>
          <cell r="BC1729" t="str">
            <v/>
          </cell>
        </row>
        <row r="1730">
          <cell r="AX1730" t="str">
            <v/>
          </cell>
          <cell r="AY1730" t="str">
            <v/>
          </cell>
          <cell r="AZ1730" t="str">
            <v/>
          </cell>
          <cell r="BA1730" t="str">
            <v/>
          </cell>
          <cell r="BB1730" t="str">
            <v/>
          </cell>
          <cell r="BC1730" t="str">
            <v/>
          </cell>
        </row>
        <row r="1731">
          <cell r="AX1731" t="str">
            <v/>
          </cell>
          <cell r="AY1731" t="str">
            <v/>
          </cell>
          <cell r="AZ1731" t="str">
            <v/>
          </cell>
          <cell r="BA1731" t="str">
            <v/>
          </cell>
          <cell r="BB1731" t="str">
            <v/>
          </cell>
          <cell r="BC1731" t="str">
            <v/>
          </cell>
        </row>
        <row r="1732">
          <cell r="AX1732" t="str">
            <v/>
          </cell>
          <cell r="AY1732" t="str">
            <v/>
          </cell>
          <cell r="AZ1732" t="str">
            <v/>
          </cell>
          <cell r="BA1732" t="str">
            <v/>
          </cell>
          <cell r="BB1732" t="str">
            <v/>
          </cell>
          <cell r="BC1732" t="str">
            <v/>
          </cell>
        </row>
        <row r="1733">
          <cell r="AX1733" t="str">
            <v/>
          </cell>
          <cell r="AY1733" t="str">
            <v/>
          </cell>
          <cell r="AZ1733" t="str">
            <v/>
          </cell>
          <cell r="BA1733" t="str">
            <v/>
          </cell>
          <cell r="BB1733" t="str">
            <v/>
          </cell>
          <cell r="BC1733" t="str">
            <v/>
          </cell>
        </row>
        <row r="1734">
          <cell r="AX1734" t="str">
            <v/>
          </cell>
          <cell r="AY1734" t="str">
            <v/>
          </cell>
          <cell r="AZ1734" t="str">
            <v/>
          </cell>
          <cell r="BA1734" t="str">
            <v/>
          </cell>
          <cell r="BB1734" t="str">
            <v/>
          </cell>
          <cell r="BC1734" t="str">
            <v/>
          </cell>
        </row>
        <row r="1735">
          <cell r="AX1735" t="str">
            <v/>
          </cell>
          <cell r="AY1735" t="str">
            <v/>
          </cell>
          <cell r="AZ1735" t="str">
            <v/>
          </cell>
          <cell r="BA1735" t="str">
            <v/>
          </cell>
          <cell r="BB1735" t="str">
            <v/>
          </cell>
          <cell r="BC1735" t="str">
            <v/>
          </cell>
        </row>
        <row r="1736">
          <cell r="AX1736" t="str">
            <v/>
          </cell>
          <cell r="AY1736" t="str">
            <v/>
          </cell>
          <cell r="AZ1736" t="str">
            <v/>
          </cell>
          <cell r="BA1736" t="str">
            <v/>
          </cell>
          <cell r="BB1736" t="str">
            <v/>
          </cell>
          <cell r="BC1736" t="str">
            <v/>
          </cell>
        </row>
        <row r="1737">
          <cell r="AX1737" t="str">
            <v/>
          </cell>
          <cell r="AY1737" t="str">
            <v/>
          </cell>
          <cell r="AZ1737" t="str">
            <v/>
          </cell>
          <cell r="BA1737" t="str">
            <v/>
          </cell>
          <cell r="BB1737" t="str">
            <v/>
          </cell>
          <cell r="BC1737" t="str">
            <v/>
          </cell>
        </row>
        <row r="1738">
          <cell r="AX1738" t="str">
            <v/>
          </cell>
          <cell r="AY1738" t="str">
            <v/>
          </cell>
          <cell r="AZ1738" t="str">
            <v/>
          </cell>
          <cell r="BA1738" t="str">
            <v/>
          </cell>
          <cell r="BB1738" t="str">
            <v/>
          </cell>
          <cell r="BC1738" t="str">
            <v/>
          </cell>
        </row>
        <row r="1739">
          <cell r="AX1739" t="str">
            <v/>
          </cell>
          <cell r="AY1739" t="str">
            <v/>
          </cell>
          <cell r="AZ1739" t="str">
            <v/>
          </cell>
          <cell r="BA1739" t="str">
            <v/>
          </cell>
          <cell r="BB1739" t="str">
            <v/>
          </cell>
          <cell r="BC1739" t="str">
            <v/>
          </cell>
        </row>
        <row r="1740">
          <cell r="AX1740" t="str">
            <v/>
          </cell>
          <cell r="AY1740" t="str">
            <v/>
          </cell>
          <cell r="AZ1740" t="str">
            <v/>
          </cell>
          <cell r="BA1740" t="str">
            <v/>
          </cell>
          <cell r="BB1740" t="str">
            <v/>
          </cell>
          <cell r="BC1740" t="str">
            <v/>
          </cell>
        </row>
        <row r="1741">
          <cell r="AX1741" t="str">
            <v/>
          </cell>
          <cell r="AY1741" t="str">
            <v/>
          </cell>
          <cell r="AZ1741" t="str">
            <v/>
          </cell>
          <cell r="BA1741" t="str">
            <v/>
          </cell>
          <cell r="BB1741" t="str">
            <v/>
          </cell>
          <cell r="BC1741" t="str">
            <v/>
          </cell>
        </row>
        <row r="1742">
          <cell r="AX1742" t="str">
            <v/>
          </cell>
          <cell r="AY1742" t="str">
            <v/>
          </cell>
          <cell r="AZ1742" t="str">
            <v/>
          </cell>
          <cell r="BA1742" t="str">
            <v/>
          </cell>
          <cell r="BB1742" t="str">
            <v/>
          </cell>
          <cell r="BC1742" t="str">
            <v/>
          </cell>
        </row>
        <row r="1743">
          <cell r="AX1743" t="str">
            <v/>
          </cell>
          <cell r="AY1743" t="str">
            <v/>
          </cell>
          <cell r="AZ1743" t="str">
            <v/>
          </cell>
          <cell r="BA1743" t="str">
            <v/>
          </cell>
          <cell r="BB1743" t="str">
            <v/>
          </cell>
          <cell r="BC1743" t="str">
            <v/>
          </cell>
        </row>
        <row r="1744">
          <cell r="AX1744" t="str">
            <v/>
          </cell>
          <cell r="AY1744" t="str">
            <v/>
          </cell>
          <cell r="AZ1744" t="str">
            <v/>
          </cell>
          <cell r="BA1744" t="str">
            <v/>
          </cell>
          <cell r="BB1744" t="str">
            <v/>
          </cell>
          <cell r="BC1744" t="str">
            <v/>
          </cell>
        </row>
        <row r="1745">
          <cell r="AX1745" t="str">
            <v/>
          </cell>
          <cell r="AY1745" t="str">
            <v/>
          </cell>
          <cell r="AZ1745" t="str">
            <v/>
          </cell>
          <cell r="BA1745" t="str">
            <v/>
          </cell>
          <cell r="BB1745" t="str">
            <v/>
          </cell>
          <cell r="BC1745" t="str">
            <v/>
          </cell>
        </row>
        <row r="1746">
          <cell r="AX1746" t="str">
            <v/>
          </cell>
          <cell r="AY1746" t="str">
            <v/>
          </cell>
          <cell r="AZ1746" t="str">
            <v/>
          </cell>
          <cell r="BA1746" t="str">
            <v/>
          </cell>
          <cell r="BB1746" t="str">
            <v/>
          </cell>
          <cell r="BC1746" t="str">
            <v/>
          </cell>
        </row>
        <row r="1747">
          <cell r="AX1747" t="str">
            <v/>
          </cell>
          <cell r="AY1747" t="str">
            <v/>
          </cell>
          <cell r="AZ1747" t="str">
            <v/>
          </cell>
          <cell r="BA1747" t="str">
            <v/>
          </cell>
          <cell r="BB1747" t="str">
            <v/>
          </cell>
          <cell r="BC1747" t="str">
            <v/>
          </cell>
        </row>
        <row r="1748">
          <cell r="AX1748" t="str">
            <v/>
          </cell>
          <cell r="AY1748" t="str">
            <v/>
          </cell>
          <cell r="AZ1748" t="str">
            <v/>
          </cell>
          <cell r="BA1748" t="str">
            <v/>
          </cell>
          <cell r="BB1748" t="str">
            <v/>
          </cell>
          <cell r="BC1748" t="str">
            <v/>
          </cell>
        </row>
        <row r="1749">
          <cell r="AX1749" t="str">
            <v/>
          </cell>
          <cell r="AY1749" t="str">
            <v/>
          </cell>
          <cell r="AZ1749" t="str">
            <v/>
          </cell>
          <cell r="BA1749" t="str">
            <v/>
          </cell>
          <cell r="BB1749" t="str">
            <v/>
          </cell>
          <cell r="BC1749" t="str">
            <v/>
          </cell>
        </row>
        <row r="1750">
          <cell r="AX1750" t="str">
            <v/>
          </cell>
          <cell r="AY1750" t="str">
            <v/>
          </cell>
          <cell r="AZ1750" t="str">
            <v/>
          </cell>
          <cell r="BA1750" t="str">
            <v/>
          </cell>
          <cell r="BB1750" t="str">
            <v/>
          </cell>
          <cell r="BC1750" t="str">
            <v/>
          </cell>
        </row>
        <row r="1751">
          <cell r="AX1751" t="str">
            <v/>
          </cell>
          <cell r="AY1751" t="str">
            <v/>
          </cell>
          <cell r="AZ1751" t="str">
            <v/>
          </cell>
          <cell r="BA1751" t="str">
            <v/>
          </cell>
          <cell r="BB1751" t="str">
            <v/>
          </cell>
          <cell r="BC1751" t="str">
            <v/>
          </cell>
        </row>
        <row r="1752">
          <cell r="AX1752" t="str">
            <v/>
          </cell>
          <cell r="AY1752" t="str">
            <v/>
          </cell>
          <cell r="AZ1752" t="str">
            <v/>
          </cell>
          <cell r="BA1752" t="str">
            <v/>
          </cell>
          <cell r="BB1752" t="str">
            <v/>
          </cell>
          <cell r="BC1752" t="str">
            <v/>
          </cell>
        </row>
        <row r="1753">
          <cell r="AX1753" t="str">
            <v/>
          </cell>
          <cell r="AY1753" t="str">
            <v/>
          </cell>
          <cell r="AZ1753" t="str">
            <v/>
          </cell>
          <cell r="BA1753" t="str">
            <v/>
          </cell>
          <cell r="BB1753" t="str">
            <v/>
          </cell>
          <cell r="BC1753" t="str">
            <v/>
          </cell>
        </row>
        <row r="1754">
          <cell r="AX1754" t="str">
            <v/>
          </cell>
          <cell r="AY1754" t="str">
            <v/>
          </cell>
          <cell r="AZ1754" t="str">
            <v/>
          </cell>
          <cell r="BA1754" t="str">
            <v/>
          </cell>
          <cell r="BB1754" t="str">
            <v/>
          </cell>
          <cell r="BC1754" t="str">
            <v/>
          </cell>
        </row>
        <row r="1755">
          <cell r="AX1755" t="str">
            <v/>
          </cell>
          <cell r="AY1755" t="str">
            <v/>
          </cell>
          <cell r="AZ1755" t="str">
            <v/>
          </cell>
          <cell r="BA1755" t="str">
            <v/>
          </cell>
          <cell r="BB1755" t="str">
            <v/>
          </cell>
          <cell r="BC1755" t="str">
            <v/>
          </cell>
        </row>
        <row r="1756">
          <cell r="AX1756" t="str">
            <v/>
          </cell>
          <cell r="AY1756" t="str">
            <v/>
          </cell>
          <cell r="AZ1756" t="str">
            <v/>
          </cell>
          <cell r="BA1756" t="str">
            <v/>
          </cell>
          <cell r="BB1756" t="str">
            <v/>
          </cell>
          <cell r="BC1756" t="str">
            <v/>
          </cell>
        </row>
        <row r="1757">
          <cell r="AX1757" t="str">
            <v/>
          </cell>
          <cell r="AY1757" t="str">
            <v/>
          </cell>
          <cell r="AZ1757" t="str">
            <v/>
          </cell>
          <cell r="BA1757" t="str">
            <v/>
          </cell>
          <cell r="BB1757" t="str">
            <v/>
          </cell>
          <cell r="BC1757" t="str">
            <v/>
          </cell>
        </row>
        <row r="1758">
          <cell r="AX1758" t="str">
            <v/>
          </cell>
          <cell r="AY1758" t="str">
            <v/>
          </cell>
          <cell r="AZ1758" t="str">
            <v/>
          </cell>
          <cell r="BA1758" t="str">
            <v/>
          </cell>
          <cell r="BB1758" t="str">
            <v/>
          </cell>
          <cell r="BC1758" t="str">
            <v/>
          </cell>
        </row>
        <row r="1759">
          <cell r="AX1759" t="str">
            <v/>
          </cell>
          <cell r="AY1759" t="str">
            <v/>
          </cell>
          <cell r="AZ1759" t="str">
            <v/>
          </cell>
          <cell r="BA1759" t="str">
            <v/>
          </cell>
          <cell r="BB1759" t="str">
            <v/>
          </cell>
          <cell r="BC1759" t="str">
            <v/>
          </cell>
        </row>
        <row r="1760">
          <cell r="AX1760" t="str">
            <v/>
          </cell>
          <cell r="AY1760" t="str">
            <v/>
          </cell>
          <cell r="AZ1760" t="str">
            <v/>
          </cell>
          <cell r="BA1760" t="str">
            <v/>
          </cell>
          <cell r="BB1760" t="str">
            <v/>
          </cell>
          <cell r="BC1760" t="str">
            <v/>
          </cell>
        </row>
        <row r="1761">
          <cell r="AX1761" t="str">
            <v/>
          </cell>
          <cell r="AY1761" t="str">
            <v/>
          </cell>
          <cell r="AZ1761" t="str">
            <v/>
          </cell>
          <cell r="BA1761" t="str">
            <v/>
          </cell>
          <cell r="BB1761" t="str">
            <v/>
          </cell>
          <cell r="BC1761" t="str">
            <v/>
          </cell>
        </row>
        <row r="1762">
          <cell r="AX1762" t="str">
            <v/>
          </cell>
          <cell r="AY1762" t="str">
            <v/>
          </cell>
          <cell r="AZ1762" t="str">
            <v/>
          </cell>
          <cell r="BA1762" t="str">
            <v/>
          </cell>
          <cell r="BB1762" t="str">
            <v/>
          </cell>
          <cell r="BC1762" t="str">
            <v/>
          </cell>
        </row>
        <row r="1763">
          <cell r="AX1763" t="str">
            <v/>
          </cell>
          <cell r="AY1763" t="str">
            <v/>
          </cell>
          <cell r="AZ1763" t="str">
            <v/>
          </cell>
          <cell r="BA1763" t="str">
            <v/>
          </cell>
          <cell r="BB1763" t="str">
            <v/>
          </cell>
          <cell r="BC1763" t="str">
            <v/>
          </cell>
        </row>
        <row r="1764">
          <cell r="AX1764" t="str">
            <v/>
          </cell>
          <cell r="AY1764" t="str">
            <v/>
          </cell>
          <cell r="AZ1764" t="str">
            <v/>
          </cell>
          <cell r="BA1764" t="str">
            <v/>
          </cell>
          <cell r="BB1764" t="str">
            <v/>
          </cell>
          <cell r="BC1764" t="str">
            <v/>
          </cell>
        </row>
        <row r="1765">
          <cell r="AX1765" t="str">
            <v/>
          </cell>
          <cell r="AY1765" t="str">
            <v/>
          </cell>
          <cell r="AZ1765" t="str">
            <v/>
          </cell>
          <cell r="BA1765" t="str">
            <v/>
          </cell>
          <cell r="BB1765" t="str">
            <v/>
          </cell>
          <cell r="BC1765" t="str">
            <v/>
          </cell>
        </row>
        <row r="1766">
          <cell r="AX1766" t="str">
            <v/>
          </cell>
          <cell r="AY1766" t="str">
            <v/>
          </cell>
          <cell r="AZ1766" t="str">
            <v/>
          </cell>
          <cell r="BA1766" t="str">
            <v/>
          </cell>
          <cell r="BB1766" t="str">
            <v/>
          </cell>
          <cell r="BC1766" t="str">
            <v/>
          </cell>
        </row>
        <row r="1767">
          <cell r="AX1767" t="str">
            <v/>
          </cell>
          <cell r="AY1767" t="str">
            <v/>
          </cell>
          <cell r="AZ1767" t="str">
            <v/>
          </cell>
          <cell r="BA1767" t="str">
            <v/>
          </cell>
          <cell r="BB1767" t="str">
            <v/>
          </cell>
          <cell r="BC1767" t="str">
            <v/>
          </cell>
        </row>
        <row r="1768">
          <cell r="AX1768" t="str">
            <v/>
          </cell>
          <cell r="AY1768" t="str">
            <v/>
          </cell>
          <cell r="AZ1768" t="str">
            <v/>
          </cell>
          <cell r="BA1768" t="str">
            <v/>
          </cell>
          <cell r="BB1768" t="str">
            <v/>
          </cell>
          <cell r="BC1768" t="str">
            <v/>
          </cell>
        </row>
        <row r="1769">
          <cell r="AX1769" t="str">
            <v/>
          </cell>
          <cell r="AY1769" t="str">
            <v/>
          </cell>
          <cell r="AZ1769" t="str">
            <v/>
          </cell>
          <cell r="BA1769" t="str">
            <v/>
          </cell>
          <cell r="BB1769" t="str">
            <v/>
          </cell>
          <cell r="BC1769" t="str">
            <v/>
          </cell>
        </row>
        <row r="1770">
          <cell r="AX1770" t="str">
            <v/>
          </cell>
          <cell r="AY1770" t="str">
            <v/>
          </cell>
          <cell r="AZ1770" t="str">
            <v/>
          </cell>
          <cell r="BA1770" t="str">
            <v/>
          </cell>
          <cell r="BB1770" t="str">
            <v/>
          </cell>
          <cell r="BC1770" t="str">
            <v/>
          </cell>
        </row>
        <row r="1771">
          <cell r="AX1771" t="str">
            <v/>
          </cell>
          <cell r="AY1771" t="str">
            <v/>
          </cell>
          <cell r="AZ1771" t="str">
            <v/>
          </cell>
          <cell r="BA1771" t="str">
            <v/>
          </cell>
          <cell r="BB1771" t="str">
            <v/>
          </cell>
          <cell r="BC1771" t="str">
            <v/>
          </cell>
        </row>
        <row r="1772">
          <cell r="AX1772" t="str">
            <v/>
          </cell>
          <cell r="AY1772" t="str">
            <v/>
          </cell>
          <cell r="AZ1772" t="str">
            <v/>
          </cell>
          <cell r="BA1772" t="str">
            <v/>
          </cell>
          <cell r="BB1772" t="str">
            <v/>
          </cell>
          <cell r="BC1772" t="str">
            <v/>
          </cell>
        </row>
        <row r="1773">
          <cell r="AX1773" t="str">
            <v/>
          </cell>
          <cell r="AY1773" t="str">
            <v/>
          </cell>
          <cell r="AZ1773" t="str">
            <v/>
          </cell>
          <cell r="BA1773" t="str">
            <v/>
          </cell>
          <cell r="BB1773" t="str">
            <v/>
          </cell>
          <cell r="BC1773" t="str">
            <v/>
          </cell>
        </row>
        <row r="1774">
          <cell r="AX1774" t="str">
            <v/>
          </cell>
          <cell r="AY1774" t="str">
            <v/>
          </cell>
          <cell r="AZ1774" t="str">
            <v/>
          </cell>
          <cell r="BA1774" t="str">
            <v/>
          </cell>
          <cell r="BB1774" t="str">
            <v/>
          </cell>
          <cell r="BC1774" t="str">
            <v/>
          </cell>
        </row>
        <row r="1775">
          <cell r="AX1775" t="str">
            <v/>
          </cell>
          <cell r="AY1775" t="str">
            <v/>
          </cell>
          <cell r="AZ1775" t="str">
            <v/>
          </cell>
          <cell r="BA1775" t="str">
            <v/>
          </cell>
          <cell r="BB1775" t="str">
            <v/>
          </cell>
          <cell r="BC1775" t="str">
            <v/>
          </cell>
        </row>
        <row r="1776">
          <cell r="AX1776" t="str">
            <v/>
          </cell>
          <cell r="AY1776" t="str">
            <v/>
          </cell>
          <cell r="AZ1776" t="str">
            <v/>
          </cell>
          <cell r="BA1776" t="str">
            <v/>
          </cell>
          <cell r="BB1776" t="str">
            <v/>
          </cell>
          <cell r="BC1776" t="str">
            <v/>
          </cell>
        </row>
        <row r="1777">
          <cell r="AX1777" t="str">
            <v/>
          </cell>
          <cell r="AY1777" t="str">
            <v/>
          </cell>
          <cell r="AZ1777" t="str">
            <v/>
          </cell>
          <cell r="BA1777" t="str">
            <v/>
          </cell>
          <cell r="BB1777" t="str">
            <v/>
          </cell>
          <cell r="BC1777" t="str">
            <v/>
          </cell>
        </row>
        <row r="1778">
          <cell r="AX1778" t="str">
            <v/>
          </cell>
          <cell r="AY1778" t="str">
            <v/>
          </cell>
          <cell r="AZ1778" t="str">
            <v/>
          </cell>
          <cell r="BA1778" t="str">
            <v/>
          </cell>
          <cell r="BB1778" t="str">
            <v/>
          </cell>
          <cell r="BC1778" t="str">
            <v/>
          </cell>
        </row>
        <row r="1779">
          <cell r="AX1779" t="str">
            <v/>
          </cell>
          <cell r="AY1779" t="str">
            <v/>
          </cell>
          <cell r="AZ1779" t="str">
            <v/>
          </cell>
          <cell r="BA1779" t="str">
            <v/>
          </cell>
          <cell r="BB1779" t="str">
            <v/>
          </cell>
          <cell r="BC1779" t="str">
            <v/>
          </cell>
        </row>
        <row r="1780">
          <cell r="AX1780" t="str">
            <v/>
          </cell>
          <cell r="AY1780" t="str">
            <v/>
          </cell>
          <cell r="AZ1780" t="str">
            <v/>
          </cell>
          <cell r="BA1780" t="str">
            <v/>
          </cell>
          <cell r="BB1780" t="str">
            <v/>
          </cell>
          <cell r="BC1780" t="str">
            <v/>
          </cell>
        </row>
        <row r="1781">
          <cell r="AX1781" t="str">
            <v/>
          </cell>
          <cell r="AY1781" t="str">
            <v/>
          </cell>
          <cell r="AZ1781" t="str">
            <v/>
          </cell>
          <cell r="BA1781" t="str">
            <v/>
          </cell>
          <cell r="BB1781" t="str">
            <v/>
          </cell>
          <cell r="BC1781" t="str">
            <v/>
          </cell>
        </row>
        <row r="1782">
          <cell r="AX1782" t="str">
            <v/>
          </cell>
          <cell r="AY1782" t="str">
            <v/>
          </cell>
          <cell r="AZ1782" t="str">
            <v/>
          </cell>
          <cell r="BA1782" t="str">
            <v/>
          </cell>
          <cell r="BB1782" t="str">
            <v/>
          </cell>
          <cell r="BC1782" t="str">
            <v/>
          </cell>
        </row>
        <row r="1783">
          <cell r="AX1783" t="str">
            <v/>
          </cell>
          <cell r="AY1783" t="str">
            <v/>
          </cell>
          <cell r="AZ1783" t="str">
            <v/>
          </cell>
          <cell r="BA1783" t="str">
            <v/>
          </cell>
          <cell r="BB1783" t="str">
            <v/>
          </cell>
          <cell r="BC1783" t="str">
            <v/>
          </cell>
        </row>
        <row r="1784">
          <cell r="AX1784" t="str">
            <v/>
          </cell>
          <cell r="AY1784" t="str">
            <v/>
          </cell>
          <cell r="AZ1784" t="str">
            <v/>
          </cell>
          <cell r="BA1784" t="str">
            <v/>
          </cell>
          <cell r="BB1784" t="str">
            <v/>
          </cell>
          <cell r="BC1784" t="str">
            <v/>
          </cell>
        </row>
        <row r="1785">
          <cell r="AX1785" t="str">
            <v/>
          </cell>
          <cell r="AY1785" t="str">
            <v/>
          </cell>
          <cell r="AZ1785" t="str">
            <v/>
          </cell>
          <cell r="BA1785" t="str">
            <v/>
          </cell>
          <cell r="BB1785" t="str">
            <v/>
          </cell>
          <cell r="BC1785" t="str">
            <v/>
          </cell>
        </row>
        <row r="1786">
          <cell r="AX1786" t="str">
            <v/>
          </cell>
          <cell r="AY1786" t="str">
            <v/>
          </cell>
          <cell r="AZ1786" t="str">
            <v/>
          </cell>
          <cell r="BA1786" t="str">
            <v/>
          </cell>
          <cell r="BB1786" t="str">
            <v/>
          </cell>
          <cell r="BC1786" t="str">
            <v/>
          </cell>
        </row>
        <row r="1787">
          <cell r="AX1787" t="str">
            <v/>
          </cell>
          <cell r="AY1787" t="str">
            <v/>
          </cell>
          <cell r="AZ1787" t="str">
            <v/>
          </cell>
          <cell r="BA1787" t="str">
            <v/>
          </cell>
          <cell r="BB1787" t="str">
            <v/>
          </cell>
          <cell r="BC1787" t="str">
            <v/>
          </cell>
        </row>
        <row r="1788">
          <cell r="AX1788" t="str">
            <v/>
          </cell>
          <cell r="AY1788" t="str">
            <v/>
          </cell>
          <cell r="AZ1788" t="str">
            <v/>
          </cell>
          <cell r="BA1788" t="str">
            <v/>
          </cell>
          <cell r="BB1788" t="str">
            <v/>
          </cell>
          <cell r="BC1788" t="str">
            <v/>
          </cell>
        </row>
        <row r="1789">
          <cell r="AX1789" t="str">
            <v/>
          </cell>
          <cell r="AY1789" t="str">
            <v/>
          </cell>
          <cell r="AZ1789" t="str">
            <v/>
          </cell>
          <cell r="BA1789" t="str">
            <v/>
          </cell>
          <cell r="BB1789" t="str">
            <v/>
          </cell>
          <cell r="BC1789" t="str">
            <v/>
          </cell>
        </row>
        <row r="1790">
          <cell r="AX1790" t="str">
            <v/>
          </cell>
          <cell r="AY1790" t="str">
            <v/>
          </cell>
          <cell r="AZ1790" t="str">
            <v/>
          </cell>
          <cell r="BA1790" t="str">
            <v/>
          </cell>
          <cell r="BB1790" t="str">
            <v/>
          </cell>
          <cell r="BC1790" t="str">
            <v/>
          </cell>
        </row>
        <row r="1791">
          <cell r="AX1791" t="str">
            <v/>
          </cell>
          <cell r="AY1791" t="str">
            <v/>
          </cell>
          <cell r="AZ1791" t="str">
            <v/>
          </cell>
          <cell r="BA1791" t="str">
            <v/>
          </cell>
          <cell r="BB1791" t="str">
            <v/>
          </cell>
          <cell r="BC1791" t="str">
            <v/>
          </cell>
        </row>
        <row r="1792">
          <cell r="AX1792" t="str">
            <v/>
          </cell>
          <cell r="AY1792" t="str">
            <v/>
          </cell>
          <cell r="AZ1792" t="str">
            <v/>
          </cell>
          <cell r="BA1792" t="str">
            <v/>
          </cell>
          <cell r="BB1792" t="str">
            <v/>
          </cell>
          <cell r="BC1792" t="str">
            <v/>
          </cell>
        </row>
        <row r="1793">
          <cell r="AX1793" t="str">
            <v/>
          </cell>
          <cell r="AY1793" t="str">
            <v/>
          </cell>
          <cell r="AZ1793" t="str">
            <v/>
          </cell>
          <cell r="BA1793" t="str">
            <v/>
          </cell>
          <cell r="BB1793" t="str">
            <v/>
          </cell>
          <cell r="BC1793" t="str">
            <v/>
          </cell>
        </row>
        <row r="1794">
          <cell r="AX1794" t="str">
            <v/>
          </cell>
          <cell r="AY1794" t="str">
            <v/>
          </cell>
          <cell r="AZ1794" t="str">
            <v/>
          </cell>
          <cell r="BA1794" t="str">
            <v/>
          </cell>
          <cell r="BB1794" t="str">
            <v/>
          </cell>
          <cell r="BC1794" t="str">
            <v/>
          </cell>
        </row>
        <row r="1795">
          <cell r="AX1795" t="str">
            <v/>
          </cell>
          <cell r="AY1795" t="str">
            <v/>
          </cell>
          <cell r="AZ1795" t="str">
            <v/>
          </cell>
          <cell r="BA1795" t="str">
            <v/>
          </cell>
          <cell r="BB1795" t="str">
            <v/>
          </cell>
          <cell r="BC1795" t="str">
            <v/>
          </cell>
        </row>
        <row r="1796">
          <cell r="AX1796" t="str">
            <v/>
          </cell>
          <cell r="AY1796" t="str">
            <v/>
          </cell>
          <cell r="AZ1796" t="str">
            <v/>
          </cell>
          <cell r="BA1796" t="str">
            <v/>
          </cell>
          <cell r="BB1796" t="str">
            <v/>
          </cell>
          <cell r="BC1796" t="str">
            <v/>
          </cell>
        </row>
        <row r="1797">
          <cell r="AX1797" t="str">
            <v/>
          </cell>
          <cell r="AY1797" t="str">
            <v/>
          </cell>
          <cell r="AZ1797" t="str">
            <v/>
          </cell>
          <cell r="BA1797" t="str">
            <v/>
          </cell>
          <cell r="BB1797" t="str">
            <v/>
          </cell>
          <cell r="BC1797" t="str">
            <v/>
          </cell>
        </row>
        <row r="1798">
          <cell r="AX1798" t="str">
            <v/>
          </cell>
          <cell r="AY1798" t="str">
            <v/>
          </cell>
          <cell r="AZ1798" t="str">
            <v/>
          </cell>
          <cell r="BA1798" t="str">
            <v/>
          </cell>
          <cell r="BB1798" t="str">
            <v/>
          </cell>
          <cell r="BC1798" t="str">
            <v/>
          </cell>
        </row>
        <row r="1799">
          <cell r="AX1799" t="str">
            <v/>
          </cell>
          <cell r="AY1799" t="str">
            <v/>
          </cell>
          <cell r="AZ1799" t="str">
            <v/>
          </cell>
          <cell r="BA1799" t="str">
            <v/>
          </cell>
          <cell r="BB1799" t="str">
            <v/>
          </cell>
          <cell r="BC1799" t="str">
            <v/>
          </cell>
        </row>
        <row r="1800">
          <cell r="AX1800" t="str">
            <v/>
          </cell>
          <cell r="AY1800" t="str">
            <v/>
          </cell>
          <cell r="AZ1800" t="str">
            <v/>
          </cell>
          <cell r="BA1800" t="str">
            <v/>
          </cell>
          <cell r="BB1800" t="str">
            <v/>
          </cell>
          <cell r="BC1800" t="str">
            <v/>
          </cell>
        </row>
        <row r="1801">
          <cell r="AX1801" t="str">
            <v/>
          </cell>
          <cell r="AY1801" t="str">
            <v/>
          </cell>
          <cell r="AZ1801" t="str">
            <v/>
          </cell>
          <cell r="BA1801" t="str">
            <v/>
          </cell>
          <cell r="BB1801" t="str">
            <v/>
          </cell>
          <cell r="BC1801" t="str">
            <v/>
          </cell>
        </row>
        <row r="1802">
          <cell r="AX1802" t="str">
            <v/>
          </cell>
          <cell r="AY1802" t="str">
            <v/>
          </cell>
          <cell r="AZ1802" t="str">
            <v/>
          </cell>
          <cell r="BA1802" t="str">
            <v/>
          </cell>
          <cell r="BB1802" t="str">
            <v/>
          </cell>
          <cell r="BC1802" t="str">
            <v/>
          </cell>
        </row>
        <row r="1803">
          <cell r="AX1803" t="str">
            <v/>
          </cell>
          <cell r="AY1803" t="str">
            <v/>
          </cell>
          <cell r="AZ1803" t="str">
            <v/>
          </cell>
          <cell r="BA1803" t="str">
            <v/>
          </cell>
          <cell r="BB1803" t="str">
            <v/>
          </cell>
          <cell r="BC1803" t="str">
            <v/>
          </cell>
        </row>
        <row r="1804">
          <cell r="AX1804" t="str">
            <v/>
          </cell>
          <cell r="AY1804" t="str">
            <v/>
          </cell>
          <cell r="AZ1804" t="str">
            <v/>
          </cell>
          <cell r="BA1804" t="str">
            <v/>
          </cell>
          <cell r="BB1804" t="str">
            <v/>
          </cell>
          <cell r="BC1804" t="str">
            <v/>
          </cell>
        </row>
        <row r="1805">
          <cell r="AX1805" t="str">
            <v/>
          </cell>
          <cell r="AY1805" t="str">
            <v/>
          </cell>
          <cell r="AZ1805" t="str">
            <v/>
          </cell>
          <cell r="BA1805" t="str">
            <v/>
          </cell>
          <cell r="BB1805" t="str">
            <v/>
          </cell>
          <cell r="BC1805" t="str">
            <v/>
          </cell>
        </row>
        <row r="1806">
          <cell r="AX1806" t="str">
            <v/>
          </cell>
          <cell r="AY1806" t="str">
            <v/>
          </cell>
          <cell r="AZ1806" t="str">
            <v/>
          </cell>
          <cell r="BA1806" t="str">
            <v/>
          </cell>
          <cell r="BB1806" t="str">
            <v/>
          </cell>
          <cell r="BC1806" t="str">
            <v/>
          </cell>
        </row>
        <row r="1807">
          <cell r="AX1807" t="str">
            <v/>
          </cell>
          <cell r="AY1807" t="str">
            <v/>
          </cell>
          <cell r="AZ1807" t="str">
            <v/>
          </cell>
          <cell r="BA1807" t="str">
            <v/>
          </cell>
          <cell r="BB1807" t="str">
            <v/>
          </cell>
          <cell r="BC1807" t="str">
            <v/>
          </cell>
        </row>
        <row r="1808">
          <cell r="AX1808" t="str">
            <v/>
          </cell>
          <cell r="AY1808" t="str">
            <v/>
          </cell>
          <cell r="AZ1808" t="str">
            <v/>
          </cell>
          <cell r="BA1808" t="str">
            <v/>
          </cell>
          <cell r="BB1808" t="str">
            <v/>
          </cell>
          <cell r="BC1808" t="str">
            <v/>
          </cell>
        </row>
        <row r="1809">
          <cell r="AX1809" t="str">
            <v/>
          </cell>
          <cell r="AY1809" t="str">
            <v/>
          </cell>
          <cell r="AZ1809" t="str">
            <v/>
          </cell>
          <cell r="BA1809" t="str">
            <v/>
          </cell>
          <cell r="BB1809" t="str">
            <v/>
          </cell>
          <cell r="BC1809" t="str">
            <v/>
          </cell>
        </row>
        <row r="1810">
          <cell r="AX1810" t="str">
            <v/>
          </cell>
          <cell r="AY1810" t="str">
            <v/>
          </cell>
          <cell r="AZ1810" t="str">
            <v/>
          </cell>
          <cell r="BA1810" t="str">
            <v/>
          </cell>
          <cell r="BB1810" t="str">
            <v/>
          </cell>
          <cell r="BC1810" t="str">
            <v/>
          </cell>
        </row>
        <row r="1811">
          <cell r="AX1811" t="str">
            <v/>
          </cell>
          <cell r="AY1811" t="str">
            <v/>
          </cell>
          <cell r="AZ1811" t="str">
            <v/>
          </cell>
          <cell r="BA1811" t="str">
            <v/>
          </cell>
          <cell r="BB1811" t="str">
            <v/>
          </cell>
          <cell r="BC1811" t="str">
            <v/>
          </cell>
        </row>
        <row r="1812">
          <cell r="AX1812" t="str">
            <v/>
          </cell>
          <cell r="AY1812" t="str">
            <v/>
          </cell>
          <cell r="AZ1812" t="str">
            <v/>
          </cell>
          <cell r="BA1812" t="str">
            <v/>
          </cell>
          <cell r="BB1812" t="str">
            <v/>
          </cell>
          <cell r="BC1812" t="str">
            <v/>
          </cell>
        </row>
        <row r="1813">
          <cell r="AX1813" t="str">
            <v/>
          </cell>
          <cell r="AY1813" t="str">
            <v/>
          </cell>
          <cell r="AZ1813" t="str">
            <v/>
          </cell>
          <cell r="BA1813" t="str">
            <v/>
          </cell>
          <cell r="BB1813" t="str">
            <v/>
          </cell>
          <cell r="BC1813" t="str">
            <v/>
          </cell>
        </row>
        <row r="1814">
          <cell r="AX1814" t="str">
            <v/>
          </cell>
          <cell r="AY1814" t="str">
            <v/>
          </cell>
          <cell r="AZ1814" t="str">
            <v/>
          </cell>
          <cell r="BA1814" t="str">
            <v/>
          </cell>
          <cell r="BB1814" t="str">
            <v/>
          </cell>
          <cell r="BC1814" t="str">
            <v/>
          </cell>
        </row>
        <row r="1815">
          <cell r="AX1815" t="str">
            <v/>
          </cell>
          <cell r="AY1815" t="str">
            <v/>
          </cell>
          <cell r="AZ1815" t="str">
            <v/>
          </cell>
          <cell r="BA1815" t="str">
            <v/>
          </cell>
          <cell r="BB1815" t="str">
            <v/>
          </cell>
          <cell r="BC1815" t="str">
            <v/>
          </cell>
        </row>
        <row r="1816">
          <cell r="AX1816" t="str">
            <v/>
          </cell>
          <cell r="AY1816" t="str">
            <v/>
          </cell>
          <cell r="AZ1816" t="str">
            <v/>
          </cell>
          <cell r="BA1816" t="str">
            <v/>
          </cell>
          <cell r="BB1816" t="str">
            <v/>
          </cell>
          <cell r="BC1816" t="str">
            <v/>
          </cell>
        </row>
        <row r="1817">
          <cell r="AX1817" t="str">
            <v/>
          </cell>
          <cell r="AY1817" t="str">
            <v/>
          </cell>
          <cell r="AZ1817" t="str">
            <v/>
          </cell>
          <cell r="BA1817" t="str">
            <v/>
          </cell>
          <cell r="BB1817" t="str">
            <v/>
          </cell>
          <cell r="BC1817" t="str">
            <v/>
          </cell>
        </row>
        <row r="1818">
          <cell r="AX1818" t="str">
            <v/>
          </cell>
          <cell r="AY1818" t="str">
            <v/>
          </cell>
          <cell r="AZ1818" t="str">
            <v/>
          </cell>
          <cell r="BA1818" t="str">
            <v/>
          </cell>
          <cell r="BB1818" t="str">
            <v/>
          </cell>
          <cell r="BC1818" t="str">
            <v/>
          </cell>
        </row>
        <row r="1819">
          <cell r="AX1819" t="str">
            <v/>
          </cell>
          <cell r="AY1819" t="str">
            <v/>
          </cell>
          <cell r="AZ1819" t="str">
            <v/>
          </cell>
          <cell r="BA1819" t="str">
            <v/>
          </cell>
          <cell r="BB1819" t="str">
            <v/>
          </cell>
          <cell r="BC1819" t="str">
            <v/>
          </cell>
        </row>
        <row r="1820">
          <cell r="AX1820" t="str">
            <v/>
          </cell>
          <cell r="AY1820" t="str">
            <v/>
          </cell>
          <cell r="AZ1820" t="str">
            <v/>
          </cell>
          <cell r="BA1820" t="str">
            <v/>
          </cell>
          <cell r="BB1820" t="str">
            <v/>
          </cell>
          <cell r="BC1820" t="str">
            <v/>
          </cell>
        </row>
        <row r="1821">
          <cell r="AX1821" t="str">
            <v/>
          </cell>
          <cell r="AY1821" t="str">
            <v/>
          </cell>
          <cell r="AZ1821" t="str">
            <v/>
          </cell>
          <cell r="BA1821" t="str">
            <v/>
          </cell>
          <cell r="BB1821" t="str">
            <v/>
          </cell>
          <cell r="BC1821" t="str">
            <v/>
          </cell>
        </row>
        <row r="1822">
          <cell r="AX1822" t="str">
            <v/>
          </cell>
          <cell r="AY1822" t="str">
            <v/>
          </cell>
          <cell r="AZ1822" t="str">
            <v/>
          </cell>
          <cell r="BA1822" t="str">
            <v/>
          </cell>
          <cell r="BB1822" t="str">
            <v/>
          </cell>
          <cell r="BC1822" t="str">
            <v/>
          </cell>
        </row>
        <row r="1823">
          <cell r="AX1823" t="str">
            <v/>
          </cell>
          <cell r="AY1823" t="str">
            <v/>
          </cell>
          <cell r="AZ1823" t="str">
            <v/>
          </cell>
          <cell r="BA1823" t="str">
            <v/>
          </cell>
          <cell r="BB1823" t="str">
            <v/>
          </cell>
          <cell r="BC1823" t="str">
            <v/>
          </cell>
        </row>
        <row r="1824">
          <cell r="AX1824" t="str">
            <v/>
          </cell>
          <cell r="AY1824" t="str">
            <v/>
          </cell>
          <cell r="AZ1824" t="str">
            <v/>
          </cell>
          <cell r="BA1824" t="str">
            <v/>
          </cell>
          <cell r="BB1824" t="str">
            <v/>
          </cell>
          <cell r="BC1824" t="str">
            <v/>
          </cell>
        </row>
        <row r="1825">
          <cell r="AX1825" t="str">
            <v/>
          </cell>
          <cell r="AY1825" t="str">
            <v/>
          </cell>
          <cell r="AZ1825" t="str">
            <v/>
          </cell>
          <cell r="BA1825" t="str">
            <v/>
          </cell>
          <cell r="BB1825" t="str">
            <v/>
          </cell>
          <cell r="BC1825" t="str">
            <v/>
          </cell>
        </row>
        <row r="1826">
          <cell r="AX1826" t="str">
            <v/>
          </cell>
          <cell r="AY1826" t="str">
            <v/>
          </cell>
          <cell r="AZ1826" t="str">
            <v/>
          </cell>
          <cell r="BA1826" t="str">
            <v/>
          </cell>
          <cell r="BB1826" t="str">
            <v/>
          </cell>
          <cell r="BC1826" t="str">
            <v/>
          </cell>
        </row>
        <row r="1827">
          <cell r="AX1827" t="str">
            <v/>
          </cell>
          <cell r="AY1827" t="str">
            <v/>
          </cell>
          <cell r="AZ1827" t="str">
            <v/>
          </cell>
          <cell r="BA1827" t="str">
            <v/>
          </cell>
          <cell r="BB1827" t="str">
            <v/>
          </cell>
          <cell r="BC1827" t="str">
            <v/>
          </cell>
        </row>
        <row r="1828">
          <cell r="AX1828" t="str">
            <v/>
          </cell>
          <cell r="AY1828" t="str">
            <v/>
          </cell>
          <cell r="AZ1828" t="str">
            <v/>
          </cell>
          <cell r="BA1828" t="str">
            <v/>
          </cell>
          <cell r="BB1828" t="str">
            <v/>
          </cell>
          <cell r="BC1828" t="str">
            <v/>
          </cell>
        </row>
        <row r="1829">
          <cell r="AX1829" t="str">
            <v/>
          </cell>
          <cell r="AY1829" t="str">
            <v/>
          </cell>
          <cell r="AZ1829" t="str">
            <v/>
          </cell>
          <cell r="BA1829" t="str">
            <v/>
          </cell>
          <cell r="BB1829" t="str">
            <v/>
          </cell>
          <cell r="BC1829" t="str">
            <v/>
          </cell>
        </row>
        <row r="1830">
          <cell r="AX1830" t="str">
            <v/>
          </cell>
          <cell r="AY1830" t="str">
            <v/>
          </cell>
          <cell r="AZ1830" t="str">
            <v/>
          </cell>
          <cell r="BA1830" t="str">
            <v/>
          </cell>
          <cell r="BB1830" t="str">
            <v/>
          </cell>
          <cell r="BC1830" t="str">
            <v/>
          </cell>
        </row>
        <row r="1831">
          <cell r="AX1831" t="str">
            <v/>
          </cell>
          <cell r="AY1831" t="str">
            <v/>
          </cell>
          <cell r="AZ1831" t="str">
            <v/>
          </cell>
          <cell r="BA1831" t="str">
            <v/>
          </cell>
          <cell r="BB1831" t="str">
            <v/>
          </cell>
          <cell r="BC1831" t="str">
            <v/>
          </cell>
        </row>
        <row r="1832">
          <cell r="AX1832" t="str">
            <v/>
          </cell>
          <cell r="AY1832" t="str">
            <v/>
          </cell>
          <cell r="AZ1832" t="str">
            <v/>
          </cell>
          <cell r="BA1832" t="str">
            <v/>
          </cell>
          <cell r="BB1832" t="str">
            <v/>
          </cell>
          <cell r="BC1832" t="str">
            <v/>
          </cell>
        </row>
        <row r="1833">
          <cell r="AX1833" t="str">
            <v/>
          </cell>
          <cell r="AY1833" t="str">
            <v/>
          </cell>
          <cell r="AZ1833" t="str">
            <v/>
          </cell>
          <cell r="BA1833" t="str">
            <v/>
          </cell>
          <cell r="BB1833" t="str">
            <v/>
          </cell>
          <cell r="BC1833" t="str">
            <v/>
          </cell>
        </row>
        <row r="1834">
          <cell r="AX1834" t="str">
            <v/>
          </cell>
          <cell r="AY1834" t="str">
            <v/>
          </cell>
          <cell r="AZ1834" t="str">
            <v/>
          </cell>
          <cell r="BA1834" t="str">
            <v/>
          </cell>
          <cell r="BB1834" t="str">
            <v/>
          </cell>
          <cell r="BC1834" t="str">
            <v/>
          </cell>
        </row>
        <row r="1835">
          <cell r="AX1835" t="str">
            <v/>
          </cell>
          <cell r="AY1835" t="str">
            <v/>
          </cell>
          <cell r="AZ1835" t="str">
            <v/>
          </cell>
          <cell r="BA1835" t="str">
            <v/>
          </cell>
          <cell r="BB1835" t="str">
            <v/>
          </cell>
          <cell r="BC1835" t="str">
            <v/>
          </cell>
        </row>
        <row r="1836">
          <cell r="AX1836" t="str">
            <v/>
          </cell>
          <cell r="AY1836" t="str">
            <v/>
          </cell>
          <cell r="AZ1836" t="str">
            <v/>
          </cell>
          <cell r="BA1836" t="str">
            <v/>
          </cell>
          <cell r="BB1836" t="str">
            <v/>
          </cell>
          <cell r="BC1836" t="str">
            <v/>
          </cell>
        </row>
        <row r="1837">
          <cell r="AX1837" t="str">
            <v/>
          </cell>
          <cell r="AY1837" t="str">
            <v/>
          </cell>
          <cell r="AZ1837" t="str">
            <v/>
          </cell>
          <cell r="BA1837" t="str">
            <v/>
          </cell>
          <cell r="BB1837" t="str">
            <v/>
          </cell>
          <cell r="BC1837" t="str">
            <v/>
          </cell>
        </row>
        <row r="1838">
          <cell r="AX1838" t="str">
            <v/>
          </cell>
          <cell r="AY1838" t="str">
            <v/>
          </cell>
          <cell r="AZ1838" t="str">
            <v/>
          </cell>
          <cell r="BA1838" t="str">
            <v/>
          </cell>
          <cell r="BB1838" t="str">
            <v/>
          </cell>
          <cell r="BC1838" t="str">
            <v/>
          </cell>
        </row>
        <row r="1839">
          <cell r="AX1839" t="str">
            <v/>
          </cell>
          <cell r="AY1839" t="str">
            <v/>
          </cell>
          <cell r="AZ1839" t="str">
            <v/>
          </cell>
          <cell r="BA1839" t="str">
            <v/>
          </cell>
          <cell r="BB1839" t="str">
            <v/>
          </cell>
          <cell r="BC1839" t="str">
            <v/>
          </cell>
        </row>
        <row r="1840">
          <cell r="AX1840" t="str">
            <v/>
          </cell>
          <cell r="AY1840" t="str">
            <v/>
          </cell>
          <cell r="AZ1840" t="str">
            <v/>
          </cell>
          <cell r="BA1840" t="str">
            <v/>
          </cell>
          <cell r="BB1840" t="str">
            <v/>
          </cell>
          <cell r="BC1840" t="str">
            <v/>
          </cell>
        </row>
        <row r="1841">
          <cell r="AX1841" t="str">
            <v/>
          </cell>
          <cell r="AY1841" t="str">
            <v/>
          </cell>
          <cell r="AZ1841" t="str">
            <v/>
          </cell>
          <cell r="BA1841" t="str">
            <v/>
          </cell>
          <cell r="BB1841" t="str">
            <v/>
          </cell>
          <cell r="BC1841" t="str">
            <v/>
          </cell>
        </row>
        <row r="1842">
          <cell r="AX1842" t="str">
            <v/>
          </cell>
          <cell r="AY1842" t="str">
            <v/>
          </cell>
          <cell r="AZ1842" t="str">
            <v/>
          </cell>
          <cell r="BA1842" t="str">
            <v/>
          </cell>
          <cell r="BB1842" t="str">
            <v/>
          </cell>
          <cell r="BC1842" t="str">
            <v/>
          </cell>
        </row>
        <row r="1843">
          <cell r="AX1843" t="str">
            <v/>
          </cell>
          <cell r="AY1843" t="str">
            <v/>
          </cell>
          <cell r="AZ1843" t="str">
            <v/>
          </cell>
          <cell r="BA1843" t="str">
            <v/>
          </cell>
          <cell r="BB1843" t="str">
            <v/>
          </cell>
          <cell r="BC1843" t="str">
            <v/>
          </cell>
        </row>
        <row r="1844">
          <cell r="AX1844" t="str">
            <v/>
          </cell>
          <cell r="AY1844" t="str">
            <v/>
          </cell>
          <cell r="AZ1844" t="str">
            <v/>
          </cell>
          <cell r="BA1844" t="str">
            <v/>
          </cell>
          <cell r="BB1844" t="str">
            <v/>
          </cell>
          <cell r="BC1844" t="str">
            <v/>
          </cell>
        </row>
        <row r="1845">
          <cell r="AX1845" t="str">
            <v/>
          </cell>
          <cell r="AY1845" t="str">
            <v/>
          </cell>
          <cell r="AZ1845" t="str">
            <v/>
          </cell>
          <cell r="BA1845" t="str">
            <v/>
          </cell>
          <cell r="BB1845" t="str">
            <v/>
          </cell>
          <cell r="BC1845" t="str">
            <v/>
          </cell>
        </row>
        <row r="1846">
          <cell r="AX1846" t="str">
            <v/>
          </cell>
          <cell r="AY1846" t="str">
            <v/>
          </cell>
          <cell r="AZ1846" t="str">
            <v/>
          </cell>
          <cell r="BA1846" t="str">
            <v/>
          </cell>
          <cell r="BB1846" t="str">
            <v/>
          </cell>
          <cell r="BC1846" t="str">
            <v/>
          </cell>
        </row>
        <row r="1847">
          <cell r="AX1847" t="str">
            <v/>
          </cell>
          <cell r="AY1847" t="str">
            <v/>
          </cell>
          <cell r="AZ1847" t="str">
            <v/>
          </cell>
          <cell r="BA1847" t="str">
            <v/>
          </cell>
          <cell r="BB1847" t="str">
            <v/>
          </cell>
          <cell r="BC1847" t="str">
            <v/>
          </cell>
        </row>
        <row r="1848">
          <cell r="AX1848" t="str">
            <v/>
          </cell>
          <cell r="AY1848" t="str">
            <v/>
          </cell>
          <cell r="AZ1848" t="str">
            <v/>
          </cell>
          <cell r="BA1848" t="str">
            <v/>
          </cell>
          <cell r="BB1848" t="str">
            <v/>
          </cell>
          <cell r="BC1848" t="str">
            <v/>
          </cell>
        </row>
        <row r="1849">
          <cell r="AX1849" t="str">
            <v/>
          </cell>
          <cell r="AY1849" t="str">
            <v/>
          </cell>
          <cell r="AZ1849" t="str">
            <v/>
          </cell>
          <cell r="BA1849" t="str">
            <v/>
          </cell>
          <cell r="BB1849" t="str">
            <v/>
          </cell>
          <cell r="BC1849" t="str">
            <v/>
          </cell>
        </row>
        <row r="1850">
          <cell r="AX1850" t="str">
            <v/>
          </cell>
          <cell r="AY1850" t="str">
            <v/>
          </cell>
          <cell r="AZ1850" t="str">
            <v/>
          </cell>
          <cell r="BA1850" t="str">
            <v/>
          </cell>
          <cell r="BB1850" t="str">
            <v/>
          </cell>
          <cell r="BC1850" t="str">
            <v/>
          </cell>
        </row>
        <row r="1851">
          <cell r="AX1851" t="str">
            <v/>
          </cell>
          <cell r="AY1851" t="str">
            <v/>
          </cell>
          <cell r="AZ1851" t="str">
            <v/>
          </cell>
          <cell r="BA1851" t="str">
            <v/>
          </cell>
          <cell r="BB1851" t="str">
            <v/>
          </cell>
          <cell r="BC1851" t="str">
            <v/>
          </cell>
        </row>
        <row r="1852">
          <cell r="AX1852" t="str">
            <v/>
          </cell>
          <cell r="AY1852" t="str">
            <v/>
          </cell>
          <cell r="AZ1852" t="str">
            <v/>
          </cell>
          <cell r="BA1852" t="str">
            <v/>
          </cell>
          <cell r="BB1852" t="str">
            <v/>
          </cell>
          <cell r="BC1852" t="str">
            <v/>
          </cell>
        </row>
        <row r="1853">
          <cell r="AX1853" t="str">
            <v/>
          </cell>
          <cell r="AY1853" t="str">
            <v/>
          </cell>
          <cell r="AZ1853" t="str">
            <v/>
          </cell>
          <cell r="BA1853" t="str">
            <v/>
          </cell>
          <cell r="BB1853" t="str">
            <v/>
          </cell>
          <cell r="BC1853" t="str">
            <v/>
          </cell>
        </row>
        <row r="1854">
          <cell r="AX1854" t="str">
            <v/>
          </cell>
          <cell r="AY1854" t="str">
            <v/>
          </cell>
          <cell r="AZ1854" t="str">
            <v/>
          </cell>
          <cell r="BA1854" t="str">
            <v/>
          </cell>
          <cell r="BB1854" t="str">
            <v/>
          </cell>
          <cell r="BC1854" t="str">
            <v/>
          </cell>
        </row>
        <row r="1855">
          <cell r="AX1855" t="str">
            <v/>
          </cell>
          <cell r="AY1855" t="str">
            <v/>
          </cell>
          <cell r="AZ1855" t="str">
            <v/>
          </cell>
          <cell r="BA1855" t="str">
            <v/>
          </cell>
          <cell r="BB1855" t="str">
            <v/>
          </cell>
          <cell r="BC1855" t="str">
            <v/>
          </cell>
        </row>
        <row r="1856">
          <cell r="AX1856" t="str">
            <v/>
          </cell>
          <cell r="AY1856" t="str">
            <v/>
          </cell>
          <cell r="AZ1856" t="str">
            <v/>
          </cell>
          <cell r="BA1856" t="str">
            <v/>
          </cell>
          <cell r="BB1856" t="str">
            <v/>
          </cell>
          <cell r="BC1856" t="str">
            <v/>
          </cell>
        </row>
        <row r="1857">
          <cell r="AX1857" t="str">
            <v/>
          </cell>
          <cell r="AY1857" t="str">
            <v/>
          </cell>
          <cell r="AZ1857" t="str">
            <v/>
          </cell>
          <cell r="BA1857" t="str">
            <v/>
          </cell>
          <cell r="BB1857" t="str">
            <v/>
          </cell>
          <cell r="BC1857" t="str">
            <v/>
          </cell>
        </row>
        <row r="1858">
          <cell r="AX1858" t="str">
            <v/>
          </cell>
          <cell r="AY1858" t="str">
            <v/>
          </cell>
          <cell r="AZ1858" t="str">
            <v/>
          </cell>
          <cell r="BA1858" t="str">
            <v/>
          </cell>
          <cell r="BB1858" t="str">
            <v/>
          </cell>
          <cell r="BC1858" t="str">
            <v/>
          </cell>
        </row>
        <row r="1859">
          <cell r="AX1859" t="str">
            <v/>
          </cell>
          <cell r="AY1859" t="str">
            <v/>
          </cell>
          <cell r="AZ1859" t="str">
            <v/>
          </cell>
          <cell r="BA1859" t="str">
            <v/>
          </cell>
          <cell r="BB1859" t="str">
            <v/>
          </cell>
          <cell r="BC1859" t="str">
            <v/>
          </cell>
        </row>
        <row r="1860">
          <cell r="AX1860" t="str">
            <v/>
          </cell>
          <cell r="AY1860" t="str">
            <v/>
          </cell>
          <cell r="AZ1860" t="str">
            <v/>
          </cell>
          <cell r="BA1860" t="str">
            <v/>
          </cell>
          <cell r="BB1860" t="str">
            <v/>
          </cell>
          <cell r="BC1860" t="str">
            <v/>
          </cell>
        </row>
        <row r="1861">
          <cell r="AX1861" t="str">
            <v/>
          </cell>
          <cell r="AY1861" t="str">
            <v/>
          </cell>
          <cell r="AZ1861" t="str">
            <v/>
          </cell>
          <cell r="BA1861" t="str">
            <v/>
          </cell>
          <cell r="BB1861" t="str">
            <v/>
          </cell>
          <cell r="BC1861" t="str">
            <v/>
          </cell>
        </row>
        <row r="1862">
          <cell r="AX1862" t="str">
            <v/>
          </cell>
          <cell r="AY1862" t="str">
            <v/>
          </cell>
          <cell r="AZ1862" t="str">
            <v/>
          </cell>
          <cell r="BA1862" t="str">
            <v/>
          </cell>
          <cell r="BB1862" t="str">
            <v/>
          </cell>
          <cell r="BC1862" t="str">
            <v/>
          </cell>
        </row>
        <row r="1863">
          <cell r="AX1863" t="str">
            <v/>
          </cell>
          <cell r="AY1863" t="str">
            <v/>
          </cell>
          <cell r="AZ1863" t="str">
            <v/>
          </cell>
          <cell r="BA1863" t="str">
            <v/>
          </cell>
          <cell r="BB1863" t="str">
            <v/>
          </cell>
          <cell r="BC1863" t="str">
            <v/>
          </cell>
        </row>
        <row r="1864">
          <cell r="AX1864" t="str">
            <v/>
          </cell>
          <cell r="AY1864" t="str">
            <v/>
          </cell>
          <cell r="AZ1864" t="str">
            <v/>
          </cell>
          <cell r="BA1864" t="str">
            <v/>
          </cell>
          <cell r="BB1864" t="str">
            <v/>
          </cell>
          <cell r="BC1864" t="str">
            <v/>
          </cell>
        </row>
        <row r="1865">
          <cell r="AX1865" t="str">
            <v/>
          </cell>
          <cell r="AY1865" t="str">
            <v/>
          </cell>
          <cell r="AZ1865" t="str">
            <v/>
          </cell>
          <cell r="BA1865" t="str">
            <v/>
          </cell>
          <cell r="BB1865" t="str">
            <v/>
          </cell>
          <cell r="BC1865" t="str">
            <v/>
          </cell>
        </row>
        <row r="1866">
          <cell r="AX1866" t="str">
            <v/>
          </cell>
          <cell r="AY1866" t="str">
            <v/>
          </cell>
          <cell r="AZ1866" t="str">
            <v/>
          </cell>
          <cell r="BA1866" t="str">
            <v/>
          </cell>
          <cell r="BB1866" t="str">
            <v/>
          </cell>
          <cell r="BC1866" t="str">
            <v/>
          </cell>
        </row>
        <row r="1867">
          <cell r="AX1867" t="str">
            <v/>
          </cell>
          <cell r="AY1867" t="str">
            <v/>
          </cell>
          <cell r="AZ1867" t="str">
            <v/>
          </cell>
          <cell r="BA1867" t="str">
            <v/>
          </cell>
          <cell r="BB1867" t="str">
            <v/>
          </cell>
          <cell r="BC1867" t="str">
            <v/>
          </cell>
        </row>
        <row r="1868">
          <cell r="AX1868" t="str">
            <v/>
          </cell>
          <cell r="AY1868" t="str">
            <v/>
          </cell>
          <cell r="AZ1868" t="str">
            <v/>
          </cell>
          <cell r="BA1868" t="str">
            <v/>
          </cell>
          <cell r="BB1868" t="str">
            <v/>
          </cell>
          <cell r="BC1868" t="str">
            <v/>
          </cell>
        </row>
        <row r="1869">
          <cell r="AX1869" t="str">
            <v/>
          </cell>
          <cell r="AY1869" t="str">
            <v/>
          </cell>
          <cell r="AZ1869" t="str">
            <v/>
          </cell>
          <cell r="BA1869" t="str">
            <v/>
          </cell>
          <cell r="BB1869" t="str">
            <v/>
          </cell>
          <cell r="BC1869" t="str">
            <v/>
          </cell>
        </row>
        <row r="1870">
          <cell r="AX1870" t="str">
            <v/>
          </cell>
          <cell r="AY1870" t="str">
            <v/>
          </cell>
          <cell r="AZ1870" t="str">
            <v/>
          </cell>
          <cell r="BA1870" t="str">
            <v/>
          </cell>
          <cell r="BB1870" t="str">
            <v/>
          </cell>
          <cell r="BC1870" t="str">
            <v/>
          </cell>
        </row>
        <row r="1871">
          <cell r="AX1871" t="str">
            <v/>
          </cell>
          <cell r="AY1871" t="str">
            <v/>
          </cell>
          <cell r="AZ1871" t="str">
            <v/>
          </cell>
          <cell r="BA1871" t="str">
            <v/>
          </cell>
          <cell r="BB1871" t="str">
            <v/>
          </cell>
          <cell r="BC1871" t="str">
            <v/>
          </cell>
        </row>
        <row r="1872">
          <cell r="AX1872" t="str">
            <v/>
          </cell>
          <cell r="AY1872" t="str">
            <v/>
          </cell>
          <cell r="AZ1872" t="str">
            <v/>
          </cell>
          <cell r="BA1872" t="str">
            <v/>
          </cell>
          <cell r="BB1872" t="str">
            <v/>
          </cell>
          <cell r="BC1872" t="str">
            <v/>
          </cell>
        </row>
        <row r="1873">
          <cell r="AX1873" t="str">
            <v/>
          </cell>
          <cell r="AY1873" t="str">
            <v/>
          </cell>
          <cell r="AZ1873" t="str">
            <v/>
          </cell>
          <cell r="BA1873" t="str">
            <v/>
          </cell>
          <cell r="BB1873" t="str">
            <v/>
          </cell>
          <cell r="BC1873" t="str">
            <v/>
          </cell>
        </row>
        <row r="1874">
          <cell r="AX1874" t="str">
            <v/>
          </cell>
          <cell r="AY1874" t="str">
            <v/>
          </cell>
          <cell r="AZ1874" t="str">
            <v/>
          </cell>
          <cell r="BA1874" t="str">
            <v/>
          </cell>
          <cell r="BB1874" t="str">
            <v/>
          </cell>
          <cell r="BC1874" t="str">
            <v/>
          </cell>
        </row>
        <row r="1875">
          <cell r="AX1875" t="str">
            <v/>
          </cell>
          <cell r="AY1875" t="str">
            <v/>
          </cell>
          <cell r="AZ1875" t="str">
            <v/>
          </cell>
          <cell r="BA1875" t="str">
            <v/>
          </cell>
          <cell r="BB1875" t="str">
            <v/>
          </cell>
          <cell r="BC1875" t="str">
            <v/>
          </cell>
        </row>
        <row r="1876">
          <cell r="AX1876" t="str">
            <v/>
          </cell>
          <cell r="AY1876" t="str">
            <v/>
          </cell>
          <cell r="AZ1876" t="str">
            <v/>
          </cell>
          <cell r="BA1876" t="str">
            <v/>
          </cell>
          <cell r="BB1876" t="str">
            <v/>
          </cell>
          <cell r="BC1876" t="str">
            <v/>
          </cell>
        </row>
        <row r="1877">
          <cell r="AX1877" t="str">
            <v/>
          </cell>
          <cell r="AY1877" t="str">
            <v/>
          </cell>
          <cell r="AZ1877" t="str">
            <v/>
          </cell>
          <cell r="BA1877" t="str">
            <v/>
          </cell>
          <cell r="BB1877" t="str">
            <v/>
          </cell>
          <cell r="BC1877" t="str">
            <v/>
          </cell>
        </row>
        <row r="1878">
          <cell r="AX1878" t="str">
            <v/>
          </cell>
          <cell r="AY1878" t="str">
            <v/>
          </cell>
          <cell r="AZ1878" t="str">
            <v/>
          </cell>
          <cell r="BA1878" t="str">
            <v/>
          </cell>
          <cell r="BB1878" t="str">
            <v/>
          </cell>
          <cell r="BC1878" t="str">
            <v/>
          </cell>
        </row>
        <row r="1879">
          <cell r="AX1879" t="str">
            <v/>
          </cell>
          <cell r="AY1879" t="str">
            <v/>
          </cell>
          <cell r="AZ1879" t="str">
            <v/>
          </cell>
          <cell r="BA1879" t="str">
            <v/>
          </cell>
          <cell r="BB1879" t="str">
            <v/>
          </cell>
          <cell r="BC1879" t="str">
            <v/>
          </cell>
        </row>
        <row r="1880">
          <cell r="AX1880" t="str">
            <v/>
          </cell>
          <cell r="AY1880" t="str">
            <v/>
          </cell>
          <cell r="AZ1880" t="str">
            <v/>
          </cell>
          <cell r="BA1880" t="str">
            <v/>
          </cell>
          <cell r="BB1880" t="str">
            <v/>
          </cell>
          <cell r="BC1880" t="str">
            <v/>
          </cell>
        </row>
        <row r="1881">
          <cell r="AX1881" t="str">
            <v/>
          </cell>
          <cell r="AY1881" t="str">
            <v/>
          </cell>
          <cell r="AZ1881" t="str">
            <v/>
          </cell>
          <cell r="BA1881" t="str">
            <v/>
          </cell>
          <cell r="BB1881" t="str">
            <v/>
          </cell>
          <cell r="BC1881" t="str">
            <v/>
          </cell>
        </row>
        <row r="1882">
          <cell r="AX1882" t="str">
            <v/>
          </cell>
          <cell r="AY1882" t="str">
            <v/>
          </cell>
          <cell r="AZ1882" t="str">
            <v/>
          </cell>
          <cell r="BA1882" t="str">
            <v/>
          </cell>
          <cell r="BB1882" t="str">
            <v/>
          </cell>
          <cell r="BC1882" t="str">
            <v/>
          </cell>
        </row>
        <row r="1883">
          <cell r="AX1883" t="str">
            <v/>
          </cell>
          <cell r="AY1883" t="str">
            <v/>
          </cell>
          <cell r="AZ1883" t="str">
            <v/>
          </cell>
          <cell r="BA1883" t="str">
            <v/>
          </cell>
          <cell r="BB1883" t="str">
            <v/>
          </cell>
          <cell r="BC1883" t="str">
            <v/>
          </cell>
        </row>
        <row r="1884">
          <cell r="AX1884" t="str">
            <v/>
          </cell>
          <cell r="AY1884" t="str">
            <v/>
          </cell>
          <cell r="AZ1884" t="str">
            <v/>
          </cell>
          <cell r="BA1884" t="str">
            <v/>
          </cell>
          <cell r="BB1884" t="str">
            <v/>
          </cell>
          <cell r="BC1884" t="str">
            <v/>
          </cell>
        </row>
        <row r="1885">
          <cell r="AX1885" t="str">
            <v/>
          </cell>
          <cell r="AY1885" t="str">
            <v/>
          </cell>
          <cell r="AZ1885" t="str">
            <v/>
          </cell>
          <cell r="BA1885" t="str">
            <v/>
          </cell>
          <cell r="BB1885" t="str">
            <v/>
          </cell>
          <cell r="BC1885" t="str">
            <v/>
          </cell>
        </row>
        <row r="1886">
          <cell r="AX1886" t="str">
            <v/>
          </cell>
          <cell r="AY1886" t="str">
            <v/>
          </cell>
          <cell r="AZ1886" t="str">
            <v/>
          </cell>
          <cell r="BA1886" t="str">
            <v/>
          </cell>
          <cell r="BB1886" t="str">
            <v/>
          </cell>
          <cell r="BC1886" t="str">
            <v/>
          </cell>
        </row>
        <row r="1887">
          <cell r="AX1887" t="str">
            <v/>
          </cell>
          <cell r="AY1887" t="str">
            <v/>
          </cell>
          <cell r="AZ1887" t="str">
            <v/>
          </cell>
          <cell r="BA1887" t="str">
            <v/>
          </cell>
          <cell r="BB1887" t="str">
            <v/>
          </cell>
          <cell r="BC1887" t="str">
            <v/>
          </cell>
        </row>
        <row r="1888">
          <cell r="AX1888" t="str">
            <v/>
          </cell>
          <cell r="AY1888" t="str">
            <v/>
          </cell>
          <cell r="AZ1888" t="str">
            <v/>
          </cell>
          <cell r="BA1888" t="str">
            <v/>
          </cell>
          <cell r="BB1888" t="str">
            <v/>
          </cell>
          <cell r="BC1888" t="str">
            <v/>
          </cell>
        </row>
        <row r="1889">
          <cell r="AX1889" t="str">
            <v/>
          </cell>
          <cell r="AY1889" t="str">
            <v/>
          </cell>
          <cell r="AZ1889" t="str">
            <v/>
          </cell>
          <cell r="BA1889" t="str">
            <v/>
          </cell>
          <cell r="BB1889" t="str">
            <v/>
          </cell>
          <cell r="BC1889" t="str">
            <v/>
          </cell>
        </row>
        <row r="1890">
          <cell r="AX1890" t="str">
            <v/>
          </cell>
          <cell r="AY1890" t="str">
            <v/>
          </cell>
          <cell r="AZ1890" t="str">
            <v/>
          </cell>
          <cell r="BA1890" t="str">
            <v/>
          </cell>
          <cell r="BB1890" t="str">
            <v/>
          </cell>
          <cell r="BC1890" t="str">
            <v/>
          </cell>
        </row>
        <row r="1891">
          <cell r="AX1891" t="str">
            <v/>
          </cell>
          <cell r="AY1891" t="str">
            <v/>
          </cell>
          <cell r="AZ1891" t="str">
            <v/>
          </cell>
          <cell r="BA1891" t="str">
            <v/>
          </cell>
          <cell r="BB1891" t="str">
            <v/>
          </cell>
          <cell r="BC1891" t="str">
            <v/>
          </cell>
        </row>
        <row r="1892">
          <cell r="AX1892" t="str">
            <v/>
          </cell>
          <cell r="AY1892" t="str">
            <v/>
          </cell>
          <cell r="AZ1892" t="str">
            <v/>
          </cell>
          <cell r="BA1892" t="str">
            <v/>
          </cell>
          <cell r="BB1892" t="str">
            <v/>
          </cell>
          <cell r="BC1892" t="str">
            <v/>
          </cell>
        </row>
        <row r="1893">
          <cell r="AX1893" t="str">
            <v/>
          </cell>
          <cell r="AY1893" t="str">
            <v/>
          </cell>
          <cell r="AZ1893" t="str">
            <v/>
          </cell>
          <cell r="BA1893" t="str">
            <v/>
          </cell>
          <cell r="BB1893" t="str">
            <v/>
          </cell>
          <cell r="BC1893" t="str">
            <v/>
          </cell>
        </row>
        <row r="1894">
          <cell r="AX1894" t="str">
            <v/>
          </cell>
          <cell r="AY1894" t="str">
            <v/>
          </cell>
          <cell r="AZ1894" t="str">
            <v/>
          </cell>
          <cell r="BA1894" t="str">
            <v/>
          </cell>
          <cell r="BB1894" t="str">
            <v/>
          </cell>
          <cell r="BC1894" t="str">
            <v/>
          </cell>
        </row>
        <row r="1895">
          <cell r="AX1895" t="str">
            <v/>
          </cell>
          <cell r="AY1895" t="str">
            <v/>
          </cell>
          <cell r="AZ1895" t="str">
            <v/>
          </cell>
          <cell r="BA1895" t="str">
            <v/>
          </cell>
          <cell r="BB1895" t="str">
            <v/>
          </cell>
          <cell r="BC1895" t="str">
            <v/>
          </cell>
        </row>
        <row r="1896">
          <cell r="AX1896" t="str">
            <v/>
          </cell>
          <cell r="AY1896" t="str">
            <v/>
          </cell>
          <cell r="AZ1896" t="str">
            <v/>
          </cell>
          <cell r="BA1896" t="str">
            <v/>
          </cell>
          <cell r="BB1896" t="str">
            <v/>
          </cell>
          <cell r="BC1896" t="str">
            <v/>
          </cell>
        </row>
        <row r="1897">
          <cell r="AX1897" t="str">
            <v/>
          </cell>
          <cell r="AY1897" t="str">
            <v/>
          </cell>
          <cell r="AZ1897" t="str">
            <v/>
          </cell>
          <cell r="BA1897" t="str">
            <v/>
          </cell>
          <cell r="BB1897" t="str">
            <v/>
          </cell>
          <cell r="BC1897" t="str">
            <v/>
          </cell>
        </row>
        <row r="1898">
          <cell r="AX1898" t="str">
            <v/>
          </cell>
          <cell r="AY1898" t="str">
            <v/>
          </cell>
          <cell r="AZ1898" t="str">
            <v/>
          </cell>
          <cell r="BA1898" t="str">
            <v/>
          </cell>
          <cell r="BB1898" t="str">
            <v/>
          </cell>
          <cell r="BC1898" t="str">
            <v/>
          </cell>
        </row>
        <row r="1899">
          <cell r="AX1899" t="str">
            <v/>
          </cell>
          <cell r="AY1899" t="str">
            <v/>
          </cell>
          <cell r="AZ1899" t="str">
            <v/>
          </cell>
          <cell r="BA1899" t="str">
            <v/>
          </cell>
          <cell r="BB1899" t="str">
            <v/>
          </cell>
          <cell r="BC1899" t="str">
            <v/>
          </cell>
        </row>
        <row r="1900">
          <cell r="AX1900" t="str">
            <v/>
          </cell>
          <cell r="AY1900" t="str">
            <v/>
          </cell>
          <cell r="AZ1900" t="str">
            <v/>
          </cell>
          <cell r="BA1900" t="str">
            <v/>
          </cell>
          <cell r="BB1900" t="str">
            <v/>
          </cell>
          <cell r="BC1900" t="str">
            <v/>
          </cell>
        </row>
        <row r="1901">
          <cell r="AX1901" t="str">
            <v/>
          </cell>
          <cell r="AY1901" t="str">
            <v/>
          </cell>
          <cell r="AZ1901" t="str">
            <v/>
          </cell>
          <cell r="BA1901" t="str">
            <v/>
          </cell>
          <cell r="BB1901" t="str">
            <v/>
          </cell>
          <cell r="BC1901" t="str">
            <v/>
          </cell>
        </row>
        <row r="1902">
          <cell r="AX1902" t="str">
            <v/>
          </cell>
          <cell r="AY1902" t="str">
            <v/>
          </cell>
          <cell r="AZ1902" t="str">
            <v/>
          </cell>
          <cell r="BA1902" t="str">
            <v/>
          </cell>
          <cell r="BB1902" t="str">
            <v/>
          </cell>
          <cell r="BC1902" t="str">
            <v/>
          </cell>
        </row>
        <row r="1903">
          <cell r="AX1903" t="str">
            <v/>
          </cell>
          <cell r="AY1903" t="str">
            <v/>
          </cell>
          <cell r="AZ1903" t="str">
            <v/>
          </cell>
          <cell r="BA1903" t="str">
            <v/>
          </cell>
          <cell r="BB1903" t="str">
            <v/>
          </cell>
          <cell r="BC1903" t="str">
            <v/>
          </cell>
        </row>
        <row r="1904">
          <cell r="AX1904" t="str">
            <v/>
          </cell>
          <cell r="AY1904" t="str">
            <v/>
          </cell>
          <cell r="AZ1904" t="str">
            <v/>
          </cell>
          <cell r="BA1904" t="str">
            <v/>
          </cell>
          <cell r="BB1904" t="str">
            <v/>
          </cell>
          <cell r="BC1904" t="str">
            <v/>
          </cell>
        </row>
        <row r="1905">
          <cell r="AX1905" t="str">
            <v/>
          </cell>
          <cell r="AY1905" t="str">
            <v/>
          </cell>
          <cell r="AZ1905" t="str">
            <v/>
          </cell>
          <cell r="BA1905" t="str">
            <v/>
          </cell>
          <cell r="BB1905" t="str">
            <v/>
          </cell>
          <cell r="BC1905" t="str">
            <v/>
          </cell>
        </row>
        <row r="1906">
          <cell r="AX1906" t="str">
            <v/>
          </cell>
          <cell r="AY1906" t="str">
            <v/>
          </cell>
          <cell r="AZ1906" t="str">
            <v/>
          </cell>
          <cell r="BA1906" t="str">
            <v/>
          </cell>
          <cell r="BB1906" t="str">
            <v/>
          </cell>
          <cell r="BC1906" t="str">
            <v/>
          </cell>
        </row>
        <row r="1907">
          <cell r="AX1907" t="str">
            <v/>
          </cell>
          <cell r="AY1907" t="str">
            <v/>
          </cell>
          <cell r="AZ1907" t="str">
            <v/>
          </cell>
          <cell r="BA1907" t="str">
            <v/>
          </cell>
          <cell r="BB1907" t="str">
            <v/>
          </cell>
          <cell r="BC1907" t="str">
            <v/>
          </cell>
        </row>
        <row r="1908">
          <cell r="AX1908" t="str">
            <v/>
          </cell>
          <cell r="AY1908" t="str">
            <v/>
          </cell>
          <cell r="AZ1908" t="str">
            <v/>
          </cell>
          <cell r="BA1908" t="str">
            <v/>
          </cell>
          <cell r="BB1908" t="str">
            <v/>
          </cell>
          <cell r="BC1908" t="str">
            <v/>
          </cell>
        </row>
        <row r="1909">
          <cell r="AX1909" t="str">
            <v/>
          </cell>
          <cell r="AY1909" t="str">
            <v/>
          </cell>
          <cell r="AZ1909" t="str">
            <v/>
          </cell>
          <cell r="BA1909" t="str">
            <v/>
          </cell>
          <cell r="BB1909" t="str">
            <v/>
          </cell>
          <cell r="BC1909" t="str">
            <v/>
          </cell>
        </row>
        <row r="1910">
          <cell r="AX1910" t="str">
            <v/>
          </cell>
          <cell r="AY1910" t="str">
            <v/>
          </cell>
          <cell r="AZ1910" t="str">
            <v/>
          </cell>
          <cell r="BA1910" t="str">
            <v/>
          </cell>
          <cell r="BB1910" t="str">
            <v/>
          </cell>
          <cell r="BC1910" t="str">
            <v/>
          </cell>
        </row>
        <row r="1911">
          <cell r="AX1911" t="str">
            <v/>
          </cell>
          <cell r="AY1911" t="str">
            <v/>
          </cell>
          <cell r="AZ1911" t="str">
            <v/>
          </cell>
          <cell r="BA1911" t="str">
            <v/>
          </cell>
          <cell r="BB1911" t="str">
            <v/>
          </cell>
          <cell r="BC1911" t="str">
            <v/>
          </cell>
        </row>
        <row r="1912">
          <cell r="AX1912" t="str">
            <v/>
          </cell>
          <cell r="AY1912" t="str">
            <v/>
          </cell>
          <cell r="AZ1912" t="str">
            <v/>
          </cell>
          <cell r="BA1912" t="str">
            <v/>
          </cell>
          <cell r="BB1912" t="str">
            <v/>
          </cell>
          <cell r="BC1912" t="str">
            <v/>
          </cell>
        </row>
        <row r="1913">
          <cell r="AX1913" t="str">
            <v/>
          </cell>
          <cell r="AY1913" t="str">
            <v/>
          </cell>
          <cell r="AZ1913" t="str">
            <v/>
          </cell>
          <cell r="BA1913" t="str">
            <v/>
          </cell>
          <cell r="BB1913" t="str">
            <v/>
          </cell>
          <cell r="BC1913" t="str">
            <v/>
          </cell>
        </row>
        <row r="1914">
          <cell r="AX1914" t="str">
            <v/>
          </cell>
          <cell r="AY1914" t="str">
            <v/>
          </cell>
          <cell r="AZ1914" t="str">
            <v/>
          </cell>
          <cell r="BA1914" t="str">
            <v/>
          </cell>
          <cell r="BB1914" t="str">
            <v/>
          </cell>
          <cell r="BC1914" t="str">
            <v/>
          </cell>
        </row>
        <row r="1915">
          <cell r="AX1915" t="str">
            <v/>
          </cell>
          <cell r="AY1915" t="str">
            <v/>
          </cell>
          <cell r="AZ1915" t="str">
            <v/>
          </cell>
          <cell r="BA1915" t="str">
            <v/>
          </cell>
          <cell r="BB1915" t="str">
            <v/>
          </cell>
          <cell r="BC1915" t="str">
            <v/>
          </cell>
        </row>
        <row r="1916">
          <cell r="AX1916" t="str">
            <v/>
          </cell>
          <cell r="AY1916" t="str">
            <v/>
          </cell>
          <cell r="AZ1916" t="str">
            <v/>
          </cell>
          <cell r="BA1916" t="str">
            <v/>
          </cell>
          <cell r="BB1916" t="str">
            <v/>
          </cell>
          <cell r="BC1916" t="str">
            <v/>
          </cell>
        </row>
        <row r="1917">
          <cell r="AX1917" t="str">
            <v/>
          </cell>
          <cell r="AY1917" t="str">
            <v/>
          </cell>
          <cell r="AZ1917" t="str">
            <v/>
          </cell>
          <cell r="BA1917" t="str">
            <v/>
          </cell>
          <cell r="BB1917" t="str">
            <v/>
          </cell>
          <cell r="BC1917" t="str">
            <v/>
          </cell>
        </row>
        <row r="1918">
          <cell r="AX1918" t="str">
            <v/>
          </cell>
          <cell r="AY1918" t="str">
            <v/>
          </cell>
          <cell r="AZ1918" t="str">
            <v/>
          </cell>
          <cell r="BA1918" t="str">
            <v/>
          </cell>
          <cell r="BB1918" t="str">
            <v/>
          </cell>
          <cell r="BC1918" t="str">
            <v/>
          </cell>
        </row>
        <row r="1919">
          <cell r="AX1919" t="str">
            <v/>
          </cell>
          <cell r="AY1919" t="str">
            <v/>
          </cell>
          <cell r="AZ1919" t="str">
            <v/>
          </cell>
          <cell r="BA1919" t="str">
            <v/>
          </cell>
          <cell r="BB1919" t="str">
            <v/>
          </cell>
          <cell r="BC1919" t="str">
            <v/>
          </cell>
        </row>
        <row r="1920">
          <cell r="AX1920" t="str">
            <v/>
          </cell>
          <cell r="AY1920" t="str">
            <v/>
          </cell>
          <cell r="AZ1920" t="str">
            <v/>
          </cell>
          <cell r="BA1920" t="str">
            <v/>
          </cell>
          <cell r="BB1920" t="str">
            <v/>
          </cell>
          <cell r="BC1920" t="str">
            <v/>
          </cell>
        </row>
        <row r="1921">
          <cell r="AX1921" t="str">
            <v/>
          </cell>
          <cell r="AY1921" t="str">
            <v/>
          </cell>
          <cell r="AZ1921" t="str">
            <v/>
          </cell>
          <cell r="BA1921" t="str">
            <v/>
          </cell>
          <cell r="BB1921" t="str">
            <v/>
          </cell>
          <cell r="BC1921" t="str">
            <v/>
          </cell>
        </row>
        <row r="1922">
          <cell r="AX1922" t="str">
            <v/>
          </cell>
          <cell r="AY1922" t="str">
            <v/>
          </cell>
          <cell r="AZ1922" t="str">
            <v/>
          </cell>
          <cell r="BA1922" t="str">
            <v/>
          </cell>
          <cell r="BB1922" t="str">
            <v/>
          </cell>
          <cell r="BC1922" t="str">
            <v/>
          </cell>
        </row>
        <row r="1923">
          <cell r="AX1923" t="str">
            <v/>
          </cell>
          <cell r="AY1923" t="str">
            <v/>
          </cell>
          <cell r="AZ1923" t="str">
            <v/>
          </cell>
          <cell r="BA1923" t="str">
            <v/>
          </cell>
          <cell r="BB1923" t="str">
            <v/>
          </cell>
          <cell r="BC1923" t="str">
            <v/>
          </cell>
        </row>
        <row r="1924">
          <cell r="AX1924" t="str">
            <v/>
          </cell>
          <cell r="AY1924" t="str">
            <v/>
          </cell>
          <cell r="AZ1924" t="str">
            <v/>
          </cell>
          <cell r="BA1924" t="str">
            <v/>
          </cell>
          <cell r="BB1924" t="str">
            <v/>
          </cell>
          <cell r="BC1924" t="str">
            <v/>
          </cell>
        </row>
        <row r="1925">
          <cell r="AX1925" t="str">
            <v/>
          </cell>
          <cell r="AY1925" t="str">
            <v/>
          </cell>
          <cell r="AZ1925" t="str">
            <v/>
          </cell>
          <cell r="BA1925" t="str">
            <v/>
          </cell>
          <cell r="BB1925" t="str">
            <v/>
          </cell>
          <cell r="BC1925" t="str">
            <v/>
          </cell>
        </row>
        <row r="1926">
          <cell r="AX1926" t="str">
            <v/>
          </cell>
          <cell r="AY1926" t="str">
            <v/>
          </cell>
          <cell r="AZ1926" t="str">
            <v/>
          </cell>
          <cell r="BA1926" t="str">
            <v/>
          </cell>
          <cell r="BB1926" t="str">
            <v/>
          </cell>
          <cell r="BC1926" t="str">
            <v/>
          </cell>
        </row>
        <row r="1927">
          <cell r="AX1927" t="str">
            <v/>
          </cell>
          <cell r="AY1927" t="str">
            <v/>
          </cell>
          <cell r="AZ1927" t="str">
            <v/>
          </cell>
          <cell r="BA1927" t="str">
            <v/>
          </cell>
          <cell r="BB1927" t="str">
            <v/>
          </cell>
          <cell r="BC1927" t="str">
            <v/>
          </cell>
        </row>
        <row r="1928">
          <cell r="AX1928" t="str">
            <v/>
          </cell>
          <cell r="AY1928" t="str">
            <v/>
          </cell>
          <cell r="AZ1928" t="str">
            <v/>
          </cell>
          <cell r="BA1928" t="str">
            <v/>
          </cell>
          <cell r="BB1928" t="str">
            <v/>
          </cell>
          <cell r="BC1928" t="str">
            <v/>
          </cell>
        </row>
        <row r="1929">
          <cell r="AX1929" t="str">
            <v/>
          </cell>
          <cell r="AY1929" t="str">
            <v/>
          </cell>
          <cell r="AZ1929" t="str">
            <v/>
          </cell>
          <cell r="BA1929" t="str">
            <v/>
          </cell>
          <cell r="BB1929" t="str">
            <v/>
          </cell>
          <cell r="BC1929" t="str">
            <v/>
          </cell>
        </row>
        <row r="1930">
          <cell r="AX1930" t="str">
            <v/>
          </cell>
          <cell r="AY1930" t="str">
            <v/>
          </cell>
          <cell r="AZ1930" t="str">
            <v/>
          </cell>
          <cell r="BA1930" t="str">
            <v/>
          </cell>
          <cell r="BB1930" t="str">
            <v/>
          </cell>
          <cell r="BC1930" t="str">
            <v/>
          </cell>
        </row>
        <row r="1931">
          <cell r="AX1931" t="str">
            <v/>
          </cell>
          <cell r="AY1931" t="str">
            <v/>
          </cell>
          <cell r="AZ1931" t="str">
            <v/>
          </cell>
          <cell r="BA1931" t="str">
            <v/>
          </cell>
          <cell r="BB1931" t="str">
            <v/>
          </cell>
          <cell r="BC1931" t="str">
            <v/>
          </cell>
        </row>
        <row r="1932">
          <cell r="AX1932" t="str">
            <v/>
          </cell>
          <cell r="AY1932" t="str">
            <v/>
          </cell>
          <cell r="AZ1932" t="str">
            <v/>
          </cell>
          <cell r="BA1932" t="str">
            <v/>
          </cell>
          <cell r="BB1932" t="str">
            <v/>
          </cell>
          <cell r="BC1932" t="str">
            <v/>
          </cell>
        </row>
        <row r="1933">
          <cell r="AX1933" t="str">
            <v/>
          </cell>
          <cell r="AY1933" t="str">
            <v/>
          </cell>
          <cell r="AZ1933" t="str">
            <v/>
          </cell>
          <cell r="BA1933" t="str">
            <v/>
          </cell>
          <cell r="BB1933" t="str">
            <v/>
          </cell>
          <cell r="BC1933" t="str">
            <v/>
          </cell>
        </row>
        <row r="1934">
          <cell r="AX1934" t="str">
            <v/>
          </cell>
          <cell r="AY1934" t="str">
            <v/>
          </cell>
          <cell r="AZ1934" t="str">
            <v/>
          </cell>
          <cell r="BA1934" t="str">
            <v/>
          </cell>
          <cell r="BB1934" t="str">
            <v/>
          </cell>
          <cell r="BC1934" t="str">
            <v/>
          </cell>
        </row>
        <row r="1935">
          <cell r="AX1935" t="str">
            <v/>
          </cell>
          <cell r="AY1935" t="str">
            <v/>
          </cell>
          <cell r="AZ1935" t="str">
            <v/>
          </cell>
          <cell r="BA1935" t="str">
            <v/>
          </cell>
          <cell r="BB1935" t="str">
            <v/>
          </cell>
          <cell r="BC1935" t="str">
            <v/>
          </cell>
        </row>
        <row r="1936">
          <cell r="AX1936" t="str">
            <v/>
          </cell>
          <cell r="AY1936" t="str">
            <v/>
          </cell>
          <cell r="AZ1936" t="str">
            <v/>
          </cell>
          <cell r="BA1936" t="str">
            <v/>
          </cell>
          <cell r="BB1936" t="str">
            <v/>
          </cell>
          <cell r="BC1936" t="str">
            <v/>
          </cell>
        </row>
        <row r="1937">
          <cell r="AX1937" t="str">
            <v/>
          </cell>
          <cell r="AY1937" t="str">
            <v/>
          </cell>
          <cell r="AZ1937" t="str">
            <v/>
          </cell>
          <cell r="BA1937" t="str">
            <v/>
          </cell>
          <cell r="BB1937" t="str">
            <v/>
          </cell>
          <cell r="BC1937" t="str">
            <v/>
          </cell>
        </row>
        <row r="1938">
          <cell r="AX1938" t="str">
            <v/>
          </cell>
          <cell r="AY1938" t="str">
            <v/>
          </cell>
          <cell r="AZ1938" t="str">
            <v/>
          </cell>
          <cell r="BA1938" t="str">
            <v/>
          </cell>
          <cell r="BB1938" t="str">
            <v/>
          </cell>
          <cell r="BC1938" t="str">
            <v/>
          </cell>
        </row>
        <row r="1939">
          <cell r="AX1939" t="str">
            <v/>
          </cell>
          <cell r="AY1939" t="str">
            <v/>
          </cell>
          <cell r="AZ1939" t="str">
            <v/>
          </cell>
          <cell r="BA1939" t="str">
            <v/>
          </cell>
          <cell r="BB1939" t="str">
            <v/>
          </cell>
          <cell r="BC1939" t="str">
            <v/>
          </cell>
        </row>
        <row r="1940">
          <cell r="AX1940" t="str">
            <v/>
          </cell>
          <cell r="AY1940" t="str">
            <v/>
          </cell>
          <cell r="AZ1940" t="str">
            <v/>
          </cell>
          <cell r="BA1940" t="str">
            <v/>
          </cell>
          <cell r="BB1940" t="str">
            <v/>
          </cell>
          <cell r="BC1940" t="str">
            <v/>
          </cell>
        </row>
        <row r="1941">
          <cell r="AX1941" t="str">
            <v/>
          </cell>
          <cell r="AY1941" t="str">
            <v/>
          </cell>
          <cell r="AZ1941" t="str">
            <v/>
          </cell>
          <cell r="BA1941" t="str">
            <v/>
          </cell>
          <cell r="BB1941" t="str">
            <v/>
          </cell>
          <cell r="BC1941" t="str">
            <v/>
          </cell>
        </row>
        <row r="1942">
          <cell r="AX1942" t="str">
            <v/>
          </cell>
          <cell r="AY1942" t="str">
            <v/>
          </cell>
          <cell r="AZ1942" t="str">
            <v/>
          </cell>
          <cell r="BA1942" t="str">
            <v/>
          </cell>
          <cell r="BB1942" t="str">
            <v/>
          </cell>
          <cell r="BC1942" t="str">
            <v/>
          </cell>
        </row>
        <row r="1943">
          <cell r="AX1943" t="str">
            <v/>
          </cell>
          <cell r="AY1943" t="str">
            <v/>
          </cell>
          <cell r="AZ1943" t="str">
            <v/>
          </cell>
          <cell r="BA1943" t="str">
            <v/>
          </cell>
          <cell r="BB1943" t="str">
            <v/>
          </cell>
          <cell r="BC1943" t="str">
            <v/>
          </cell>
        </row>
        <row r="1944">
          <cell r="AX1944" t="str">
            <v/>
          </cell>
          <cell r="AY1944" t="str">
            <v/>
          </cell>
          <cell r="AZ1944" t="str">
            <v/>
          </cell>
          <cell r="BA1944" t="str">
            <v/>
          </cell>
          <cell r="BB1944" t="str">
            <v/>
          </cell>
          <cell r="BC1944" t="str">
            <v/>
          </cell>
        </row>
        <row r="1945">
          <cell r="AX1945" t="str">
            <v/>
          </cell>
          <cell r="AY1945" t="str">
            <v/>
          </cell>
          <cell r="AZ1945" t="str">
            <v/>
          </cell>
          <cell r="BA1945" t="str">
            <v/>
          </cell>
          <cell r="BB1945" t="str">
            <v/>
          </cell>
          <cell r="BC1945" t="str">
            <v/>
          </cell>
        </row>
        <row r="1946">
          <cell r="AX1946" t="str">
            <v/>
          </cell>
          <cell r="AY1946" t="str">
            <v/>
          </cell>
          <cell r="AZ1946" t="str">
            <v/>
          </cell>
          <cell r="BA1946" t="str">
            <v/>
          </cell>
          <cell r="BB1946" t="str">
            <v/>
          </cell>
          <cell r="BC1946" t="str">
            <v/>
          </cell>
        </row>
        <row r="1947">
          <cell r="AX1947" t="str">
            <v/>
          </cell>
          <cell r="AY1947" t="str">
            <v/>
          </cell>
          <cell r="AZ1947" t="str">
            <v/>
          </cell>
          <cell r="BA1947" t="str">
            <v/>
          </cell>
          <cell r="BB1947" t="str">
            <v/>
          </cell>
          <cell r="BC1947" t="str">
            <v/>
          </cell>
        </row>
        <row r="1948">
          <cell r="AX1948" t="str">
            <v/>
          </cell>
          <cell r="AY1948" t="str">
            <v/>
          </cell>
          <cell r="AZ1948" t="str">
            <v/>
          </cell>
          <cell r="BA1948" t="str">
            <v/>
          </cell>
          <cell r="BB1948" t="str">
            <v/>
          </cell>
          <cell r="BC1948" t="str">
            <v/>
          </cell>
        </row>
        <row r="1949">
          <cell r="AX1949" t="str">
            <v/>
          </cell>
          <cell r="AY1949" t="str">
            <v/>
          </cell>
          <cell r="AZ1949" t="str">
            <v/>
          </cell>
          <cell r="BA1949" t="str">
            <v/>
          </cell>
          <cell r="BB1949" t="str">
            <v/>
          </cell>
          <cell r="BC1949" t="str">
            <v/>
          </cell>
        </row>
        <row r="1950">
          <cell r="AX1950" t="str">
            <v/>
          </cell>
          <cell r="AY1950" t="str">
            <v/>
          </cell>
          <cell r="AZ1950" t="str">
            <v/>
          </cell>
          <cell r="BA1950" t="str">
            <v/>
          </cell>
          <cell r="BB1950" t="str">
            <v/>
          </cell>
          <cell r="BC1950" t="str">
            <v/>
          </cell>
        </row>
        <row r="1951">
          <cell r="AX1951" t="str">
            <v/>
          </cell>
          <cell r="AY1951" t="str">
            <v/>
          </cell>
          <cell r="AZ1951" t="str">
            <v/>
          </cell>
          <cell r="BA1951" t="str">
            <v/>
          </cell>
          <cell r="BB1951" t="str">
            <v/>
          </cell>
          <cell r="BC1951" t="str">
            <v/>
          </cell>
        </row>
        <row r="1952">
          <cell r="AX1952" t="str">
            <v/>
          </cell>
          <cell r="AY1952" t="str">
            <v/>
          </cell>
          <cell r="AZ1952" t="str">
            <v/>
          </cell>
          <cell r="BA1952" t="str">
            <v/>
          </cell>
          <cell r="BB1952" t="str">
            <v/>
          </cell>
          <cell r="BC1952" t="str">
            <v/>
          </cell>
        </row>
        <row r="1953">
          <cell r="AX1953" t="str">
            <v/>
          </cell>
          <cell r="AY1953" t="str">
            <v/>
          </cell>
          <cell r="AZ1953" t="str">
            <v/>
          </cell>
          <cell r="BA1953" t="str">
            <v/>
          </cell>
          <cell r="BB1953" t="str">
            <v/>
          </cell>
          <cell r="BC1953" t="str">
            <v/>
          </cell>
        </row>
        <row r="1954">
          <cell r="AX1954" t="str">
            <v/>
          </cell>
          <cell r="AY1954" t="str">
            <v/>
          </cell>
          <cell r="AZ1954" t="str">
            <v/>
          </cell>
          <cell r="BA1954" t="str">
            <v/>
          </cell>
          <cell r="BB1954" t="str">
            <v/>
          </cell>
          <cell r="BC1954" t="str">
            <v/>
          </cell>
        </row>
        <row r="1955">
          <cell r="AX1955" t="str">
            <v/>
          </cell>
          <cell r="AY1955" t="str">
            <v/>
          </cell>
          <cell r="AZ1955" t="str">
            <v/>
          </cell>
          <cell r="BA1955" t="str">
            <v/>
          </cell>
          <cell r="BB1955" t="str">
            <v/>
          </cell>
          <cell r="BC1955" t="str">
            <v/>
          </cell>
        </row>
        <row r="1956">
          <cell r="AX1956" t="str">
            <v/>
          </cell>
          <cell r="AY1956" t="str">
            <v/>
          </cell>
          <cell r="AZ1956" t="str">
            <v/>
          </cell>
          <cell r="BA1956" t="str">
            <v/>
          </cell>
          <cell r="BB1956" t="str">
            <v/>
          </cell>
          <cell r="BC1956" t="str">
            <v/>
          </cell>
        </row>
        <row r="1957">
          <cell r="AX1957" t="str">
            <v/>
          </cell>
          <cell r="AY1957" t="str">
            <v/>
          </cell>
          <cell r="AZ1957" t="str">
            <v/>
          </cell>
          <cell r="BA1957" t="str">
            <v/>
          </cell>
          <cell r="BB1957" t="str">
            <v/>
          </cell>
          <cell r="BC1957" t="str">
            <v/>
          </cell>
        </row>
        <row r="1958">
          <cell r="AX1958" t="str">
            <v/>
          </cell>
          <cell r="AY1958" t="str">
            <v/>
          </cell>
          <cell r="AZ1958" t="str">
            <v/>
          </cell>
          <cell r="BA1958" t="str">
            <v/>
          </cell>
          <cell r="BB1958" t="str">
            <v/>
          </cell>
          <cell r="BC1958" t="str">
            <v/>
          </cell>
        </row>
        <row r="1959">
          <cell r="AX1959" t="str">
            <v/>
          </cell>
          <cell r="AY1959" t="str">
            <v/>
          </cell>
          <cell r="AZ1959" t="str">
            <v/>
          </cell>
          <cell r="BA1959" t="str">
            <v/>
          </cell>
          <cell r="BB1959" t="str">
            <v/>
          </cell>
          <cell r="BC1959" t="str">
            <v/>
          </cell>
        </row>
        <row r="1960">
          <cell r="AX1960" t="str">
            <v/>
          </cell>
          <cell r="AY1960" t="str">
            <v/>
          </cell>
          <cell r="AZ1960" t="str">
            <v/>
          </cell>
          <cell r="BA1960" t="str">
            <v/>
          </cell>
          <cell r="BB1960" t="str">
            <v/>
          </cell>
          <cell r="BC1960" t="str">
            <v/>
          </cell>
        </row>
        <row r="1961">
          <cell r="AX1961" t="str">
            <v/>
          </cell>
          <cell r="AY1961" t="str">
            <v/>
          </cell>
          <cell r="AZ1961" t="str">
            <v/>
          </cell>
          <cell r="BA1961" t="str">
            <v/>
          </cell>
          <cell r="BB1961" t="str">
            <v/>
          </cell>
          <cell r="BC1961" t="str">
            <v/>
          </cell>
        </row>
        <row r="1962">
          <cell r="AX1962" t="str">
            <v/>
          </cell>
          <cell r="AY1962" t="str">
            <v/>
          </cell>
          <cell r="AZ1962" t="str">
            <v/>
          </cell>
          <cell r="BA1962" t="str">
            <v/>
          </cell>
          <cell r="BB1962" t="str">
            <v/>
          </cell>
          <cell r="BC1962" t="str">
            <v/>
          </cell>
        </row>
        <row r="1963">
          <cell r="AX1963" t="str">
            <v/>
          </cell>
          <cell r="AY1963" t="str">
            <v/>
          </cell>
          <cell r="AZ1963" t="str">
            <v/>
          </cell>
          <cell r="BA1963" t="str">
            <v/>
          </cell>
          <cell r="BB1963" t="str">
            <v/>
          </cell>
          <cell r="BC1963" t="str">
            <v/>
          </cell>
        </row>
        <row r="1964">
          <cell r="AX1964" t="str">
            <v/>
          </cell>
          <cell r="AY1964" t="str">
            <v/>
          </cell>
          <cell r="AZ1964" t="str">
            <v/>
          </cell>
          <cell r="BA1964" t="str">
            <v/>
          </cell>
          <cell r="BB1964" t="str">
            <v/>
          </cell>
          <cell r="BC1964" t="str">
            <v/>
          </cell>
        </row>
        <row r="1965">
          <cell r="AX1965" t="str">
            <v/>
          </cell>
          <cell r="AY1965" t="str">
            <v/>
          </cell>
          <cell r="AZ1965" t="str">
            <v/>
          </cell>
          <cell r="BA1965" t="str">
            <v/>
          </cell>
          <cell r="BB1965" t="str">
            <v/>
          </cell>
          <cell r="BC1965" t="str">
            <v/>
          </cell>
        </row>
        <row r="1966">
          <cell r="AX1966" t="str">
            <v/>
          </cell>
          <cell r="AY1966" t="str">
            <v/>
          </cell>
          <cell r="AZ1966" t="str">
            <v/>
          </cell>
          <cell r="BA1966" t="str">
            <v/>
          </cell>
          <cell r="BB1966" t="str">
            <v/>
          </cell>
          <cell r="BC1966" t="str">
            <v/>
          </cell>
        </row>
        <row r="1967">
          <cell r="AX1967" t="str">
            <v/>
          </cell>
          <cell r="AY1967" t="str">
            <v/>
          </cell>
          <cell r="AZ1967" t="str">
            <v/>
          </cell>
          <cell r="BA1967" t="str">
            <v/>
          </cell>
          <cell r="BB1967" t="str">
            <v/>
          </cell>
          <cell r="BC1967" t="str">
            <v/>
          </cell>
        </row>
        <row r="1968">
          <cell r="AX1968" t="str">
            <v/>
          </cell>
          <cell r="AY1968" t="str">
            <v/>
          </cell>
          <cell r="AZ1968" t="str">
            <v/>
          </cell>
          <cell r="BA1968" t="str">
            <v/>
          </cell>
          <cell r="BB1968" t="str">
            <v/>
          </cell>
          <cell r="BC1968" t="str">
            <v/>
          </cell>
        </row>
        <row r="1969">
          <cell r="AX1969" t="str">
            <v/>
          </cell>
          <cell r="AY1969" t="str">
            <v/>
          </cell>
          <cell r="AZ1969" t="str">
            <v/>
          </cell>
          <cell r="BA1969" t="str">
            <v/>
          </cell>
          <cell r="BB1969" t="str">
            <v/>
          </cell>
          <cell r="BC1969" t="str">
            <v/>
          </cell>
        </row>
        <row r="1970">
          <cell r="AX1970" t="str">
            <v/>
          </cell>
          <cell r="AY1970" t="str">
            <v/>
          </cell>
          <cell r="AZ1970" t="str">
            <v/>
          </cell>
          <cell r="BA1970" t="str">
            <v/>
          </cell>
          <cell r="BB1970" t="str">
            <v/>
          </cell>
          <cell r="BC1970" t="str">
            <v/>
          </cell>
        </row>
        <row r="1971">
          <cell r="AX1971" t="str">
            <v/>
          </cell>
          <cell r="AY1971" t="str">
            <v/>
          </cell>
          <cell r="AZ1971" t="str">
            <v/>
          </cell>
          <cell r="BA1971" t="str">
            <v/>
          </cell>
          <cell r="BB1971" t="str">
            <v/>
          </cell>
          <cell r="BC1971" t="str">
            <v/>
          </cell>
        </row>
        <row r="1972">
          <cell r="AX1972" t="str">
            <v/>
          </cell>
          <cell r="AY1972" t="str">
            <v/>
          </cell>
          <cell r="AZ1972" t="str">
            <v/>
          </cell>
          <cell r="BA1972" t="str">
            <v/>
          </cell>
          <cell r="BB1972" t="str">
            <v/>
          </cell>
          <cell r="BC1972" t="str">
            <v/>
          </cell>
        </row>
        <row r="1973">
          <cell r="AX1973" t="str">
            <v/>
          </cell>
          <cell r="AY1973" t="str">
            <v/>
          </cell>
          <cell r="AZ1973" t="str">
            <v/>
          </cell>
          <cell r="BA1973" t="str">
            <v/>
          </cell>
          <cell r="BB1973" t="str">
            <v/>
          </cell>
          <cell r="BC1973" t="str">
            <v/>
          </cell>
        </row>
        <row r="1974">
          <cell r="AX1974" t="str">
            <v/>
          </cell>
          <cell r="AY1974" t="str">
            <v/>
          </cell>
          <cell r="AZ1974" t="str">
            <v/>
          </cell>
          <cell r="BA1974" t="str">
            <v/>
          </cell>
          <cell r="BB1974" t="str">
            <v/>
          </cell>
          <cell r="BC1974" t="str">
            <v/>
          </cell>
        </row>
        <row r="1975">
          <cell r="AX1975" t="str">
            <v/>
          </cell>
          <cell r="AY1975" t="str">
            <v/>
          </cell>
          <cell r="AZ1975" t="str">
            <v/>
          </cell>
          <cell r="BA1975" t="str">
            <v/>
          </cell>
          <cell r="BB1975" t="str">
            <v/>
          </cell>
          <cell r="BC1975" t="str">
            <v/>
          </cell>
        </row>
        <row r="1976">
          <cell r="AX1976" t="str">
            <v/>
          </cell>
          <cell r="AY1976" t="str">
            <v/>
          </cell>
          <cell r="AZ1976" t="str">
            <v/>
          </cell>
          <cell r="BA1976" t="str">
            <v/>
          </cell>
          <cell r="BB1976" t="str">
            <v/>
          </cell>
          <cell r="BC1976" t="str">
            <v/>
          </cell>
        </row>
        <row r="1977">
          <cell r="AX1977" t="str">
            <v/>
          </cell>
          <cell r="AY1977" t="str">
            <v/>
          </cell>
          <cell r="AZ1977" t="str">
            <v/>
          </cell>
          <cell r="BA1977" t="str">
            <v/>
          </cell>
          <cell r="BB1977" t="str">
            <v/>
          </cell>
          <cell r="BC1977" t="str">
            <v/>
          </cell>
        </row>
        <row r="1978">
          <cell r="AX1978" t="str">
            <v/>
          </cell>
          <cell r="AY1978" t="str">
            <v/>
          </cell>
          <cell r="AZ1978" t="str">
            <v/>
          </cell>
          <cell r="BA1978" t="str">
            <v/>
          </cell>
          <cell r="BB1978" t="str">
            <v/>
          </cell>
          <cell r="BC1978" t="str">
            <v/>
          </cell>
        </row>
        <row r="1979">
          <cell r="AX1979" t="str">
            <v/>
          </cell>
          <cell r="AY1979" t="str">
            <v/>
          </cell>
          <cell r="AZ1979" t="str">
            <v/>
          </cell>
          <cell r="BA1979" t="str">
            <v/>
          </cell>
          <cell r="BB1979" t="str">
            <v/>
          </cell>
          <cell r="BC1979" t="str">
            <v/>
          </cell>
        </row>
        <row r="1980">
          <cell r="AX1980" t="str">
            <v/>
          </cell>
          <cell r="AY1980" t="str">
            <v/>
          </cell>
          <cell r="AZ1980" t="str">
            <v/>
          </cell>
          <cell r="BA1980" t="str">
            <v/>
          </cell>
          <cell r="BB1980" t="str">
            <v/>
          </cell>
          <cell r="BC1980" t="str">
            <v/>
          </cell>
        </row>
        <row r="1981">
          <cell r="AX1981" t="str">
            <v/>
          </cell>
          <cell r="AY1981" t="str">
            <v/>
          </cell>
          <cell r="AZ1981" t="str">
            <v/>
          </cell>
          <cell r="BA1981" t="str">
            <v/>
          </cell>
          <cell r="BB1981" t="str">
            <v/>
          </cell>
          <cell r="BC1981" t="str">
            <v/>
          </cell>
        </row>
        <row r="1982">
          <cell r="AX1982" t="str">
            <v/>
          </cell>
          <cell r="AY1982" t="str">
            <v/>
          </cell>
          <cell r="AZ1982" t="str">
            <v/>
          </cell>
          <cell r="BA1982" t="str">
            <v/>
          </cell>
          <cell r="BB1982" t="str">
            <v/>
          </cell>
          <cell r="BC1982" t="str">
            <v/>
          </cell>
        </row>
        <row r="1983">
          <cell r="AX1983" t="str">
            <v/>
          </cell>
          <cell r="AY1983" t="str">
            <v/>
          </cell>
          <cell r="AZ1983" t="str">
            <v/>
          </cell>
          <cell r="BA1983" t="str">
            <v/>
          </cell>
          <cell r="BB1983" t="str">
            <v/>
          </cell>
          <cell r="BC1983" t="str">
            <v/>
          </cell>
        </row>
        <row r="1984">
          <cell r="AX1984" t="str">
            <v/>
          </cell>
          <cell r="AY1984" t="str">
            <v/>
          </cell>
          <cell r="AZ1984" t="str">
            <v/>
          </cell>
          <cell r="BA1984" t="str">
            <v/>
          </cell>
          <cell r="BB1984" t="str">
            <v/>
          </cell>
          <cell r="BC1984" t="str">
            <v/>
          </cell>
        </row>
        <row r="1985">
          <cell r="AX1985" t="str">
            <v/>
          </cell>
          <cell r="AY1985" t="str">
            <v/>
          </cell>
          <cell r="AZ1985" t="str">
            <v/>
          </cell>
          <cell r="BA1985" t="str">
            <v/>
          </cell>
          <cell r="BB1985" t="str">
            <v/>
          </cell>
          <cell r="BC1985" t="str">
            <v/>
          </cell>
        </row>
        <row r="1986">
          <cell r="AX1986" t="str">
            <v/>
          </cell>
          <cell r="AY1986" t="str">
            <v/>
          </cell>
          <cell r="AZ1986" t="str">
            <v/>
          </cell>
          <cell r="BA1986" t="str">
            <v/>
          </cell>
          <cell r="BB1986" t="str">
            <v/>
          </cell>
          <cell r="BC1986" t="str">
            <v/>
          </cell>
        </row>
        <row r="1987">
          <cell r="AX1987" t="str">
            <v/>
          </cell>
          <cell r="AY1987" t="str">
            <v/>
          </cell>
          <cell r="AZ1987" t="str">
            <v/>
          </cell>
          <cell r="BA1987" t="str">
            <v/>
          </cell>
          <cell r="BB1987" t="str">
            <v/>
          </cell>
          <cell r="BC1987" t="str">
            <v/>
          </cell>
        </row>
        <row r="1988">
          <cell r="AX1988" t="str">
            <v/>
          </cell>
          <cell r="AY1988" t="str">
            <v/>
          </cell>
          <cell r="AZ1988" t="str">
            <v/>
          </cell>
          <cell r="BA1988" t="str">
            <v/>
          </cell>
          <cell r="BB1988" t="str">
            <v/>
          </cell>
          <cell r="BC1988" t="str">
            <v/>
          </cell>
        </row>
        <row r="1989">
          <cell r="AX1989" t="str">
            <v/>
          </cell>
          <cell r="AY1989" t="str">
            <v/>
          </cell>
          <cell r="AZ1989" t="str">
            <v/>
          </cell>
          <cell r="BA1989" t="str">
            <v/>
          </cell>
          <cell r="BB1989" t="str">
            <v/>
          </cell>
          <cell r="BC1989" t="str">
            <v/>
          </cell>
        </row>
        <row r="1990">
          <cell r="AX1990" t="str">
            <v/>
          </cell>
          <cell r="AY1990" t="str">
            <v/>
          </cell>
          <cell r="AZ1990" t="str">
            <v/>
          </cell>
          <cell r="BA1990" t="str">
            <v/>
          </cell>
          <cell r="BB1990" t="str">
            <v/>
          </cell>
          <cell r="BC1990" t="str">
            <v/>
          </cell>
        </row>
        <row r="1991">
          <cell r="AX1991" t="str">
            <v/>
          </cell>
          <cell r="AY1991" t="str">
            <v/>
          </cell>
          <cell r="AZ1991" t="str">
            <v/>
          </cell>
          <cell r="BA1991" t="str">
            <v/>
          </cell>
          <cell r="BB1991" t="str">
            <v/>
          </cell>
          <cell r="BC1991" t="str">
            <v/>
          </cell>
        </row>
        <row r="1992">
          <cell r="AX1992" t="str">
            <v/>
          </cell>
          <cell r="AY1992" t="str">
            <v/>
          </cell>
          <cell r="AZ1992" t="str">
            <v/>
          </cell>
          <cell r="BA1992" t="str">
            <v/>
          </cell>
          <cell r="BB1992" t="str">
            <v/>
          </cell>
          <cell r="BC1992" t="str">
            <v/>
          </cell>
        </row>
        <row r="1993">
          <cell r="AX1993" t="str">
            <v/>
          </cell>
          <cell r="AY1993" t="str">
            <v/>
          </cell>
          <cell r="AZ1993" t="str">
            <v/>
          </cell>
          <cell r="BA1993" t="str">
            <v/>
          </cell>
          <cell r="BB1993" t="str">
            <v/>
          </cell>
          <cell r="BC1993" t="str">
            <v/>
          </cell>
        </row>
        <row r="1994">
          <cell r="AX1994" t="str">
            <v/>
          </cell>
          <cell r="AY1994" t="str">
            <v/>
          </cell>
          <cell r="AZ1994" t="str">
            <v/>
          </cell>
          <cell r="BA1994" t="str">
            <v/>
          </cell>
          <cell r="BB1994" t="str">
            <v/>
          </cell>
          <cell r="BC1994" t="str">
            <v/>
          </cell>
        </row>
        <row r="1995">
          <cell r="AX1995" t="str">
            <v/>
          </cell>
          <cell r="AY1995" t="str">
            <v/>
          </cell>
          <cell r="AZ1995" t="str">
            <v/>
          </cell>
          <cell r="BA1995" t="str">
            <v/>
          </cell>
          <cell r="BB1995" t="str">
            <v/>
          </cell>
          <cell r="BC1995" t="str">
            <v/>
          </cell>
        </row>
        <row r="1996">
          <cell r="AX1996" t="str">
            <v/>
          </cell>
          <cell r="AY1996" t="str">
            <v/>
          </cell>
          <cell r="AZ1996" t="str">
            <v/>
          </cell>
          <cell r="BA1996" t="str">
            <v/>
          </cell>
          <cell r="BB1996" t="str">
            <v/>
          </cell>
          <cell r="BC1996" t="str">
            <v/>
          </cell>
        </row>
        <row r="1997">
          <cell r="AX1997" t="str">
            <v/>
          </cell>
          <cell r="AY1997" t="str">
            <v/>
          </cell>
          <cell r="AZ1997" t="str">
            <v/>
          </cell>
          <cell r="BA1997" t="str">
            <v/>
          </cell>
          <cell r="BB1997" t="str">
            <v/>
          </cell>
          <cell r="BC1997" t="str">
            <v/>
          </cell>
        </row>
        <row r="1998">
          <cell r="AX1998" t="str">
            <v/>
          </cell>
          <cell r="AY1998" t="str">
            <v/>
          </cell>
          <cell r="AZ1998" t="str">
            <v/>
          </cell>
          <cell r="BA1998" t="str">
            <v/>
          </cell>
          <cell r="BB1998" t="str">
            <v/>
          </cell>
          <cell r="BC1998" t="str">
            <v/>
          </cell>
        </row>
        <row r="1999">
          <cell r="AX1999" t="str">
            <v/>
          </cell>
          <cell r="AY1999" t="str">
            <v/>
          </cell>
          <cell r="AZ1999" t="str">
            <v/>
          </cell>
          <cell r="BA1999" t="str">
            <v/>
          </cell>
          <cell r="BB1999" t="str">
            <v/>
          </cell>
          <cell r="BC1999" t="str">
            <v/>
          </cell>
        </row>
        <row r="2000">
          <cell r="AX2000" t="str">
            <v/>
          </cell>
          <cell r="AY2000" t="str">
            <v/>
          </cell>
          <cell r="AZ2000" t="str">
            <v/>
          </cell>
          <cell r="BA2000" t="str">
            <v/>
          </cell>
          <cell r="BB2000" t="str">
            <v/>
          </cell>
          <cell r="BC2000" t="str">
            <v/>
          </cell>
        </row>
        <row r="2001">
          <cell r="AX2001" t="str">
            <v/>
          </cell>
          <cell r="AY2001" t="str">
            <v/>
          </cell>
          <cell r="AZ2001" t="str">
            <v/>
          </cell>
          <cell r="BA2001" t="str">
            <v/>
          </cell>
          <cell r="BB2001" t="str">
            <v/>
          </cell>
          <cell r="BC2001" t="str">
            <v/>
          </cell>
        </row>
        <row r="2002">
          <cell r="AX2002" t="str">
            <v/>
          </cell>
          <cell r="AY2002" t="str">
            <v/>
          </cell>
          <cell r="AZ2002" t="str">
            <v/>
          </cell>
          <cell r="BA2002" t="str">
            <v/>
          </cell>
          <cell r="BB2002" t="str">
            <v/>
          </cell>
          <cell r="BC2002" t="str">
            <v/>
          </cell>
        </row>
        <row r="2003">
          <cell r="AX2003" t="str">
            <v/>
          </cell>
          <cell r="AY2003" t="str">
            <v/>
          </cell>
          <cell r="AZ2003" t="str">
            <v/>
          </cell>
          <cell r="BA2003" t="str">
            <v/>
          </cell>
          <cell r="BB2003" t="str">
            <v/>
          </cell>
          <cell r="BC2003" t="str">
            <v/>
          </cell>
        </row>
        <row r="2004">
          <cell r="AX2004" t="str">
            <v/>
          </cell>
          <cell r="AY2004" t="str">
            <v/>
          </cell>
          <cell r="AZ2004" t="str">
            <v/>
          </cell>
          <cell r="BA2004" t="str">
            <v/>
          </cell>
          <cell r="BB2004" t="str">
            <v/>
          </cell>
          <cell r="BC2004" t="str">
            <v/>
          </cell>
        </row>
        <row r="2005">
          <cell r="AX2005" t="str">
            <v/>
          </cell>
          <cell r="AY2005" t="str">
            <v/>
          </cell>
          <cell r="AZ2005" t="str">
            <v/>
          </cell>
          <cell r="BA2005" t="str">
            <v/>
          </cell>
          <cell r="BB2005" t="str">
            <v/>
          </cell>
          <cell r="BC2005" t="str">
            <v/>
          </cell>
        </row>
        <row r="2006">
          <cell r="AX2006" t="str">
            <v/>
          </cell>
          <cell r="AY2006" t="str">
            <v/>
          </cell>
          <cell r="AZ2006" t="str">
            <v/>
          </cell>
          <cell r="BA2006" t="str">
            <v/>
          </cell>
          <cell r="BB2006" t="str">
            <v/>
          </cell>
          <cell r="BC2006" t="str">
            <v/>
          </cell>
        </row>
        <row r="2007">
          <cell r="AX2007" t="str">
            <v/>
          </cell>
          <cell r="AY2007" t="str">
            <v/>
          </cell>
          <cell r="AZ2007" t="str">
            <v/>
          </cell>
          <cell r="BA2007" t="str">
            <v/>
          </cell>
          <cell r="BB2007" t="str">
            <v/>
          </cell>
          <cell r="BC2007" t="str">
            <v/>
          </cell>
        </row>
        <row r="2008">
          <cell r="AX2008" t="str">
            <v/>
          </cell>
          <cell r="AY2008" t="str">
            <v/>
          </cell>
          <cell r="AZ2008" t="str">
            <v/>
          </cell>
          <cell r="BA2008" t="str">
            <v/>
          </cell>
          <cell r="BB2008" t="str">
            <v/>
          </cell>
          <cell r="BC2008" t="str">
            <v/>
          </cell>
        </row>
        <row r="2009">
          <cell r="AX2009" t="str">
            <v/>
          </cell>
          <cell r="AY2009" t="str">
            <v/>
          </cell>
          <cell r="AZ2009" t="str">
            <v/>
          </cell>
          <cell r="BA2009" t="str">
            <v/>
          </cell>
          <cell r="BB2009" t="str">
            <v/>
          </cell>
          <cell r="BC2009" t="str">
            <v/>
          </cell>
        </row>
        <row r="2010">
          <cell r="AX2010" t="str">
            <v/>
          </cell>
          <cell r="AY2010" t="str">
            <v/>
          </cell>
          <cell r="AZ2010" t="str">
            <v/>
          </cell>
          <cell r="BA2010" t="str">
            <v/>
          </cell>
          <cell r="BB2010" t="str">
            <v/>
          </cell>
          <cell r="BC2010" t="str">
            <v/>
          </cell>
        </row>
        <row r="2011">
          <cell r="AX2011" t="str">
            <v/>
          </cell>
          <cell r="AY2011" t="str">
            <v/>
          </cell>
          <cell r="AZ2011" t="str">
            <v/>
          </cell>
          <cell r="BA2011" t="str">
            <v/>
          </cell>
          <cell r="BB2011" t="str">
            <v/>
          </cell>
          <cell r="BC2011" t="str">
            <v/>
          </cell>
        </row>
        <row r="2012">
          <cell r="AX2012" t="str">
            <v/>
          </cell>
          <cell r="AY2012" t="str">
            <v/>
          </cell>
          <cell r="AZ2012" t="str">
            <v/>
          </cell>
          <cell r="BA2012" t="str">
            <v/>
          </cell>
          <cell r="BB2012" t="str">
            <v/>
          </cell>
          <cell r="BC2012" t="str">
            <v/>
          </cell>
        </row>
        <row r="2013">
          <cell r="AX2013" t="str">
            <v/>
          </cell>
          <cell r="AY2013" t="str">
            <v/>
          </cell>
          <cell r="AZ2013" t="str">
            <v/>
          </cell>
          <cell r="BA2013" t="str">
            <v/>
          </cell>
          <cell r="BB2013" t="str">
            <v/>
          </cell>
          <cell r="BC2013" t="str">
            <v/>
          </cell>
        </row>
        <row r="2014">
          <cell r="AX2014" t="str">
            <v/>
          </cell>
          <cell r="AY2014" t="str">
            <v/>
          </cell>
          <cell r="AZ2014" t="str">
            <v/>
          </cell>
          <cell r="BA2014" t="str">
            <v/>
          </cell>
          <cell r="BB2014" t="str">
            <v/>
          </cell>
          <cell r="BC2014" t="str">
            <v/>
          </cell>
        </row>
        <row r="2015">
          <cell r="AX2015" t="str">
            <v/>
          </cell>
          <cell r="AY2015" t="str">
            <v/>
          </cell>
          <cell r="AZ2015" t="str">
            <v/>
          </cell>
          <cell r="BA2015" t="str">
            <v/>
          </cell>
          <cell r="BB2015" t="str">
            <v/>
          </cell>
          <cell r="BC2015" t="str">
            <v/>
          </cell>
        </row>
        <row r="2016">
          <cell r="AX2016" t="str">
            <v/>
          </cell>
          <cell r="AY2016" t="str">
            <v/>
          </cell>
          <cell r="AZ2016" t="str">
            <v/>
          </cell>
          <cell r="BA2016" t="str">
            <v/>
          </cell>
          <cell r="BB2016" t="str">
            <v/>
          </cell>
          <cell r="BC2016" t="str">
            <v/>
          </cell>
        </row>
        <row r="2017">
          <cell r="AX2017" t="str">
            <v/>
          </cell>
          <cell r="AY2017" t="str">
            <v/>
          </cell>
          <cell r="AZ2017" t="str">
            <v/>
          </cell>
          <cell r="BA2017" t="str">
            <v/>
          </cell>
          <cell r="BB2017" t="str">
            <v/>
          </cell>
          <cell r="BC2017" t="str">
            <v/>
          </cell>
        </row>
        <row r="2018">
          <cell r="AX2018" t="str">
            <v/>
          </cell>
          <cell r="AY2018" t="str">
            <v/>
          </cell>
          <cell r="AZ2018" t="str">
            <v/>
          </cell>
          <cell r="BA2018" t="str">
            <v/>
          </cell>
          <cell r="BB2018" t="str">
            <v/>
          </cell>
          <cell r="BC2018" t="str">
            <v/>
          </cell>
        </row>
        <row r="2019">
          <cell r="AX2019" t="str">
            <v/>
          </cell>
          <cell r="AY2019" t="str">
            <v/>
          </cell>
          <cell r="AZ2019" t="str">
            <v/>
          </cell>
          <cell r="BA2019" t="str">
            <v/>
          </cell>
          <cell r="BB2019" t="str">
            <v/>
          </cell>
          <cell r="BC2019" t="str">
            <v/>
          </cell>
        </row>
        <row r="2020">
          <cell r="AX2020" t="str">
            <v/>
          </cell>
          <cell r="AY2020" t="str">
            <v/>
          </cell>
          <cell r="AZ2020" t="str">
            <v/>
          </cell>
          <cell r="BA2020" t="str">
            <v/>
          </cell>
          <cell r="BB2020" t="str">
            <v/>
          </cell>
          <cell r="BC2020" t="str">
            <v/>
          </cell>
        </row>
        <row r="2021">
          <cell r="AX2021" t="str">
            <v/>
          </cell>
          <cell r="AY2021" t="str">
            <v/>
          </cell>
          <cell r="AZ2021" t="str">
            <v/>
          </cell>
          <cell r="BA2021" t="str">
            <v/>
          </cell>
          <cell r="BB2021" t="str">
            <v/>
          </cell>
          <cell r="BC2021" t="str">
            <v/>
          </cell>
        </row>
        <row r="2022">
          <cell r="AX2022" t="str">
            <v/>
          </cell>
          <cell r="AY2022" t="str">
            <v/>
          </cell>
          <cell r="AZ2022" t="str">
            <v/>
          </cell>
          <cell r="BA2022" t="str">
            <v/>
          </cell>
          <cell r="BB2022" t="str">
            <v/>
          </cell>
          <cell r="BC2022" t="str">
            <v/>
          </cell>
        </row>
        <row r="2023">
          <cell r="AX2023" t="str">
            <v/>
          </cell>
          <cell r="AY2023" t="str">
            <v/>
          </cell>
          <cell r="AZ2023" t="str">
            <v/>
          </cell>
          <cell r="BA2023" t="str">
            <v/>
          </cell>
          <cell r="BB2023" t="str">
            <v/>
          </cell>
          <cell r="BC2023" t="str">
            <v/>
          </cell>
        </row>
        <row r="2024">
          <cell r="AX2024" t="str">
            <v/>
          </cell>
          <cell r="AY2024" t="str">
            <v/>
          </cell>
          <cell r="AZ2024" t="str">
            <v/>
          </cell>
          <cell r="BA2024" t="str">
            <v/>
          </cell>
          <cell r="BB2024" t="str">
            <v/>
          </cell>
          <cell r="BC2024" t="str">
            <v/>
          </cell>
        </row>
        <row r="2025">
          <cell r="AX2025" t="str">
            <v/>
          </cell>
          <cell r="AY2025" t="str">
            <v/>
          </cell>
          <cell r="AZ2025" t="str">
            <v/>
          </cell>
          <cell r="BA2025" t="str">
            <v/>
          </cell>
          <cell r="BB2025" t="str">
            <v/>
          </cell>
          <cell r="BC2025" t="str">
            <v/>
          </cell>
        </row>
        <row r="2026">
          <cell r="AX2026" t="str">
            <v/>
          </cell>
          <cell r="AY2026" t="str">
            <v/>
          </cell>
          <cell r="AZ2026" t="str">
            <v/>
          </cell>
          <cell r="BA2026" t="str">
            <v/>
          </cell>
          <cell r="BB2026" t="str">
            <v/>
          </cell>
          <cell r="BC2026" t="str">
            <v/>
          </cell>
        </row>
        <row r="2027">
          <cell r="AX2027" t="str">
            <v/>
          </cell>
          <cell r="AY2027" t="str">
            <v/>
          </cell>
          <cell r="AZ2027" t="str">
            <v/>
          </cell>
          <cell r="BA2027" t="str">
            <v/>
          </cell>
          <cell r="BB2027" t="str">
            <v/>
          </cell>
          <cell r="BC2027" t="str">
            <v/>
          </cell>
        </row>
        <row r="2028">
          <cell r="AX2028" t="str">
            <v/>
          </cell>
          <cell r="AY2028" t="str">
            <v/>
          </cell>
          <cell r="AZ2028" t="str">
            <v/>
          </cell>
          <cell r="BA2028" t="str">
            <v/>
          </cell>
          <cell r="BB2028" t="str">
            <v/>
          </cell>
          <cell r="BC2028" t="str">
            <v/>
          </cell>
        </row>
        <row r="2029">
          <cell r="AX2029" t="str">
            <v/>
          </cell>
          <cell r="AY2029" t="str">
            <v/>
          </cell>
          <cell r="AZ2029" t="str">
            <v/>
          </cell>
          <cell r="BA2029" t="str">
            <v/>
          </cell>
          <cell r="BB2029" t="str">
            <v/>
          </cell>
          <cell r="BC2029" t="str">
            <v/>
          </cell>
        </row>
        <row r="2030">
          <cell r="AX2030" t="str">
            <v/>
          </cell>
          <cell r="AY2030" t="str">
            <v/>
          </cell>
          <cell r="AZ2030" t="str">
            <v/>
          </cell>
          <cell r="BA2030" t="str">
            <v/>
          </cell>
          <cell r="BB2030" t="str">
            <v/>
          </cell>
          <cell r="BC2030" t="str">
            <v/>
          </cell>
        </row>
        <row r="2031">
          <cell r="AX2031" t="str">
            <v/>
          </cell>
          <cell r="AY2031" t="str">
            <v/>
          </cell>
          <cell r="AZ2031" t="str">
            <v/>
          </cell>
          <cell r="BA2031" t="str">
            <v/>
          </cell>
          <cell r="BB2031" t="str">
            <v/>
          </cell>
          <cell r="BC2031" t="str">
            <v/>
          </cell>
        </row>
        <row r="2032">
          <cell r="AX2032" t="str">
            <v/>
          </cell>
          <cell r="AY2032" t="str">
            <v/>
          </cell>
          <cell r="AZ2032" t="str">
            <v/>
          </cell>
          <cell r="BA2032" t="str">
            <v/>
          </cell>
          <cell r="BB2032" t="str">
            <v/>
          </cell>
          <cell r="BC2032" t="str">
            <v/>
          </cell>
        </row>
        <row r="2033">
          <cell r="AX2033" t="str">
            <v/>
          </cell>
          <cell r="AY2033" t="str">
            <v/>
          </cell>
          <cell r="AZ2033" t="str">
            <v/>
          </cell>
          <cell r="BA2033" t="str">
            <v/>
          </cell>
          <cell r="BB2033" t="str">
            <v/>
          </cell>
          <cell r="BC2033" t="str">
            <v/>
          </cell>
        </row>
        <row r="2034">
          <cell r="AX2034" t="str">
            <v/>
          </cell>
          <cell r="AY2034" t="str">
            <v/>
          </cell>
          <cell r="AZ2034" t="str">
            <v/>
          </cell>
          <cell r="BA2034" t="str">
            <v/>
          </cell>
          <cell r="BB2034" t="str">
            <v/>
          </cell>
          <cell r="BC2034" t="str">
            <v/>
          </cell>
        </row>
        <row r="2035">
          <cell r="AX2035" t="str">
            <v/>
          </cell>
          <cell r="AY2035" t="str">
            <v/>
          </cell>
          <cell r="AZ2035" t="str">
            <v/>
          </cell>
          <cell r="BA2035" t="str">
            <v/>
          </cell>
          <cell r="BB2035" t="str">
            <v/>
          </cell>
          <cell r="BC2035" t="str">
            <v/>
          </cell>
        </row>
        <row r="2036">
          <cell r="AX2036" t="str">
            <v/>
          </cell>
          <cell r="AY2036" t="str">
            <v/>
          </cell>
          <cell r="AZ2036" t="str">
            <v/>
          </cell>
          <cell r="BA2036" t="str">
            <v/>
          </cell>
          <cell r="BB2036" t="str">
            <v/>
          </cell>
          <cell r="BC2036" t="str">
            <v/>
          </cell>
        </row>
        <row r="2037">
          <cell r="AX2037" t="str">
            <v/>
          </cell>
          <cell r="AY2037" t="str">
            <v/>
          </cell>
          <cell r="AZ2037" t="str">
            <v/>
          </cell>
          <cell r="BA2037" t="str">
            <v/>
          </cell>
          <cell r="BB2037" t="str">
            <v/>
          </cell>
          <cell r="BC2037" t="str">
            <v/>
          </cell>
        </row>
        <row r="2038">
          <cell r="AX2038" t="str">
            <v/>
          </cell>
          <cell r="AY2038" t="str">
            <v/>
          </cell>
          <cell r="AZ2038" t="str">
            <v/>
          </cell>
          <cell r="BA2038" t="str">
            <v/>
          </cell>
          <cell r="BB2038" t="str">
            <v/>
          </cell>
          <cell r="BC2038" t="str">
            <v/>
          </cell>
        </row>
        <row r="2039">
          <cell r="AX2039" t="str">
            <v/>
          </cell>
          <cell r="AY2039" t="str">
            <v/>
          </cell>
          <cell r="AZ2039" t="str">
            <v/>
          </cell>
          <cell r="BA2039" t="str">
            <v/>
          </cell>
          <cell r="BB2039" t="str">
            <v/>
          </cell>
          <cell r="BC2039" t="str">
            <v/>
          </cell>
        </row>
        <row r="2040">
          <cell r="AX2040" t="str">
            <v/>
          </cell>
          <cell r="AY2040" t="str">
            <v/>
          </cell>
          <cell r="AZ2040" t="str">
            <v/>
          </cell>
          <cell r="BA2040" t="str">
            <v/>
          </cell>
          <cell r="BB2040" t="str">
            <v/>
          </cell>
          <cell r="BC2040" t="str">
            <v/>
          </cell>
        </row>
        <row r="2041">
          <cell r="AX2041" t="str">
            <v/>
          </cell>
          <cell r="AY2041" t="str">
            <v/>
          </cell>
          <cell r="AZ2041" t="str">
            <v/>
          </cell>
          <cell r="BA2041" t="str">
            <v/>
          </cell>
          <cell r="BB2041" t="str">
            <v/>
          </cell>
          <cell r="BC2041" t="str">
            <v/>
          </cell>
        </row>
        <row r="2042">
          <cell r="AX2042" t="str">
            <v/>
          </cell>
          <cell r="AY2042" t="str">
            <v/>
          </cell>
          <cell r="AZ2042" t="str">
            <v/>
          </cell>
          <cell r="BA2042" t="str">
            <v/>
          </cell>
          <cell r="BB2042" t="str">
            <v/>
          </cell>
          <cell r="BC2042" t="str">
            <v/>
          </cell>
        </row>
        <row r="2043">
          <cell r="AX2043" t="str">
            <v/>
          </cell>
          <cell r="AY2043" t="str">
            <v/>
          </cell>
          <cell r="AZ2043" t="str">
            <v/>
          </cell>
          <cell r="BA2043" t="str">
            <v/>
          </cell>
          <cell r="BB2043" t="str">
            <v/>
          </cell>
          <cell r="BC2043" t="str">
            <v/>
          </cell>
        </row>
        <row r="2044">
          <cell r="AX2044" t="str">
            <v/>
          </cell>
          <cell r="AY2044" t="str">
            <v/>
          </cell>
          <cell r="AZ2044" t="str">
            <v/>
          </cell>
          <cell r="BA2044" t="str">
            <v/>
          </cell>
          <cell r="BB2044" t="str">
            <v/>
          </cell>
          <cell r="BC2044" t="str">
            <v/>
          </cell>
        </row>
        <row r="2045">
          <cell r="AX2045" t="str">
            <v/>
          </cell>
          <cell r="AY2045" t="str">
            <v/>
          </cell>
          <cell r="AZ2045" t="str">
            <v/>
          </cell>
          <cell r="BA2045" t="str">
            <v/>
          </cell>
          <cell r="BB2045" t="str">
            <v/>
          </cell>
          <cell r="BC2045" t="str">
            <v/>
          </cell>
        </row>
        <row r="2046">
          <cell r="AX2046" t="str">
            <v/>
          </cell>
          <cell r="AY2046" t="str">
            <v/>
          </cell>
          <cell r="AZ2046" t="str">
            <v/>
          </cell>
          <cell r="BA2046" t="str">
            <v/>
          </cell>
          <cell r="BB2046" t="str">
            <v/>
          </cell>
          <cell r="BC2046" t="str">
            <v/>
          </cell>
        </row>
        <row r="2047">
          <cell r="AX2047" t="str">
            <v/>
          </cell>
          <cell r="AY2047" t="str">
            <v/>
          </cell>
          <cell r="AZ2047" t="str">
            <v/>
          </cell>
          <cell r="BA2047" t="str">
            <v/>
          </cell>
          <cell r="BB2047" t="str">
            <v/>
          </cell>
          <cell r="BC2047" t="str">
            <v/>
          </cell>
        </row>
        <row r="2048">
          <cell r="AX2048" t="str">
            <v/>
          </cell>
          <cell r="AY2048" t="str">
            <v/>
          </cell>
          <cell r="AZ2048" t="str">
            <v/>
          </cell>
          <cell r="BA2048" t="str">
            <v/>
          </cell>
          <cell r="BB2048" t="str">
            <v/>
          </cell>
          <cell r="BC2048" t="str">
            <v/>
          </cell>
        </row>
        <row r="2049">
          <cell r="AX2049" t="str">
            <v/>
          </cell>
          <cell r="AY2049" t="str">
            <v/>
          </cell>
          <cell r="AZ2049" t="str">
            <v/>
          </cell>
          <cell r="BA2049" t="str">
            <v/>
          </cell>
          <cell r="BB2049" t="str">
            <v/>
          </cell>
          <cell r="BC2049" t="str">
            <v/>
          </cell>
        </row>
        <row r="2050">
          <cell r="AX2050" t="str">
            <v/>
          </cell>
          <cell r="AY2050" t="str">
            <v/>
          </cell>
          <cell r="AZ2050" t="str">
            <v/>
          </cell>
          <cell r="BA2050" t="str">
            <v/>
          </cell>
          <cell r="BB2050" t="str">
            <v/>
          </cell>
          <cell r="BC2050" t="str">
            <v/>
          </cell>
        </row>
        <row r="2051">
          <cell r="AX2051" t="str">
            <v/>
          </cell>
          <cell r="AY2051" t="str">
            <v/>
          </cell>
          <cell r="AZ2051" t="str">
            <v/>
          </cell>
          <cell r="BA2051" t="str">
            <v/>
          </cell>
          <cell r="BB2051" t="str">
            <v/>
          </cell>
          <cell r="BC2051" t="str">
            <v/>
          </cell>
        </row>
        <row r="2052">
          <cell r="AX2052" t="str">
            <v/>
          </cell>
          <cell r="AY2052" t="str">
            <v/>
          </cell>
          <cell r="AZ2052" t="str">
            <v/>
          </cell>
          <cell r="BA2052" t="str">
            <v/>
          </cell>
          <cell r="BB2052" t="str">
            <v/>
          </cell>
          <cell r="BC2052" t="str">
            <v/>
          </cell>
        </row>
        <row r="2053">
          <cell r="AX2053" t="str">
            <v/>
          </cell>
          <cell r="AY2053" t="str">
            <v/>
          </cell>
          <cell r="AZ2053" t="str">
            <v/>
          </cell>
          <cell r="BA2053" t="str">
            <v/>
          </cell>
          <cell r="BB2053" t="str">
            <v/>
          </cell>
          <cell r="BC2053" t="str">
            <v/>
          </cell>
        </row>
        <row r="2054">
          <cell r="AX2054" t="str">
            <v/>
          </cell>
          <cell r="AY2054" t="str">
            <v/>
          </cell>
          <cell r="AZ2054" t="str">
            <v/>
          </cell>
          <cell r="BA2054" t="str">
            <v/>
          </cell>
          <cell r="BB2054" t="str">
            <v/>
          </cell>
          <cell r="BC2054" t="str">
            <v/>
          </cell>
        </row>
        <row r="2055">
          <cell r="AX2055" t="str">
            <v/>
          </cell>
          <cell r="AY2055" t="str">
            <v/>
          </cell>
          <cell r="AZ2055" t="str">
            <v/>
          </cell>
          <cell r="BA2055" t="str">
            <v/>
          </cell>
          <cell r="BB2055" t="str">
            <v/>
          </cell>
          <cell r="BC2055" t="str">
            <v/>
          </cell>
        </row>
        <row r="2056">
          <cell r="AX2056" t="str">
            <v/>
          </cell>
          <cell r="AY2056" t="str">
            <v/>
          </cell>
          <cell r="AZ2056" t="str">
            <v/>
          </cell>
          <cell r="BA2056" t="str">
            <v/>
          </cell>
          <cell r="BB2056" t="str">
            <v/>
          </cell>
          <cell r="BC2056" t="str">
            <v/>
          </cell>
        </row>
        <row r="2057">
          <cell r="AX2057" t="str">
            <v/>
          </cell>
          <cell r="AY2057" t="str">
            <v/>
          </cell>
          <cell r="AZ2057" t="str">
            <v/>
          </cell>
          <cell r="BA2057" t="str">
            <v/>
          </cell>
          <cell r="BB2057" t="str">
            <v/>
          </cell>
          <cell r="BC2057" t="str">
            <v/>
          </cell>
        </row>
        <row r="2058">
          <cell r="AX2058" t="str">
            <v/>
          </cell>
          <cell r="AY2058" t="str">
            <v/>
          </cell>
          <cell r="AZ2058" t="str">
            <v/>
          </cell>
          <cell r="BA2058" t="str">
            <v/>
          </cell>
          <cell r="BB2058" t="str">
            <v/>
          </cell>
          <cell r="BC2058" t="str">
            <v/>
          </cell>
        </row>
        <row r="2059">
          <cell r="AX2059" t="str">
            <v/>
          </cell>
          <cell r="AY2059" t="str">
            <v/>
          </cell>
          <cell r="AZ2059" t="str">
            <v/>
          </cell>
          <cell r="BA2059" t="str">
            <v/>
          </cell>
          <cell r="BB2059" t="str">
            <v/>
          </cell>
          <cell r="BC2059" t="str">
            <v/>
          </cell>
        </row>
        <row r="2060">
          <cell r="AX2060" t="str">
            <v/>
          </cell>
          <cell r="AY2060" t="str">
            <v/>
          </cell>
          <cell r="AZ2060" t="str">
            <v/>
          </cell>
          <cell r="BA2060" t="str">
            <v/>
          </cell>
          <cell r="BB2060" t="str">
            <v/>
          </cell>
          <cell r="BC2060" t="str">
            <v/>
          </cell>
        </row>
        <row r="2061">
          <cell r="AX2061" t="str">
            <v/>
          </cell>
          <cell r="AY2061" t="str">
            <v/>
          </cell>
          <cell r="AZ2061" t="str">
            <v/>
          </cell>
          <cell r="BA2061" t="str">
            <v/>
          </cell>
          <cell r="BB2061" t="str">
            <v/>
          </cell>
          <cell r="BC2061" t="str">
            <v/>
          </cell>
        </row>
        <row r="2062">
          <cell r="AX2062" t="str">
            <v/>
          </cell>
          <cell r="AY2062" t="str">
            <v/>
          </cell>
          <cell r="AZ2062" t="str">
            <v/>
          </cell>
          <cell r="BA2062" t="str">
            <v/>
          </cell>
          <cell r="BB2062" t="str">
            <v/>
          </cell>
          <cell r="BC2062" t="str">
            <v/>
          </cell>
        </row>
        <row r="2063">
          <cell r="AX2063" t="str">
            <v/>
          </cell>
          <cell r="AY2063" t="str">
            <v/>
          </cell>
          <cell r="AZ2063" t="str">
            <v/>
          </cell>
          <cell r="BA2063" t="str">
            <v/>
          </cell>
          <cell r="BB2063" t="str">
            <v/>
          </cell>
          <cell r="BC2063" t="str">
            <v/>
          </cell>
        </row>
        <row r="2064">
          <cell r="AX2064" t="str">
            <v/>
          </cell>
          <cell r="AY2064" t="str">
            <v/>
          </cell>
          <cell r="AZ2064" t="str">
            <v/>
          </cell>
          <cell r="BA2064" t="str">
            <v/>
          </cell>
          <cell r="BB2064" t="str">
            <v/>
          </cell>
          <cell r="BC2064" t="str">
            <v/>
          </cell>
        </row>
        <row r="2065">
          <cell r="AX2065" t="str">
            <v/>
          </cell>
          <cell r="AY2065" t="str">
            <v/>
          </cell>
          <cell r="AZ2065" t="str">
            <v/>
          </cell>
          <cell r="BA2065" t="str">
            <v/>
          </cell>
          <cell r="BB2065" t="str">
            <v/>
          </cell>
          <cell r="BC2065" t="str">
            <v/>
          </cell>
        </row>
        <row r="2066">
          <cell r="AX2066" t="str">
            <v/>
          </cell>
          <cell r="AY2066" t="str">
            <v/>
          </cell>
          <cell r="AZ2066" t="str">
            <v/>
          </cell>
          <cell r="BA2066" t="str">
            <v/>
          </cell>
          <cell r="BB2066" t="str">
            <v/>
          </cell>
          <cell r="BC2066" t="str">
            <v/>
          </cell>
        </row>
        <row r="2067">
          <cell r="AX2067" t="str">
            <v/>
          </cell>
          <cell r="AY2067" t="str">
            <v/>
          </cell>
          <cell r="AZ2067" t="str">
            <v/>
          </cell>
          <cell r="BA2067" t="str">
            <v/>
          </cell>
          <cell r="BB2067" t="str">
            <v/>
          </cell>
          <cell r="BC2067" t="str">
            <v/>
          </cell>
        </row>
        <row r="2068">
          <cell r="AX2068" t="str">
            <v/>
          </cell>
          <cell r="AY2068" t="str">
            <v/>
          </cell>
          <cell r="AZ2068" t="str">
            <v/>
          </cell>
          <cell r="BA2068" t="str">
            <v/>
          </cell>
          <cell r="BB2068" t="str">
            <v/>
          </cell>
          <cell r="BC2068" t="str">
            <v/>
          </cell>
        </row>
        <row r="2069">
          <cell r="AX2069" t="str">
            <v/>
          </cell>
          <cell r="AY2069" t="str">
            <v/>
          </cell>
          <cell r="AZ2069" t="str">
            <v/>
          </cell>
          <cell r="BA2069" t="str">
            <v/>
          </cell>
          <cell r="BB2069" t="str">
            <v/>
          </cell>
          <cell r="BC2069" t="str">
            <v/>
          </cell>
        </row>
        <row r="2070">
          <cell r="AX2070" t="str">
            <v/>
          </cell>
          <cell r="AY2070" t="str">
            <v/>
          </cell>
          <cell r="AZ2070" t="str">
            <v/>
          </cell>
          <cell r="BA2070" t="str">
            <v/>
          </cell>
          <cell r="BB2070" t="str">
            <v/>
          </cell>
          <cell r="BC2070" t="str">
            <v/>
          </cell>
        </row>
        <row r="2071">
          <cell r="AX2071" t="str">
            <v/>
          </cell>
          <cell r="AY2071" t="str">
            <v/>
          </cell>
          <cell r="AZ2071" t="str">
            <v/>
          </cell>
          <cell r="BA2071" t="str">
            <v/>
          </cell>
          <cell r="BB2071" t="str">
            <v/>
          </cell>
          <cell r="BC2071" t="str">
            <v/>
          </cell>
        </row>
        <row r="2072">
          <cell r="AX2072" t="str">
            <v/>
          </cell>
          <cell r="AY2072" t="str">
            <v/>
          </cell>
          <cell r="AZ2072" t="str">
            <v/>
          </cell>
          <cell r="BA2072" t="str">
            <v/>
          </cell>
          <cell r="BB2072" t="str">
            <v/>
          </cell>
          <cell r="BC2072" t="str">
            <v/>
          </cell>
        </row>
        <row r="2073">
          <cell r="AX2073" t="str">
            <v/>
          </cell>
          <cell r="AY2073" t="str">
            <v/>
          </cell>
          <cell r="AZ2073" t="str">
            <v/>
          </cell>
          <cell r="BA2073" t="str">
            <v/>
          </cell>
          <cell r="BB2073" t="str">
            <v/>
          </cell>
          <cell r="BC2073" t="str">
            <v/>
          </cell>
        </row>
        <row r="2074">
          <cell r="AX2074" t="str">
            <v/>
          </cell>
          <cell r="AY2074" t="str">
            <v/>
          </cell>
          <cell r="AZ2074" t="str">
            <v/>
          </cell>
          <cell r="BA2074" t="str">
            <v/>
          </cell>
          <cell r="BB2074" t="str">
            <v/>
          </cell>
          <cell r="BC2074" t="str">
            <v/>
          </cell>
        </row>
        <row r="2075">
          <cell r="AX2075" t="str">
            <v/>
          </cell>
          <cell r="AY2075" t="str">
            <v/>
          </cell>
          <cell r="AZ2075" t="str">
            <v/>
          </cell>
          <cell r="BA2075" t="str">
            <v/>
          </cell>
          <cell r="BB2075" t="str">
            <v/>
          </cell>
          <cell r="BC2075" t="str">
            <v/>
          </cell>
        </row>
        <row r="2076">
          <cell r="AX2076" t="str">
            <v/>
          </cell>
          <cell r="AY2076" t="str">
            <v/>
          </cell>
          <cell r="AZ2076" t="str">
            <v/>
          </cell>
          <cell r="BA2076" t="str">
            <v/>
          </cell>
          <cell r="BB2076" t="str">
            <v/>
          </cell>
          <cell r="BC2076" t="str">
            <v/>
          </cell>
        </row>
        <row r="2077">
          <cell r="AX2077" t="str">
            <v/>
          </cell>
          <cell r="AY2077" t="str">
            <v/>
          </cell>
          <cell r="AZ2077" t="str">
            <v/>
          </cell>
          <cell r="BA2077" t="str">
            <v/>
          </cell>
          <cell r="BB2077" t="str">
            <v/>
          </cell>
          <cell r="BC2077" t="str">
            <v/>
          </cell>
        </row>
        <row r="2078">
          <cell r="AX2078" t="str">
            <v/>
          </cell>
          <cell r="AY2078" t="str">
            <v/>
          </cell>
          <cell r="AZ2078" t="str">
            <v/>
          </cell>
          <cell r="BA2078" t="str">
            <v/>
          </cell>
          <cell r="BB2078" t="str">
            <v/>
          </cell>
          <cell r="BC2078" t="str">
            <v/>
          </cell>
        </row>
        <row r="2079">
          <cell r="AX2079" t="str">
            <v/>
          </cell>
          <cell r="AY2079" t="str">
            <v/>
          </cell>
          <cell r="AZ2079" t="str">
            <v/>
          </cell>
          <cell r="BA2079" t="str">
            <v/>
          </cell>
          <cell r="BB2079" t="str">
            <v/>
          </cell>
          <cell r="BC2079" t="str">
            <v/>
          </cell>
        </row>
        <row r="2080">
          <cell r="AX2080" t="str">
            <v/>
          </cell>
          <cell r="AY2080" t="str">
            <v/>
          </cell>
          <cell r="AZ2080" t="str">
            <v/>
          </cell>
          <cell r="BA2080" t="str">
            <v/>
          </cell>
          <cell r="BB2080" t="str">
            <v/>
          </cell>
          <cell r="BC2080" t="str">
            <v/>
          </cell>
        </row>
        <row r="2081">
          <cell r="AX2081" t="str">
            <v/>
          </cell>
          <cell r="AY2081" t="str">
            <v/>
          </cell>
          <cell r="AZ2081" t="str">
            <v/>
          </cell>
          <cell r="BA2081" t="str">
            <v/>
          </cell>
          <cell r="BB2081" t="str">
            <v/>
          </cell>
          <cell r="BC2081" t="str">
            <v/>
          </cell>
        </row>
        <row r="2082">
          <cell r="AX2082" t="str">
            <v/>
          </cell>
          <cell r="AY2082" t="str">
            <v/>
          </cell>
          <cell r="AZ2082" t="str">
            <v/>
          </cell>
          <cell r="BA2082" t="str">
            <v/>
          </cell>
          <cell r="BB2082" t="str">
            <v/>
          </cell>
          <cell r="BC2082" t="str">
            <v/>
          </cell>
        </row>
        <row r="2083">
          <cell r="AX2083" t="str">
            <v/>
          </cell>
          <cell r="AY2083" t="str">
            <v/>
          </cell>
          <cell r="AZ2083" t="str">
            <v/>
          </cell>
          <cell r="BA2083" t="str">
            <v/>
          </cell>
          <cell r="BB2083" t="str">
            <v/>
          </cell>
          <cell r="BC2083" t="str">
            <v/>
          </cell>
        </row>
        <row r="2084">
          <cell r="AX2084" t="str">
            <v/>
          </cell>
          <cell r="AY2084" t="str">
            <v/>
          </cell>
          <cell r="AZ2084" t="str">
            <v/>
          </cell>
          <cell r="BA2084" t="str">
            <v/>
          </cell>
          <cell r="BB2084" t="str">
            <v/>
          </cell>
          <cell r="BC2084" t="str">
            <v/>
          </cell>
        </row>
        <row r="2085">
          <cell r="AX2085" t="str">
            <v/>
          </cell>
          <cell r="AY2085" t="str">
            <v/>
          </cell>
          <cell r="AZ2085" t="str">
            <v/>
          </cell>
          <cell r="BA2085" t="str">
            <v/>
          </cell>
          <cell r="BB2085" t="str">
            <v/>
          </cell>
          <cell r="BC2085" t="str">
            <v/>
          </cell>
        </row>
        <row r="2086">
          <cell r="AX2086" t="str">
            <v/>
          </cell>
          <cell r="AY2086" t="str">
            <v/>
          </cell>
          <cell r="AZ2086" t="str">
            <v/>
          </cell>
          <cell r="BA2086" t="str">
            <v/>
          </cell>
          <cell r="BB2086" t="str">
            <v/>
          </cell>
          <cell r="BC2086" t="str">
            <v/>
          </cell>
        </row>
        <row r="2087">
          <cell r="AX2087" t="str">
            <v/>
          </cell>
          <cell r="AY2087" t="str">
            <v/>
          </cell>
          <cell r="AZ2087" t="str">
            <v/>
          </cell>
          <cell r="BA2087" t="str">
            <v/>
          </cell>
          <cell r="BB2087" t="str">
            <v/>
          </cell>
          <cell r="BC2087" t="str">
            <v/>
          </cell>
        </row>
        <row r="2088">
          <cell r="AX2088" t="str">
            <v/>
          </cell>
          <cell r="AY2088" t="str">
            <v/>
          </cell>
          <cell r="AZ2088" t="str">
            <v/>
          </cell>
          <cell r="BA2088" t="str">
            <v/>
          </cell>
          <cell r="BB2088" t="str">
            <v/>
          </cell>
          <cell r="BC2088" t="str">
            <v/>
          </cell>
        </row>
        <row r="2089">
          <cell r="AX2089" t="str">
            <v/>
          </cell>
          <cell r="AY2089" t="str">
            <v/>
          </cell>
          <cell r="AZ2089" t="str">
            <v/>
          </cell>
          <cell r="BA2089" t="str">
            <v/>
          </cell>
          <cell r="BB2089" t="str">
            <v/>
          </cell>
          <cell r="BC2089" t="str">
            <v/>
          </cell>
        </row>
        <row r="2090">
          <cell r="AX2090" t="str">
            <v/>
          </cell>
          <cell r="AY2090" t="str">
            <v/>
          </cell>
          <cell r="AZ2090" t="str">
            <v/>
          </cell>
          <cell r="BA2090" t="str">
            <v/>
          </cell>
          <cell r="BB2090" t="str">
            <v/>
          </cell>
          <cell r="BC2090" t="str">
            <v/>
          </cell>
        </row>
        <row r="2091">
          <cell r="AX2091" t="str">
            <v/>
          </cell>
          <cell r="AY2091" t="str">
            <v/>
          </cell>
          <cell r="AZ2091" t="str">
            <v/>
          </cell>
          <cell r="BA2091" t="str">
            <v/>
          </cell>
          <cell r="BB2091" t="str">
            <v/>
          </cell>
          <cell r="BC2091" t="str">
            <v/>
          </cell>
        </row>
        <row r="2092">
          <cell r="AX2092" t="str">
            <v/>
          </cell>
          <cell r="AY2092" t="str">
            <v/>
          </cell>
          <cell r="AZ2092" t="str">
            <v/>
          </cell>
          <cell r="BA2092" t="str">
            <v/>
          </cell>
          <cell r="BB2092" t="str">
            <v/>
          </cell>
          <cell r="BC2092" t="str">
            <v/>
          </cell>
        </row>
        <row r="2093">
          <cell r="AX2093" t="str">
            <v/>
          </cell>
          <cell r="AY2093" t="str">
            <v/>
          </cell>
          <cell r="AZ2093" t="str">
            <v/>
          </cell>
          <cell r="BA2093" t="str">
            <v/>
          </cell>
          <cell r="BB2093" t="str">
            <v/>
          </cell>
          <cell r="BC2093" t="str">
            <v/>
          </cell>
        </row>
        <row r="2094">
          <cell r="AX2094" t="str">
            <v/>
          </cell>
          <cell r="AY2094" t="str">
            <v/>
          </cell>
          <cell r="AZ2094" t="str">
            <v/>
          </cell>
          <cell r="BA2094" t="str">
            <v/>
          </cell>
          <cell r="BB2094" t="str">
            <v/>
          </cell>
          <cell r="BC2094" t="str">
            <v/>
          </cell>
        </row>
        <row r="2095">
          <cell r="AX2095" t="str">
            <v/>
          </cell>
          <cell r="AY2095" t="str">
            <v/>
          </cell>
          <cell r="AZ2095" t="str">
            <v/>
          </cell>
          <cell r="BA2095" t="str">
            <v/>
          </cell>
          <cell r="BB2095" t="str">
            <v/>
          </cell>
          <cell r="BC2095" t="str">
            <v/>
          </cell>
        </row>
        <row r="2096">
          <cell r="AX2096" t="str">
            <v/>
          </cell>
          <cell r="AY2096" t="str">
            <v/>
          </cell>
          <cell r="AZ2096" t="str">
            <v/>
          </cell>
          <cell r="BA2096" t="str">
            <v/>
          </cell>
          <cell r="BB2096" t="str">
            <v/>
          </cell>
          <cell r="BC2096" t="str">
            <v/>
          </cell>
        </row>
        <row r="2097">
          <cell r="AX2097" t="str">
            <v/>
          </cell>
          <cell r="AY2097" t="str">
            <v/>
          </cell>
          <cell r="AZ2097" t="str">
            <v/>
          </cell>
          <cell r="BA2097" t="str">
            <v/>
          </cell>
          <cell r="BB2097" t="str">
            <v/>
          </cell>
          <cell r="BC2097" t="str">
            <v/>
          </cell>
        </row>
        <row r="2098">
          <cell r="AX2098" t="str">
            <v/>
          </cell>
          <cell r="AY2098" t="str">
            <v/>
          </cell>
          <cell r="AZ2098" t="str">
            <v/>
          </cell>
          <cell r="BA2098" t="str">
            <v/>
          </cell>
          <cell r="BB2098" t="str">
            <v/>
          </cell>
          <cell r="BC2098" t="str">
            <v/>
          </cell>
        </row>
        <row r="2099">
          <cell r="AX2099" t="str">
            <v/>
          </cell>
          <cell r="AY2099" t="str">
            <v/>
          </cell>
          <cell r="AZ2099" t="str">
            <v/>
          </cell>
          <cell r="BA2099" t="str">
            <v/>
          </cell>
          <cell r="BB2099" t="str">
            <v/>
          </cell>
          <cell r="BC2099" t="str">
            <v/>
          </cell>
        </row>
        <row r="2100">
          <cell r="AX2100" t="str">
            <v/>
          </cell>
          <cell r="AY2100" t="str">
            <v/>
          </cell>
          <cell r="AZ2100" t="str">
            <v/>
          </cell>
          <cell r="BA2100" t="str">
            <v/>
          </cell>
          <cell r="BB2100" t="str">
            <v/>
          </cell>
          <cell r="BC2100" t="str">
            <v/>
          </cell>
        </row>
        <row r="2101">
          <cell r="AX2101" t="str">
            <v/>
          </cell>
          <cell r="AY2101" t="str">
            <v/>
          </cell>
          <cell r="AZ2101" t="str">
            <v/>
          </cell>
          <cell r="BA2101" t="str">
            <v/>
          </cell>
          <cell r="BB2101" t="str">
            <v/>
          </cell>
          <cell r="BC2101" t="str">
            <v/>
          </cell>
        </row>
        <row r="2102">
          <cell r="AX2102" t="str">
            <v/>
          </cell>
          <cell r="AY2102" t="str">
            <v/>
          </cell>
          <cell r="AZ2102" t="str">
            <v/>
          </cell>
          <cell r="BA2102" t="str">
            <v/>
          </cell>
          <cell r="BB2102" t="str">
            <v/>
          </cell>
          <cell r="BC2102" t="str">
            <v/>
          </cell>
        </row>
        <row r="2103">
          <cell r="AX2103" t="str">
            <v/>
          </cell>
          <cell r="AY2103" t="str">
            <v/>
          </cell>
          <cell r="AZ2103" t="str">
            <v/>
          </cell>
          <cell r="BA2103" t="str">
            <v/>
          </cell>
          <cell r="BB2103" t="str">
            <v/>
          </cell>
          <cell r="BC2103" t="str">
            <v/>
          </cell>
        </row>
        <row r="2104">
          <cell r="AX2104" t="str">
            <v/>
          </cell>
          <cell r="AY2104" t="str">
            <v/>
          </cell>
          <cell r="AZ2104" t="str">
            <v/>
          </cell>
          <cell r="BA2104" t="str">
            <v/>
          </cell>
          <cell r="BB2104" t="str">
            <v/>
          </cell>
          <cell r="BC2104" t="str">
            <v/>
          </cell>
        </row>
        <row r="2105">
          <cell r="AX2105" t="str">
            <v/>
          </cell>
          <cell r="AY2105" t="str">
            <v/>
          </cell>
          <cell r="AZ2105" t="str">
            <v/>
          </cell>
          <cell r="BA2105" t="str">
            <v/>
          </cell>
          <cell r="BB2105" t="str">
            <v/>
          </cell>
          <cell r="BC2105" t="str">
            <v/>
          </cell>
        </row>
        <row r="2106">
          <cell r="AX2106" t="str">
            <v/>
          </cell>
          <cell r="AY2106" t="str">
            <v/>
          </cell>
          <cell r="AZ2106" t="str">
            <v/>
          </cell>
          <cell r="BA2106" t="str">
            <v/>
          </cell>
          <cell r="BB2106" t="str">
            <v/>
          </cell>
          <cell r="BC2106" t="str">
            <v/>
          </cell>
        </row>
        <row r="2107">
          <cell r="AX2107" t="str">
            <v/>
          </cell>
          <cell r="AY2107" t="str">
            <v/>
          </cell>
          <cell r="AZ2107" t="str">
            <v/>
          </cell>
          <cell r="BA2107" t="str">
            <v/>
          </cell>
          <cell r="BB2107" t="str">
            <v/>
          </cell>
          <cell r="BC2107" t="str">
            <v/>
          </cell>
        </row>
        <row r="2108">
          <cell r="AX2108" t="str">
            <v/>
          </cell>
          <cell r="AY2108" t="str">
            <v/>
          </cell>
          <cell r="AZ2108" t="str">
            <v/>
          </cell>
          <cell r="BA2108" t="str">
            <v/>
          </cell>
          <cell r="BB2108" t="str">
            <v/>
          </cell>
          <cell r="BC2108" t="str">
            <v/>
          </cell>
        </row>
        <row r="2109">
          <cell r="AX2109" t="str">
            <v/>
          </cell>
          <cell r="AY2109" t="str">
            <v/>
          </cell>
          <cell r="AZ2109" t="str">
            <v/>
          </cell>
          <cell r="BA2109" t="str">
            <v/>
          </cell>
          <cell r="BB2109" t="str">
            <v/>
          </cell>
          <cell r="BC2109" t="str">
            <v/>
          </cell>
        </row>
        <row r="2110">
          <cell r="AX2110" t="str">
            <v/>
          </cell>
          <cell r="AY2110" t="str">
            <v/>
          </cell>
          <cell r="AZ2110" t="str">
            <v/>
          </cell>
          <cell r="BA2110" t="str">
            <v/>
          </cell>
          <cell r="BB2110" t="str">
            <v/>
          </cell>
          <cell r="BC2110" t="str">
            <v/>
          </cell>
        </row>
        <row r="2111">
          <cell r="AX2111" t="str">
            <v/>
          </cell>
          <cell r="AY2111" t="str">
            <v/>
          </cell>
          <cell r="AZ2111" t="str">
            <v/>
          </cell>
          <cell r="BA2111" t="str">
            <v/>
          </cell>
          <cell r="BB2111" t="str">
            <v/>
          </cell>
          <cell r="BC2111" t="str">
            <v/>
          </cell>
        </row>
        <row r="2112">
          <cell r="AX2112" t="str">
            <v/>
          </cell>
          <cell r="AY2112" t="str">
            <v/>
          </cell>
          <cell r="AZ2112" t="str">
            <v/>
          </cell>
          <cell r="BA2112" t="str">
            <v/>
          </cell>
          <cell r="BB2112" t="str">
            <v/>
          </cell>
          <cell r="BC2112" t="str">
            <v/>
          </cell>
        </row>
        <row r="2113">
          <cell r="AX2113" t="str">
            <v/>
          </cell>
          <cell r="AY2113" t="str">
            <v/>
          </cell>
          <cell r="AZ2113" t="str">
            <v/>
          </cell>
          <cell r="BA2113" t="str">
            <v/>
          </cell>
          <cell r="BB2113" t="str">
            <v/>
          </cell>
          <cell r="BC2113" t="str">
            <v/>
          </cell>
        </row>
        <row r="2114">
          <cell r="AX2114" t="str">
            <v/>
          </cell>
          <cell r="AY2114" t="str">
            <v/>
          </cell>
          <cell r="AZ2114" t="str">
            <v/>
          </cell>
          <cell r="BA2114" t="str">
            <v/>
          </cell>
          <cell r="BB2114" t="str">
            <v/>
          </cell>
          <cell r="BC2114" t="str">
            <v/>
          </cell>
        </row>
        <row r="2115">
          <cell r="AX2115" t="str">
            <v/>
          </cell>
          <cell r="AY2115" t="str">
            <v/>
          </cell>
          <cell r="AZ2115" t="str">
            <v/>
          </cell>
          <cell r="BA2115" t="str">
            <v/>
          </cell>
          <cell r="BB2115" t="str">
            <v/>
          </cell>
          <cell r="BC2115" t="str">
            <v/>
          </cell>
        </row>
        <row r="2116">
          <cell r="AX2116" t="str">
            <v/>
          </cell>
          <cell r="AY2116" t="str">
            <v/>
          </cell>
          <cell r="AZ2116" t="str">
            <v/>
          </cell>
          <cell r="BA2116" t="str">
            <v/>
          </cell>
          <cell r="BB2116" t="str">
            <v/>
          </cell>
          <cell r="BC2116" t="str">
            <v/>
          </cell>
        </row>
        <row r="2117">
          <cell r="AX2117" t="str">
            <v/>
          </cell>
          <cell r="AY2117" t="str">
            <v/>
          </cell>
          <cell r="AZ2117" t="str">
            <v/>
          </cell>
          <cell r="BA2117" t="str">
            <v/>
          </cell>
          <cell r="BB2117" t="str">
            <v/>
          </cell>
          <cell r="BC2117" t="str">
            <v/>
          </cell>
        </row>
        <row r="2118">
          <cell r="AX2118" t="str">
            <v/>
          </cell>
          <cell r="AY2118" t="str">
            <v/>
          </cell>
          <cell r="AZ2118" t="str">
            <v/>
          </cell>
          <cell r="BA2118" t="str">
            <v/>
          </cell>
          <cell r="BB2118" t="str">
            <v/>
          </cell>
          <cell r="BC2118" t="str">
            <v/>
          </cell>
        </row>
        <row r="2119">
          <cell r="AX2119" t="str">
            <v/>
          </cell>
          <cell r="AY2119" t="str">
            <v/>
          </cell>
          <cell r="AZ2119" t="str">
            <v/>
          </cell>
          <cell r="BA2119" t="str">
            <v/>
          </cell>
          <cell r="BB2119" t="str">
            <v/>
          </cell>
          <cell r="BC2119" t="str">
            <v/>
          </cell>
        </row>
        <row r="2120">
          <cell r="AX2120" t="str">
            <v/>
          </cell>
          <cell r="AY2120" t="str">
            <v/>
          </cell>
          <cell r="AZ2120" t="str">
            <v/>
          </cell>
          <cell r="BA2120" t="str">
            <v/>
          </cell>
          <cell r="BB2120" t="str">
            <v/>
          </cell>
          <cell r="BC2120" t="str">
            <v/>
          </cell>
        </row>
        <row r="2121">
          <cell r="AX2121" t="str">
            <v/>
          </cell>
          <cell r="AY2121" t="str">
            <v/>
          </cell>
          <cell r="AZ2121" t="str">
            <v/>
          </cell>
          <cell r="BA2121" t="str">
            <v/>
          </cell>
          <cell r="BB2121" t="str">
            <v/>
          </cell>
          <cell r="BC2121" t="str">
            <v/>
          </cell>
        </row>
        <row r="2122">
          <cell r="AX2122" t="str">
            <v/>
          </cell>
          <cell r="AY2122" t="str">
            <v/>
          </cell>
          <cell r="AZ2122" t="str">
            <v/>
          </cell>
          <cell r="BA2122" t="str">
            <v/>
          </cell>
          <cell r="BB2122" t="str">
            <v/>
          </cell>
          <cell r="BC2122" t="str">
            <v/>
          </cell>
        </row>
        <row r="2123">
          <cell r="AX2123" t="str">
            <v/>
          </cell>
          <cell r="AY2123" t="str">
            <v/>
          </cell>
          <cell r="AZ2123" t="str">
            <v/>
          </cell>
          <cell r="BA2123" t="str">
            <v/>
          </cell>
          <cell r="BB2123" t="str">
            <v/>
          </cell>
          <cell r="BC2123" t="str">
            <v/>
          </cell>
        </row>
        <row r="2124">
          <cell r="AX2124" t="str">
            <v/>
          </cell>
          <cell r="AY2124" t="str">
            <v/>
          </cell>
          <cell r="AZ2124" t="str">
            <v/>
          </cell>
          <cell r="BA2124" t="str">
            <v/>
          </cell>
          <cell r="BB2124" t="str">
            <v/>
          </cell>
          <cell r="BC2124" t="str">
            <v/>
          </cell>
        </row>
        <row r="2125">
          <cell r="AX2125" t="str">
            <v/>
          </cell>
          <cell r="AY2125" t="str">
            <v/>
          </cell>
          <cell r="AZ2125" t="str">
            <v/>
          </cell>
          <cell r="BA2125" t="str">
            <v/>
          </cell>
          <cell r="BB2125" t="str">
            <v/>
          </cell>
          <cell r="BC2125" t="str">
            <v/>
          </cell>
        </row>
        <row r="2126">
          <cell r="AX2126" t="str">
            <v/>
          </cell>
          <cell r="AY2126" t="str">
            <v/>
          </cell>
          <cell r="AZ2126" t="str">
            <v/>
          </cell>
          <cell r="BA2126" t="str">
            <v/>
          </cell>
          <cell r="BB2126" t="str">
            <v/>
          </cell>
          <cell r="BC2126" t="str">
            <v/>
          </cell>
        </row>
        <row r="2127">
          <cell r="AX2127" t="str">
            <v/>
          </cell>
          <cell r="AY2127" t="str">
            <v/>
          </cell>
          <cell r="AZ2127" t="str">
            <v/>
          </cell>
          <cell r="BA2127" t="str">
            <v/>
          </cell>
          <cell r="BB2127" t="str">
            <v/>
          </cell>
          <cell r="BC2127" t="str">
            <v/>
          </cell>
        </row>
        <row r="2128">
          <cell r="AX2128" t="str">
            <v/>
          </cell>
          <cell r="AY2128" t="str">
            <v/>
          </cell>
          <cell r="AZ2128" t="str">
            <v/>
          </cell>
          <cell r="BA2128" t="str">
            <v/>
          </cell>
          <cell r="BB2128" t="str">
            <v/>
          </cell>
          <cell r="BC2128" t="str">
            <v/>
          </cell>
        </row>
        <row r="2129">
          <cell r="AX2129" t="str">
            <v/>
          </cell>
          <cell r="AY2129" t="str">
            <v/>
          </cell>
          <cell r="AZ2129" t="str">
            <v/>
          </cell>
          <cell r="BA2129" t="str">
            <v/>
          </cell>
          <cell r="BB2129" t="str">
            <v/>
          </cell>
          <cell r="BC2129" t="str">
            <v/>
          </cell>
        </row>
        <row r="2130">
          <cell r="AX2130" t="str">
            <v/>
          </cell>
          <cell r="AY2130" t="str">
            <v/>
          </cell>
          <cell r="AZ2130" t="str">
            <v/>
          </cell>
          <cell r="BA2130" t="str">
            <v/>
          </cell>
          <cell r="BB2130" t="str">
            <v/>
          </cell>
          <cell r="BC2130" t="str">
            <v/>
          </cell>
        </row>
        <row r="2131">
          <cell r="AX2131" t="str">
            <v/>
          </cell>
          <cell r="AY2131" t="str">
            <v/>
          </cell>
          <cell r="AZ2131" t="str">
            <v/>
          </cell>
          <cell r="BA2131" t="str">
            <v/>
          </cell>
          <cell r="BB2131" t="str">
            <v/>
          </cell>
          <cell r="BC2131" t="str">
            <v/>
          </cell>
        </row>
        <row r="2132">
          <cell r="AX2132" t="str">
            <v/>
          </cell>
          <cell r="AY2132" t="str">
            <v/>
          </cell>
          <cell r="AZ2132" t="str">
            <v/>
          </cell>
          <cell r="BA2132" t="str">
            <v/>
          </cell>
          <cell r="BB2132" t="str">
            <v/>
          </cell>
          <cell r="BC2132" t="str">
            <v/>
          </cell>
        </row>
        <row r="2133">
          <cell r="AX2133" t="str">
            <v/>
          </cell>
          <cell r="AY2133" t="str">
            <v/>
          </cell>
          <cell r="AZ2133" t="str">
            <v/>
          </cell>
          <cell r="BA2133" t="str">
            <v/>
          </cell>
          <cell r="BB2133" t="str">
            <v/>
          </cell>
          <cell r="BC2133" t="str">
            <v/>
          </cell>
        </row>
        <row r="2134">
          <cell r="AX2134" t="str">
            <v/>
          </cell>
          <cell r="AY2134" t="str">
            <v/>
          </cell>
          <cell r="AZ2134" t="str">
            <v/>
          </cell>
          <cell r="BA2134" t="str">
            <v/>
          </cell>
          <cell r="BB2134" t="str">
            <v/>
          </cell>
          <cell r="BC2134" t="str">
            <v/>
          </cell>
        </row>
        <row r="2135">
          <cell r="AX2135" t="str">
            <v/>
          </cell>
          <cell r="AY2135" t="str">
            <v/>
          </cell>
          <cell r="AZ2135" t="str">
            <v/>
          </cell>
          <cell r="BA2135" t="str">
            <v/>
          </cell>
          <cell r="BB2135" t="str">
            <v/>
          </cell>
          <cell r="BC2135" t="str">
            <v/>
          </cell>
        </row>
        <row r="2136">
          <cell r="AX2136" t="str">
            <v/>
          </cell>
          <cell r="AY2136" t="str">
            <v/>
          </cell>
          <cell r="AZ2136" t="str">
            <v/>
          </cell>
          <cell r="BA2136" t="str">
            <v/>
          </cell>
          <cell r="BB2136" t="str">
            <v/>
          </cell>
          <cell r="BC2136" t="str">
            <v/>
          </cell>
        </row>
        <row r="2137">
          <cell r="AX2137" t="str">
            <v/>
          </cell>
          <cell r="AY2137" t="str">
            <v/>
          </cell>
          <cell r="AZ2137" t="str">
            <v/>
          </cell>
          <cell r="BA2137" t="str">
            <v/>
          </cell>
          <cell r="BB2137" t="str">
            <v/>
          </cell>
          <cell r="BC2137" t="str">
            <v/>
          </cell>
        </row>
        <row r="2138">
          <cell r="AX2138" t="str">
            <v/>
          </cell>
          <cell r="AY2138" t="str">
            <v/>
          </cell>
          <cell r="AZ2138" t="str">
            <v/>
          </cell>
          <cell r="BA2138" t="str">
            <v/>
          </cell>
          <cell r="BB2138" t="str">
            <v/>
          </cell>
          <cell r="BC2138" t="str">
            <v/>
          </cell>
        </row>
        <row r="2139">
          <cell r="AX2139" t="str">
            <v/>
          </cell>
          <cell r="AY2139" t="str">
            <v/>
          </cell>
          <cell r="AZ2139" t="str">
            <v/>
          </cell>
          <cell r="BA2139" t="str">
            <v/>
          </cell>
          <cell r="BB2139" t="str">
            <v/>
          </cell>
          <cell r="BC2139" t="str">
            <v/>
          </cell>
        </row>
        <row r="2140">
          <cell r="AX2140" t="str">
            <v/>
          </cell>
          <cell r="AY2140" t="str">
            <v/>
          </cell>
          <cell r="AZ2140" t="str">
            <v/>
          </cell>
          <cell r="BA2140" t="str">
            <v/>
          </cell>
          <cell r="BB2140" t="str">
            <v/>
          </cell>
          <cell r="BC2140" t="str">
            <v/>
          </cell>
        </row>
        <row r="2141">
          <cell r="AX2141" t="str">
            <v/>
          </cell>
          <cell r="AY2141" t="str">
            <v/>
          </cell>
          <cell r="AZ2141" t="str">
            <v/>
          </cell>
          <cell r="BA2141" t="str">
            <v/>
          </cell>
          <cell r="BB2141" t="str">
            <v/>
          </cell>
          <cell r="BC2141" t="str">
            <v/>
          </cell>
        </row>
        <row r="2142">
          <cell r="AX2142" t="str">
            <v/>
          </cell>
          <cell r="AY2142" t="str">
            <v/>
          </cell>
          <cell r="AZ2142" t="str">
            <v/>
          </cell>
          <cell r="BA2142" t="str">
            <v/>
          </cell>
          <cell r="BB2142" t="str">
            <v/>
          </cell>
          <cell r="BC2142" t="str">
            <v/>
          </cell>
        </row>
        <row r="2143">
          <cell r="AX2143" t="str">
            <v/>
          </cell>
          <cell r="AY2143" t="str">
            <v/>
          </cell>
          <cell r="AZ2143" t="str">
            <v/>
          </cell>
          <cell r="BA2143" t="str">
            <v/>
          </cell>
          <cell r="BB2143" t="str">
            <v/>
          </cell>
          <cell r="BC2143" t="str">
            <v/>
          </cell>
        </row>
        <row r="2144">
          <cell r="AX2144" t="str">
            <v/>
          </cell>
          <cell r="AY2144" t="str">
            <v/>
          </cell>
          <cell r="AZ2144" t="str">
            <v/>
          </cell>
          <cell r="BA2144" t="str">
            <v/>
          </cell>
          <cell r="BB2144" t="str">
            <v/>
          </cell>
          <cell r="BC2144" t="str">
            <v/>
          </cell>
        </row>
        <row r="2145">
          <cell r="AX2145" t="str">
            <v/>
          </cell>
          <cell r="AY2145" t="str">
            <v/>
          </cell>
          <cell r="AZ2145" t="str">
            <v/>
          </cell>
          <cell r="BA2145" t="str">
            <v/>
          </cell>
          <cell r="BB2145" t="str">
            <v/>
          </cell>
          <cell r="BC2145" t="str">
            <v/>
          </cell>
        </row>
        <row r="2146">
          <cell r="AX2146" t="str">
            <v/>
          </cell>
          <cell r="AY2146" t="str">
            <v/>
          </cell>
          <cell r="AZ2146" t="str">
            <v/>
          </cell>
          <cell r="BA2146" t="str">
            <v/>
          </cell>
          <cell r="BB2146" t="str">
            <v/>
          </cell>
          <cell r="BC2146" t="str">
            <v/>
          </cell>
        </row>
        <row r="2147">
          <cell r="AX2147" t="str">
            <v/>
          </cell>
          <cell r="AY2147" t="str">
            <v/>
          </cell>
          <cell r="AZ2147" t="str">
            <v/>
          </cell>
          <cell r="BA2147" t="str">
            <v/>
          </cell>
          <cell r="BB2147" t="str">
            <v/>
          </cell>
          <cell r="BC2147" t="str">
            <v/>
          </cell>
        </row>
        <row r="2148">
          <cell r="AX2148" t="str">
            <v/>
          </cell>
          <cell r="AY2148" t="str">
            <v/>
          </cell>
          <cell r="AZ2148" t="str">
            <v/>
          </cell>
          <cell r="BA2148" t="str">
            <v/>
          </cell>
          <cell r="BB2148" t="str">
            <v/>
          </cell>
          <cell r="BC2148" t="str">
            <v/>
          </cell>
        </row>
        <row r="2149">
          <cell r="AX2149" t="str">
            <v/>
          </cell>
          <cell r="AY2149" t="str">
            <v/>
          </cell>
          <cell r="AZ2149" t="str">
            <v/>
          </cell>
          <cell r="BA2149" t="str">
            <v/>
          </cell>
          <cell r="BB2149" t="str">
            <v/>
          </cell>
          <cell r="BC2149" t="str">
            <v/>
          </cell>
        </row>
        <row r="2150">
          <cell r="AX2150" t="str">
            <v/>
          </cell>
          <cell r="AY2150" t="str">
            <v/>
          </cell>
          <cell r="AZ2150" t="str">
            <v/>
          </cell>
          <cell r="BA2150" t="str">
            <v/>
          </cell>
          <cell r="BB2150" t="str">
            <v/>
          </cell>
          <cell r="BC2150" t="str">
            <v/>
          </cell>
        </row>
        <row r="2151">
          <cell r="AX2151" t="str">
            <v/>
          </cell>
          <cell r="AY2151" t="str">
            <v/>
          </cell>
          <cell r="AZ2151" t="str">
            <v/>
          </cell>
          <cell r="BA2151" t="str">
            <v/>
          </cell>
          <cell r="BB2151" t="str">
            <v/>
          </cell>
          <cell r="BC2151" t="str">
            <v/>
          </cell>
        </row>
        <row r="2152">
          <cell r="AX2152" t="str">
            <v/>
          </cell>
          <cell r="AY2152" t="str">
            <v/>
          </cell>
          <cell r="AZ2152" t="str">
            <v/>
          </cell>
          <cell r="BA2152" t="str">
            <v/>
          </cell>
          <cell r="BB2152" t="str">
            <v/>
          </cell>
          <cell r="BC2152" t="str">
            <v/>
          </cell>
        </row>
        <row r="2153">
          <cell r="AX2153" t="str">
            <v/>
          </cell>
          <cell r="AY2153" t="str">
            <v/>
          </cell>
          <cell r="AZ2153" t="str">
            <v/>
          </cell>
          <cell r="BA2153" t="str">
            <v/>
          </cell>
          <cell r="BB2153" t="str">
            <v/>
          </cell>
          <cell r="BC2153" t="str">
            <v/>
          </cell>
        </row>
        <row r="2154">
          <cell r="AX2154" t="str">
            <v/>
          </cell>
          <cell r="AY2154" t="str">
            <v/>
          </cell>
          <cell r="AZ2154" t="str">
            <v/>
          </cell>
          <cell r="BA2154" t="str">
            <v/>
          </cell>
          <cell r="BB2154" t="str">
            <v/>
          </cell>
          <cell r="BC2154" t="str">
            <v/>
          </cell>
        </row>
        <row r="2155">
          <cell r="AX2155" t="str">
            <v/>
          </cell>
          <cell r="AY2155" t="str">
            <v/>
          </cell>
          <cell r="AZ2155" t="str">
            <v/>
          </cell>
          <cell r="BA2155" t="str">
            <v/>
          </cell>
          <cell r="BB2155" t="str">
            <v/>
          </cell>
          <cell r="BC2155" t="str">
            <v/>
          </cell>
        </row>
        <row r="2156">
          <cell r="AX2156" t="str">
            <v/>
          </cell>
          <cell r="AY2156" t="str">
            <v/>
          </cell>
          <cell r="AZ2156" t="str">
            <v/>
          </cell>
          <cell r="BA2156" t="str">
            <v/>
          </cell>
          <cell r="BB2156" t="str">
            <v/>
          </cell>
          <cell r="BC2156" t="str">
            <v/>
          </cell>
        </row>
        <row r="2157">
          <cell r="AX2157" t="str">
            <v/>
          </cell>
          <cell r="AY2157" t="str">
            <v/>
          </cell>
          <cell r="AZ2157" t="str">
            <v/>
          </cell>
          <cell r="BA2157" t="str">
            <v/>
          </cell>
          <cell r="BB2157" t="str">
            <v/>
          </cell>
          <cell r="BC2157" t="str">
            <v/>
          </cell>
        </row>
        <row r="2158">
          <cell r="AX2158" t="str">
            <v/>
          </cell>
          <cell r="AY2158" t="str">
            <v/>
          </cell>
          <cell r="AZ2158" t="str">
            <v/>
          </cell>
          <cell r="BA2158" t="str">
            <v/>
          </cell>
          <cell r="BB2158" t="str">
            <v/>
          </cell>
          <cell r="BC2158" t="str">
            <v/>
          </cell>
        </row>
        <row r="2159">
          <cell r="AX2159" t="str">
            <v/>
          </cell>
          <cell r="AY2159" t="str">
            <v/>
          </cell>
          <cell r="AZ2159" t="str">
            <v/>
          </cell>
          <cell r="BA2159" t="str">
            <v/>
          </cell>
          <cell r="BB2159" t="str">
            <v/>
          </cell>
          <cell r="BC2159" t="str">
            <v/>
          </cell>
        </row>
        <row r="2160">
          <cell r="AX2160" t="str">
            <v/>
          </cell>
          <cell r="AY2160" t="str">
            <v/>
          </cell>
          <cell r="AZ2160" t="str">
            <v/>
          </cell>
          <cell r="BA2160" t="str">
            <v/>
          </cell>
          <cell r="BB2160" t="str">
            <v/>
          </cell>
          <cell r="BC2160" t="str">
            <v/>
          </cell>
        </row>
        <row r="2161">
          <cell r="AX2161" t="str">
            <v/>
          </cell>
          <cell r="AY2161" t="str">
            <v/>
          </cell>
          <cell r="AZ2161" t="str">
            <v/>
          </cell>
          <cell r="BA2161" t="str">
            <v/>
          </cell>
          <cell r="BB2161" t="str">
            <v/>
          </cell>
          <cell r="BC2161" t="str">
            <v/>
          </cell>
        </row>
        <row r="2162">
          <cell r="AX2162" t="str">
            <v/>
          </cell>
          <cell r="AY2162" t="str">
            <v/>
          </cell>
          <cell r="AZ2162" t="str">
            <v/>
          </cell>
          <cell r="BA2162" t="str">
            <v/>
          </cell>
          <cell r="BB2162" t="str">
            <v/>
          </cell>
          <cell r="BC2162" t="str">
            <v/>
          </cell>
        </row>
        <row r="2163">
          <cell r="AX2163" t="str">
            <v/>
          </cell>
          <cell r="AY2163" t="str">
            <v/>
          </cell>
          <cell r="AZ2163" t="str">
            <v/>
          </cell>
          <cell r="BA2163" t="str">
            <v/>
          </cell>
          <cell r="BB2163" t="str">
            <v/>
          </cell>
          <cell r="BC2163" t="str">
            <v/>
          </cell>
        </row>
        <row r="2164">
          <cell r="AX2164" t="str">
            <v/>
          </cell>
          <cell r="AY2164" t="str">
            <v/>
          </cell>
          <cell r="AZ2164" t="str">
            <v/>
          </cell>
          <cell r="BA2164" t="str">
            <v/>
          </cell>
          <cell r="BB2164" t="str">
            <v/>
          </cell>
          <cell r="BC2164" t="str">
            <v/>
          </cell>
        </row>
        <row r="2165">
          <cell r="AX2165" t="str">
            <v/>
          </cell>
          <cell r="AY2165" t="str">
            <v/>
          </cell>
          <cell r="AZ2165" t="str">
            <v/>
          </cell>
          <cell r="BA2165" t="str">
            <v/>
          </cell>
          <cell r="BB2165" t="str">
            <v/>
          </cell>
          <cell r="BC2165" t="str">
            <v/>
          </cell>
        </row>
        <row r="2166">
          <cell r="AX2166" t="str">
            <v/>
          </cell>
          <cell r="AY2166" t="str">
            <v/>
          </cell>
          <cell r="AZ2166" t="str">
            <v/>
          </cell>
          <cell r="BA2166" t="str">
            <v/>
          </cell>
          <cell r="BB2166" t="str">
            <v/>
          </cell>
          <cell r="BC2166" t="str">
            <v/>
          </cell>
        </row>
        <row r="2167">
          <cell r="AX2167" t="str">
            <v/>
          </cell>
          <cell r="AY2167" t="str">
            <v/>
          </cell>
          <cell r="AZ2167" t="str">
            <v/>
          </cell>
          <cell r="BA2167" t="str">
            <v/>
          </cell>
          <cell r="BB2167" t="str">
            <v/>
          </cell>
          <cell r="BC2167" t="str">
            <v/>
          </cell>
        </row>
        <row r="2168">
          <cell r="AX2168" t="str">
            <v/>
          </cell>
          <cell r="AY2168" t="str">
            <v/>
          </cell>
          <cell r="AZ2168" t="str">
            <v/>
          </cell>
          <cell r="BA2168" t="str">
            <v/>
          </cell>
          <cell r="BB2168" t="str">
            <v/>
          </cell>
          <cell r="BC2168" t="str">
            <v/>
          </cell>
        </row>
        <row r="2169">
          <cell r="AX2169" t="str">
            <v/>
          </cell>
          <cell r="AY2169" t="str">
            <v/>
          </cell>
          <cell r="AZ2169" t="str">
            <v/>
          </cell>
          <cell r="BA2169" t="str">
            <v/>
          </cell>
          <cell r="BB2169" t="str">
            <v/>
          </cell>
          <cell r="BC2169" t="str">
            <v/>
          </cell>
        </row>
        <row r="2170">
          <cell r="AX2170" t="str">
            <v/>
          </cell>
          <cell r="AY2170" t="str">
            <v/>
          </cell>
          <cell r="AZ2170" t="str">
            <v/>
          </cell>
          <cell r="BA2170" t="str">
            <v/>
          </cell>
          <cell r="BB2170" t="str">
            <v/>
          </cell>
          <cell r="BC2170" t="str">
            <v/>
          </cell>
        </row>
        <row r="2171">
          <cell r="AX2171" t="str">
            <v/>
          </cell>
          <cell r="AY2171" t="str">
            <v/>
          </cell>
          <cell r="AZ2171" t="str">
            <v/>
          </cell>
          <cell r="BA2171" t="str">
            <v/>
          </cell>
          <cell r="BB2171" t="str">
            <v/>
          </cell>
          <cell r="BC2171" t="str">
            <v/>
          </cell>
        </row>
        <row r="2172">
          <cell r="AX2172" t="str">
            <v/>
          </cell>
          <cell r="AY2172" t="str">
            <v/>
          </cell>
          <cell r="AZ2172" t="str">
            <v/>
          </cell>
          <cell r="BA2172" t="str">
            <v/>
          </cell>
          <cell r="BB2172" t="str">
            <v/>
          </cell>
          <cell r="BC2172" t="str">
            <v/>
          </cell>
        </row>
        <row r="2173">
          <cell r="AX2173" t="str">
            <v/>
          </cell>
          <cell r="AY2173" t="str">
            <v/>
          </cell>
          <cell r="AZ2173" t="str">
            <v/>
          </cell>
          <cell r="BA2173" t="str">
            <v/>
          </cell>
          <cell r="BB2173" t="str">
            <v/>
          </cell>
          <cell r="BC2173" t="str">
            <v/>
          </cell>
        </row>
        <row r="2174">
          <cell r="AX2174" t="str">
            <v/>
          </cell>
          <cell r="AY2174" t="str">
            <v/>
          </cell>
          <cell r="AZ2174" t="str">
            <v/>
          </cell>
          <cell r="BA2174" t="str">
            <v/>
          </cell>
          <cell r="BB2174" t="str">
            <v/>
          </cell>
          <cell r="BC2174" t="str">
            <v/>
          </cell>
        </row>
        <row r="2175">
          <cell r="AX2175" t="str">
            <v/>
          </cell>
          <cell r="AY2175" t="str">
            <v/>
          </cell>
          <cell r="AZ2175" t="str">
            <v/>
          </cell>
          <cell r="BA2175" t="str">
            <v/>
          </cell>
          <cell r="BB2175" t="str">
            <v/>
          </cell>
          <cell r="BC2175" t="str">
            <v/>
          </cell>
        </row>
        <row r="2176">
          <cell r="AX2176" t="str">
            <v/>
          </cell>
          <cell r="AY2176" t="str">
            <v/>
          </cell>
          <cell r="AZ2176" t="str">
            <v/>
          </cell>
          <cell r="BA2176" t="str">
            <v/>
          </cell>
          <cell r="BB2176" t="str">
            <v/>
          </cell>
          <cell r="BC2176" t="str">
            <v/>
          </cell>
        </row>
        <row r="2177">
          <cell r="AX2177" t="str">
            <v/>
          </cell>
          <cell r="AY2177" t="str">
            <v/>
          </cell>
          <cell r="AZ2177" t="str">
            <v/>
          </cell>
          <cell r="BA2177" t="str">
            <v/>
          </cell>
          <cell r="BB2177" t="str">
            <v/>
          </cell>
          <cell r="BC2177" t="str">
            <v/>
          </cell>
        </row>
        <row r="2178">
          <cell r="AX2178" t="str">
            <v/>
          </cell>
          <cell r="AY2178" t="str">
            <v/>
          </cell>
          <cell r="AZ2178" t="str">
            <v/>
          </cell>
          <cell r="BA2178" t="str">
            <v/>
          </cell>
          <cell r="BB2178" t="str">
            <v/>
          </cell>
          <cell r="BC2178" t="str">
            <v/>
          </cell>
        </row>
        <row r="2179">
          <cell r="AX2179" t="str">
            <v/>
          </cell>
          <cell r="AY2179" t="str">
            <v/>
          </cell>
          <cell r="AZ2179" t="str">
            <v/>
          </cell>
          <cell r="BA2179" t="str">
            <v/>
          </cell>
          <cell r="BB2179" t="str">
            <v/>
          </cell>
          <cell r="BC2179" t="str">
            <v/>
          </cell>
        </row>
        <row r="2180">
          <cell r="AX2180" t="str">
            <v/>
          </cell>
          <cell r="AY2180" t="str">
            <v/>
          </cell>
          <cell r="AZ2180" t="str">
            <v/>
          </cell>
          <cell r="BA2180" t="str">
            <v/>
          </cell>
          <cell r="BB2180" t="str">
            <v/>
          </cell>
          <cell r="BC2180" t="str">
            <v/>
          </cell>
        </row>
        <row r="2181">
          <cell r="AX2181" t="str">
            <v/>
          </cell>
          <cell r="AY2181" t="str">
            <v/>
          </cell>
          <cell r="AZ2181" t="str">
            <v/>
          </cell>
          <cell r="BA2181" t="str">
            <v/>
          </cell>
          <cell r="BB2181" t="str">
            <v/>
          </cell>
          <cell r="BC2181" t="str">
            <v/>
          </cell>
        </row>
        <row r="2182">
          <cell r="AX2182" t="str">
            <v/>
          </cell>
          <cell r="AY2182" t="str">
            <v/>
          </cell>
          <cell r="AZ2182" t="str">
            <v/>
          </cell>
          <cell r="BA2182" t="str">
            <v/>
          </cell>
          <cell r="BB2182" t="str">
            <v/>
          </cell>
          <cell r="BC2182" t="str">
            <v/>
          </cell>
        </row>
        <row r="2183">
          <cell r="AX2183" t="str">
            <v/>
          </cell>
          <cell r="AY2183" t="str">
            <v/>
          </cell>
          <cell r="AZ2183" t="str">
            <v/>
          </cell>
          <cell r="BA2183" t="str">
            <v/>
          </cell>
          <cell r="BB2183" t="str">
            <v/>
          </cell>
          <cell r="BC2183" t="str">
            <v/>
          </cell>
        </row>
        <row r="2184">
          <cell r="AX2184" t="str">
            <v/>
          </cell>
          <cell r="AY2184" t="str">
            <v/>
          </cell>
          <cell r="AZ2184" t="str">
            <v/>
          </cell>
          <cell r="BA2184" t="str">
            <v/>
          </cell>
          <cell r="BB2184" t="str">
            <v/>
          </cell>
          <cell r="BC2184" t="str">
            <v/>
          </cell>
        </row>
        <row r="2185">
          <cell r="AX2185" t="str">
            <v/>
          </cell>
          <cell r="AY2185" t="str">
            <v/>
          </cell>
          <cell r="AZ2185" t="str">
            <v/>
          </cell>
          <cell r="BA2185" t="str">
            <v/>
          </cell>
          <cell r="BB2185" t="str">
            <v/>
          </cell>
          <cell r="BC2185" t="str">
            <v/>
          </cell>
        </row>
        <row r="2186">
          <cell r="AX2186" t="str">
            <v/>
          </cell>
          <cell r="AY2186" t="str">
            <v/>
          </cell>
          <cell r="AZ2186" t="str">
            <v/>
          </cell>
          <cell r="BA2186" t="str">
            <v/>
          </cell>
          <cell r="BB2186" t="str">
            <v/>
          </cell>
          <cell r="BC2186" t="str">
            <v/>
          </cell>
        </row>
        <row r="2187">
          <cell r="AX2187" t="str">
            <v/>
          </cell>
          <cell r="AY2187" t="str">
            <v/>
          </cell>
          <cell r="AZ2187" t="str">
            <v/>
          </cell>
          <cell r="BA2187" t="str">
            <v/>
          </cell>
          <cell r="BB2187" t="str">
            <v/>
          </cell>
          <cell r="BC2187" t="str">
            <v/>
          </cell>
        </row>
        <row r="2188">
          <cell r="AX2188" t="str">
            <v/>
          </cell>
          <cell r="AY2188" t="str">
            <v/>
          </cell>
          <cell r="AZ2188" t="str">
            <v/>
          </cell>
          <cell r="BA2188" t="str">
            <v/>
          </cell>
          <cell r="BB2188" t="str">
            <v/>
          </cell>
          <cell r="BC2188" t="str">
            <v/>
          </cell>
        </row>
        <row r="2189">
          <cell r="AX2189" t="str">
            <v/>
          </cell>
          <cell r="AY2189" t="str">
            <v/>
          </cell>
          <cell r="AZ2189" t="str">
            <v/>
          </cell>
          <cell r="BA2189" t="str">
            <v/>
          </cell>
          <cell r="BB2189" t="str">
            <v/>
          </cell>
          <cell r="BC2189" t="str">
            <v/>
          </cell>
        </row>
        <row r="2190">
          <cell r="AX2190" t="str">
            <v/>
          </cell>
          <cell r="AY2190" t="str">
            <v/>
          </cell>
          <cell r="AZ2190" t="str">
            <v/>
          </cell>
          <cell r="BA2190" t="str">
            <v/>
          </cell>
          <cell r="BB2190" t="str">
            <v/>
          </cell>
          <cell r="BC2190" t="str">
            <v/>
          </cell>
        </row>
        <row r="2191">
          <cell r="AX2191" t="str">
            <v/>
          </cell>
          <cell r="AY2191" t="str">
            <v/>
          </cell>
          <cell r="AZ2191" t="str">
            <v/>
          </cell>
          <cell r="BA2191" t="str">
            <v/>
          </cell>
          <cell r="BB2191" t="str">
            <v/>
          </cell>
          <cell r="BC2191" t="str">
            <v/>
          </cell>
        </row>
        <row r="2192">
          <cell r="AX2192" t="str">
            <v/>
          </cell>
          <cell r="AY2192" t="str">
            <v/>
          </cell>
          <cell r="AZ2192" t="str">
            <v/>
          </cell>
          <cell r="BA2192" t="str">
            <v/>
          </cell>
          <cell r="BB2192" t="str">
            <v/>
          </cell>
          <cell r="BC2192" t="str">
            <v/>
          </cell>
        </row>
        <row r="2193">
          <cell r="AX2193" t="str">
            <v/>
          </cell>
          <cell r="AY2193" t="str">
            <v/>
          </cell>
          <cell r="AZ2193" t="str">
            <v/>
          </cell>
          <cell r="BA2193" t="str">
            <v/>
          </cell>
          <cell r="BB2193" t="str">
            <v/>
          </cell>
          <cell r="BC2193" t="str">
            <v/>
          </cell>
        </row>
        <row r="2194">
          <cell r="AX2194" t="str">
            <v/>
          </cell>
          <cell r="AY2194" t="str">
            <v/>
          </cell>
          <cell r="AZ2194" t="str">
            <v/>
          </cell>
          <cell r="BA2194" t="str">
            <v/>
          </cell>
          <cell r="BB2194" t="str">
            <v/>
          </cell>
          <cell r="BC2194" t="str">
            <v/>
          </cell>
        </row>
        <row r="2195">
          <cell r="AX2195" t="str">
            <v/>
          </cell>
          <cell r="AY2195" t="str">
            <v/>
          </cell>
          <cell r="AZ2195" t="str">
            <v/>
          </cell>
          <cell r="BA2195" t="str">
            <v/>
          </cell>
          <cell r="BB2195" t="str">
            <v/>
          </cell>
          <cell r="BC2195" t="str">
            <v/>
          </cell>
        </row>
        <row r="2196">
          <cell r="AX2196" t="str">
            <v/>
          </cell>
          <cell r="AY2196" t="str">
            <v/>
          </cell>
          <cell r="AZ2196" t="str">
            <v/>
          </cell>
          <cell r="BA2196" t="str">
            <v/>
          </cell>
          <cell r="BB2196" t="str">
            <v/>
          </cell>
          <cell r="BC2196" t="str">
            <v/>
          </cell>
        </row>
        <row r="2197">
          <cell r="AX2197" t="str">
            <v/>
          </cell>
          <cell r="AY2197" t="str">
            <v/>
          </cell>
          <cell r="AZ2197" t="str">
            <v/>
          </cell>
          <cell r="BA2197" t="str">
            <v/>
          </cell>
          <cell r="BB2197" t="str">
            <v/>
          </cell>
          <cell r="BC2197" t="str">
            <v/>
          </cell>
        </row>
        <row r="2198">
          <cell r="AX2198" t="str">
            <v/>
          </cell>
          <cell r="AY2198" t="str">
            <v/>
          </cell>
          <cell r="AZ2198" t="str">
            <v/>
          </cell>
          <cell r="BA2198" t="str">
            <v/>
          </cell>
          <cell r="BB2198" t="str">
            <v/>
          </cell>
          <cell r="BC2198" t="str">
            <v/>
          </cell>
        </row>
        <row r="2199">
          <cell r="AX2199" t="str">
            <v/>
          </cell>
          <cell r="AY2199" t="str">
            <v/>
          </cell>
          <cell r="AZ2199" t="str">
            <v/>
          </cell>
          <cell r="BA2199" t="str">
            <v/>
          </cell>
          <cell r="BB2199" t="str">
            <v/>
          </cell>
          <cell r="BC2199" t="str">
            <v/>
          </cell>
        </row>
        <row r="2200">
          <cell r="AX2200" t="str">
            <v/>
          </cell>
          <cell r="AY2200" t="str">
            <v/>
          </cell>
          <cell r="AZ2200" t="str">
            <v/>
          </cell>
          <cell r="BA2200" t="str">
            <v/>
          </cell>
          <cell r="BB2200" t="str">
            <v/>
          </cell>
          <cell r="BC2200" t="str">
            <v/>
          </cell>
        </row>
        <row r="2201">
          <cell r="AX2201" t="str">
            <v/>
          </cell>
          <cell r="AY2201" t="str">
            <v/>
          </cell>
          <cell r="AZ2201" t="str">
            <v/>
          </cell>
          <cell r="BA2201" t="str">
            <v/>
          </cell>
          <cell r="BB2201" t="str">
            <v/>
          </cell>
          <cell r="BC2201" t="str">
            <v/>
          </cell>
        </row>
        <row r="2202">
          <cell r="AX2202" t="str">
            <v/>
          </cell>
          <cell r="AY2202" t="str">
            <v/>
          </cell>
          <cell r="AZ2202" t="str">
            <v/>
          </cell>
          <cell r="BA2202" t="str">
            <v/>
          </cell>
          <cell r="BB2202" t="str">
            <v/>
          </cell>
          <cell r="BC2202" t="str">
            <v/>
          </cell>
        </row>
        <row r="2203">
          <cell r="AX2203" t="str">
            <v/>
          </cell>
          <cell r="AY2203" t="str">
            <v/>
          </cell>
          <cell r="AZ2203" t="str">
            <v/>
          </cell>
          <cell r="BA2203" t="str">
            <v/>
          </cell>
          <cell r="BB2203" t="str">
            <v/>
          </cell>
          <cell r="BC2203" t="str">
            <v/>
          </cell>
        </row>
        <row r="2204">
          <cell r="AX2204" t="str">
            <v/>
          </cell>
          <cell r="AY2204" t="str">
            <v/>
          </cell>
          <cell r="AZ2204" t="str">
            <v/>
          </cell>
          <cell r="BA2204" t="str">
            <v/>
          </cell>
          <cell r="BB2204" t="str">
            <v/>
          </cell>
          <cell r="BC2204" t="str">
            <v/>
          </cell>
        </row>
        <row r="2205">
          <cell r="AX2205" t="str">
            <v/>
          </cell>
          <cell r="AY2205" t="str">
            <v/>
          </cell>
          <cell r="AZ2205" t="str">
            <v/>
          </cell>
          <cell r="BA2205" t="str">
            <v/>
          </cell>
          <cell r="BB2205" t="str">
            <v/>
          </cell>
          <cell r="BC2205" t="str">
            <v/>
          </cell>
        </row>
        <row r="2206">
          <cell r="AX2206" t="str">
            <v/>
          </cell>
          <cell r="AY2206" t="str">
            <v/>
          </cell>
          <cell r="AZ2206" t="str">
            <v/>
          </cell>
          <cell r="BA2206" t="str">
            <v/>
          </cell>
          <cell r="BB2206" t="str">
            <v/>
          </cell>
          <cell r="BC2206" t="str">
            <v/>
          </cell>
        </row>
        <row r="2207">
          <cell r="AX2207" t="str">
            <v/>
          </cell>
          <cell r="AY2207" t="str">
            <v/>
          </cell>
          <cell r="AZ2207" t="str">
            <v/>
          </cell>
          <cell r="BA2207" t="str">
            <v/>
          </cell>
          <cell r="BB2207" t="str">
            <v/>
          </cell>
          <cell r="BC2207" t="str">
            <v/>
          </cell>
        </row>
        <row r="2208">
          <cell r="AX2208" t="str">
            <v/>
          </cell>
          <cell r="AY2208" t="str">
            <v/>
          </cell>
          <cell r="AZ2208" t="str">
            <v/>
          </cell>
          <cell r="BA2208" t="str">
            <v/>
          </cell>
          <cell r="BB2208" t="str">
            <v/>
          </cell>
          <cell r="BC2208" t="str">
            <v/>
          </cell>
        </row>
        <row r="2209">
          <cell r="AX2209" t="str">
            <v/>
          </cell>
          <cell r="AY2209" t="str">
            <v/>
          </cell>
          <cell r="AZ2209" t="str">
            <v/>
          </cell>
          <cell r="BA2209" t="str">
            <v/>
          </cell>
          <cell r="BB2209" t="str">
            <v/>
          </cell>
          <cell r="BC2209" t="str">
            <v/>
          </cell>
        </row>
        <row r="2210">
          <cell r="AX2210" t="str">
            <v/>
          </cell>
          <cell r="AY2210" t="str">
            <v/>
          </cell>
          <cell r="AZ2210" t="str">
            <v/>
          </cell>
          <cell r="BA2210" t="str">
            <v/>
          </cell>
          <cell r="BB2210" t="str">
            <v/>
          </cell>
          <cell r="BC2210" t="str">
            <v/>
          </cell>
        </row>
        <row r="2211">
          <cell r="AX2211" t="str">
            <v/>
          </cell>
          <cell r="AY2211" t="str">
            <v/>
          </cell>
          <cell r="AZ2211" t="str">
            <v/>
          </cell>
          <cell r="BA2211" t="str">
            <v/>
          </cell>
          <cell r="BB2211" t="str">
            <v/>
          </cell>
          <cell r="BC2211" t="str">
            <v/>
          </cell>
        </row>
        <row r="2212">
          <cell r="AX2212" t="str">
            <v/>
          </cell>
          <cell r="AY2212" t="str">
            <v/>
          </cell>
          <cell r="AZ2212" t="str">
            <v/>
          </cell>
          <cell r="BA2212" t="str">
            <v/>
          </cell>
          <cell r="BB2212" t="str">
            <v/>
          </cell>
          <cell r="BC2212" t="str">
            <v/>
          </cell>
        </row>
        <row r="2213">
          <cell r="AX2213" t="str">
            <v/>
          </cell>
          <cell r="AY2213" t="str">
            <v/>
          </cell>
          <cell r="AZ2213" t="str">
            <v/>
          </cell>
          <cell r="BA2213" t="str">
            <v/>
          </cell>
          <cell r="BB2213" t="str">
            <v/>
          </cell>
          <cell r="BC2213" t="str">
            <v/>
          </cell>
        </row>
        <row r="2214">
          <cell r="AX2214" t="str">
            <v/>
          </cell>
          <cell r="AY2214" t="str">
            <v/>
          </cell>
          <cell r="AZ2214" t="str">
            <v/>
          </cell>
          <cell r="BA2214" t="str">
            <v/>
          </cell>
          <cell r="BB2214" t="str">
            <v/>
          </cell>
          <cell r="BC2214" t="str">
            <v/>
          </cell>
        </row>
        <row r="2215">
          <cell r="AX2215" t="str">
            <v/>
          </cell>
          <cell r="AY2215" t="str">
            <v/>
          </cell>
          <cell r="AZ2215" t="str">
            <v/>
          </cell>
          <cell r="BA2215" t="str">
            <v/>
          </cell>
          <cell r="BB2215" t="str">
            <v/>
          </cell>
          <cell r="BC2215" t="str">
            <v/>
          </cell>
        </row>
        <row r="2216">
          <cell r="AX2216" t="str">
            <v/>
          </cell>
          <cell r="AY2216" t="str">
            <v/>
          </cell>
          <cell r="AZ2216" t="str">
            <v/>
          </cell>
          <cell r="BA2216" t="str">
            <v/>
          </cell>
          <cell r="BB2216" t="str">
            <v/>
          </cell>
          <cell r="BC2216" t="str">
            <v/>
          </cell>
        </row>
        <row r="2217">
          <cell r="AX2217" t="str">
            <v/>
          </cell>
          <cell r="AY2217" t="str">
            <v/>
          </cell>
          <cell r="AZ2217" t="str">
            <v/>
          </cell>
          <cell r="BA2217" t="str">
            <v/>
          </cell>
          <cell r="BB2217" t="str">
            <v/>
          </cell>
          <cell r="BC2217" t="str">
            <v/>
          </cell>
        </row>
        <row r="2218">
          <cell r="AX2218" t="str">
            <v/>
          </cell>
          <cell r="AY2218" t="str">
            <v/>
          </cell>
          <cell r="AZ2218" t="str">
            <v/>
          </cell>
          <cell r="BA2218" t="str">
            <v/>
          </cell>
          <cell r="BB2218" t="str">
            <v/>
          </cell>
          <cell r="BC2218" t="str">
            <v/>
          </cell>
        </row>
        <row r="2219">
          <cell r="AX2219" t="str">
            <v/>
          </cell>
          <cell r="AY2219" t="str">
            <v/>
          </cell>
          <cell r="AZ2219" t="str">
            <v/>
          </cell>
          <cell r="BA2219" t="str">
            <v/>
          </cell>
          <cell r="BB2219" t="str">
            <v/>
          </cell>
          <cell r="BC2219" t="str">
            <v/>
          </cell>
        </row>
        <row r="2220">
          <cell r="AX2220" t="str">
            <v/>
          </cell>
          <cell r="AY2220" t="str">
            <v/>
          </cell>
          <cell r="AZ2220" t="str">
            <v/>
          </cell>
          <cell r="BA2220" t="str">
            <v/>
          </cell>
          <cell r="BB2220" t="str">
            <v/>
          </cell>
          <cell r="BC2220" t="str">
            <v/>
          </cell>
        </row>
        <row r="2221">
          <cell r="AX2221" t="str">
            <v/>
          </cell>
          <cell r="AY2221" t="str">
            <v/>
          </cell>
          <cell r="AZ2221" t="str">
            <v/>
          </cell>
          <cell r="BA2221" t="str">
            <v/>
          </cell>
          <cell r="BB2221" t="str">
            <v/>
          </cell>
          <cell r="BC2221" t="str">
            <v/>
          </cell>
        </row>
        <row r="2222">
          <cell r="AX2222" t="str">
            <v/>
          </cell>
          <cell r="AY2222" t="str">
            <v/>
          </cell>
          <cell r="AZ2222" t="str">
            <v/>
          </cell>
          <cell r="BA2222" t="str">
            <v/>
          </cell>
          <cell r="BB2222" t="str">
            <v/>
          </cell>
          <cell r="BC2222" t="str">
            <v/>
          </cell>
        </row>
        <row r="2223">
          <cell r="AX2223" t="str">
            <v/>
          </cell>
          <cell r="AY2223" t="str">
            <v/>
          </cell>
          <cell r="AZ2223" t="str">
            <v/>
          </cell>
          <cell r="BA2223" t="str">
            <v/>
          </cell>
          <cell r="BB2223" t="str">
            <v/>
          </cell>
          <cell r="BC2223" t="str">
            <v/>
          </cell>
        </row>
        <row r="2224">
          <cell r="AX2224" t="str">
            <v/>
          </cell>
          <cell r="AY2224" t="str">
            <v/>
          </cell>
          <cell r="AZ2224" t="str">
            <v/>
          </cell>
          <cell r="BA2224" t="str">
            <v/>
          </cell>
          <cell r="BB2224" t="str">
            <v/>
          </cell>
          <cell r="BC2224" t="str">
            <v/>
          </cell>
        </row>
        <row r="2225">
          <cell r="AX2225" t="str">
            <v/>
          </cell>
          <cell r="AY2225" t="str">
            <v/>
          </cell>
          <cell r="AZ2225" t="str">
            <v/>
          </cell>
          <cell r="BA2225" t="str">
            <v/>
          </cell>
          <cell r="BB2225" t="str">
            <v/>
          </cell>
          <cell r="BC2225" t="str">
            <v/>
          </cell>
        </row>
        <row r="2226">
          <cell r="AX2226" t="str">
            <v/>
          </cell>
          <cell r="AY2226" t="str">
            <v/>
          </cell>
          <cell r="AZ2226" t="str">
            <v/>
          </cell>
          <cell r="BA2226" t="str">
            <v/>
          </cell>
          <cell r="BB2226" t="str">
            <v/>
          </cell>
          <cell r="BC2226" t="str">
            <v/>
          </cell>
        </row>
        <row r="2227">
          <cell r="AX2227" t="str">
            <v/>
          </cell>
          <cell r="AY2227" t="str">
            <v/>
          </cell>
          <cell r="AZ2227" t="str">
            <v/>
          </cell>
          <cell r="BA2227" t="str">
            <v/>
          </cell>
          <cell r="BB2227" t="str">
            <v/>
          </cell>
          <cell r="BC2227" t="str">
            <v/>
          </cell>
        </row>
        <row r="2228">
          <cell r="AX2228" t="str">
            <v/>
          </cell>
          <cell r="AY2228" t="str">
            <v/>
          </cell>
          <cell r="AZ2228" t="str">
            <v/>
          </cell>
          <cell r="BA2228" t="str">
            <v/>
          </cell>
          <cell r="BB2228" t="str">
            <v/>
          </cell>
          <cell r="BC2228" t="str">
            <v/>
          </cell>
        </row>
        <row r="2229">
          <cell r="AX2229" t="str">
            <v/>
          </cell>
          <cell r="AY2229" t="str">
            <v/>
          </cell>
          <cell r="AZ2229" t="str">
            <v/>
          </cell>
          <cell r="BA2229" t="str">
            <v/>
          </cell>
          <cell r="BB2229" t="str">
            <v/>
          </cell>
          <cell r="BC2229" t="str">
            <v/>
          </cell>
        </row>
        <row r="2230">
          <cell r="AX2230" t="str">
            <v/>
          </cell>
          <cell r="AY2230" t="str">
            <v/>
          </cell>
          <cell r="AZ2230" t="str">
            <v/>
          </cell>
          <cell r="BA2230" t="str">
            <v/>
          </cell>
          <cell r="BB2230" t="str">
            <v/>
          </cell>
          <cell r="BC2230" t="str">
            <v/>
          </cell>
        </row>
        <row r="2231">
          <cell r="AX2231" t="str">
            <v/>
          </cell>
          <cell r="AY2231" t="str">
            <v/>
          </cell>
          <cell r="AZ2231" t="str">
            <v/>
          </cell>
          <cell r="BA2231" t="str">
            <v/>
          </cell>
          <cell r="BB2231" t="str">
            <v/>
          </cell>
          <cell r="BC2231" t="str">
            <v/>
          </cell>
        </row>
        <row r="2232">
          <cell r="AX2232" t="str">
            <v/>
          </cell>
          <cell r="AY2232" t="str">
            <v/>
          </cell>
          <cell r="AZ2232" t="str">
            <v/>
          </cell>
          <cell r="BA2232" t="str">
            <v/>
          </cell>
          <cell r="BB2232" t="str">
            <v/>
          </cell>
          <cell r="BC2232" t="str">
            <v/>
          </cell>
        </row>
        <row r="2233">
          <cell r="AX2233" t="str">
            <v/>
          </cell>
          <cell r="AY2233" t="str">
            <v/>
          </cell>
          <cell r="AZ2233" t="str">
            <v/>
          </cell>
          <cell r="BA2233" t="str">
            <v/>
          </cell>
          <cell r="BB2233" t="str">
            <v/>
          </cell>
          <cell r="BC2233" t="str">
            <v/>
          </cell>
        </row>
        <row r="2234">
          <cell r="AX2234" t="str">
            <v/>
          </cell>
          <cell r="AY2234" t="str">
            <v/>
          </cell>
          <cell r="AZ2234" t="str">
            <v/>
          </cell>
          <cell r="BA2234" t="str">
            <v/>
          </cell>
          <cell r="BB2234" t="str">
            <v/>
          </cell>
          <cell r="BC2234" t="str">
            <v/>
          </cell>
        </row>
        <row r="2235">
          <cell r="AX2235" t="str">
            <v/>
          </cell>
          <cell r="AY2235" t="str">
            <v/>
          </cell>
          <cell r="AZ2235" t="str">
            <v/>
          </cell>
          <cell r="BA2235" t="str">
            <v/>
          </cell>
          <cell r="BB2235" t="str">
            <v/>
          </cell>
          <cell r="BC2235" t="str">
            <v/>
          </cell>
        </row>
        <row r="2236">
          <cell r="AX2236" t="str">
            <v/>
          </cell>
          <cell r="AY2236" t="str">
            <v/>
          </cell>
          <cell r="AZ2236" t="str">
            <v/>
          </cell>
          <cell r="BA2236" t="str">
            <v/>
          </cell>
          <cell r="BB2236" t="str">
            <v/>
          </cell>
          <cell r="BC2236" t="str">
            <v/>
          </cell>
        </row>
        <row r="2237">
          <cell r="AX2237" t="str">
            <v/>
          </cell>
          <cell r="AY2237" t="str">
            <v/>
          </cell>
          <cell r="AZ2237" t="str">
            <v/>
          </cell>
          <cell r="BA2237" t="str">
            <v/>
          </cell>
          <cell r="BB2237" t="str">
            <v/>
          </cell>
          <cell r="BC2237" t="str">
            <v/>
          </cell>
        </row>
        <row r="2238">
          <cell r="AX2238" t="str">
            <v/>
          </cell>
          <cell r="AY2238" t="str">
            <v/>
          </cell>
          <cell r="AZ2238" t="str">
            <v/>
          </cell>
          <cell r="BA2238" t="str">
            <v/>
          </cell>
          <cell r="BB2238" t="str">
            <v/>
          </cell>
          <cell r="BC2238" t="str">
            <v/>
          </cell>
        </row>
        <row r="2239">
          <cell r="AX2239" t="str">
            <v/>
          </cell>
          <cell r="AY2239" t="str">
            <v/>
          </cell>
          <cell r="AZ2239" t="str">
            <v/>
          </cell>
          <cell r="BA2239" t="str">
            <v/>
          </cell>
          <cell r="BB2239" t="str">
            <v/>
          </cell>
          <cell r="BC2239" t="str">
            <v/>
          </cell>
        </row>
        <row r="2240">
          <cell r="AX2240" t="str">
            <v/>
          </cell>
          <cell r="AY2240" t="str">
            <v/>
          </cell>
          <cell r="AZ2240" t="str">
            <v/>
          </cell>
          <cell r="BA2240" t="str">
            <v/>
          </cell>
          <cell r="BB2240" t="str">
            <v/>
          </cell>
          <cell r="BC2240" t="str">
            <v/>
          </cell>
        </row>
        <row r="2241">
          <cell r="AX2241" t="str">
            <v/>
          </cell>
          <cell r="AY2241" t="str">
            <v/>
          </cell>
          <cell r="AZ2241" t="str">
            <v/>
          </cell>
          <cell r="BA2241" t="str">
            <v/>
          </cell>
          <cell r="BB2241" t="str">
            <v/>
          </cell>
          <cell r="BC2241" t="str">
            <v/>
          </cell>
        </row>
        <row r="2242">
          <cell r="AX2242" t="str">
            <v/>
          </cell>
          <cell r="AY2242" t="str">
            <v/>
          </cell>
          <cell r="AZ2242" t="str">
            <v/>
          </cell>
          <cell r="BA2242" t="str">
            <v/>
          </cell>
          <cell r="BB2242" t="str">
            <v/>
          </cell>
          <cell r="BC2242" t="str">
            <v/>
          </cell>
        </row>
        <row r="2243">
          <cell r="AX2243" t="str">
            <v/>
          </cell>
          <cell r="AY2243" t="str">
            <v/>
          </cell>
          <cell r="AZ2243" t="str">
            <v/>
          </cell>
          <cell r="BA2243" t="str">
            <v/>
          </cell>
          <cell r="BB2243" t="str">
            <v/>
          </cell>
          <cell r="BC2243" t="str">
            <v/>
          </cell>
        </row>
        <row r="2244">
          <cell r="AX2244" t="str">
            <v/>
          </cell>
          <cell r="AY2244" t="str">
            <v/>
          </cell>
          <cell r="AZ2244" t="str">
            <v/>
          </cell>
          <cell r="BA2244" t="str">
            <v/>
          </cell>
          <cell r="BB2244" t="str">
            <v/>
          </cell>
          <cell r="BC2244" t="str">
            <v/>
          </cell>
        </row>
        <row r="2245">
          <cell r="AX2245" t="str">
            <v/>
          </cell>
          <cell r="AY2245" t="str">
            <v/>
          </cell>
          <cell r="AZ2245" t="str">
            <v/>
          </cell>
          <cell r="BA2245" t="str">
            <v/>
          </cell>
          <cell r="BB2245" t="str">
            <v/>
          </cell>
          <cell r="BC2245" t="str">
            <v/>
          </cell>
        </row>
        <row r="2246">
          <cell r="AX2246" t="str">
            <v/>
          </cell>
          <cell r="AY2246" t="str">
            <v/>
          </cell>
          <cell r="AZ2246" t="str">
            <v/>
          </cell>
          <cell r="BA2246" t="str">
            <v/>
          </cell>
          <cell r="BB2246" t="str">
            <v/>
          </cell>
          <cell r="BC2246" t="str">
            <v/>
          </cell>
        </row>
        <row r="2247">
          <cell r="AX2247" t="str">
            <v/>
          </cell>
          <cell r="AY2247" t="str">
            <v/>
          </cell>
          <cell r="AZ2247" t="str">
            <v/>
          </cell>
          <cell r="BA2247" t="str">
            <v/>
          </cell>
          <cell r="BB2247" t="str">
            <v/>
          </cell>
          <cell r="BC2247" t="str">
            <v/>
          </cell>
        </row>
        <row r="2248">
          <cell r="AX2248" t="str">
            <v/>
          </cell>
          <cell r="AY2248" t="str">
            <v/>
          </cell>
          <cell r="AZ2248" t="str">
            <v/>
          </cell>
          <cell r="BA2248" t="str">
            <v/>
          </cell>
          <cell r="BB2248" t="str">
            <v/>
          </cell>
          <cell r="BC2248" t="str">
            <v/>
          </cell>
        </row>
        <row r="2249">
          <cell r="AX2249" t="str">
            <v/>
          </cell>
          <cell r="AY2249" t="str">
            <v/>
          </cell>
          <cell r="AZ2249" t="str">
            <v/>
          </cell>
          <cell r="BA2249" t="str">
            <v/>
          </cell>
          <cell r="BB2249" t="str">
            <v/>
          </cell>
          <cell r="BC2249" t="str">
            <v/>
          </cell>
        </row>
        <row r="2250">
          <cell r="AX2250" t="str">
            <v/>
          </cell>
          <cell r="AY2250" t="str">
            <v/>
          </cell>
          <cell r="AZ2250" t="str">
            <v/>
          </cell>
          <cell r="BA2250" t="str">
            <v/>
          </cell>
          <cell r="BB2250" t="str">
            <v/>
          </cell>
          <cell r="BC2250" t="str">
            <v/>
          </cell>
        </row>
        <row r="2251">
          <cell r="AX2251" t="str">
            <v/>
          </cell>
          <cell r="AY2251" t="str">
            <v/>
          </cell>
          <cell r="AZ2251" t="str">
            <v/>
          </cell>
          <cell r="BA2251" t="str">
            <v/>
          </cell>
          <cell r="BB2251" t="str">
            <v/>
          </cell>
          <cell r="BC2251" t="str">
            <v/>
          </cell>
        </row>
        <row r="2252">
          <cell r="AX2252" t="str">
            <v/>
          </cell>
          <cell r="AY2252" t="str">
            <v/>
          </cell>
          <cell r="AZ2252" t="str">
            <v/>
          </cell>
          <cell r="BA2252" t="str">
            <v/>
          </cell>
          <cell r="BB2252" t="str">
            <v/>
          </cell>
          <cell r="BC2252" t="str">
            <v/>
          </cell>
        </row>
        <row r="2253">
          <cell r="AX2253" t="str">
            <v/>
          </cell>
          <cell r="AY2253" t="str">
            <v/>
          </cell>
          <cell r="AZ2253" t="str">
            <v/>
          </cell>
          <cell r="BA2253" t="str">
            <v/>
          </cell>
          <cell r="BB2253" t="str">
            <v/>
          </cell>
          <cell r="BC2253" t="str">
            <v/>
          </cell>
        </row>
        <row r="2254">
          <cell r="AX2254" t="str">
            <v/>
          </cell>
          <cell r="AY2254" t="str">
            <v/>
          </cell>
          <cell r="AZ2254" t="str">
            <v/>
          </cell>
          <cell r="BA2254" t="str">
            <v/>
          </cell>
          <cell r="BB2254" t="str">
            <v/>
          </cell>
          <cell r="BC2254" t="str">
            <v/>
          </cell>
        </row>
        <row r="2255">
          <cell r="AX2255" t="str">
            <v/>
          </cell>
          <cell r="AY2255" t="str">
            <v/>
          </cell>
          <cell r="AZ2255" t="str">
            <v/>
          </cell>
          <cell r="BA2255" t="str">
            <v/>
          </cell>
          <cell r="BB2255" t="str">
            <v/>
          </cell>
          <cell r="BC2255" t="str">
            <v/>
          </cell>
        </row>
        <row r="2256">
          <cell r="AX2256" t="str">
            <v/>
          </cell>
          <cell r="AY2256" t="str">
            <v/>
          </cell>
          <cell r="AZ2256" t="str">
            <v/>
          </cell>
          <cell r="BA2256" t="str">
            <v/>
          </cell>
          <cell r="BB2256" t="str">
            <v/>
          </cell>
          <cell r="BC2256" t="str">
            <v/>
          </cell>
        </row>
        <row r="2257">
          <cell r="AX2257" t="str">
            <v/>
          </cell>
          <cell r="AY2257" t="str">
            <v/>
          </cell>
          <cell r="AZ2257" t="str">
            <v/>
          </cell>
          <cell r="BA2257" t="str">
            <v/>
          </cell>
          <cell r="BB2257" t="str">
            <v/>
          </cell>
          <cell r="BC2257" t="str">
            <v/>
          </cell>
        </row>
        <row r="2258">
          <cell r="AX2258" t="str">
            <v/>
          </cell>
          <cell r="AY2258" t="str">
            <v/>
          </cell>
          <cell r="AZ2258" t="str">
            <v/>
          </cell>
          <cell r="BA2258" t="str">
            <v/>
          </cell>
          <cell r="BB2258" t="str">
            <v/>
          </cell>
          <cell r="BC2258" t="str">
            <v/>
          </cell>
        </row>
        <row r="2259">
          <cell r="AX2259" t="str">
            <v/>
          </cell>
          <cell r="AY2259" t="str">
            <v/>
          </cell>
          <cell r="AZ2259" t="str">
            <v/>
          </cell>
          <cell r="BA2259" t="str">
            <v/>
          </cell>
          <cell r="BB2259" t="str">
            <v/>
          </cell>
          <cell r="BC2259" t="str">
            <v/>
          </cell>
        </row>
        <row r="2260">
          <cell r="AX2260" t="str">
            <v/>
          </cell>
          <cell r="AY2260" t="str">
            <v/>
          </cell>
          <cell r="AZ2260" t="str">
            <v/>
          </cell>
          <cell r="BA2260" t="str">
            <v/>
          </cell>
          <cell r="BB2260" t="str">
            <v/>
          </cell>
          <cell r="BC2260" t="str">
            <v/>
          </cell>
        </row>
        <row r="2261">
          <cell r="AX2261" t="str">
            <v/>
          </cell>
          <cell r="AY2261" t="str">
            <v/>
          </cell>
          <cell r="AZ2261" t="str">
            <v/>
          </cell>
          <cell r="BA2261" t="str">
            <v/>
          </cell>
          <cell r="BB2261" t="str">
            <v/>
          </cell>
          <cell r="BC2261" t="str">
            <v/>
          </cell>
        </row>
        <row r="2262">
          <cell r="AX2262" t="str">
            <v/>
          </cell>
          <cell r="AY2262" t="str">
            <v/>
          </cell>
          <cell r="AZ2262" t="str">
            <v/>
          </cell>
          <cell r="BA2262" t="str">
            <v/>
          </cell>
          <cell r="BB2262" t="str">
            <v/>
          </cell>
          <cell r="BC2262" t="str">
            <v/>
          </cell>
        </row>
        <row r="2263">
          <cell r="AX2263" t="str">
            <v/>
          </cell>
          <cell r="AY2263" t="str">
            <v/>
          </cell>
          <cell r="AZ2263" t="str">
            <v/>
          </cell>
          <cell r="BA2263" t="str">
            <v/>
          </cell>
          <cell r="BB2263" t="str">
            <v/>
          </cell>
          <cell r="BC2263" t="str">
            <v/>
          </cell>
        </row>
        <row r="2264">
          <cell r="AX2264" t="str">
            <v/>
          </cell>
          <cell r="AY2264" t="str">
            <v/>
          </cell>
          <cell r="AZ2264" t="str">
            <v/>
          </cell>
          <cell r="BA2264" t="str">
            <v/>
          </cell>
          <cell r="BB2264" t="str">
            <v/>
          </cell>
          <cell r="BC2264" t="str">
            <v/>
          </cell>
        </row>
        <row r="2265">
          <cell r="AX2265" t="str">
            <v/>
          </cell>
          <cell r="AY2265" t="str">
            <v/>
          </cell>
          <cell r="AZ2265" t="str">
            <v/>
          </cell>
          <cell r="BA2265" t="str">
            <v/>
          </cell>
          <cell r="BB2265" t="str">
            <v/>
          </cell>
          <cell r="BC2265" t="str">
            <v/>
          </cell>
        </row>
        <row r="2266">
          <cell r="AX2266" t="str">
            <v/>
          </cell>
          <cell r="AY2266" t="str">
            <v/>
          </cell>
          <cell r="AZ2266" t="str">
            <v/>
          </cell>
          <cell r="BA2266" t="str">
            <v/>
          </cell>
          <cell r="BB2266" t="str">
            <v/>
          </cell>
          <cell r="BC2266" t="str">
            <v/>
          </cell>
        </row>
        <row r="2267">
          <cell r="AX2267" t="str">
            <v/>
          </cell>
          <cell r="AY2267" t="str">
            <v/>
          </cell>
          <cell r="AZ2267" t="str">
            <v/>
          </cell>
          <cell r="BA2267" t="str">
            <v/>
          </cell>
          <cell r="BB2267" t="str">
            <v/>
          </cell>
          <cell r="BC2267" t="str">
            <v/>
          </cell>
        </row>
        <row r="2268">
          <cell r="AX2268" t="str">
            <v/>
          </cell>
          <cell r="AY2268" t="str">
            <v/>
          </cell>
          <cell r="AZ2268" t="str">
            <v/>
          </cell>
          <cell r="BA2268" t="str">
            <v/>
          </cell>
          <cell r="BB2268" t="str">
            <v/>
          </cell>
          <cell r="BC2268" t="str">
            <v/>
          </cell>
        </row>
        <row r="2269">
          <cell r="AX2269" t="str">
            <v/>
          </cell>
          <cell r="AY2269" t="str">
            <v/>
          </cell>
          <cell r="AZ2269" t="str">
            <v/>
          </cell>
          <cell r="BA2269" t="str">
            <v/>
          </cell>
          <cell r="BB2269" t="str">
            <v/>
          </cell>
          <cell r="BC2269" t="str">
            <v/>
          </cell>
        </row>
        <row r="2270">
          <cell r="AX2270" t="str">
            <v/>
          </cell>
          <cell r="AY2270" t="str">
            <v/>
          </cell>
          <cell r="AZ2270" t="str">
            <v/>
          </cell>
          <cell r="BA2270" t="str">
            <v/>
          </cell>
          <cell r="BB2270" t="str">
            <v/>
          </cell>
          <cell r="BC2270" t="str">
            <v/>
          </cell>
        </row>
        <row r="2271">
          <cell r="AX2271" t="str">
            <v/>
          </cell>
          <cell r="AY2271" t="str">
            <v/>
          </cell>
          <cell r="AZ2271" t="str">
            <v/>
          </cell>
          <cell r="BA2271" t="str">
            <v/>
          </cell>
          <cell r="BB2271" t="str">
            <v/>
          </cell>
          <cell r="BC2271" t="str">
            <v/>
          </cell>
        </row>
        <row r="2272">
          <cell r="AX2272" t="str">
            <v/>
          </cell>
          <cell r="AY2272" t="str">
            <v/>
          </cell>
          <cell r="AZ2272" t="str">
            <v/>
          </cell>
          <cell r="BA2272" t="str">
            <v/>
          </cell>
          <cell r="BB2272" t="str">
            <v/>
          </cell>
          <cell r="BC2272" t="str">
            <v/>
          </cell>
        </row>
        <row r="2273">
          <cell r="AX2273" t="str">
            <v/>
          </cell>
          <cell r="AY2273" t="str">
            <v/>
          </cell>
          <cell r="AZ2273" t="str">
            <v/>
          </cell>
          <cell r="BA2273" t="str">
            <v/>
          </cell>
          <cell r="BB2273" t="str">
            <v/>
          </cell>
          <cell r="BC2273" t="str">
            <v/>
          </cell>
        </row>
        <row r="2274">
          <cell r="AX2274" t="str">
            <v/>
          </cell>
          <cell r="AY2274" t="str">
            <v/>
          </cell>
          <cell r="AZ2274" t="str">
            <v/>
          </cell>
          <cell r="BA2274" t="str">
            <v/>
          </cell>
          <cell r="BB2274" t="str">
            <v/>
          </cell>
          <cell r="BC2274" t="str">
            <v/>
          </cell>
        </row>
        <row r="2275">
          <cell r="AX2275" t="str">
            <v/>
          </cell>
          <cell r="AY2275" t="str">
            <v/>
          </cell>
          <cell r="AZ2275" t="str">
            <v/>
          </cell>
          <cell r="BA2275" t="str">
            <v/>
          </cell>
          <cell r="BB2275" t="str">
            <v/>
          </cell>
          <cell r="BC2275" t="str">
            <v/>
          </cell>
        </row>
        <row r="2276">
          <cell r="AX2276" t="str">
            <v/>
          </cell>
          <cell r="AY2276" t="str">
            <v/>
          </cell>
          <cell r="AZ2276" t="str">
            <v/>
          </cell>
          <cell r="BA2276" t="str">
            <v/>
          </cell>
          <cell r="BB2276" t="str">
            <v/>
          </cell>
          <cell r="BC2276" t="str">
            <v/>
          </cell>
        </row>
        <row r="2277">
          <cell r="AX2277" t="str">
            <v/>
          </cell>
          <cell r="AY2277" t="str">
            <v/>
          </cell>
          <cell r="AZ2277" t="str">
            <v/>
          </cell>
          <cell r="BA2277" t="str">
            <v/>
          </cell>
          <cell r="BB2277" t="str">
            <v/>
          </cell>
          <cell r="BC2277" t="str">
            <v/>
          </cell>
        </row>
        <row r="2278">
          <cell r="AX2278" t="str">
            <v/>
          </cell>
          <cell r="AY2278" t="str">
            <v/>
          </cell>
          <cell r="AZ2278" t="str">
            <v/>
          </cell>
          <cell r="BA2278" t="str">
            <v/>
          </cell>
          <cell r="BB2278" t="str">
            <v/>
          </cell>
          <cell r="BC2278" t="str">
            <v/>
          </cell>
        </row>
        <row r="2279">
          <cell r="AX2279" t="str">
            <v/>
          </cell>
          <cell r="AY2279" t="str">
            <v/>
          </cell>
          <cell r="AZ2279" t="str">
            <v/>
          </cell>
          <cell r="BA2279" t="str">
            <v/>
          </cell>
          <cell r="BB2279" t="str">
            <v/>
          </cell>
          <cell r="BC2279" t="str">
            <v/>
          </cell>
        </row>
        <row r="2280">
          <cell r="AX2280" t="str">
            <v/>
          </cell>
          <cell r="AY2280" t="str">
            <v/>
          </cell>
          <cell r="AZ2280" t="str">
            <v/>
          </cell>
          <cell r="BA2280" t="str">
            <v/>
          </cell>
          <cell r="BB2280" t="str">
            <v/>
          </cell>
          <cell r="BC2280" t="str">
            <v/>
          </cell>
        </row>
        <row r="2281">
          <cell r="AX2281" t="str">
            <v/>
          </cell>
          <cell r="AY2281" t="str">
            <v/>
          </cell>
          <cell r="AZ2281" t="str">
            <v/>
          </cell>
          <cell r="BA2281" t="str">
            <v/>
          </cell>
          <cell r="BB2281" t="str">
            <v/>
          </cell>
          <cell r="BC2281" t="str">
            <v/>
          </cell>
        </row>
        <row r="2282">
          <cell r="AX2282" t="str">
            <v/>
          </cell>
          <cell r="AY2282" t="str">
            <v/>
          </cell>
          <cell r="AZ2282" t="str">
            <v/>
          </cell>
          <cell r="BA2282" t="str">
            <v/>
          </cell>
          <cell r="BB2282" t="str">
            <v/>
          </cell>
          <cell r="BC2282" t="str">
            <v/>
          </cell>
        </row>
        <row r="2283">
          <cell r="AX2283" t="str">
            <v/>
          </cell>
          <cell r="AY2283" t="str">
            <v/>
          </cell>
          <cell r="AZ2283" t="str">
            <v/>
          </cell>
          <cell r="BA2283" t="str">
            <v/>
          </cell>
          <cell r="BB2283" t="str">
            <v/>
          </cell>
          <cell r="BC2283" t="str">
            <v/>
          </cell>
        </row>
        <row r="2284">
          <cell r="AX2284" t="str">
            <v/>
          </cell>
          <cell r="AY2284" t="str">
            <v/>
          </cell>
          <cell r="AZ2284" t="str">
            <v/>
          </cell>
          <cell r="BA2284" t="str">
            <v/>
          </cell>
          <cell r="BB2284" t="str">
            <v/>
          </cell>
          <cell r="BC2284" t="str">
            <v/>
          </cell>
        </row>
        <row r="2285">
          <cell r="AX2285" t="str">
            <v/>
          </cell>
          <cell r="AY2285" t="str">
            <v/>
          </cell>
          <cell r="AZ2285" t="str">
            <v/>
          </cell>
          <cell r="BA2285" t="str">
            <v/>
          </cell>
          <cell r="BB2285" t="str">
            <v/>
          </cell>
          <cell r="BC2285" t="str">
            <v/>
          </cell>
        </row>
        <row r="2286">
          <cell r="AX2286" t="str">
            <v/>
          </cell>
          <cell r="AY2286" t="str">
            <v/>
          </cell>
          <cell r="AZ2286" t="str">
            <v/>
          </cell>
          <cell r="BA2286" t="str">
            <v/>
          </cell>
          <cell r="BB2286" t="str">
            <v/>
          </cell>
          <cell r="BC2286" t="str">
            <v/>
          </cell>
        </row>
        <row r="2287">
          <cell r="AX2287" t="str">
            <v/>
          </cell>
          <cell r="AY2287" t="str">
            <v/>
          </cell>
          <cell r="AZ2287" t="str">
            <v/>
          </cell>
          <cell r="BA2287" t="str">
            <v/>
          </cell>
          <cell r="BB2287" t="str">
            <v/>
          </cell>
          <cell r="BC2287" t="str">
            <v/>
          </cell>
        </row>
        <row r="2288">
          <cell r="AX2288" t="str">
            <v/>
          </cell>
          <cell r="AY2288" t="str">
            <v/>
          </cell>
          <cell r="AZ2288" t="str">
            <v/>
          </cell>
          <cell r="BA2288" t="str">
            <v/>
          </cell>
          <cell r="BB2288" t="str">
            <v/>
          </cell>
          <cell r="BC2288" t="str">
            <v/>
          </cell>
        </row>
        <row r="2289">
          <cell r="AX2289" t="str">
            <v/>
          </cell>
          <cell r="AY2289" t="str">
            <v/>
          </cell>
          <cell r="AZ2289" t="str">
            <v/>
          </cell>
          <cell r="BA2289" t="str">
            <v/>
          </cell>
          <cell r="BB2289" t="str">
            <v/>
          </cell>
          <cell r="BC2289" t="str">
            <v/>
          </cell>
        </row>
        <row r="2290">
          <cell r="AX2290" t="str">
            <v/>
          </cell>
          <cell r="AY2290" t="str">
            <v/>
          </cell>
          <cell r="AZ2290" t="str">
            <v/>
          </cell>
          <cell r="BA2290" t="str">
            <v/>
          </cell>
          <cell r="BB2290" t="str">
            <v/>
          </cell>
          <cell r="BC2290" t="str">
            <v/>
          </cell>
        </row>
        <row r="2291">
          <cell r="AX2291" t="str">
            <v/>
          </cell>
          <cell r="AY2291" t="str">
            <v/>
          </cell>
          <cell r="AZ2291" t="str">
            <v/>
          </cell>
          <cell r="BA2291" t="str">
            <v/>
          </cell>
          <cell r="BB2291" t="str">
            <v/>
          </cell>
          <cell r="BC2291" t="str">
            <v/>
          </cell>
        </row>
        <row r="2292">
          <cell r="AX2292" t="str">
            <v/>
          </cell>
          <cell r="AY2292" t="str">
            <v/>
          </cell>
          <cell r="AZ2292" t="str">
            <v/>
          </cell>
          <cell r="BA2292" t="str">
            <v/>
          </cell>
          <cell r="BB2292" t="str">
            <v/>
          </cell>
          <cell r="BC2292" t="str">
            <v/>
          </cell>
        </row>
        <row r="2293">
          <cell r="AX2293" t="str">
            <v/>
          </cell>
          <cell r="AY2293" t="str">
            <v/>
          </cell>
          <cell r="AZ2293" t="str">
            <v/>
          </cell>
          <cell r="BA2293" t="str">
            <v/>
          </cell>
          <cell r="BB2293" t="str">
            <v/>
          </cell>
          <cell r="BC2293" t="str">
            <v/>
          </cell>
        </row>
        <row r="2294">
          <cell r="AX2294" t="str">
            <v/>
          </cell>
          <cell r="AY2294" t="str">
            <v/>
          </cell>
          <cell r="AZ2294" t="str">
            <v/>
          </cell>
          <cell r="BA2294" t="str">
            <v/>
          </cell>
          <cell r="BB2294" t="str">
            <v/>
          </cell>
          <cell r="BC2294" t="str">
            <v/>
          </cell>
        </row>
        <row r="2295">
          <cell r="AX2295" t="str">
            <v/>
          </cell>
          <cell r="AY2295" t="str">
            <v/>
          </cell>
          <cell r="AZ2295" t="str">
            <v/>
          </cell>
          <cell r="BA2295" t="str">
            <v/>
          </cell>
          <cell r="BB2295" t="str">
            <v/>
          </cell>
          <cell r="BC2295" t="str">
            <v/>
          </cell>
        </row>
        <row r="2296">
          <cell r="AX2296" t="str">
            <v/>
          </cell>
          <cell r="AY2296" t="str">
            <v/>
          </cell>
          <cell r="AZ2296" t="str">
            <v/>
          </cell>
          <cell r="BA2296" t="str">
            <v/>
          </cell>
          <cell r="BB2296" t="str">
            <v/>
          </cell>
          <cell r="BC2296" t="str">
            <v/>
          </cell>
        </row>
        <row r="2297">
          <cell r="AX2297" t="str">
            <v/>
          </cell>
          <cell r="AY2297" t="str">
            <v/>
          </cell>
          <cell r="AZ2297" t="str">
            <v/>
          </cell>
          <cell r="BA2297" t="str">
            <v/>
          </cell>
          <cell r="BB2297" t="str">
            <v/>
          </cell>
          <cell r="BC2297" t="str">
            <v/>
          </cell>
        </row>
        <row r="2298">
          <cell r="AX2298" t="str">
            <v/>
          </cell>
          <cell r="AY2298" t="str">
            <v/>
          </cell>
          <cell r="AZ2298" t="str">
            <v/>
          </cell>
          <cell r="BA2298" t="str">
            <v/>
          </cell>
          <cell r="BB2298" t="str">
            <v/>
          </cell>
          <cell r="BC2298" t="str">
            <v/>
          </cell>
        </row>
        <row r="2299">
          <cell r="AX2299" t="str">
            <v/>
          </cell>
          <cell r="AY2299" t="str">
            <v/>
          </cell>
          <cell r="AZ2299" t="str">
            <v/>
          </cell>
          <cell r="BA2299" t="str">
            <v/>
          </cell>
          <cell r="BB2299" t="str">
            <v/>
          </cell>
          <cell r="BC2299" t="str">
            <v/>
          </cell>
        </row>
        <row r="2300">
          <cell r="AX2300" t="str">
            <v/>
          </cell>
          <cell r="AY2300" t="str">
            <v/>
          </cell>
          <cell r="AZ2300" t="str">
            <v/>
          </cell>
          <cell r="BA2300" t="str">
            <v/>
          </cell>
          <cell r="BB2300" t="str">
            <v/>
          </cell>
          <cell r="BC2300" t="str">
            <v/>
          </cell>
        </row>
        <row r="2301">
          <cell r="AX2301" t="str">
            <v/>
          </cell>
          <cell r="AY2301" t="str">
            <v/>
          </cell>
          <cell r="AZ2301" t="str">
            <v/>
          </cell>
          <cell r="BA2301" t="str">
            <v/>
          </cell>
          <cell r="BB2301" t="str">
            <v/>
          </cell>
          <cell r="BC2301" t="str">
            <v/>
          </cell>
        </row>
        <row r="2302">
          <cell r="AX2302" t="str">
            <v/>
          </cell>
          <cell r="AY2302" t="str">
            <v/>
          </cell>
          <cell r="AZ2302" t="str">
            <v/>
          </cell>
          <cell r="BA2302" t="str">
            <v/>
          </cell>
          <cell r="BB2302" t="str">
            <v/>
          </cell>
          <cell r="BC2302" t="str">
            <v/>
          </cell>
        </row>
        <row r="2303">
          <cell r="AX2303" t="str">
            <v/>
          </cell>
          <cell r="AY2303" t="str">
            <v/>
          </cell>
          <cell r="AZ2303" t="str">
            <v/>
          </cell>
          <cell r="BA2303" t="str">
            <v/>
          </cell>
          <cell r="BB2303" t="str">
            <v/>
          </cell>
          <cell r="BC2303" t="str">
            <v/>
          </cell>
        </row>
        <row r="2304">
          <cell r="AX2304" t="str">
            <v/>
          </cell>
          <cell r="AY2304" t="str">
            <v/>
          </cell>
          <cell r="AZ2304" t="str">
            <v/>
          </cell>
          <cell r="BA2304" t="str">
            <v/>
          </cell>
          <cell r="BB2304" t="str">
            <v/>
          </cell>
          <cell r="BC2304" t="str">
            <v/>
          </cell>
        </row>
        <row r="2305">
          <cell r="AX2305" t="str">
            <v/>
          </cell>
          <cell r="AY2305" t="str">
            <v/>
          </cell>
          <cell r="AZ2305" t="str">
            <v/>
          </cell>
          <cell r="BA2305" t="str">
            <v/>
          </cell>
          <cell r="BB2305" t="str">
            <v/>
          </cell>
          <cell r="BC2305" t="str">
            <v/>
          </cell>
        </row>
        <row r="2306">
          <cell r="AX2306" t="str">
            <v/>
          </cell>
          <cell r="AY2306" t="str">
            <v/>
          </cell>
          <cell r="AZ2306" t="str">
            <v/>
          </cell>
          <cell r="BA2306" t="str">
            <v/>
          </cell>
          <cell r="BB2306" t="str">
            <v/>
          </cell>
          <cell r="BC2306" t="str">
            <v/>
          </cell>
        </row>
        <row r="2307">
          <cell r="AX2307" t="str">
            <v/>
          </cell>
          <cell r="AY2307" t="str">
            <v/>
          </cell>
          <cell r="AZ2307" t="str">
            <v/>
          </cell>
          <cell r="BA2307" t="str">
            <v/>
          </cell>
          <cell r="BB2307" t="str">
            <v/>
          </cell>
          <cell r="BC2307" t="str">
            <v/>
          </cell>
        </row>
        <row r="2308">
          <cell r="AX2308" t="str">
            <v/>
          </cell>
          <cell r="AY2308" t="str">
            <v/>
          </cell>
          <cell r="AZ2308" t="str">
            <v/>
          </cell>
          <cell r="BA2308" t="str">
            <v/>
          </cell>
          <cell r="BB2308" t="str">
            <v/>
          </cell>
          <cell r="BC2308" t="str">
            <v/>
          </cell>
        </row>
        <row r="2309">
          <cell r="AX2309" t="str">
            <v/>
          </cell>
          <cell r="AY2309" t="str">
            <v/>
          </cell>
          <cell r="AZ2309" t="str">
            <v/>
          </cell>
          <cell r="BA2309" t="str">
            <v/>
          </cell>
          <cell r="BB2309" t="str">
            <v/>
          </cell>
          <cell r="BC2309" t="str">
            <v/>
          </cell>
        </row>
        <row r="2310">
          <cell r="AX2310" t="str">
            <v/>
          </cell>
          <cell r="AY2310" t="str">
            <v/>
          </cell>
          <cell r="AZ2310" t="str">
            <v/>
          </cell>
          <cell r="BA2310" t="str">
            <v/>
          </cell>
          <cell r="BB2310" t="str">
            <v/>
          </cell>
          <cell r="BC2310" t="str">
            <v/>
          </cell>
        </row>
        <row r="2311">
          <cell r="AX2311" t="str">
            <v/>
          </cell>
          <cell r="AY2311" t="str">
            <v/>
          </cell>
          <cell r="AZ2311" t="str">
            <v/>
          </cell>
          <cell r="BA2311" t="str">
            <v/>
          </cell>
          <cell r="BB2311" t="str">
            <v/>
          </cell>
          <cell r="BC2311" t="str">
            <v/>
          </cell>
        </row>
        <row r="2312">
          <cell r="AX2312" t="str">
            <v/>
          </cell>
          <cell r="AY2312" t="str">
            <v/>
          </cell>
          <cell r="AZ2312" t="str">
            <v/>
          </cell>
          <cell r="BA2312" t="str">
            <v/>
          </cell>
          <cell r="BB2312" t="str">
            <v/>
          </cell>
          <cell r="BC2312" t="str">
            <v/>
          </cell>
        </row>
        <row r="2313">
          <cell r="AX2313" t="str">
            <v/>
          </cell>
          <cell r="AY2313" t="str">
            <v/>
          </cell>
          <cell r="AZ2313" t="str">
            <v/>
          </cell>
          <cell r="BA2313" t="str">
            <v/>
          </cell>
          <cell r="BB2313" t="str">
            <v/>
          </cell>
          <cell r="BC2313" t="str">
            <v/>
          </cell>
        </row>
        <row r="2314">
          <cell r="AX2314" t="str">
            <v/>
          </cell>
          <cell r="AY2314" t="str">
            <v/>
          </cell>
          <cell r="AZ2314" t="str">
            <v/>
          </cell>
          <cell r="BA2314" t="str">
            <v/>
          </cell>
          <cell r="BB2314" t="str">
            <v/>
          </cell>
          <cell r="BC2314" t="str">
            <v/>
          </cell>
        </row>
        <row r="2315">
          <cell r="AX2315" t="str">
            <v/>
          </cell>
          <cell r="AY2315" t="str">
            <v/>
          </cell>
          <cell r="AZ2315" t="str">
            <v/>
          </cell>
          <cell r="BA2315" t="str">
            <v/>
          </cell>
          <cell r="BB2315" t="str">
            <v/>
          </cell>
          <cell r="BC2315" t="str">
            <v/>
          </cell>
        </row>
        <row r="2316">
          <cell r="AX2316" t="str">
            <v/>
          </cell>
          <cell r="AY2316" t="str">
            <v/>
          </cell>
          <cell r="AZ2316" t="str">
            <v/>
          </cell>
          <cell r="BA2316" t="str">
            <v/>
          </cell>
          <cell r="BB2316" t="str">
            <v/>
          </cell>
          <cell r="BC2316" t="str">
            <v/>
          </cell>
        </row>
        <row r="2317">
          <cell r="AX2317" t="str">
            <v/>
          </cell>
          <cell r="AY2317" t="str">
            <v/>
          </cell>
          <cell r="AZ2317" t="str">
            <v/>
          </cell>
          <cell r="BA2317" t="str">
            <v/>
          </cell>
          <cell r="BB2317" t="str">
            <v/>
          </cell>
          <cell r="BC2317" t="str">
            <v/>
          </cell>
        </row>
        <row r="2318">
          <cell r="AX2318" t="str">
            <v/>
          </cell>
          <cell r="AY2318" t="str">
            <v/>
          </cell>
          <cell r="AZ2318" t="str">
            <v/>
          </cell>
          <cell r="BA2318" t="str">
            <v/>
          </cell>
          <cell r="BB2318" t="str">
            <v/>
          </cell>
          <cell r="BC2318" t="str">
            <v/>
          </cell>
        </row>
        <row r="2319">
          <cell r="AX2319" t="str">
            <v/>
          </cell>
          <cell r="AY2319" t="str">
            <v/>
          </cell>
          <cell r="AZ2319" t="str">
            <v/>
          </cell>
          <cell r="BA2319" t="str">
            <v/>
          </cell>
          <cell r="BB2319" t="str">
            <v/>
          </cell>
          <cell r="BC2319" t="str">
            <v/>
          </cell>
        </row>
        <row r="2320">
          <cell r="AX2320" t="str">
            <v/>
          </cell>
          <cell r="AY2320" t="str">
            <v/>
          </cell>
          <cell r="AZ2320" t="str">
            <v/>
          </cell>
          <cell r="BA2320" t="str">
            <v/>
          </cell>
          <cell r="BB2320" t="str">
            <v/>
          </cell>
          <cell r="BC2320" t="str">
            <v/>
          </cell>
        </row>
        <row r="2321">
          <cell r="AX2321" t="str">
            <v/>
          </cell>
          <cell r="AY2321" t="str">
            <v/>
          </cell>
          <cell r="AZ2321" t="str">
            <v/>
          </cell>
          <cell r="BA2321" t="str">
            <v/>
          </cell>
          <cell r="BB2321" t="str">
            <v/>
          </cell>
          <cell r="BC2321" t="str">
            <v/>
          </cell>
        </row>
        <row r="2322">
          <cell r="AX2322" t="str">
            <v/>
          </cell>
          <cell r="AY2322" t="str">
            <v/>
          </cell>
          <cell r="AZ2322" t="str">
            <v/>
          </cell>
          <cell r="BA2322" t="str">
            <v/>
          </cell>
          <cell r="BB2322" t="str">
            <v/>
          </cell>
          <cell r="BC2322" t="str">
            <v/>
          </cell>
        </row>
        <row r="2323">
          <cell r="AX2323" t="str">
            <v/>
          </cell>
          <cell r="AY2323" t="str">
            <v/>
          </cell>
          <cell r="AZ2323" t="str">
            <v/>
          </cell>
          <cell r="BA2323" t="str">
            <v/>
          </cell>
          <cell r="BB2323" t="str">
            <v/>
          </cell>
          <cell r="BC2323" t="str">
            <v/>
          </cell>
        </row>
        <row r="2324">
          <cell r="AX2324" t="str">
            <v/>
          </cell>
          <cell r="AY2324" t="str">
            <v/>
          </cell>
          <cell r="AZ2324" t="str">
            <v/>
          </cell>
          <cell r="BA2324" t="str">
            <v/>
          </cell>
          <cell r="BB2324" t="str">
            <v/>
          </cell>
          <cell r="BC2324" t="str">
            <v/>
          </cell>
        </row>
        <row r="2325">
          <cell r="AX2325" t="str">
            <v/>
          </cell>
          <cell r="AY2325" t="str">
            <v/>
          </cell>
          <cell r="AZ2325" t="str">
            <v/>
          </cell>
          <cell r="BA2325" t="str">
            <v/>
          </cell>
          <cell r="BB2325" t="str">
            <v/>
          </cell>
          <cell r="BC2325" t="str">
            <v/>
          </cell>
        </row>
        <row r="2326">
          <cell r="AX2326" t="str">
            <v/>
          </cell>
          <cell r="AY2326" t="str">
            <v/>
          </cell>
          <cell r="AZ2326" t="str">
            <v/>
          </cell>
          <cell r="BA2326" t="str">
            <v/>
          </cell>
          <cell r="BB2326" t="str">
            <v/>
          </cell>
          <cell r="BC2326" t="str">
            <v/>
          </cell>
        </row>
        <row r="2327">
          <cell r="AX2327" t="str">
            <v/>
          </cell>
          <cell r="AY2327" t="str">
            <v/>
          </cell>
          <cell r="AZ2327" t="str">
            <v/>
          </cell>
          <cell r="BA2327" t="str">
            <v/>
          </cell>
          <cell r="BB2327" t="str">
            <v/>
          </cell>
          <cell r="BC2327" t="str">
            <v/>
          </cell>
        </row>
        <row r="2328">
          <cell r="AX2328" t="str">
            <v/>
          </cell>
          <cell r="AY2328" t="str">
            <v/>
          </cell>
          <cell r="AZ2328" t="str">
            <v/>
          </cell>
          <cell r="BA2328" t="str">
            <v/>
          </cell>
          <cell r="BB2328" t="str">
            <v/>
          </cell>
          <cell r="BC2328" t="str">
            <v/>
          </cell>
        </row>
        <row r="2329">
          <cell r="AX2329" t="str">
            <v/>
          </cell>
          <cell r="AY2329" t="str">
            <v/>
          </cell>
          <cell r="AZ2329" t="str">
            <v/>
          </cell>
          <cell r="BA2329" t="str">
            <v/>
          </cell>
          <cell r="BB2329" t="str">
            <v/>
          </cell>
          <cell r="BC2329" t="str">
            <v/>
          </cell>
        </row>
        <row r="2330">
          <cell r="AX2330" t="str">
            <v/>
          </cell>
          <cell r="AY2330" t="str">
            <v/>
          </cell>
          <cell r="AZ2330" t="str">
            <v/>
          </cell>
          <cell r="BA2330" t="str">
            <v/>
          </cell>
          <cell r="BB2330" t="str">
            <v/>
          </cell>
          <cell r="BC2330" t="str">
            <v/>
          </cell>
        </row>
        <row r="2331">
          <cell r="AX2331" t="str">
            <v/>
          </cell>
          <cell r="AY2331" t="str">
            <v/>
          </cell>
          <cell r="AZ2331" t="str">
            <v/>
          </cell>
          <cell r="BA2331" t="str">
            <v/>
          </cell>
          <cell r="BB2331" t="str">
            <v/>
          </cell>
          <cell r="BC2331" t="str">
            <v/>
          </cell>
        </row>
        <row r="2332">
          <cell r="AX2332" t="str">
            <v/>
          </cell>
          <cell r="AY2332" t="str">
            <v/>
          </cell>
          <cell r="AZ2332" t="str">
            <v/>
          </cell>
          <cell r="BA2332" t="str">
            <v/>
          </cell>
          <cell r="BB2332" t="str">
            <v/>
          </cell>
          <cell r="BC2332" t="str">
            <v/>
          </cell>
        </row>
        <row r="2333">
          <cell r="AX2333" t="str">
            <v/>
          </cell>
          <cell r="AY2333" t="str">
            <v/>
          </cell>
          <cell r="AZ2333" t="str">
            <v/>
          </cell>
          <cell r="BA2333" t="str">
            <v/>
          </cell>
          <cell r="BB2333" t="str">
            <v/>
          </cell>
          <cell r="BC2333" t="str">
            <v/>
          </cell>
        </row>
        <row r="2334">
          <cell r="AX2334" t="str">
            <v/>
          </cell>
          <cell r="AY2334" t="str">
            <v/>
          </cell>
          <cell r="AZ2334" t="str">
            <v/>
          </cell>
          <cell r="BA2334" t="str">
            <v/>
          </cell>
          <cell r="BB2334" t="str">
            <v/>
          </cell>
          <cell r="BC2334" t="str">
            <v/>
          </cell>
        </row>
        <row r="2335">
          <cell r="AX2335" t="str">
            <v/>
          </cell>
          <cell r="AY2335" t="str">
            <v/>
          </cell>
          <cell r="AZ2335" t="str">
            <v/>
          </cell>
          <cell r="BA2335" t="str">
            <v/>
          </cell>
          <cell r="BB2335" t="str">
            <v/>
          </cell>
          <cell r="BC2335" t="str">
            <v/>
          </cell>
        </row>
        <row r="2336">
          <cell r="AX2336" t="str">
            <v/>
          </cell>
          <cell r="AY2336" t="str">
            <v/>
          </cell>
          <cell r="AZ2336" t="str">
            <v/>
          </cell>
          <cell r="BA2336" t="str">
            <v/>
          </cell>
          <cell r="BB2336" t="str">
            <v/>
          </cell>
          <cell r="BC2336" t="str">
            <v/>
          </cell>
        </row>
        <row r="2337">
          <cell r="AX2337" t="str">
            <v/>
          </cell>
          <cell r="AY2337" t="str">
            <v/>
          </cell>
          <cell r="AZ2337" t="str">
            <v/>
          </cell>
          <cell r="BA2337" t="str">
            <v/>
          </cell>
          <cell r="BB2337" t="str">
            <v/>
          </cell>
          <cell r="BC2337" t="str">
            <v/>
          </cell>
        </row>
        <row r="2338">
          <cell r="AX2338" t="str">
            <v/>
          </cell>
          <cell r="AY2338" t="str">
            <v/>
          </cell>
          <cell r="AZ2338" t="str">
            <v/>
          </cell>
          <cell r="BA2338" t="str">
            <v/>
          </cell>
          <cell r="BB2338" t="str">
            <v/>
          </cell>
          <cell r="BC2338" t="str">
            <v/>
          </cell>
        </row>
        <row r="2339">
          <cell r="AX2339" t="str">
            <v/>
          </cell>
          <cell r="AY2339" t="str">
            <v/>
          </cell>
          <cell r="AZ2339" t="str">
            <v/>
          </cell>
          <cell r="BA2339" t="str">
            <v/>
          </cell>
          <cell r="BB2339" t="str">
            <v/>
          </cell>
          <cell r="BC2339" t="str">
            <v/>
          </cell>
        </row>
        <row r="2340">
          <cell r="AX2340" t="str">
            <v/>
          </cell>
          <cell r="AY2340" t="str">
            <v/>
          </cell>
          <cell r="AZ2340" t="str">
            <v/>
          </cell>
          <cell r="BA2340" t="str">
            <v/>
          </cell>
          <cell r="BB2340" t="str">
            <v/>
          </cell>
          <cell r="BC2340" t="str">
            <v/>
          </cell>
        </row>
        <row r="2341">
          <cell r="AX2341" t="str">
            <v/>
          </cell>
          <cell r="AY2341" t="str">
            <v/>
          </cell>
          <cell r="AZ2341" t="str">
            <v/>
          </cell>
          <cell r="BA2341" t="str">
            <v/>
          </cell>
          <cell r="BB2341" t="str">
            <v/>
          </cell>
          <cell r="BC2341" t="str">
            <v/>
          </cell>
        </row>
        <row r="2342">
          <cell r="AX2342" t="str">
            <v/>
          </cell>
          <cell r="AY2342" t="str">
            <v/>
          </cell>
          <cell r="AZ2342" t="str">
            <v/>
          </cell>
          <cell r="BA2342" t="str">
            <v/>
          </cell>
          <cell r="BB2342" t="str">
            <v/>
          </cell>
          <cell r="BC2342" t="str">
            <v/>
          </cell>
        </row>
        <row r="2343">
          <cell r="AX2343" t="str">
            <v/>
          </cell>
          <cell r="AY2343" t="str">
            <v/>
          </cell>
          <cell r="AZ2343" t="str">
            <v/>
          </cell>
          <cell r="BA2343" t="str">
            <v/>
          </cell>
          <cell r="BB2343" t="str">
            <v/>
          </cell>
          <cell r="BC2343" t="str">
            <v/>
          </cell>
        </row>
        <row r="2344">
          <cell r="AX2344" t="str">
            <v/>
          </cell>
          <cell r="AY2344" t="str">
            <v/>
          </cell>
          <cell r="AZ2344" t="str">
            <v/>
          </cell>
          <cell r="BA2344" t="str">
            <v/>
          </cell>
          <cell r="BB2344" t="str">
            <v/>
          </cell>
          <cell r="BC2344" t="str">
            <v/>
          </cell>
        </row>
        <row r="2345">
          <cell r="AX2345" t="str">
            <v/>
          </cell>
          <cell r="AY2345" t="str">
            <v/>
          </cell>
          <cell r="AZ2345" t="str">
            <v/>
          </cell>
          <cell r="BA2345" t="str">
            <v/>
          </cell>
          <cell r="BB2345" t="str">
            <v/>
          </cell>
          <cell r="BC2345" t="str">
            <v/>
          </cell>
        </row>
        <row r="2346">
          <cell r="AX2346" t="str">
            <v/>
          </cell>
          <cell r="AY2346" t="str">
            <v/>
          </cell>
          <cell r="AZ2346" t="str">
            <v/>
          </cell>
          <cell r="BA2346" t="str">
            <v/>
          </cell>
          <cell r="BB2346" t="str">
            <v/>
          </cell>
          <cell r="BC2346" t="str">
            <v/>
          </cell>
        </row>
        <row r="2347">
          <cell r="AX2347" t="str">
            <v/>
          </cell>
          <cell r="AY2347" t="str">
            <v/>
          </cell>
          <cell r="AZ2347" t="str">
            <v/>
          </cell>
          <cell r="BA2347" t="str">
            <v/>
          </cell>
          <cell r="BB2347" t="str">
            <v/>
          </cell>
          <cell r="BC2347" t="str">
            <v/>
          </cell>
        </row>
        <row r="2348">
          <cell r="AX2348" t="str">
            <v/>
          </cell>
          <cell r="AY2348" t="str">
            <v/>
          </cell>
          <cell r="AZ2348" t="str">
            <v/>
          </cell>
          <cell r="BA2348" t="str">
            <v/>
          </cell>
          <cell r="BB2348" t="str">
            <v/>
          </cell>
          <cell r="BC2348" t="str">
            <v/>
          </cell>
        </row>
        <row r="2349">
          <cell r="AX2349" t="str">
            <v/>
          </cell>
          <cell r="AY2349" t="str">
            <v/>
          </cell>
          <cell r="AZ2349" t="str">
            <v/>
          </cell>
          <cell r="BA2349" t="str">
            <v/>
          </cell>
          <cell r="BB2349" t="str">
            <v/>
          </cell>
          <cell r="BC2349" t="str">
            <v/>
          </cell>
        </row>
        <row r="2350">
          <cell r="AX2350" t="str">
            <v/>
          </cell>
          <cell r="AY2350" t="str">
            <v/>
          </cell>
          <cell r="AZ2350" t="str">
            <v/>
          </cell>
          <cell r="BA2350" t="str">
            <v/>
          </cell>
          <cell r="BB2350" t="str">
            <v/>
          </cell>
          <cell r="BC2350" t="str">
            <v/>
          </cell>
        </row>
        <row r="2351">
          <cell r="AX2351" t="str">
            <v/>
          </cell>
          <cell r="AY2351" t="str">
            <v/>
          </cell>
          <cell r="AZ2351" t="str">
            <v/>
          </cell>
          <cell r="BA2351" t="str">
            <v/>
          </cell>
          <cell r="BB2351" t="str">
            <v/>
          </cell>
          <cell r="BC2351" t="str">
            <v/>
          </cell>
        </row>
        <row r="2352">
          <cell r="AX2352" t="str">
            <v/>
          </cell>
          <cell r="AY2352" t="str">
            <v/>
          </cell>
          <cell r="AZ2352" t="str">
            <v/>
          </cell>
          <cell r="BA2352" t="str">
            <v/>
          </cell>
          <cell r="BB2352" t="str">
            <v/>
          </cell>
          <cell r="BC2352" t="str">
            <v/>
          </cell>
        </row>
        <row r="2353">
          <cell r="AX2353" t="str">
            <v/>
          </cell>
          <cell r="AY2353" t="str">
            <v/>
          </cell>
          <cell r="AZ2353" t="str">
            <v/>
          </cell>
          <cell r="BA2353" t="str">
            <v/>
          </cell>
          <cell r="BB2353" t="str">
            <v/>
          </cell>
          <cell r="BC2353" t="str">
            <v/>
          </cell>
        </row>
        <row r="2354">
          <cell r="AX2354" t="str">
            <v/>
          </cell>
          <cell r="AY2354" t="str">
            <v/>
          </cell>
          <cell r="AZ2354" t="str">
            <v/>
          </cell>
          <cell r="BA2354" t="str">
            <v/>
          </cell>
          <cell r="BB2354" t="str">
            <v/>
          </cell>
          <cell r="BC2354" t="str">
            <v/>
          </cell>
        </row>
        <row r="2355">
          <cell r="AX2355" t="str">
            <v/>
          </cell>
          <cell r="AY2355" t="str">
            <v/>
          </cell>
          <cell r="AZ2355" t="str">
            <v/>
          </cell>
          <cell r="BA2355" t="str">
            <v/>
          </cell>
          <cell r="BB2355" t="str">
            <v/>
          </cell>
          <cell r="BC2355" t="str">
            <v/>
          </cell>
        </row>
        <row r="2356">
          <cell r="AX2356" t="str">
            <v/>
          </cell>
          <cell r="AY2356" t="str">
            <v/>
          </cell>
          <cell r="AZ2356" t="str">
            <v/>
          </cell>
          <cell r="BA2356" t="str">
            <v/>
          </cell>
          <cell r="BB2356" t="str">
            <v/>
          </cell>
          <cell r="BC2356" t="str">
            <v/>
          </cell>
        </row>
        <row r="2357">
          <cell r="AX2357" t="str">
            <v/>
          </cell>
          <cell r="AY2357" t="str">
            <v/>
          </cell>
          <cell r="AZ2357" t="str">
            <v/>
          </cell>
          <cell r="BA2357" t="str">
            <v/>
          </cell>
          <cell r="BB2357" t="str">
            <v/>
          </cell>
          <cell r="BC2357" t="str">
            <v/>
          </cell>
        </row>
        <row r="2358">
          <cell r="AX2358" t="str">
            <v/>
          </cell>
          <cell r="AY2358" t="str">
            <v/>
          </cell>
          <cell r="AZ2358" t="str">
            <v/>
          </cell>
          <cell r="BA2358" t="str">
            <v/>
          </cell>
          <cell r="BB2358" t="str">
            <v/>
          </cell>
          <cell r="BC2358" t="str">
            <v/>
          </cell>
        </row>
        <row r="2359">
          <cell r="AX2359" t="str">
            <v/>
          </cell>
          <cell r="AY2359" t="str">
            <v/>
          </cell>
          <cell r="AZ2359" t="str">
            <v/>
          </cell>
          <cell r="BA2359" t="str">
            <v/>
          </cell>
          <cell r="BB2359" t="str">
            <v/>
          </cell>
          <cell r="BC2359" t="str">
            <v/>
          </cell>
        </row>
        <row r="2360">
          <cell r="AX2360" t="str">
            <v/>
          </cell>
          <cell r="AY2360" t="str">
            <v/>
          </cell>
          <cell r="AZ2360" t="str">
            <v/>
          </cell>
          <cell r="BA2360" t="str">
            <v/>
          </cell>
          <cell r="BB2360" t="str">
            <v/>
          </cell>
          <cell r="BC2360" t="str">
            <v/>
          </cell>
        </row>
        <row r="2361">
          <cell r="AX2361" t="str">
            <v/>
          </cell>
          <cell r="AY2361" t="str">
            <v/>
          </cell>
          <cell r="AZ2361" t="str">
            <v/>
          </cell>
          <cell r="BA2361" t="str">
            <v/>
          </cell>
          <cell r="BB2361" t="str">
            <v/>
          </cell>
          <cell r="BC2361" t="str">
            <v/>
          </cell>
        </row>
        <row r="2362">
          <cell r="AX2362" t="str">
            <v/>
          </cell>
          <cell r="AY2362" t="str">
            <v/>
          </cell>
          <cell r="AZ2362" t="str">
            <v/>
          </cell>
          <cell r="BA2362" t="str">
            <v/>
          </cell>
          <cell r="BB2362" t="str">
            <v/>
          </cell>
          <cell r="BC2362" t="str">
            <v/>
          </cell>
        </row>
        <row r="2363">
          <cell r="AX2363" t="str">
            <v/>
          </cell>
          <cell r="AY2363" t="str">
            <v/>
          </cell>
          <cell r="AZ2363" t="str">
            <v/>
          </cell>
          <cell r="BA2363" t="str">
            <v/>
          </cell>
          <cell r="BB2363" t="str">
            <v/>
          </cell>
          <cell r="BC2363" t="str">
            <v/>
          </cell>
        </row>
        <row r="2364">
          <cell r="AX2364" t="str">
            <v/>
          </cell>
          <cell r="AY2364" t="str">
            <v/>
          </cell>
          <cell r="AZ2364" t="str">
            <v/>
          </cell>
          <cell r="BA2364" t="str">
            <v/>
          </cell>
          <cell r="BB2364" t="str">
            <v/>
          </cell>
          <cell r="BC2364" t="str">
            <v/>
          </cell>
        </row>
        <row r="2365">
          <cell r="AX2365" t="str">
            <v/>
          </cell>
          <cell r="AY2365" t="str">
            <v/>
          </cell>
          <cell r="AZ2365" t="str">
            <v/>
          </cell>
          <cell r="BA2365" t="str">
            <v/>
          </cell>
          <cell r="BB2365" t="str">
            <v/>
          </cell>
          <cell r="BC2365" t="str">
            <v/>
          </cell>
        </row>
        <row r="2366">
          <cell r="AX2366" t="str">
            <v/>
          </cell>
          <cell r="AY2366" t="str">
            <v/>
          </cell>
          <cell r="AZ2366" t="str">
            <v/>
          </cell>
          <cell r="BA2366" t="str">
            <v/>
          </cell>
          <cell r="BB2366" t="str">
            <v/>
          </cell>
          <cell r="BC2366" t="str">
            <v/>
          </cell>
        </row>
        <row r="2367">
          <cell r="AX2367" t="str">
            <v/>
          </cell>
          <cell r="AY2367" t="str">
            <v/>
          </cell>
          <cell r="AZ2367" t="str">
            <v/>
          </cell>
          <cell r="BA2367" t="str">
            <v/>
          </cell>
          <cell r="BB2367" t="str">
            <v/>
          </cell>
          <cell r="BC2367" t="str">
            <v/>
          </cell>
        </row>
        <row r="2368">
          <cell r="AX2368" t="str">
            <v/>
          </cell>
          <cell r="AY2368" t="str">
            <v/>
          </cell>
          <cell r="AZ2368" t="str">
            <v/>
          </cell>
          <cell r="BA2368" t="str">
            <v/>
          </cell>
          <cell r="BB2368" t="str">
            <v/>
          </cell>
          <cell r="BC2368" t="str">
            <v/>
          </cell>
        </row>
        <row r="2369">
          <cell r="AX2369" t="str">
            <v/>
          </cell>
          <cell r="AY2369" t="str">
            <v/>
          </cell>
          <cell r="AZ2369" t="str">
            <v/>
          </cell>
          <cell r="BA2369" t="str">
            <v/>
          </cell>
          <cell r="BB2369" t="str">
            <v/>
          </cell>
          <cell r="BC2369" t="str">
            <v/>
          </cell>
        </row>
        <row r="2370">
          <cell r="AX2370" t="str">
            <v/>
          </cell>
          <cell r="AY2370" t="str">
            <v/>
          </cell>
          <cell r="AZ2370" t="str">
            <v/>
          </cell>
          <cell r="BA2370" t="str">
            <v/>
          </cell>
          <cell r="BB2370" t="str">
            <v/>
          </cell>
          <cell r="BC2370" t="str">
            <v/>
          </cell>
        </row>
        <row r="2371">
          <cell r="AX2371" t="str">
            <v/>
          </cell>
          <cell r="AY2371" t="str">
            <v/>
          </cell>
          <cell r="AZ2371" t="str">
            <v/>
          </cell>
          <cell r="BA2371" t="str">
            <v/>
          </cell>
          <cell r="BB2371" t="str">
            <v/>
          </cell>
          <cell r="BC2371" t="str">
            <v/>
          </cell>
        </row>
        <row r="2372">
          <cell r="AX2372" t="str">
            <v/>
          </cell>
          <cell r="AY2372" t="str">
            <v/>
          </cell>
          <cell r="AZ2372" t="str">
            <v/>
          </cell>
          <cell r="BA2372" t="str">
            <v/>
          </cell>
          <cell r="BB2372" t="str">
            <v/>
          </cell>
          <cell r="BC2372" t="str">
            <v/>
          </cell>
        </row>
        <row r="2373">
          <cell r="AX2373" t="str">
            <v/>
          </cell>
          <cell r="AY2373" t="str">
            <v/>
          </cell>
          <cell r="AZ2373" t="str">
            <v/>
          </cell>
          <cell r="BA2373" t="str">
            <v/>
          </cell>
          <cell r="BB2373" t="str">
            <v/>
          </cell>
          <cell r="BC2373" t="str">
            <v/>
          </cell>
        </row>
        <row r="2374">
          <cell r="AX2374" t="str">
            <v/>
          </cell>
          <cell r="AY2374" t="str">
            <v/>
          </cell>
          <cell r="AZ2374" t="str">
            <v/>
          </cell>
          <cell r="BA2374" t="str">
            <v/>
          </cell>
          <cell r="BB2374" t="str">
            <v/>
          </cell>
          <cell r="BC2374" t="str">
            <v/>
          </cell>
        </row>
        <row r="2375">
          <cell r="AX2375" t="str">
            <v/>
          </cell>
          <cell r="AY2375" t="str">
            <v/>
          </cell>
          <cell r="AZ2375" t="str">
            <v/>
          </cell>
          <cell r="BA2375" t="str">
            <v/>
          </cell>
          <cell r="BB2375" t="str">
            <v/>
          </cell>
          <cell r="BC2375" t="str">
            <v/>
          </cell>
        </row>
        <row r="2376">
          <cell r="AX2376" t="str">
            <v/>
          </cell>
          <cell r="AY2376" t="str">
            <v/>
          </cell>
          <cell r="AZ2376" t="str">
            <v/>
          </cell>
          <cell r="BA2376" t="str">
            <v/>
          </cell>
          <cell r="BB2376" t="str">
            <v/>
          </cell>
          <cell r="BC2376" t="str">
            <v/>
          </cell>
        </row>
        <row r="2377">
          <cell r="AX2377" t="str">
            <v/>
          </cell>
          <cell r="AY2377" t="str">
            <v/>
          </cell>
          <cell r="AZ2377" t="str">
            <v/>
          </cell>
          <cell r="BA2377" t="str">
            <v/>
          </cell>
          <cell r="BB2377" t="str">
            <v/>
          </cell>
          <cell r="BC2377" t="str">
            <v/>
          </cell>
        </row>
        <row r="2378">
          <cell r="AX2378" t="str">
            <v/>
          </cell>
          <cell r="AY2378" t="str">
            <v/>
          </cell>
          <cell r="AZ2378" t="str">
            <v/>
          </cell>
          <cell r="BA2378" t="str">
            <v/>
          </cell>
          <cell r="BB2378" t="str">
            <v/>
          </cell>
          <cell r="BC2378" t="str">
            <v/>
          </cell>
        </row>
        <row r="2379">
          <cell r="AX2379" t="str">
            <v/>
          </cell>
          <cell r="AY2379" t="str">
            <v/>
          </cell>
          <cell r="AZ2379" t="str">
            <v/>
          </cell>
          <cell r="BA2379" t="str">
            <v/>
          </cell>
          <cell r="BB2379" t="str">
            <v/>
          </cell>
          <cell r="BC2379" t="str">
            <v/>
          </cell>
        </row>
        <row r="2380">
          <cell r="AX2380" t="str">
            <v/>
          </cell>
          <cell r="AY2380" t="str">
            <v/>
          </cell>
          <cell r="AZ2380" t="str">
            <v/>
          </cell>
          <cell r="BA2380" t="str">
            <v/>
          </cell>
          <cell r="BB2380" t="str">
            <v/>
          </cell>
          <cell r="BC2380" t="str">
            <v/>
          </cell>
        </row>
        <row r="2381">
          <cell r="AX2381" t="str">
            <v/>
          </cell>
          <cell r="AY2381" t="str">
            <v/>
          </cell>
          <cell r="AZ2381" t="str">
            <v/>
          </cell>
          <cell r="BA2381" t="str">
            <v/>
          </cell>
          <cell r="BB2381" t="str">
            <v/>
          </cell>
          <cell r="BC2381" t="str">
            <v/>
          </cell>
        </row>
        <row r="2382">
          <cell r="AX2382" t="str">
            <v/>
          </cell>
          <cell r="AY2382" t="str">
            <v/>
          </cell>
          <cell r="AZ2382" t="str">
            <v/>
          </cell>
          <cell r="BA2382" t="str">
            <v/>
          </cell>
          <cell r="BB2382" t="str">
            <v/>
          </cell>
          <cell r="BC2382" t="str">
            <v/>
          </cell>
        </row>
        <row r="2383">
          <cell r="AX2383" t="str">
            <v/>
          </cell>
          <cell r="AY2383" t="str">
            <v/>
          </cell>
          <cell r="AZ2383" t="str">
            <v/>
          </cell>
          <cell r="BA2383" t="str">
            <v/>
          </cell>
          <cell r="BB2383" t="str">
            <v/>
          </cell>
          <cell r="BC2383" t="str">
            <v/>
          </cell>
        </row>
        <row r="2384">
          <cell r="AX2384" t="str">
            <v/>
          </cell>
          <cell r="AY2384" t="str">
            <v/>
          </cell>
          <cell r="AZ2384" t="str">
            <v/>
          </cell>
          <cell r="BA2384" t="str">
            <v/>
          </cell>
          <cell r="BB2384" t="str">
            <v/>
          </cell>
          <cell r="BC2384" t="str">
            <v/>
          </cell>
        </row>
        <row r="2385">
          <cell r="AX2385" t="str">
            <v/>
          </cell>
          <cell r="AY2385" t="str">
            <v/>
          </cell>
          <cell r="AZ2385" t="str">
            <v/>
          </cell>
          <cell r="BA2385" t="str">
            <v/>
          </cell>
          <cell r="BB2385" t="str">
            <v/>
          </cell>
          <cell r="BC2385" t="str">
            <v/>
          </cell>
        </row>
        <row r="2386">
          <cell r="AX2386" t="str">
            <v/>
          </cell>
          <cell r="AY2386" t="str">
            <v/>
          </cell>
          <cell r="AZ2386" t="str">
            <v/>
          </cell>
          <cell r="BA2386" t="str">
            <v/>
          </cell>
          <cell r="BB2386" t="str">
            <v/>
          </cell>
          <cell r="BC2386" t="str">
            <v/>
          </cell>
        </row>
        <row r="2387">
          <cell r="AX2387" t="str">
            <v/>
          </cell>
          <cell r="AY2387" t="str">
            <v/>
          </cell>
          <cell r="AZ2387" t="str">
            <v/>
          </cell>
          <cell r="BA2387" t="str">
            <v/>
          </cell>
          <cell r="BB2387" t="str">
            <v/>
          </cell>
          <cell r="BC2387" t="str">
            <v/>
          </cell>
        </row>
        <row r="2388">
          <cell r="AX2388" t="str">
            <v/>
          </cell>
          <cell r="AY2388" t="str">
            <v/>
          </cell>
          <cell r="AZ2388" t="str">
            <v/>
          </cell>
          <cell r="BA2388" t="str">
            <v/>
          </cell>
          <cell r="BB2388" t="str">
            <v/>
          </cell>
          <cell r="BC2388" t="str">
            <v/>
          </cell>
        </row>
        <row r="2389">
          <cell r="AX2389" t="str">
            <v/>
          </cell>
          <cell r="AY2389" t="str">
            <v/>
          </cell>
          <cell r="AZ2389" t="str">
            <v/>
          </cell>
          <cell r="BA2389" t="str">
            <v/>
          </cell>
          <cell r="BB2389" t="str">
            <v/>
          </cell>
          <cell r="BC2389" t="str">
            <v/>
          </cell>
        </row>
        <row r="2390">
          <cell r="AX2390" t="str">
            <v/>
          </cell>
          <cell r="AY2390" t="str">
            <v/>
          </cell>
          <cell r="AZ2390" t="str">
            <v/>
          </cell>
          <cell r="BA2390" t="str">
            <v/>
          </cell>
          <cell r="BB2390" t="str">
            <v/>
          </cell>
          <cell r="BC2390" t="str">
            <v/>
          </cell>
        </row>
        <row r="2391">
          <cell r="AX2391" t="str">
            <v/>
          </cell>
          <cell r="AY2391" t="str">
            <v/>
          </cell>
          <cell r="AZ2391" t="str">
            <v/>
          </cell>
          <cell r="BA2391" t="str">
            <v/>
          </cell>
          <cell r="BB2391" t="str">
            <v/>
          </cell>
          <cell r="BC2391" t="str">
            <v/>
          </cell>
        </row>
        <row r="2392">
          <cell r="AX2392" t="str">
            <v/>
          </cell>
          <cell r="AY2392" t="str">
            <v/>
          </cell>
          <cell r="AZ2392" t="str">
            <v/>
          </cell>
          <cell r="BA2392" t="str">
            <v/>
          </cell>
          <cell r="BB2392" t="str">
            <v/>
          </cell>
          <cell r="BC2392" t="str">
            <v/>
          </cell>
        </row>
        <row r="2393">
          <cell r="AX2393" t="str">
            <v/>
          </cell>
          <cell r="AY2393" t="str">
            <v/>
          </cell>
          <cell r="AZ2393" t="str">
            <v/>
          </cell>
          <cell r="BA2393" t="str">
            <v/>
          </cell>
          <cell r="BB2393" t="str">
            <v/>
          </cell>
          <cell r="BC2393" t="str">
            <v/>
          </cell>
        </row>
        <row r="2394">
          <cell r="AX2394" t="str">
            <v/>
          </cell>
          <cell r="AY2394" t="str">
            <v/>
          </cell>
          <cell r="AZ2394" t="str">
            <v/>
          </cell>
          <cell r="BA2394" t="str">
            <v/>
          </cell>
          <cell r="BB2394" t="str">
            <v/>
          </cell>
          <cell r="BC2394" t="str">
            <v/>
          </cell>
        </row>
        <row r="2395">
          <cell r="AX2395" t="str">
            <v/>
          </cell>
          <cell r="AY2395" t="str">
            <v/>
          </cell>
          <cell r="AZ2395" t="str">
            <v/>
          </cell>
          <cell r="BA2395" t="str">
            <v/>
          </cell>
          <cell r="BB2395" t="str">
            <v/>
          </cell>
          <cell r="BC2395" t="str">
            <v/>
          </cell>
        </row>
        <row r="2396">
          <cell r="AX2396" t="str">
            <v/>
          </cell>
          <cell r="AY2396" t="str">
            <v/>
          </cell>
          <cell r="AZ2396" t="str">
            <v/>
          </cell>
          <cell r="BA2396" t="str">
            <v/>
          </cell>
          <cell r="BB2396" t="str">
            <v/>
          </cell>
          <cell r="BC2396" t="str">
            <v/>
          </cell>
        </row>
        <row r="2397">
          <cell r="AX2397" t="str">
            <v/>
          </cell>
          <cell r="AY2397" t="str">
            <v/>
          </cell>
          <cell r="AZ2397" t="str">
            <v/>
          </cell>
          <cell r="BA2397" t="str">
            <v/>
          </cell>
          <cell r="BB2397" t="str">
            <v/>
          </cell>
          <cell r="BC2397" t="str">
            <v/>
          </cell>
        </row>
        <row r="2398">
          <cell r="AX2398" t="str">
            <v/>
          </cell>
          <cell r="AY2398" t="str">
            <v/>
          </cell>
          <cell r="AZ2398" t="str">
            <v/>
          </cell>
          <cell r="BA2398" t="str">
            <v/>
          </cell>
          <cell r="BB2398" t="str">
            <v/>
          </cell>
          <cell r="BC2398" t="str">
            <v/>
          </cell>
        </row>
        <row r="2399">
          <cell r="AX2399" t="str">
            <v/>
          </cell>
          <cell r="AY2399" t="str">
            <v/>
          </cell>
          <cell r="AZ2399" t="str">
            <v/>
          </cell>
          <cell r="BA2399" t="str">
            <v/>
          </cell>
          <cell r="BB2399" t="str">
            <v/>
          </cell>
          <cell r="BC2399" t="str">
            <v/>
          </cell>
        </row>
        <row r="2400">
          <cell r="AX2400" t="str">
            <v/>
          </cell>
          <cell r="AY2400" t="str">
            <v/>
          </cell>
          <cell r="AZ2400" t="str">
            <v/>
          </cell>
          <cell r="BA2400" t="str">
            <v/>
          </cell>
          <cell r="BB2400" t="str">
            <v/>
          </cell>
          <cell r="BC2400" t="str">
            <v/>
          </cell>
        </row>
        <row r="2401">
          <cell r="AX2401" t="str">
            <v/>
          </cell>
          <cell r="AY2401" t="str">
            <v/>
          </cell>
          <cell r="AZ2401" t="str">
            <v/>
          </cell>
          <cell r="BA2401" t="str">
            <v/>
          </cell>
          <cell r="BB2401" t="str">
            <v/>
          </cell>
          <cell r="BC2401" t="str">
            <v/>
          </cell>
        </row>
        <row r="2402">
          <cell r="AX2402" t="str">
            <v/>
          </cell>
          <cell r="AY2402" t="str">
            <v/>
          </cell>
          <cell r="AZ2402" t="str">
            <v/>
          </cell>
          <cell r="BA2402" t="str">
            <v/>
          </cell>
          <cell r="BB2402" t="str">
            <v/>
          </cell>
          <cell r="BC2402" t="str">
            <v/>
          </cell>
        </row>
        <row r="2403">
          <cell r="AX2403" t="str">
            <v/>
          </cell>
          <cell r="AY2403" t="str">
            <v/>
          </cell>
          <cell r="AZ2403" t="str">
            <v/>
          </cell>
          <cell r="BA2403" t="str">
            <v/>
          </cell>
          <cell r="BB2403" t="str">
            <v/>
          </cell>
          <cell r="BC2403" t="str">
            <v/>
          </cell>
        </row>
        <row r="2404">
          <cell r="AX2404" t="str">
            <v/>
          </cell>
          <cell r="AY2404" t="str">
            <v/>
          </cell>
          <cell r="AZ2404" t="str">
            <v/>
          </cell>
          <cell r="BA2404" t="str">
            <v/>
          </cell>
          <cell r="BB2404" t="str">
            <v/>
          </cell>
          <cell r="BC2404" t="str">
            <v/>
          </cell>
        </row>
        <row r="2405">
          <cell r="AX2405" t="str">
            <v/>
          </cell>
          <cell r="AY2405" t="str">
            <v/>
          </cell>
          <cell r="AZ2405" t="str">
            <v/>
          </cell>
          <cell r="BA2405" t="str">
            <v/>
          </cell>
          <cell r="BB2405" t="str">
            <v/>
          </cell>
          <cell r="BC2405" t="str">
            <v/>
          </cell>
        </row>
        <row r="2406">
          <cell r="AX2406" t="str">
            <v/>
          </cell>
          <cell r="AY2406" t="str">
            <v/>
          </cell>
          <cell r="AZ2406" t="str">
            <v/>
          </cell>
          <cell r="BA2406" t="str">
            <v/>
          </cell>
          <cell r="BB2406" t="str">
            <v/>
          </cell>
          <cell r="BC2406" t="str">
            <v/>
          </cell>
        </row>
        <row r="2407">
          <cell r="AX2407" t="str">
            <v/>
          </cell>
          <cell r="AY2407" t="str">
            <v/>
          </cell>
          <cell r="AZ2407" t="str">
            <v/>
          </cell>
          <cell r="BA2407" t="str">
            <v/>
          </cell>
          <cell r="BB2407" t="str">
            <v/>
          </cell>
          <cell r="BC2407" t="str">
            <v/>
          </cell>
        </row>
        <row r="2408">
          <cell r="AX2408" t="str">
            <v/>
          </cell>
          <cell r="AY2408" t="str">
            <v/>
          </cell>
          <cell r="AZ2408" t="str">
            <v/>
          </cell>
          <cell r="BA2408" t="str">
            <v/>
          </cell>
          <cell r="BB2408" t="str">
            <v/>
          </cell>
          <cell r="BC2408" t="str">
            <v/>
          </cell>
        </row>
        <row r="2409">
          <cell r="AX2409" t="str">
            <v/>
          </cell>
          <cell r="AY2409" t="str">
            <v/>
          </cell>
          <cell r="AZ2409" t="str">
            <v/>
          </cell>
          <cell r="BA2409" t="str">
            <v/>
          </cell>
          <cell r="BB2409" t="str">
            <v/>
          </cell>
          <cell r="BC2409" t="str">
            <v/>
          </cell>
        </row>
        <row r="2410">
          <cell r="AX2410" t="str">
            <v/>
          </cell>
          <cell r="AY2410" t="str">
            <v/>
          </cell>
          <cell r="AZ2410" t="str">
            <v/>
          </cell>
          <cell r="BA2410" t="str">
            <v/>
          </cell>
          <cell r="BB2410" t="str">
            <v/>
          </cell>
          <cell r="BC2410" t="str">
            <v/>
          </cell>
        </row>
        <row r="2411">
          <cell r="AX2411" t="str">
            <v/>
          </cell>
          <cell r="AY2411" t="str">
            <v/>
          </cell>
          <cell r="AZ2411" t="str">
            <v/>
          </cell>
          <cell r="BA2411" t="str">
            <v/>
          </cell>
          <cell r="BB2411" t="str">
            <v/>
          </cell>
          <cell r="BC2411" t="str">
            <v/>
          </cell>
        </row>
        <row r="2412">
          <cell r="AX2412" t="str">
            <v/>
          </cell>
          <cell r="AY2412" t="str">
            <v/>
          </cell>
          <cell r="AZ2412" t="str">
            <v/>
          </cell>
          <cell r="BA2412" t="str">
            <v/>
          </cell>
          <cell r="BB2412" t="str">
            <v/>
          </cell>
          <cell r="BC2412" t="str">
            <v/>
          </cell>
        </row>
        <row r="2413">
          <cell r="AX2413" t="str">
            <v/>
          </cell>
          <cell r="AY2413" t="str">
            <v/>
          </cell>
          <cell r="AZ2413" t="str">
            <v/>
          </cell>
          <cell r="BA2413" t="str">
            <v/>
          </cell>
          <cell r="BB2413" t="str">
            <v/>
          </cell>
          <cell r="BC2413" t="str">
            <v/>
          </cell>
        </row>
        <row r="2414">
          <cell r="AX2414" t="str">
            <v/>
          </cell>
          <cell r="AY2414" t="str">
            <v/>
          </cell>
          <cell r="AZ2414" t="str">
            <v/>
          </cell>
          <cell r="BA2414" t="str">
            <v/>
          </cell>
          <cell r="BB2414" t="str">
            <v/>
          </cell>
          <cell r="BC2414" t="str">
            <v/>
          </cell>
        </row>
        <row r="2415">
          <cell r="AX2415" t="str">
            <v/>
          </cell>
          <cell r="AY2415" t="str">
            <v/>
          </cell>
          <cell r="AZ2415" t="str">
            <v/>
          </cell>
          <cell r="BA2415" t="str">
            <v/>
          </cell>
          <cell r="BB2415" t="str">
            <v/>
          </cell>
          <cell r="BC2415" t="str">
            <v/>
          </cell>
        </row>
        <row r="2416">
          <cell r="AX2416" t="str">
            <v/>
          </cell>
          <cell r="AY2416" t="str">
            <v/>
          </cell>
          <cell r="AZ2416" t="str">
            <v/>
          </cell>
          <cell r="BA2416" t="str">
            <v/>
          </cell>
          <cell r="BB2416" t="str">
            <v/>
          </cell>
          <cell r="BC2416" t="str">
            <v/>
          </cell>
        </row>
        <row r="2417">
          <cell r="AX2417" t="str">
            <v/>
          </cell>
          <cell r="AY2417" t="str">
            <v/>
          </cell>
          <cell r="AZ2417" t="str">
            <v/>
          </cell>
          <cell r="BA2417" t="str">
            <v/>
          </cell>
          <cell r="BB2417" t="str">
            <v/>
          </cell>
          <cell r="BC2417" t="str">
            <v/>
          </cell>
        </row>
        <row r="2418">
          <cell r="AX2418" t="str">
            <v/>
          </cell>
          <cell r="AY2418" t="str">
            <v/>
          </cell>
          <cell r="AZ2418" t="str">
            <v/>
          </cell>
          <cell r="BA2418" t="str">
            <v/>
          </cell>
          <cell r="BB2418" t="str">
            <v/>
          </cell>
          <cell r="BC2418" t="str">
            <v/>
          </cell>
        </row>
        <row r="2419">
          <cell r="AX2419" t="str">
            <v/>
          </cell>
          <cell r="AY2419" t="str">
            <v/>
          </cell>
          <cell r="AZ2419" t="str">
            <v/>
          </cell>
          <cell r="BA2419" t="str">
            <v/>
          </cell>
          <cell r="BB2419" t="str">
            <v/>
          </cell>
          <cell r="BC2419" t="str">
            <v/>
          </cell>
        </row>
        <row r="2420">
          <cell r="AX2420" t="str">
            <v/>
          </cell>
          <cell r="AY2420" t="str">
            <v/>
          </cell>
          <cell r="AZ2420" t="str">
            <v/>
          </cell>
          <cell r="BA2420" t="str">
            <v/>
          </cell>
          <cell r="BB2420" t="str">
            <v/>
          </cell>
          <cell r="BC2420" t="str">
            <v/>
          </cell>
        </row>
        <row r="2421">
          <cell r="AX2421" t="str">
            <v/>
          </cell>
          <cell r="AY2421" t="str">
            <v/>
          </cell>
          <cell r="AZ2421" t="str">
            <v/>
          </cell>
          <cell r="BA2421" t="str">
            <v/>
          </cell>
          <cell r="BB2421" t="str">
            <v/>
          </cell>
          <cell r="BC2421" t="str">
            <v/>
          </cell>
        </row>
        <row r="2422">
          <cell r="AX2422" t="str">
            <v/>
          </cell>
          <cell r="AY2422" t="str">
            <v/>
          </cell>
          <cell r="AZ2422" t="str">
            <v/>
          </cell>
          <cell r="BA2422" t="str">
            <v/>
          </cell>
          <cell r="BB2422" t="str">
            <v/>
          </cell>
          <cell r="BC2422" t="str">
            <v/>
          </cell>
        </row>
        <row r="2423">
          <cell r="AX2423" t="str">
            <v/>
          </cell>
          <cell r="AY2423" t="str">
            <v/>
          </cell>
          <cell r="AZ2423" t="str">
            <v/>
          </cell>
          <cell r="BA2423" t="str">
            <v/>
          </cell>
          <cell r="BB2423" t="str">
            <v/>
          </cell>
          <cell r="BC2423" t="str">
            <v/>
          </cell>
        </row>
        <row r="2424">
          <cell r="AX2424" t="str">
            <v/>
          </cell>
          <cell r="AY2424" t="str">
            <v/>
          </cell>
          <cell r="AZ2424" t="str">
            <v/>
          </cell>
          <cell r="BA2424" t="str">
            <v/>
          </cell>
          <cell r="BB2424" t="str">
            <v/>
          </cell>
          <cell r="BC2424" t="str">
            <v/>
          </cell>
        </row>
        <row r="2425">
          <cell r="AX2425" t="str">
            <v/>
          </cell>
          <cell r="AY2425" t="str">
            <v/>
          </cell>
          <cell r="AZ2425" t="str">
            <v/>
          </cell>
          <cell r="BA2425" t="str">
            <v/>
          </cell>
          <cell r="BB2425" t="str">
            <v/>
          </cell>
          <cell r="BC2425" t="str">
            <v/>
          </cell>
        </row>
        <row r="2426">
          <cell r="AX2426" t="str">
            <v/>
          </cell>
          <cell r="AY2426" t="str">
            <v/>
          </cell>
          <cell r="AZ2426" t="str">
            <v/>
          </cell>
          <cell r="BA2426" t="str">
            <v/>
          </cell>
          <cell r="BB2426" t="str">
            <v/>
          </cell>
          <cell r="BC2426" t="str">
            <v/>
          </cell>
        </row>
        <row r="2427">
          <cell r="AX2427" t="str">
            <v/>
          </cell>
          <cell r="AY2427" t="str">
            <v/>
          </cell>
          <cell r="AZ2427" t="str">
            <v/>
          </cell>
          <cell r="BA2427" t="str">
            <v/>
          </cell>
          <cell r="BB2427" t="str">
            <v/>
          </cell>
          <cell r="BC2427" t="str">
            <v/>
          </cell>
        </row>
        <row r="2428">
          <cell r="AX2428" t="str">
            <v/>
          </cell>
          <cell r="AY2428" t="str">
            <v/>
          </cell>
          <cell r="AZ2428" t="str">
            <v/>
          </cell>
          <cell r="BA2428" t="str">
            <v/>
          </cell>
          <cell r="BB2428" t="str">
            <v/>
          </cell>
          <cell r="BC2428" t="str">
            <v/>
          </cell>
        </row>
        <row r="2429">
          <cell r="AX2429" t="str">
            <v/>
          </cell>
          <cell r="AY2429" t="str">
            <v/>
          </cell>
          <cell r="AZ2429" t="str">
            <v/>
          </cell>
          <cell r="BA2429" t="str">
            <v/>
          </cell>
          <cell r="BB2429" t="str">
            <v/>
          </cell>
          <cell r="BC2429" t="str">
            <v/>
          </cell>
        </row>
        <row r="2430">
          <cell r="AX2430" t="str">
            <v/>
          </cell>
          <cell r="AY2430" t="str">
            <v/>
          </cell>
          <cell r="AZ2430" t="str">
            <v/>
          </cell>
          <cell r="BA2430" t="str">
            <v/>
          </cell>
          <cell r="BB2430" t="str">
            <v/>
          </cell>
          <cell r="BC2430" t="str">
            <v/>
          </cell>
        </row>
        <row r="2431">
          <cell r="AX2431" t="str">
            <v/>
          </cell>
          <cell r="AY2431" t="str">
            <v/>
          </cell>
          <cell r="AZ2431" t="str">
            <v/>
          </cell>
          <cell r="BA2431" t="str">
            <v/>
          </cell>
          <cell r="BB2431" t="str">
            <v/>
          </cell>
          <cell r="BC2431" t="str">
            <v/>
          </cell>
        </row>
        <row r="2432">
          <cell r="AX2432" t="str">
            <v/>
          </cell>
          <cell r="AY2432" t="str">
            <v/>
          </cell>
          <cell r="AZ2432" t="str">
            <v/>
          </cell>
          <cell r="BA2432" t="str">
            <v/>
          </cell>
          <cell r="BB2432" t="str">
            <v/>
          </cell>
          <cell r="BC2432" t="str">
            <v/>
          </cell>
        </row>
        <row r="2433">
          <cell r="AX2433" t="str">
            <v/>
          </cell>
          <cell r="AY2433" t="str">
            <v/>
          </cell>
          <cell r="AZ2433" t="str">
            <v/>
          </cell>
          <cell r="BA2433" t="str">
            <v/>
          </cell>
          <cell r="BB2433" t="str">
            <v/>
          </cell>
          <cell r="BC2433" t="str">
            <v/>
          </cell>
        </row>
        <row r="2434">
          <cell r="AX2434" t="str">
            <v/>
          </cell>
          <cell r="AY2434" t="str">
            <v/>
          </cell>
          <cell r="AZ2434" t="str">
            <v/>
          </cell>
          <cell r="BA2434" t="str">
            <v/>
          </cell>
          <cell r="BB2434" t="str">
            <v/>
          </cell>
          <cell r="BC2434" t="str">
            <v/>
          </cell>
        </row>
        <row r="2435">
          <cell r="AX2435" t="str">
            <v/>
          </cell>
          <cell r="AY2435" t="str">
            <v/>
          </cell>
          <cell r="AZ2435" t="str">
            <v/>
          </cell>
          <cell r="BA2435" t="str">
            <v/>
          </cell>
          <cell r="BB2435" t="str">
            <v/>
          </cell>
          <cell r="BC2435" t="str">
            <v/>
          </cell>
        </row>
        <row r="2436">
          <cell r="AX2436" t="str">
            <v/>
          </cell>
          <cell r="AY2436" t="str">
            <v/>
          </cell>
          <cell r="AZ2436" t="str">
            <v/>
          </cell>
          <cell r="BA2436" t="str">
            <v/>
          </cell>
          <cell r="BB2436" t="str">
            <v/>
          </cell>
          <cell r="BC2436" t="str">
            <v/>
          </cell>
        </row>
        <row r="2437">
          <cell r="AX2437" t="str">
            <v/>
          </cell>
          <cell r="AY2437" t="str">
            <v/>
          </cell>
          <cell r="AZ2437" t="str">
            <v/>
          </cell>
          <cell r="BA2437" t="str">
            <v/>
          </cell>
          <cell r="BB2437" t="str">
            <v/>
          </cell>
          <cell r="BC2437" t="str">
            <v/>
          </cell>
        </row>
        <row r="2438">
          <cell r="AX2438" t="str">
            <v/>
          </cell>
          <cell r="AY2438" t="str">
            <v/>
          </cell>
          <cell r="AZ2438" t="str">
            <v/>
          </cell>
          <cell r="BA2438" t="str">
            <v/>
          </cell>
          <cell r="BB2438" t="str">
            <v/>
          </cell>
          <cell r="BC2438" t="str">
            <v/>
          </cell>
        </row>
        <row r="2439">
          <cell r="AX2439" t="str">
            <v/>
          </cell>
          <cell r="AY2439" t="str">
            <v/>
          </cell>
          <cell r="AZ2439" t="str">
            <v/>
          </cell>
          <cell r="BA2439" t="str">
            <v/>
          </cell>
          <cell r="BB2439" t="str">
            <v/>
          </cell>
          <cell r="BC2439" t="str">
            <v/>
          </cell>
        </row>
        <row r="2440">
          <cell r="AX2440" t="str">
            <v/>
          </cell>
          <cell r="AY2440" t="str">
            <v/>
          </cell>
          <cell r="AZ2440" t="str">
            <v/>
          </cell>
          <cell r="BA2440" t="str">
            <v/>
          </cell>
          <cell r="BB2440" t="str">
            <v/>
          </cell>
          <cell r="BC2440" t="str">
            <v/>
          </cell>
        </row>
        <row r="2441">
          <cell r="AX2441" t="str">
            <v/>
          </cell>
          <cell r="AY2441" t="str">
            <v/>
          </cell>
          <cell r="AZ2441" t="str">
            <v/>
          </cell>
          <cell r="BA2441" t="str">
            <v/>
          </cell>
          <cell r="BB2441" t="str">
            <v/>
          </cell>
          <cell r="BC2441" t="str">
            <v/>
          </cell>
        </row>
        <row r="2442">
          <cell r="AX2442" t="str">
            <v/>
          </cell>
          <cell r="AY2442" t="str">
            <v/>
          </cell>
          <cell r="AZ2442" t="str">
            <v/>
          </cell>
          <cell r="BA2442" t="str">
            <v/>
          </cell>
          <cell r="BB2442" t="str">
            <v/>
          </cell>
          <cell r="BC2442" t="str">
            <v/>
          </cell>
        </row>
        <row r="2443">
          <cell r="AX2443" t="str">
            <v/>
          </cell>
          <cell r="AY2443" t="str">
            <v/>
          </cell>
          <cell r="AZ2443" t="str">
            <v/>
          </cell>
          <cell r="BA2443" t="str">
            <v/>
          </cell>
          <cell r="BB2443" t="str">
            <v/>
          </cell>
          <cell r="BC2443" t="str">
            <v/>
          </cell>
        </row>
        <row r="2444">
          <cell r="AX2444" t="str">
            <v/>
          </cell>
          <cell r="AY2444" t="str">
            <v/>
          </cell>
          <cell r="AZ2444" t="str">
            <v/>
          </cell>
          <cell r="BA2444" t="str">
            <v/>
          </cell>
          <cell r="BB2444" t="str">
            <v/>
          </cell>
          <cell r="BC2444" t="str">
            <v/>
          </cell>
        </row>
        <row r="2445">
          <cell r="AX2445" t="str">
            <v/>
          </cell>
          <cell r="AY2445" t="str">
            <v/>
          </cell>
          <cell r="AZ2445" t="str">
            <v/>
          </cell>
          <cell r="BA2445" t="str">
            <v/>
          </cell>
          <cell r="BB2445" t="str">
            <v/>
          </cell>
          <cell r="BC2445" t="str">
            <v/>
          </cell>
        </row>
        <row r="2446">
          <cell r="AX2446" t="str">
            <v/>
          </cell>
          <cell r="AY2446" t="str">
            <v/>
          </cell>
          <cell r="AZ2446" t="str">
            <v/>
          </cell>
          <cell r="BA2446" t="str">
            <v/>
          </cell>
          <cell r="BB2446" t="str">
            <v/>
          </cell>
          <cell r="BC2446" t="str">
            <v/>
          </cell>
        </row>
        <row r="2447">
          <cell r="AX2447" t="str">
            <v/>
          </cell>
          <cell r="AY2447" t="str">
            <v/>
          </cell>
          <cell r="AZ2447" t="str">
            <v/>
          </cell>
          <cell r="BA2447" t="str">
            <v/>
          </cell>
          <cell r="BB2447" t="str">
            <v/>
          </cell>
          <cell r="BC2447" t="str">
            <v/>
          </cell>
        </row>
        <row r="2448">
          <cell r="AX2448" t="str">
            <v/>
          </cell>
          <cell r="AY2448" t="str">
            <v/>
          </cell>
          <cell r="AZ2448" t="str">
            <v/>
          </cell>
          <cell r="BA2448" t="str">
            <v/>
          </cell>
          <cell r="BB2448" t="str">
            <v/>
          </cell>
          <cell r="BC2448" t="str">
            <v/>
          </cell>
        </row>
        <row r="2449">
          <cell r="AX2449" t="str">
            <v/>
          </cell>
          <cell r="AY2449" t="str">
            <v/>
          </cell>
          <cell r="AZ2449" t="str">
            <v/>
          </cell>
          <cell r="BA2449" t="str">
            <v/>
          </cell>
          <cell r="BB2449" t="str">
            <v/>
          </cell>
          <cell r="BC2449" t="str">
            <v/>
          </cell>
        </row>
        <row r="2450">
          <cell r="AX2450" t="str">
            <v/>
          </cell>
          <cell r="AY2450" t="str">
            <v/>
          </cell>
          <cell r="AZ2450" t="str">
            <v/>
          </cell>
          <cell r="BA2450" t="str">
            <v/>
          </cell>
          <cell r="BB2450" t="str">
            <v/>
          </cell>
          <cell r="BC2450" t="str">
            <v/>
          </cell>
        </row>
        <row r="2451">
          <cell r="AX2451" t="str">
            <v/>
          </cell>
          <cell r="AY2451" t="str">
            <v/>
          </cell>
          <cell r="AZ2451" t="str">
            <v/>
          </cell>
          <cell r="BA2451" t="str">
            <v/>
          </cell>
          <cell r="BB2451" t="str">
            <v/>
          </cell>
          <cell r="BC2451" t="str">
            <v/>
          </cell>
        </row>
        <row r="2452">
          <cell r="AX2452" t="str">
            <v/>
          </cell>
          <cell r="AY2452" t="str">
            <v/>
          </cell>
          <cell r="AZ2452" t="str">
            <v/>
          </cell>
          <cell r="BA2452" t="str">
            <v/>
          </cell>
          <cell r="BB2452" t="str">
            <v/>
          </cell>
          <cell r="BC2452" t="str">
            <v/>
          </cell>
        </row>
        <row r="2453">
          <cell r="AX2453" t="str">
            <v/>
          </cell>
          <cell r="AY2453" t="str">
            <v/>
          </cell>
          <cell r="AZ2453" t="str">
            <v/>
          </cell>
          <cell r="BA2453" t="str">
            <v/>
          </cell>
          <cell r="BB2453" t="str">
            <v/>
          </cell>
          <cell r="BC2453" t="str">
            <v/>
          </cell>
        </row>
        <row r="2454">
          <cell r="AX2454" t="str">
            <v/>
          </cell>
          <cell r="AY2454" t="str">
            <v/>
          </cell>
          <cell r="AZ2454" t="str">
            <v/>
          </cell>
          <cell r="BA2454" t="str">
            <v/>
          </cell>
          <cell r="BB2454" t="str">
            <v/>
          </cell>
          <cell r="BC2454" t="str">
            <v/>
          </cell>
        </row>
        <row r="2455">
          <cell r="AX2455" t="str">
            <v/>
          </cell>
          <cell r="AY2455" t="str">
            <v/>
          </cell>
          <cell r="AZ2455" t="str">
            <v/>
          </cell>
          <cell r="BA2455" t="str">
            <v/>
          </cell>
          <cell r="BB2455" t="str">
            <v/>
          </cell>
          <cell r="BC2455" t="str">
            <v/>
          </cell>
        </row>
        <row r="2456">
          <cell r="AX2456" t="str">
            <v/>
          </cell>
          <cell r="AY2456" t="str">
            <v/>
          </cell>
          <cell r="AZ2456" t="str">
            <v/>
          </cell>
          <cell r="BA2456" t="str">
            <v/>
          </cell>
          <cell r="BB2456" t="str">
            <v/>
          </cell>
          <cell r="BC2456" t="str">
            <v/>
          </cell>
        </row>
        <row r="2457">
          <cell r="AX2457" t="str">
            <v/>
          </cell>
          <cell r="AY2457" t="str">
            <v/>
          </cell>
          <cell r="AZ2457" t="str">
            <v/>
          </cell>
          <cell r="BA2457" t="str">
            <v/>
          </cell>
          <cell r="BB2457" t="str">
            <v/>
          </cell>
          <cell r="BC2457" t="str">
            <v/>
          </cell>
        </row>
        <row r="2458">
          <cell r="AX2458" t="str">
            <v/>
          </cell>
          <cell r="AY2458" t="str">
            <v/>
          </cell>
          <cell r="AZ2458" t="str">
            <v/>
          </cell>
          <cell r="BA2458" t="str">
            <v/>
          </cell>
          <cell r="BB2458" t="str">
            <v/>
          </cell>
          <cell r="BC2458" t="str">
            <v/>
          </cell>
        </row>
        <row r="2459">
          <cell r="AX2459" t="str">
            <v/>
          </cell>
          <cell r="AY2459" t="str">
            <v/>
          </cell>
          <cell r="AZ2459" t="str">
            <v/>
          </cell>
          <cell r="BA2459" t="str">
            <v/>
          </cell>
          <cell r="BB2459" t="str">
            <v/>
          </cell>
          <cell r="BC2459" t="str">
            <v/>
          </cell>
        </row>
        <row r="2460">
          <cell r="AX2460" t="str">
            <v/>
          </cell>
          <cell r="AY2460" t="str">
            <v/>
          </cell>
          <cell r="AZ2460" t="str">
            <v/>
          </cell>
          <cell r="BA2460" t="str">
            <v/>
          </cell>
          <cell r="BB2460" t="str">
            <v/>
          </cell>
          <cell r="BC2460" t="str">
            <v/>
          </cell>
        </row>
        <row r="2461">
          <cell r="AX2461" t="str">
            <v/>
          </cell>
          <cell r="AY2461" t="str">
            <v/>
          </cell>
          <cell r="AZ2461" t="str">
            <v/>
          </cell>
          <cell r="BA2461" t="str">
            <v/>
          </cell>
          <cell r="BB2461" t="str">
            <v/>
          </cell>
          <cell r="BC2461" t="str">
            <v/>
          </cell>
        </row>
        <row r="2462">
          <cell r="AX2462" t="str">
            <v/>
          </cell>
          <cell r="AY2462" t="str">
            <v/>
          </cell>
          <cell r="AZ2462" t="str">
            <v/>
          </cell>
          <cell r="BA2462" t="str">
            <v/>
          </cell>
          <cell r="BB2462" t="str">
            <v/>
          </cell>
          <cell r="BC2462" t="str">
            <v/>
          </cell>
        </row>
        <row r="2463">
          <cell r="AX2463" t="str">
            <v/>
          </cell>
          <cell r="AY2463" t="str">
            <v/>
          </cell>
          <cell r="AZ2463" t="str">
            <v/>
          </cell>
          <cell r="BA2463" t="str">
            <v/>
          </cell>
          <cell r="BB2463" t="str">
            <v/>
          </cell>
          <cell r="BC2463" t="str">
            <v/>
          </cell>
        </row>
        <row r="2464">
          <cell r="AX2464" t="str">
            <v/>
          </cell>
          <cell r="AY2464" t="str">
            <v/>
          </cell>
          <cell r="AZ2464" t="str">
            <v/>
          </cell>
          <cell r="BA2464" t="str">
            <v/>
          </cell>
          <cell r="BB2464" t="str">
            <v/>
          </cell>
          <cell r="BC2464" t="str">
            <v/>
          </cell>
        </row>
        <row r="2465">
          <cell r="AX2465" t="str">
            <v/>
          </cell>
          <cell r="AY2465" t="str">
            <v/>
          </cell>
          <cell r="AZ2465" t="str">
            <v/>
          </cell>
          <cell r="BA2465" t="str">
            <v/>
          </cell>
          <cell r="BB2465" t="str">
            <v/>
          </cell>
          <cell r="BC2465" t="str">
            <v/>
          </cell>
        </row>
        <row r="2466">
          <cell r="AX2466" t="str">
            <v/>
          </cell>
          <cell r="AY2466" t="str">
            <v/>
          </cell>
          <cell r="AZ2466" t="str">
            <v/>
          </cell>
          <cell r="BA2466" t="str">
            <v/>
          </cell>
          <cell r="BB2466" t="str">
            <v/>
          </cell>
          <cell r="BC2466" t="str">
            <v/>
          </cell>
        </row>
        <row r="2467">
          <cell r="AX2467" t="str">
            <v/>
          </cell>
          <cell r="AY2467" t="str">
            <v/>
          </cell>
          <cell r="AZ2467" t="str">
            <v/>
          </cell>
          <cell r="BA2467" t="str">
            <v/>
          </cell>
          <cell r="BB2467" t="str">
            <v/>
          </cell>
          <cell r="BC2467" t="str">
            <v/>
          </cell>
        </row>
        <row r="2468">
          <cell r="AX2468" t="str">
            <v/>
          </cell>
          <cell r="AY2468" t="str">
            <v/>
          </cell>
          <cell r="AZ2468" t="str">
            <v/>
          </cell>
          <cell r="BA2468" t="str">
            <v/>
          </cell>
          <cell r="BB2468" t="str">
            <v/>
          </cell>
          <cell r="BC2468" t="str">
            <v/>
          </cell>
        </row>
        <row r="2469">
          <cell r="AX2469" t="str">
            <v/>
          </cell>
          <cell r="AY2469" t="str">
            <v/>
          </cell>
          <cell r="AZ2469" t="str">
            <v/>
          </cell>
          <cell r="BA2469" t="str">
            <v/>
          </cell>
          <cell r="BB2469" t="str">
            <v/>
          </cell>
          <cell r="BC2469" t="str">
            <v/>
          </cell>
        </row>
        <row r="2470">
          <cell r="AX2470" t="str">
            <v/>
          </cell>
          <cell r="AY2470" t="str">
            <v/>
          </cell>
          <cell r="AZ2470" t="str">
            <v/>
          </cell>
          <cell r="BA2470" t="str">
            <v/>
          </cell>
          <cell r="BB2470" t="str">
            <v/>
          </cell>
          <cell r="BC2470" t="str">
            <v/>
          </cell>
        </row>
        <row r="2471">
          <cell r="AX2471" t="str">
            <v/>
          </cell>
          <cell r="AY2471" t="str">
            <v/>
          </cell>
          <cell r="AZ2471" t="str">
            <v/>
          </cell>
          <cell r="BA2471" t="str">
            <v/>
          </cell>
          <cell r="BB2471" t="str">
            <v/>
          </cell>
          <cell r="BC2471" t="str">
            <v/>
          </cell>
        </row>
        <row r="2472">
          <cell r="AX2472" t="str">
            <v/>
          </cell>
          <cell r="AY2472" t="str">
            <v/>
          </cell>
          <cell r="AZ2472" t="str">
            <v/>
          </cell>
          <cell r="BA2472" t="str">
            <v/>
          </cell>
          <cell r="BB2472" t="str">
            <v/>
          </cell>
          <cell r="BC2472" t="str">
            <v/>
          </cell>
        </row>
        <row r="2473">
          <cell r="AX2473" t="str">
            <v/>
          </cell>
          <cell r="AY2473" t="str">
            <v/>
          </cell>
          <cell r="AZ2473" t="str">
            <v/>
          </cell>
          <cell r="BA2473" t="str">
            <v/>
          </cell>
          <cell r="BB2473" t="str">
            <v/>
          </cell>
          <cell r="BC2473" t="str">
            <v/>
          </cell>
        </row>
        <row r="2474">
          <cell r="AX2474" t="str">
            <v/>
          </cell>
          <cell r="AY2474" t="str">
            <v/>
          </cell>
          <cell r="AZ2474" t="str">
            <v/>
          </cell>
          <cell r="BA2474" t="str">
            <v/>
          </cell>
          <cell r="BB2474" t="str">
            <v/>
          </cell>
          <cell r="BC2474" t="str">
            <v/>
          </cell>
        </row>
        <row r="2475">
          <cell r="AX2475" t="str">
            <v/>
          </cell>
          <cell r="AY2475" t="str">
            <v/>
          </cell>
          <cell r="AZ2475" t="str">
            <v/>
          </cell>
          <cell r="BA2475" t="str">
            <v/>
          </cell>
          <cell r="BB2475" t="str">
            <v/>
          </cell>
          <cell r="BC2475" t="str">
            <v/>
          </cell>
        </row>
        <row r="2476">
          <cell r="AX2476" t="str">
            <v/>
          </cell>
          <cell r="AY2476" t="str">
            <v/>
          </cell>
          <cell r="AZ2476" t="str">
            <v/>
          </cell>
          <cell r="BA2476" t="str">
            <v/>
          </cell>
          <cell r="BB2476" t="str">
            <v/>
          </cell>
          <cell r="BC2476" t="str">
            <v/>
          </cell>
        </row>
        <row r="2477">
          <cell r="AX2477" t="str">
            <v/>
          </cell>
          <cell r="AY2477" t="str">
            <v/>
          </cell>
          <cell r="AZ2477" t="str">
            <v/>
          </cell>
          <cell r="BA2477" t="str">
            <v/>
          </cell>
          <cell r="BB2477" t="str">
            <v/>
          </cell>
          <cell r="BC2477" t="str">
            <v/>
          </cell>
        </row>
        <row r="2478">
          <cell r="AX2478" t="str">
            <v/>
          </cell>
          <cell r="AY2478" t="str">
            <v/>
          </cell>
          <cell r="AZ2478" t="str">
            <v/>
          </cell>
          <cell r="BA2478" t="str">
            <v/>
          </cell>
          <cell r="BB2478" t="str">
            <v/>
          </cell>
          <cell r="BC2478" t="str">
            <v/>
          </cell>
        </row>
        <row r="2479">
          <cell r="AX2479" t="str">
            <v/>
          </cell>
          <cell r="AY2479" t="str">
            <v/>
          </cell>
          <cell r="AZ2479" t="str">
            <v/>
          </cell>
          <cell r="BA2479" t="str">
            <v/>
          </cell>
          <cell r="BB2479" t="str">
            <v/>
          </cell>
          <cell r="BC2479" t="str">
            <v/>
          </cell>
        </row>
        <row r="2480">
          <cell r="AX2480" t="str">
            <v/>
          </cell>
          <cell r="AY2480" t="str">
            <v/>
          </cell>
          <cell r="AZ2480" t="str">
            <v/>
          </cell>
          <cell r="BA2480" t="str">
            <v/>
          </cell>
          <cell r="BB2480" t="str">
            <v/>
          </cell>
          <cell r="BC2480" t="str">
            <v/>
          </cell>
        </row>
        <row r="2481">
          <cell r="AX2481" t="str">
            <v/>
          </cell>
          <cell r="AY2481" t="str">
            <v/>
          </cell>
          <cell r="AZ2481" t="str">
            <v/>
          </cell>
          <cell r="BA2481" t="str">
            <v/>
          </cell>
          <cell r="BB2481" t="str">
            <v/>
          </cell>
          <cell r="BC2481" t="str">
            <v/>
          </cell>
        </row>
        <row r="2482">
          <cell r="AX2482" t="str">
            <v/>
          </cell>
          <cell r="AY2482" t="str">
            <v/>
          </cell>
          <cell r="AZ2482" t="str">
            <v/>
          </cell>
          <cell r="BA2482" t="str">
            <v/>
          </cell>
          <cell r="BB2482" t="str">
            <v/>
          </cell>
          <cell r="BC2482" t="str">
            <v/>
          </cell>
        </row>
        <row r="2483">
          <cell r="AX2483" t="str">
            <v/>
          </cell>
          <cell r="AY2483" t="str">
            <v/>
          </cell>
          <cell r="AZ2483" t="str">
            <v/>
          </cell>
          <cell r="BA2483" t="str">
            <v/>
          </cell>
          <cell r="BB2483" t="str">
            <v/>
          </cell>
          <cell r="BC2483" t="str">
            <v/>
          </cell>
        </row>
        <row r="2484">
          <cell r="AX2484" t="str">
            <v/>
          </cell>
          <cell r="AY2484" t="str">
            <v/>
          </cell>
          <cell r="AZ2484" t="str">
            <v/>
          </cell>
          <cell r="BA2484" t="str">
            <v/>
          </cell>
          <cell r="BB2484" t="str">
            <v/>
          </cell>
          <cell r="BC2484" t="str">
            <v/>
          </cell>
        </row>
        <row r="2485">
          <cell r="AX2485" t="str">
            <v/>
          </cell>
          <cell r="AY2485" t="str">
            <v/>
          </cell>
          <cell r="AZ2485" t="str">
            <v/>
          </cell>
          <cell r="BA2485" t="str">
            <v/>
          </cell>
          <cell r="BB2485" t="str">
            <v/>
          </cell>
          <cell r="BC2485" t="str">
            <v/>
          </cell>
        </row>
        <row r="2486">
          <cell r="AX2486" t="str">
            <v/>
          </cell>
          <cell r="AY2486" t="str">
            <v/>
          </cell>
          <cell r="AZ2486" t="str">
            <v/>
          </cell>
          <cell r="BA2486" t="str">
            <v/>
          </cell>
          <cell r="BB2486" t="str">
            <v/>
          </cell>
          <cell r="BC2486" t="str">
            <v/>
          </cell>
        </row>
        <row r="2487">
          <cell r="AX2487" t="str">
            <v/>
          </cell>
          <cell r="AY2487" t="str">
            <v/>
          </cell>
          <cell r="AZ2487" t="str">
            <v/>
          </cell>
          <cell r="BA2487" t="str">
            <v/>
          </cell>
          <cell r="BB2487" t="str">
            <v/>
          </cell>
          <cell r="BC2487" t="str">
            <v/>
          </cell>
        </row>
        <row r="2488">
          <cell r="AX2488" t="str">
            <v/>
          </cell>
          <cell r="AY2488" t="str">
            <v/>
          </cell>
          <cell r="AZ2488" t="str">
            <v/>
          </cell>
          <cell r="BA2488" t="str">
            <v/>
          </cell>
          <cell r="BB2488" t="str">
            <v/>
          </cell>
          <cell r="BC2488" t="str">
            <v/>
          </cell>
        </row>
        <row r="2489">
          <cell r="AX2489" t="str">
            <v/>
          </cell>
          <cell r="AY2489" t="str">
            <v/>
          </cell>
          <cell r="AZ2489" t="str">
            <v/>
          </cell>
          <cell r="BA2489" t="str">
            <v/>
          </cell>
          <cell r="BB2489" t="str">
            <v/>
          </cell>
          <cell r="BC2489" t="str">
            <v/>
          </cell>
        </row>
        <row r="2490">
          <cell r="AX2490" t="str">
            <v/>
          </cell>
          <cell r="AY2490" t="str">
            <v/>
          </cell>
          <cell r="AZ2490" t="str">
            <v/>
          </cell>
          <cell r="BA2490" t="str">
            <v/>
          </cell>
          <cell r="BB2490" t="str">
            <v/>
          </cell>
          <cell r="BC2490" t="str">
            <v/>
          </cell>
        </row>
        <row r="2491">
          <cell r="AX2491" t="str">
            <v/>
          </cell>
          <cell r="AY2491" t="str">
            <v/>
          </cell>
          <cell r="AZ2491" t="str">
            <v/>
          </cell>
          <cell r="BA2491" t="str">
            <v/>
          </cell>
          <cell r="BB2491" t="str">
            <v/>
          </cell>
          <cell r="BC2491" t="str">
            <v/>
          </cell>
        </row>
        <row r="2492">
          <cell r="AX2492" t="str">
            <v/>
          </cell>
          <cell r="AY2492" t="str">
            <v/>
          </cell>
          <cell r="AZ2492" t="str">
            <v/>
          </cell>
          <cell r="BA2492" t="str">
            <v/>
          </cell>
          <cell r="BB2492" t="str">
            <v/>
          </cell>
          <cell r="BC2492" t="str">
            <v/>
          </cell>
        </row>
        <row r="2493">
          <cell r="AX2493" t="str">
            <v/>
          </cell>
          <cell r="AY2493" t="str">
            <v/>
          </cell>
          <cell r="AZ2493" t="str">
            <v/>
          </cell>
          <cell r="BA2493" t="str">
            <v/>
          </cell>
          <cell r="BB2493" t="str">
            <v/>
          </cell>
          <cell r="BC2493" t="str">
            <v/>
          </cell>
        </row>
        <row r="2494">
          <cell r="AX2494" t="str">
            <v/>
          </cell>
          <cell r="AY2494" t="str">
            <v/>
          </cell>
          <cell r="AZ2494" t="str">
            <v/>
          </cell>
          <cell r="BA2494" t="str">
            <v/>
          </cell>
          <cell r="BB2494" t="str">
            <v/>
          </cell>
          <cell r="BC2494" t="str">
            <v/>
          </cell>
        </row>
        <row r="2495">
          <cell r="AX2495" t="str">
            <v/>
          </cell>
          <cell r="AY2495" t="str">
            <v/>
          </cell>
          <cell r="AZ2495" t="str">
            <v/>
          </cell>
          <cell r="BA2495" t="str">
            <v/>
          </cell>
          <cell r="BB2495" t="str">
            <v/>
          </cell>
          <cell r="BC2495" t="str">
            <v/>
          </cell>
        </row>
        <row r="2496">
          <cell r="AX2496" t="str">
            <v/>
          </cell>
          <cell r="AY2496" t="str">
            <v/>
          </cell>
          <cell r="AZ2496" t="str">
            <v/>
          </cell>
          <cell r="BA2496" t="str">
            <v/>
          </cell>
          <cell r="BB2496" t="str">
            <v/>
          </cell>
          <cell r="BC2496" t="str">
            <v/>
          </cell>
        </row>
        <row r="2497">
          <cell r="AX2497" t="str">
            <v/>
          </cell>
          <cell r="AY2497" t="str">
            <v/>
          </cell>
          <cell r="AZ2497" t="str">
            <v/>
          </cell>
          <cell r="BA2497" t="str">
            <v/>
          </cell>
          <cell r="BB2497" t="str">
            <v/>
          </cell>
          <cell r="BC2497" t="str">
            <v/>
          </cell>
        </row>
        <row r="2498">
          <cell r="AX2498" t="str">
            <v/>
          </cell>
          <cell r="AY2498" t="str">
            <v/>
          </cell>
          <cell r="AZ2498" t="str">
            <v/>
          </cell>
          <cell r="BA2498" t="str">
            <v/>
          </cell>
          <cell r="BB2498" t="str">
            <v/>
          </cell>
          <cell r="BC2498" t="str">
            <v/>
          </cell>
        </row>
        <row r="2499">
          <cell r="AX2499" t="str">
            <v/>
          </cell>
          <cell r="AY2499" t="str">
            <v/>
          </cell>
          <cell r="AZ2499" t="str">
            <v/>
          </cell>
          <cell r="BA2499" t="str">
            <v/>
          </cell>
          <cell r="BB2499" t="str">
            <v/>
          </cell>
          <cell r="BC2499" t="str">
            <v/>
          </cell>
        </row>
        <row r="2500">
          <cell r="AX2500" t="str">
            <v/>
          </cell>
          <cell r="AY2500" t="str">
            <v/>
          </cell>
          <cell r="AZ2500" t="str">
            <v/>
          </cell>
          <cell r="BA2500" t="str">
            <v/>
          </cell>
          <cell r="BB2500" t="str">
            <v/>
          </cell>
          <cell r="BC2500" t="str">
            <v/>
          </cell>
        </row>
        <row r="2501">
          <cell r="AX2501" t="str">
            <v/>
          </cell>
          <cell r="AY2501" t="str">
            <v/>
          </cell>
          <cell r="AZ2501" t="str">
            <v/>
          </cell>
          <cell r="BA2501" t="str">
            <v/>
          </cell>
          <cell r="BB2501" t="str">
            <v/>
          </cell>
          <cell r="BC2501" t="str">
            <v/>
          </cell>
        </row>
        <row r="2502">
          <cell r="AX2502" t="str">
            <v/>
          </cell>
          <cell r="AY2502" t="str">
            <v/>
          </cell>
          <cell r="AZ2502" t="str">
            <v/>
          </cell>
          <cell r="BA2502" t="str">
            <v/>
          </cell>
          <cell r="BB2502" t="str">
            <v/>
          </cell>
          <cell r="BC2502" t="str">
            <v/>
          </cell>
        </row>
        <row r="2503">
          <cell r="AX2503" t="str">
            <v/>
          </cell>
          <cell r="AY2503" t="str">
            <v/>
          </cell>
          <cell r="AZ2503" t="str">
            <v/>
          </cell>
          <cell r="BA2503" t="str">
            <v/>
          </cell>
          <cell r="BB2503" t="str">
            <v/>
          </cell>
          <cell r="BC2503" t="str">
            <v/>
          </cell>
        </row>
        <row r="2504">
          <cell r="AX2504" t="str">
            <v/>
          </cell>
          <cell r="AY2504" t="str">
            <v/>
          </cell>
          <cell r="AZ2504" t="str">
            <v/>
          </cell>
          <cell r="BA2504" t="str">
            <v/>
          </cell>
          <cell r="BB2504" t="str">
            <v/>
          </cell>
          <cell r="BC2504" t="str">
            <v/>
          </cell>
        </row>
        <row r="2505">
          <cell r="AX2505" t="str">
            <v/>
          </cell>
          <cell r="AY2505" t="str">
            <v/>
          </cell>
          <cell r="AZ2505" t="str">
            <v/>
          </cell>
          <cell r="BA2505" t="str">
            <v/>
          </cell>
          <cell r="BB2505" t="str">
            <v/>
          </cell>
          <cell r="BC2505" t="str">
            <v/>
          </cell>
        </row>
        <row r="2506">
          <cell r="AX2506" t="str">
            <v/>
          </cell>
          <cell r="AY2506" t="str">
            <v/>
          </cell>
          <cell r="AZ2506" t="str">
            <v/>
          </cell>
          <cell r="BA2506" t="str">
            <v/>
          </cell>
          <cell r="BB2506" t="str">
            <v/>
          </cell>
          <cell r="BC2506" t="str">
            <v/>
          </cell>
        </row>
        <row r="2507">
          <cell r="AX2507" t="str">
            <v/>
          </cell>
          <cell r="AY2507" t="str">
            <v/>
          </cell>
          <cell r="AZ2507" t="str">
            <v/>
          </cell>
          <cell r="BA2507" t="str">
            <v/>
          </cell>
          <cell r="BB2507" t="str">
            <v/>
          </cell>
          <cell r="BC2507" t="str">
            <v/>
          </cell>
        </row>
        <row r="2508">
          <cell r="AX2508" t="str">
            <v/>
          </cell>
          <cell r="AY2508" t="str">
            <v/>
          </cell>
          <cell r="AZ2508" t="str">
            <v/>
          </cell>
          <cell r="BA2508" t="str">
            <v/>
          </cell>
          <cell r="BB2508" t="str">
            <v/>
          </cell>
          <cell r="BC2508" t="str">
            <v/>
          </cell>
        </row>
        <row r="2509">
          <cell r="AX2509" t="str">
            <v/>
          </cell>
          <cell r="AY2509" t="str">
            <v/>
          </cell>
          <cell r="AZ2509" t="str">
            <v/>
          </cell>
          <cell r="BA2509" t="str">
            <v/>
          </cell>
          <cell r="BB2509" t="str">
            <v/>
          </cell>
          <cell r="BC2509" t="str">
            <v/>
          </cell>
        </row>
        <row r="2510">
          <cell r="AX2510" t="str">
            <v/>
          </cell>
          <cell r="AY2510" t="str">
            <v/>
          </cell>
          <cell r="AZ2510" t="str">
            <v/>
          </cell>
          <cell r="BA2510" t="str">
            <v/>
          </cell>
          <cell r="BB2510" t="str">
            <v/>
          </cell>
          <cell r="BC2510" t="str">
            <v/>
          </cell>
        </row>
        <row r="2511">
          <cell r="AX2511" t="str">
            <v/>
          </cell>
          <cell r="AY2511" t="str">
            <v/>
          </cell>
          <cell r="AZ2511" t="str">
            <v/>
          </cell>
          <cell r="BA2511" t="str">
            <v/>
          </cell>
          <cell r="BB2511" t="str">
            <v/>
          </cell>
          <cell r="BC2511" t="str">
            <v/>
          </cell>
        </row>
        <row r="2512">
          <cell r="AX2512" t="str">
            <v/>
          </cell>
          <cell r="AY2512" t="str">
            <v/>
          </cell>
          <cell r="AZ2512" t="str">
            <v/>
          </cell>
          <cell r="BA2512" t="str">
            <v/>
          </cell>
          <cell r="BB2512" t="str">
            <v/>
          </cell>
          <cell r="BC2512" t="str">
            <v/>
          </cell>
        </row>
        <row r="2513">
          <cell r="AX2513" t="str">
            <v/>
          </cell>
          <cell r="AY2513" t="str">
            <v/>
          </cell>
          <cell r="AZ2513" t="str">
            <v/>
          </cell>
          <cell r="BA2513" t="str">
            <v/>
          </cell>
          <cell r="BB2513" t="str">
            <v/>
          </cell>
          <cell r="BC2513" t="str">
            <v/>
          </cell>
        </row>
        <row r="2514">
          <cell r="AX2514" t="str">
            <v/>
          </cell>
          <cell r="AY2514" t="str">
            <v/>
          </cell>
          <cell r="AZ2514" t="str">
            <v/>
          </cell>
          <cell r="BA2514" t="str">
            <v/>
          </cell>
          <cell r="BB2514" t="str">
            <v/>
          </cell>
          <cell r="BC2514" t="str">
            <v/>
          </cell>
        </row>
        <row r="2515">
          <cell r="AX2515" t="str">
            <v/>
          </cell>
          <cell r="AY2515" t="str">
            <v/>
          </cell>
          <cell r="AZ2515" t="str">
            <v/>
          </cell>
          <cell r="BA2515" t="str">
            <v/>
          </cell>
          <cell r="BB2515" t="str">
            <v/>
          </cell>
          <cell r="BC2515" t="str">
            <v/>
          </cell>
        </row>
        <row r="2516">
          <cell r="AX2516" t="str">
            <v/>
          </cell>
          <cell r="AY2516" t="str">
            <v/>
          </cell>
          <cell r="AZ2516" t="str">
            <v/>
          </cell>
          <cell r="BA2516" t="str">
            <v/>
          </cell>
          <cell r="BB2516" t="str">
            <v/>
          </cell>
          <cell r="BC2516" t="str">
            <v/>
          </cell>
        </row>
        <row r="2517">
          <cell r="AX2517" t="str">
            <v/>
          </cell>
          <cell r="AY2517" t="str">
            <v/>
          </cell>
          <cell r="AZ2517" t="str">
            <v/>
          </cell>
          <cell r="BA2517" t="str">
            <v/>
          </cell>
          <cell r="BB2517" t="str">
            <v/>
          </cell>
          <cell r="BC2517" t="str">
            <v/>
          </cell>
        </row>
        <row r="2518">
          <cell r="AX2518" t="str">
            <v/>
          </cell>
          <cell r="AY2518" t="str">
            <v/>
          </cell>
          <cell r="AZ2518" t="str">
            <v/>
          </cell>
          <cell r="BA2518" t="str">
            <v/>
          </cell>
          <cell r="BB2518" t="str">
            <v/>
          </cell>
          <cell r="BC2518" t="str">
            <v/>
          </cell>
        </row>
        <row r="2519">
          <cell r="AX2519" t="str">
            <v/>
          </cell>
          <cell r="AY2519" t="str">
            <v/>
          </cell>
          <cell r="AZ2519" t="str">
            <v/>
          </cell>
          <cell r="BA2519" t="str">
            <v/>
          </cell>
          <cell r="BB2519" t="str">
            <v/>
          </cell>
          <cell r="BC2519" t="str">
            <v/>
          </cell>
        </row>
        <row r="2520">
          <cell r="AX2520" t="str">
            <v/>
          </cell>
          <cell r="AY2520" t="str">
            <v/>
          </cell>
          <cell r="AZ2520" t="str">
            <v/>
          </cell>
          <cell r="BA2520" t="str">
            <v/>
          </cell>
          <cell r="BB2520" t="str">
            <v/>
          </cell>
          <cell r="BC2520" t="str">
            <v/>
          </cell>
        </row>
        <row r="2521">
          <cell r="AX2521" t="str">
            <v/>
          </cell>
          <cell r="AY2521" t="str">
            <v/>
          </cell>
          <cell r="AZ2521" t="str">
            <v/>
          </cell>
          <cell r="BA2521" t="str">
            <v/>
          </cell>
          <cell r="BB2521" t="str">
            <v/>
          </cell>
          <cell r="BC2521" t="str">
            <v/>
          </cell>
        </row>
        <row r="2522">
          <cell r="AX2522" t="str">
            <v/>
          </cell>
          <cell r="AY2522" t="str">
            <v/>
          </cell>
          <cell r="AZ2522" t="str">
            <v/>
          </cell>
          <cell r="BA2522" t="str">
            <v/>
          </cell>
          <cell r="BB2522" t="str">
            <v/>
          </cell>
          <cell r="BC2522" t="str">
            <v/>
          </cell>
        </row>
        <row r="2523">
          <cell r="AX2523" t="str">
            <v/>
          </cell>
          <cell r="AY2523" t="str">
            <v/>
          </cell>
          <cell r="AZ2523" t="str">
            <v/>
          </cell>
          <cell r="BA2523" t="str">
            <v/>
          </cell>
          <cell r="BB2523" t="str">
            <v/>
          </cell>
          <cell r="BC2523" t="str">
            <v/>
          </cell>
        </row>
        <row r="2524">
          <cell r="AX2524" t="str">
            <v/>
          </cell>
          <cell r="AY2524" t="str">
            <v/>
          </cell>
          <cell r="AZ2524" t="str">
            <v/>
          </cell>
          <cell r="BA2524" t="str">
            <v/>
          </cell>
          <cell r="BB2524" t="str">
            <v/>
          </cell>
          <cell r="BC2524" t="str">
            <v/>
          </cell>
        </row>
        <row r="2525">
          <cell r="AX2525" t="str">
            <v/>
          </cell>
          <cell r="AY2525" t="str">
            <v/>
          </cell>
          <cell r="AZ2525" t="str">
            <v/>
          </cell>
          <cell r="BA2525" t="str">
            <v/>
          </cell>
          <cell r="BB2525" t="str">
            <v/>
          </cell>
          <cell r="BC2525" t="str">
            <v/>
          </cell>
        </row>
        <row r="2526">
          <cell r="AX2526" t="str">
            <v/>
          </cell>
          <cell r="AY2526" t="str">
            <v/>
          </cell>
          <cell r="AZ2526" t="str">
            <v/>
          </cell>
          <cell r="BA2526" t="str">
            <v/>
          </cell>
          <cell r="BB2526" t="str">
            <v/>
          </cell>
          <cell r="BC2526" t="str">
            <v/>
          </cell>
        </row>
        <row r="2527">
          <cell r="AX2527" t="str">
            <v/>
          </cell>
          <cell r="AY2527" t="str">
            <v/>
          </cell>
          <cell r="AZ2527" t="str">
            <v/>
          </cell>
          <cell r="BA2527" t="str">
            <v/>
          </cell>
          <cell r="BB2527" t="str">
            <v/>
          </cell>
          <cell r="BC2527" t="str">
            <v/>
          </cell>
        </row>
        <row r="2528">
          <cell r="AX2528" t="str">
            <v/>
          </cell>
          <cell r="AY2528" t="str">
            <v/>
          </cell>
          <cell r="AZ2528" t="str">
            <v/>
          </cell>
          <cell r="BA2528" t="str">
            <v/>
          </cell>
          <cell r="BB2528" t="str">
            <v/>
          </cell>
          <cell r="BC2528" t="str">
            <v/>
          </cell>
        </row>
        <row r="2529">
          <cell r="AX2529" t="str">
            <v/>
          </cell>
          <cell r="AY2529" t="str">
            <v/>
          </cell>
          <cell r="AZ2529" t="str">
            <v/>
          </cell>
          <cell r="BA2529" t="str">
            <v/>
          </cell>
          <cell r="BB2529" t="str">
            <v/>
          </cell>
          <cell r="BC2529" t="str">
            <v/>
          </cell>
        </row>
        <row r="2530">
          <cell r="AX2530" t="str">
            <v/>
          </cell>
          <cell r="AY2530" t="str">
            <v/>
          </cell>
          <cell r="AZ2530" t="str">
            <v/>
          </cell>
          <cell r="BA2530" t="str">
            <v/>
          </cell>
          <cell r="BB2530" t="str">
            <v/>
          </cell>
          <cell r="BC2530" t="str">
            <v/>
          </cell>
        </row>
        <row r="2531">
          <cell r="AX2531" t="str">
            <v/>
          </cell>
          <cell r="AY2531" t="str">
            <v/>
          </cell>
          <cell r="AZ2531" t="str">
            <v/>
          </cell>
          <cell r="BA2531" t="str">
            <v/>
          </cell>
          <cell r="BB2531" t="str">
            <v/>
          </cell>
          <cell r="BC2531" t="str">
            <v/>
          </cell>
        </row>
        <row r="2532">
          <cell r="AX2532" t="str">
            <v/>
          </cell>
          <cell r="AY2532" t="str">
            <v/>
          </cell>
          <cell r="AZ2532" t="str">
            <v/>
          </cell>
          <cell r="BA2532" t="str">
            <v/>
          </cell>
          <cell r="BB2532" t="str">
            <v/>
          </cell>
          <cell r="BC2532" t="str">
            <v/>
          </cell>
        </row>
        <row r="2533">
          <cell r="AX2533" t="str">
            <v/>
          </cell>
          <cell r="AY2533" t="str">
            <v/>
          </cell>
          <cell r="AZ2533" t="str">
            <v/>
          </cell>
          <cell r="BA2533" t="str">
            <v/>
          </cell>
          <cell r="BB2533" t="str">
            <v/>
          </cell>
          <cell r="BC2533" t="str">
            <v/>
          </cell>
        </row>
        <row r="2534">
          <cell r="AX2534" t="str">
            <v/>
          </cell>
          <cell r="AY2534" t="str">
            <v/>
          </cell>
          <cell r="AZ2534" t="str">
            <v/>
          </cell>
          <cell r="BA2534" t="str">
            <v/>
          </cell>
          <cell r="BB2534" t="str">
            <v/>
          </cell>
          <cell r="BC2534" t="str">
            <v/>
          </cell>
        </row>
        <row r="2535">
          <cell r="AX2535" t="str">
            <v/>
          </cell>
          <cell r="AY2535" t="str">
            <v/>
          </cell>
          <cell r="AZ2535" t="str">
            <v/>
          </cell>
          <cell r="BA2535" t="str">
            <v/>
          </cell>
          <cell r="BB2535" t="str">
            <v/>
          </cell>
          <cell r="BC2535" t="str">
            <v/>
          </cell>
        </row>
        <row r="2536">
          <cell r="AX2536" t="str">
            <v/>
          </cell>
          <cell r="AY2536" t="str">
            <v/>
          </cell>
          <cell r="AZ2536" t="str">
            <v/>
          </cell>
          <cell r="BA2536" t="str">
            <v/>
          </cell>
          <cell r="BB2536" t="str">
            <v/>
          </cell>
          <cell r="BC2536" t="str">
            <v/>
          </cell>
        </row>
        <row r="2537">
          <cell r="AX2537" t="str">
            <v/>
          </cell>
          <cell r="AY2537" t="str">
            <v/>
          </cell>
          <cell r="AZ2537" t="str">
            <v/>
          </cell>
          <cell r="BA2537" t="str">
            <v/>
          </cell>
          <cell r="BB2537" t="str">
            <v/>
          </cell>
          <cell r="BC2537" t="str">
            <v/>
          </cell>
        </row>
        <row r="2538">
          <cell r="AX2538" t="str">
            <v/>
          </cell>
          <cell r="AY2538" t="str">
            <v/>
          </cell>
          <cell r="AZ2538" t="str">
            <v/>
          </cell>
          <cell r="BA2538" t="str">
            <v/>
          </cell>
          <cell r="BB2538" t="str">
            <v/>
          </cell>
          <cell r="BC2538" t="str">
            <v/>
          </cell>
        </row>
        <row r="2539">
          <cell r="AX2539" t="str">
            <v/>
          </cell>
          <cell r="AY2539" t="str">
            <v/>
          </cell>
          <cell r="AZ2539" t="str">
            <v/>
          </cell>
          <cell r="BA2539" t="str">
            <v/>
          </cell>
          <cell r="BB2539" t="str">
            <v/>
          </cell>
          <cell r="BC2539" t="str">
            <v/>
          </cell>
        </row>
        <row r="2540">
          <cell r="AX2540" t="str">
            <v/>
          </cell>
          <cell r="AY2540" t="str">
            <v/>
          </cell>
          <cell r="AZ2540" t="str">
            <v/>
          </cell>
          <cell r="BA2540" t="str">
            <v/>
          </cell>
          <cell r="BB2540" t="str">
            <v/>
          </cell>
          <cell r="BC2540" t="str">
            <v/>
          </cell>
        </row>
        <row r="2541">
          <cell r="AX2541" t="str">
            <v/>
          </cell>
          <cell r="AY2541" t="str">
            <v/>
          </cell>
          <cell r="AZ2541" t="str">
            <v/>
          </cell>
          <cell r="BA2541" t="str">
            <v/>
          </cell>
          <cell r="BB2541" t="str">
            <v/>
          </cell>
          <cell r="BC2541" t="str">
            <v/>
          </cell>
        </row>
        <row r="2542">
          <cell r="AX2542" t="str">
            <v/>
          </cell>
          <cell r="AY2542" t="str">
            <v/>
          </cell>
          <cell r="AZ2542" t="str">
            <v/>
          </cell>
          <cell r="BA2542" t="str">
            <v/>
          </cell>
          <cell r="BB2542" t="str">
            <v/>
          </cell>
          <cell r="BC2542" t="str">
            <v/>
          </cell>
        </row>
        <row r="2543">
          <cell r="AX2543" t="str">
            <v/>
          </cell>
          <cell r="AY2543" t="str">
            <v/>
          </cell>
          <cell r="AZ2543" t="str">
            <v/>
          </cell>
          <cell r="BA2543" t="str">
            <v/>
          </cell>
          <cell r="BB2543" t="str">
            <v/>
          </cell>
          <cell r="BC2543" t="str">
            <v/>
          </cell>
        </row>
        <row r="2544">
          <cell r="AX2544" t="str">
            <v/>
          </cell>
          <cell r="AY2544" t="str">
            <v/>
          </cell>
          <cell r="AZ2544" t="str">
            <v/>
          </cell>
          <cell r="BA2544" t="str">
            <v/>
          </cell>
          <cell r="BB2544" t="str">
            <v/>
          </cell>
          <cell r="BC2544" t="str">
            <v/>
          </cell>
        </row>
        <row r="2545">
          <cell r="AX2545" t="str">
            <v/>
          </cell>
          <cell r="AY2545" t="str">
            <v/>
          </cell>
          <cell r="AZ2545" t="str">
            <v/>
          </cell>
          <cell r="BA2545" t="str">
            <v/>
          </cell>
          <cell r="BB2545" t="str">
            <v/>
          </cell>
          <cell r="BC2545" t="str">
            <v/>
          </cell>
        </row>
        <row r="2546">
          <cell r="AX2546" t="str">
            <v/>
          </cell>
          <cell r="AY2546" t="str">
            <v/>
          </cell>
          <cell r="AZ2546" t="str">
            <v/>
          </cell>
          <cell r="BA2546" t="str">
            <v/>
          </cell>
          <cell r="BB2546" t="str">
            <v/>
          </cell>
          <cell r="BC2546" t="str">
            <v/>
          </cell>
        </row>
        <row r="2547">
          <cell r="AX2547" t="str">
            <v/>
          </cell>
          <cell r="AY2547" t="str">
            <v/>
          </cell>
          <cell r="AZ2547" t="str">
            <v/>
          </cell>
          <cell r="BA2547" t="str">
            <v/>
          </cell>
          <cell r="BB2547" t="str">
            <v/>
          </cell>
          <cell r="BC2547" t="str">
            <v/>
          </cell>
        </row>
        <row r="2548">
          <cell r="AX2548" t="str">
            <v/>
          </cell>
          <cell r="AY2548" t="str">
            <v/>
          </cell>
          <cell r="AZ2548" t="str">
            <v/>
          </cell>
          <cell r="BA2548" t="str">
            <v/>
          </cell>
          <cell r="BB2548" t="str">
            <v/>
          </cell>
          <cell r="BC2548" t="str">
            <v/>
          </cell>
        </row>
        <row r="2549">
          <cell r="AX2549" t="str">
            <v/>
          </cell>
          <cell r="AY2549" t="str">
            <v/>
          </cell>
          <cell r="AZ2549" t="str">
            <v/>
          </cell>
          <cell r="BA2549" t="str">
            <v/>
          </cell>
          <cell r="BB2549" t="str">
            <v/>
          </cell>
          <cell r="BC2549" t="str">
            <v/>
          </cell>
        </row>
        <row r="2550">
          <cell r="AX2550" t="str">
            <v/>
          </cell>
          <cell r="AY2550" t="str">
            <v/>
          </cell>
          <cell r="AZ2550" t="str">
            <v/>
          </cell>
          <cell r="BA2550" t="str">
            <v/>
          </cell>
          <cell r="BB2550" t="str">
            <v/>
          </cell>
          <cell r="BC2550" t="str">
            <v/>
          </cell>
        </row>
        <row r="2551">
          <cell r="AX2551" t="str">
            <v/>
          </cell>
          <cell r="AY2551" t="str">
            <v/>
          </cell>
          <cell r="AZ2551" t="str">
            <v/>
          </cell>
          <cell r="BA2551" t="str">
            <v/>
          </cell>
          <cell r="BB2551" t="str">
            <v/>
          </cell>
          <cell r="BC2551" t="str">
            <v/>
          </cell>
        </row>
        <row r="2552">
          <cell r="AX2552" t="str">
            <v/>
          </cell>
          <cell r="AY2552" t="str">
            <v/>
          </cell>
          <cell r="AZ2552" t="str">
            <v/>
          </cell>
          <cell r="BA2552" t="str">
            <v/>
          </cell>
          <cell r="BB2552" t="str">
            <v/>
          </cell>
          <cell r="BC2552" t="str">
            <v/>
          </cell>
        </row>
        <row r="2553">
          <cell r="AX2553" t="str">
            <v/>
          </cell>
          <cell r="AY2553" t="str">
            <v/>
          </cell>
          <cell r="AZ2553" t="str">
            <v/>
          </cell>
          <cell r="BA2553" t="str">
            <v/>
          </cell>
          <cell r="BB2553" t="str">
            <v/>
          </cell>
          <cell r="BC2553" t="str">
            <v/>
          </cell>
        </row>
        <row r="2554">
          <cell r="AX2554" t="str">
            <v/>
          </cell>
          <cell r="AY2554" t="str">
            <v/>
          </cell>
          <cell r="AZ2554" t="str">
            <v/>
          </cell>
          <cell r="BA2554" t="str">
            <v/>
          </cell>
          <cell r="BB2554" t="str">
            <v/>
          </cell>
          <cell r="BC2554" t="str">
            <v/>
          </cell>
        </row>
        <row r="2555">
          <cell r="AX2555" t="str">
            <v/>
          </cell>
          <cell r="AY2555" t="str">
            <v/>
          </cell>
          <cell r="AZ2555" t="str">
            <v/>
          </cell>
          <cell r="BA2555" t="str">
            <v/>
          </cell>
          <cell r="BB2555" t="str">
            <v/>
          </cell>
          <cell r="BC2555" t="str">
            <v/>
          </cell>
        </row>
        <row r="2556">
          <cell r="AX2556" t="str">
            <v/>
          </cell>
          <cell r="AY2556" t="str">
            <v/>
          </cell>
          <cell r="AZ2556" t="str">
            <v/>
          </cell>
          <cell r="BA2556" t="str">
            <v/>
          </cell>
          <cell r="BB2556" t="str">
            <v/>
          </cell>
          <cell r="BC2556" t="str">
            <v/>
          </cell>
        </row>
        <row r="2557">
          <cell r="AX2557" t="str">
            <v/>
          </cell>
          <cell r="AY2557" t="str">
            <v/>
          </cell>
          <cell r="AZ2557" t="str">
            <v/>
          </cell>
          <cell r="BA2557" t="str">
            <v/>
          </cell>
          <cell r="BB2557" t="str">
            <v/>
          </cell>
          <cell r="BC2557" t="str">
            <v/>
          </cell>
        </row>
        <row r="2558">
          <cell r="AX2558" t="str">
            <v/>
          </cell>
          <cell r="AY2558" t="str">
            <v/>
          </cell>
          <cell r="AZ2558" t="str">
            <v/>
          </cell>
          <cell r="BA2558" t="str">
            <v/>
          </cell>
          <cell r="BB2558" t="str">
            <v/>
          </cell>
          <cell r="BC2558" t="str">
            <v/>
          </cell>
        </row>
        <row r="2559">
          <cell r="AX2559" t="str">
            <v/>
          </cell>
          <cell r="AY2559" t="str">
            <v/>
          </cell>
          <cell r="AZ2559" t="str">
            <v/>
          </cell>
          <cell r="BA2559" t="str">
            <v/>
          </cell>
          <cell r="BB2559" t="str">
            <v/>
          </cell>
          <cell r="BC2559" t="str">
            <v/>
          </cell>
        </row>
        <row r="2560">
          <cell r="AX2560" t="str">
            <v/>
          </cell>
          <cell r="AY2560" t="str">
            <v/>
          </cell>
          <cell r="AZ2560" t="str">
            <v/>
          </cell>
          <cell r="BA2560" t="str">
            <v/>
          </cell>
          <cell r="BB2560" t="str">
            <v/>
          </cell>
          <cell r="BC2560" t="str">
            <v/>
          </cell>
        </row>
        <row r="2561">
          <cell r="AX2561" t="str">
            <v/>
          </cell>
          <cell r="AY2561" t="str">
            <v/>
          </cell>
          <cell r="AZ2561" t="str">
            <v/>
          </cell>
          <cell r="BA2561" t="str">
            <v/>
          </cell>
          <cell r="BB2561" t="str">
            <v/>
          </cell>
          <cell r="BC2561" t="str">
            <v/>
          </cell>
        </row>
        <row r="2562">
          <cell r="AX2562" t="str">
            <v/>
          </cell>
          <cell r="AY2562" t="str">
            <v/>
          </cell>
          <cell r="AZ2562" t="str">
            <v/>
          </cell>
          <cell r="BA2562" t="str">
            <v/>
          </cell>
          <cell r="BB2562" t="str">
            <v/>
          </cell>
          <cell r="BC2562" t="str">
            <v/>
          </cell>
        </row>
        <row r="2563">
          <cell r="AX2563" t="str">
            <v/>
          </cell>
          <cell r="AY2563" t="str">
            <v/>
          </cell>
          <cell r="AZ2563" t="str">
            <v/>
          </cell>
          <cell r="BA2563" t="str">
            <v/>
          </cell>
          <cell r="BB2563" t="str">
            <v/>
          </cell>
          <cell r="BC2563" t="str">
            <v/>
          </cell>
        </row>
        <row r="2564">
          <cell r="AX2564" t="str">
            <v/>
          </cell>
          <cell r="AY2564" t="str">
            <v/>
          </cell>
          <cell r="AZ2564" t="str">
            <v/>
          </cell>
          <cell r="BA2564" t="str">
            <v/>
          </cell>
          <cell r="BB2564" t="str">
            <v/>
          </cell>
          <cell r="BC2564" t="str">
            <v/>
          </cell>
        </row>
        <row r="2565">
          <cell r="AX2565" t="str">
            <v/>
          </cell>
          <cell r="AY2565" t="str">
            <v/>
          </cell>
          <cell r="AZ2565" t="str">
            <v/>
          </cell>
          <cell r="BA2565" t="str">
            <v/>
          </cell>
          <cell r="BB2565" t="str">
            <v/>
          </cell>
          <cell r="BC2565" t="str">
            <v/>
          </cell>
        </row>
        <row r="2566">
          <cell r="AX2566" t="str">
            <v/>
          </cell>
          <cell r="AY2566" t="str">
            <v/>
          </cell>
          <cell r="AZ2566" t="str">
            <v/>
          </cell>
          <cell r="BA2566" t="str">
            <v/>
          </cell>
          <cell r="BB2566" t="str">
            <v/>
          </cell>
          <cell r="BC2566" t="str">
            <v/>
          </cell>
        </row>
        <row r="2567">
          <cell r="AX2567" t="str">
            <v/>
          </cell>
          <cell r="AY2567" t="str">
            <v/>
          </cell>
          <cell r="AZ2567" t="str">
            <v/>
          </cell>
          <cell r="BA2567" t="str">
            <v/>
          </cell>
          <cell r="BB2567" t="str">
            <v/>
          </cell>
          <cell r="BC2567" t="str">
            <v/>
          </cell>
        </row>
        <row r="2568">
          <cell r="AX2568" t="str">
            <v/>
          </cell>
          <cell r="AY2568" t="str">
            <v/>
          </cell>
          <cell r="AZ2568" t="str">
            <v/>
          </cell>
          <cell r="BA2568" t="str">
            <v/>
          </cell>
          <cell r="BB2568" t="str">
            <v/>
          </cell>
          <cell r="BC2568" t="str">
            <v/>
          </cell>
        </row>
        <row r="2569">
          <cell r="AX2569" t="str">
            <v/>
          </cell>
          <cell r="AY2569" t="str">
            <v/>
          </cell>
          <cell r="AZ2569" t="str">
            <v/>
          </cell>
          <cell r="BA2569" t="str">
            <v/>
          </cell>
          <cell r="BB2569" t="str">
            <v/>
          </cell>
          <cell r="BC2569" t="str">
            <v/>
          </cell>
        </row>
        <row r="2570">
          <cell r="AX2570" t="str">
            <v/>
          </cell>
          <cell r="AY2570" t="str">
            <v/>
          </cell>
          <cell r="AZ2570" t="str">
            <v/>
          </cell>
          <cell r="BA2570" t="str">
            <v/>
          </cell>
          <cell r="BB2570" t="str">
            <v/>
          </cell>
          <cell r="BC2570" t="str">
            <v/>
          </cell>
        </row>
        <row r="2571">
          <cell r="AX2571" t="str">
            <v/>
          </cell>
          <cell r="AY2571" t="str">
            <v/>
          </cell>
          <cell r="AZ2571" t="str">
            <v/>
          </cell>
          <cell r="BA2571" t="str">
            <v/>
          </cell>
          <cell r="BB2571" t="str">
            <v/>
          </cell>
          <cell r="BC2571" t="str">
            <v/>
          </cell>
        </row>
        <row r="2572">
          <cell r="AX2572" t="str">
            <v/>
          </cell>
          <cell r="AY2572" t="str">
            <v/>
          </cell>
          <cell r="AZ2572" t="str">
            <v/>
          </cell>
          <cell r="BA2572" t="str">
            <v/>
          </cell>
          <cell r="BB2572" t="str">
            <v/>
          </cell>
          <cell r="BC2572" t="str">
            <v/>
          </cell>
        </row>
        <row r="2573">
          <cell r="AX2573" t="str">
            <v/>
          </cell>
          <cell r="AY2573" t="str">
            <v/>
          </cell>
          <cell r="AZ2573" t="str">
            <v/>
          </cell>
          <cell r="BA2573" t="str">
            <v/>
          </cell>
          <cell r="BB2573" t="str">
            <v/>
          </cell>
          <cell r="BC2573" t="str">
            <v/>
          </cell>
        </row>
        <row r="2574">
          <cell r="AX2574" t="str">
            <v/>
          </cell>
          <cell r="AY2574" t="str">
            <v/>
          </cell>
          <cell r="AZ2574" t="str">
            <v/>
          </cell>
          <cell r="BA2574" t="str">
            <v/>
          </cell>
          <cell r="BB2574" t="str">
            <v/>
          </cell>
          <cell r="BC2574" t="str">
            <v/>
          </cell>
        </row>
        <row r="2575">
          <cell r="AX2575" t="str">
            <v/>
          </cell>
          <cell r="AY2575" t="str">
            <v/>
          </cell>
          <cell r="AZ2575" t="str">
            <v/>
          </cell>
          <cell r="BA2575" t="str">
            <v/>
          </cell>
          <cell r="BB2575" t="str">
            <v/>
          </cell>
          <cell r="BC2575" t="str">
            <v/>
          </cell>
        </row>
        <row r="2576">
          <cell r="AX2576" t="str">
            <v/>
          </cell>
          <cell r="AY2576" t="str">
            <v/>
          </cell>
          <cell r="AZ2576" t="str">
            <v/>
          </cell>
          <cell r="BA2576" t="str">
            <v/>
          </cell>
          <cell r="BB2576" t="str">
            <v/>
          </cell>
          <cell r="BC2576" t="str">
            <v/>
          </cell>
        </row>
        <row r="2577">
          <cell r="AX2577" t="str">
            <v/>
          </cell>
          <cell r="AY2577" t="str">
            <v/>
          </cell>
          <cell r="AZ2577" t="str">
            <v/>
          </cell>
          <cell r="BA2577" t="str">
            <v/>
          </cell>
          <cell r="BB2577" t="str">
            <v/>
          </cell>
          <cell r="BC2577" t="str">
            <v/>
          </cell>
        </row>
        <row r="2578">
          <cell r="AX2578" t="str">
            <v/>
          </cell>
          <cell r="AY2578" t="str">
            <v/>
          </cell>
          <cell r="AZ2578" t="str">
            <v/>
          </cell>
          <cell r="BA2578" t="str">
            <v/>
          </cell>
          <cell r="BB2578" t="str">
            <v/>
          </cell>
          <cell r="BC2578" t="str">
            <v/>
          </cell>
        </row>
        <row r="2579">
          <cell r="AX2579" t="str">
            <v/>
          </cell>
          <cell r="AY2579" t="str">
            <v/>
          </cell>
          <cell r="AZ2579" t="str">
            <v/>
          </cell>
          <cell r="BA2579" t="str">
            <v/>
          </cell>
          <cell r="BB2579" t="str">
            <v/>
          </cell>
          <cell r="BC2579" t="str">
            <v/>
          </cell>
        </row>
        <row r="2580">
          <cell r="AX2580" t="str">
            <v/>
          </cell>
          <cell r="AY2580" t="str">
            <v/>
          </cell>
          <cell r="AZ2580" t="str">
            <v/>
          </cell>
          <cell r="BA2580" t="str">
            <v/>
          </cell>
          <cell r="BB2580" t="str">
            <v/>
          </cell>
          <cell r="BC2580" t="str">
            <v/>
          </cell>
        </row>
        <row r="2581">
          <cell r="AX2581" t="str">
            <v/>
          </cell>
          <cell r="AY2581" t="str">
            <v/>
          </cell>
          <cell r="AZ2581" t="str">
            <v/>
          </cell>
          <cell r="BA2581" t="str">
            <v/>
          </cell>
          <cell r="BB2581" t="str">
            <v/>
          </cell>
          <cell r="BC2581" t="str">
            <v/>
          </cell>
        </row>
        <row r="2582">
          <cell r="AX2582" t="str">
            <v/>
          </cell>
          <cell r="AY2582" t="str">
            <v/>
          </cell>
          <cell r="AZ2582" t="str">
            <v/>
          </cell>
          <cell r="BA2582" t="str">
            <v/>
          </cell>
          <cell r="BB2582" t="str">
            <v/>
          </cell>
          <cell r="BC2582" t="str">
            <v/>
          </cell>
        </row>
        <row r="2583">
          <cell r="AX2583" t="str">
            <v/>
          </cell>
          <cell r="AY2583" t="str">
            <v/>
          </cell>
          <cell r="AZ2583" t="str">
            <v/>
          </cell>
          <cell r="BA2583" t="str">
            <v/>
          </cell>
          <cell r="BB2583" t="str">
            <v/>
          </cell>
          <cell r="BC2583" t="str">
            <v/>
          </cell>
        </row>
        <row r="2584">
          <cell r="AX2584" t="str">
            <v/>
          </cell>
          <cell r="AY2584" t="str">
            <v/>
          </cell>
          <cell r="AZ2584" t="str">
            <v/>
          </cell>
          <cell r="BA2584" t="str">
            <v/>
          </cell>
          <cell r="BB2584" t="str">
            <v/>
          </cell>
          <cell r="BC2584" t="str">
            <v/>
          </cell>
        </row>
        <row r="2585">
          <cell r="AX2585" t="str">
            <v/>
          </cell>
          <cell r="AY2585" t="str">
            <v/>
          </cell>
          <cell r="AZ2585" t="str">
            <v/>
          </cell>
          <cell r="BA2585" t="str">
            <v/>
          </cell>
          <cell r="BB2585" t="str">
            <v/>
          </cell>
          <cell r="BC2585" t="str">
            <v/>
          </cell>
        </row>
        <row r="2586">
          <cell r="AX2586" t="str">
            <v/>
          </cell>
          <cell r="AY2586" t="str">
            <v/>
          </cell>
          <cell r="AZ2586" t="str">
            <v/>
          </cell>
          <cell r="BA2586" t="str">
            <v/>
          </cell>
          <cell r="BB2586" t="str">
            <v/>
          </cell>
          <cell r="BC2586" t="str">
            <v/>
          </cell>
        </row>
        <row r="2587">
          <cell r="AX2587" t="str">
            <v/>
          </cell>
          <cell r="AY2587" t="str">
            <v/>
          </cell>
          <cell r="AZ2587" t="str">
            <v/>
          </cell>
          <cell r="BA2587" t="str">
            <v/>
          </cell>
          <cell r="BB2587" t="str">
            <v/>
          </cell>
          <cell r="BC2587" t="str">
            <v/>
          </cell>
        </row>
        <row r="2588">
          <cell r="AX2588" t="str">
            <v/>
          </cell>
          <cell r="AY2588" t="str">
            <v/>
          </cell>
          <cell r="AZ2588" t="str">
            <v/>
          </cell>
          <cell r="BA2588" t="str">
            <v/>
          </cell>
          <cell r="BB2588" t="str">
            <v/>
          </cell>
          <cell r="BC2588" t="str">
            <v/>
          </cell>
        </row>
        <row r="2589">
          <cell r="AX2589" t="str">
            <v/>
          </cell>
          <cell r="AY2589" t="str">
            <v/>
          </cell>
          <cell r="AZ2589" t="str">
            <v/>
          </cell>
          <cell r="BA2589" t="str">
            <v/>
          </cell>
          <cell r="BB2589" t="str">
            <v/>
          </cell>
          <cell r="BC2589" t="str">
            <v/>
          </cell>
        </row>
        <row r="2590">
          <cell r="AX2590" t="str">
            <v/>
          </cell>
          <cell r="AY2590" t="str">
            <v/>
          </cell>
          <cell r="AZ2590" t="str">
            <v/>
          </cell>
          <cell r="BA2590" t="str">
            <v/>
          </cell>
          <cell r="BB2590" t="str">
            <v/>
          </cell>
          <cell r="BC2590" t="str">
            <v/>
          </cell>
        </row>
        <row r="2591">
          <cell r="AX2591" t="str">
            <v/>
          </cell>
          <cell r="AY2591" t="str">
            <v/>
          </cell>
          <cell r="AZ2591" t="str">
            <v/>
          </cell>
          <cell r="BA2591" t="str">
            <v/>
          </cell>
          <cell r="BB2591" t="str">
            <v/>
          </cell>
          <cell r="BC2591" t="str">
            <v/>
          </cell>
        </row>
        <row r="2592">
          <cell r="AX2592" t="str">
            <v/>
          </cell>
          <cell r="AY2592" t="str">
            <v/>
          </cell>
          <cell r="AZ2592" t="str">
            <v/>
          </cell>
          <cell r="BA2592" t="str">
            <v/>
          </cell>
          <cell r="BB2592" t="str">
            <v/>
          </cell>
          <cell r="BC2592" t="str">
            <v/>
          </cell>
        </row>
        <row r="2593">
          <cell r="AX2593" t="str">
            <v/>
          </cell>
          <cell r="AY2593" t="str">
            <v/>
          </cell>
          <cell r="AZ2593" t="str">
            <v/>
          </cell>
          <cell r="BA2593" t="str">
            <v/>
          </cell>
          <cell r="BB2593" t="str">
            <v/>
          </cell>
          <cell r="BC2593" t="str">
            <v/>
          </cell>
        </row>
        <row r="2594">
          <cell r="AX2594" t="str">
            <v/>
          </cell>
          <cell r="AY2594" t="str">
            <v/>
          </cell>
          <cell r="AZ2594" t="str">
            <v/>
          </cell>
          <cell r="BA2594" t="str">
            <v/>
          </cell>
          <cell r="BB2594" t="str">
            <v/>
          </cell>
          <cell r="BC2594" t="str">
            <v/>
          </cell>
        </row>
        <row r="2595">
          <cell r="AX2595" t="str">
            <v/>
          </cell>
          <cell r="AY2595" t="str">
            <v/>
          </cell>
          <cell r="AZ2595" t="str">
            <v/>
          </cell>
          <cell r="BA2595" t="str">
            <v/>
          </cell>
          <cell r="BB2595" t="str">
            <v/>
          </cell>
          <cell r="BC2595" t="str">
            <v/>
          </cell>
        </row>
        <row r="2596">
          <cell r="AX2596" t="str">
            <v/>
          </cell>
          <cell r="AY2596" t="str">
            <v/>
          </cell>
          <cell r="AZ2596" t="str">
            <v/>
          </cell>
          <cell r="BA2596" t="str">
            <v/>
          </cell>
          <cell r="BB2596" t="str">
            <v/>
          </cell>
          <cell r="BC2596" t="str">
            <v/>
          </cell>
        </row>
        <row r="2597">
          <cell r="AX2597" t="str">
            <v/>
          </cell>
          <cell r="AY2597" t="str">
            <v/>
          </cell>
          <cell r="AZ2597" t="str">
            <v/>
          </cell>
          <cell r="BA2597" t="str">
            <v/>
          </cell>
          <cell r="BB2597" t="str">
            <v/>
          </cell>
          <cell r="BC2597" t="str">
            <v/>
          </cell>
        </row>
        <row r="2598">
          <cell r="AX2598" t="str">
            <v/>
          </cell>
          <cell r="AY2598" t="str">
            <v/>
          </cell>
          <cell r="AZ2598" t="str">
            <v/>
          </cell>
          <cell r="BA2598" t="str">
            <v/>
          </cell>
          <cell r="BB2598" t="str">
            <v/>
          </cell>
          <cell r="BC2598" t="str">
            <v/>
          </cell>
        </row>
        <row r="2599">
          <cell r="AX2599" t="str">
            <v/>
          </cell>
          <cell r="AY2599" t="str">
            <v/>
          </cell>
          <cell r="AZ2599" t="str">
            <v/>
          </cell>
          <cell r="BA2599" t="str">
            <v/>
          </cell>
          <cell r="BB2599" t="str">
            <v/>
          </cell>
          <cell r="BC2599" t="str">
            <v/>
          </cell>
        </row>
        <row r="2600">
          <cell r="AX2600" t="str">
            <v/>
          </cell>
          <cell r="AY2600" t="str">
            <v/>
          </cell>
          <cell r="AZ2600" t="str">
            <v/>
          </cell>
          <cell r="BA2600" t="str">
            <v/>
          </cell>
          <cell r="BB2600" t="str">
            <v/>
          </cell>
          <cell r="BC2600" t="str">
            <v/>
          </cell>
        </row>
        <row r="2601">
          <cell r="AX2601" t="str">
            <v/>
          </cell>
          <cell r="AY2601" t="str">
            <v/>
          </cell>
          <cell r="AZ2601" t="str">
            <v/>
          </cell>
          <cell r="BA2601" t="str">
            <v/>
          </cell>
          <cell r="BB2601" t="str">
            <v/>
          </cell>
          <cell r="BC2601" t="str">
            <v/>
          </cell>
        </row>
        <row r="2602">
          <cell r="AX2602" t="str">
            <v/>
          </cell>
          <cell r="AY2602" t="str">
            <v/>
          </cell>
          <cell r="AZ2602" t="str">
            <v/>
          </cell>
          <cell r="BA2602" t="str">
            <v/>
          </cell>
          <cell r="BB2602" t="str">
            <v/>
          </cell>
          <cell r="BC2602" t="str">
            <v/>
          </cell>
        </row>
        <row r="2603">
          <cell r="AX2603" t="str">
            <v/>
          </cell>
          <cell r="AY2603" t="str">
            <v/>
          </cell>
          <cell r="AZ2603" t="str">
            <v/>
          </cell>
          <cell r="BA2603" t="str">
            <v/>
          </cell>
          <cell r="BB2603" t="str">
            <v/>
          </cell>
          <cell r="BC2603" t="str">
            <v/>
          </cell>
        </row>
        <row r="2604">
          <cell r="AX2604" t="str">
            <v/>
          </cell>
          <cell r="AY2604" t="str">
            <v/>
          </cell>
          <cell r="AZ2604" t="str">
            <v/>
          </cell>
          <cell r="BA2604" t="str">
            <v/>
          </cell>
          <cell r="BB2604" t="str">
            <v/>
          </cell>
          <cell r="BC2604" t="str">
            <v/>
          </cell>
        </row>
        <row r="2605">
          <cell r="AX2605" t="str">
            <v/>
          </cell>
          <cell r="AY2605" t="str">
            <v/>
          </cell>
          <cell r="AZ2605" t="str">
            <v/>
          </cell>
          <cell r="BA2605" t="str">
            <v/>
          </cell>
          <cell r="BB2605" t="str">
            <v/>
          </cell>
          <cell r="BC2605" t="str">
            <v/>
          </cell>
        </row>
        <row r="2606">
          <cell r="AX2606" t="str">
            <v/>
          </cell>
          <cell r="AY2606" t="str">
            <v/>
          </cell>
          <cell r="AZ2606" t="str">
            <v/>
          </cell>
          <cell r="BA2606" t="str">
            <v/>
          </cell>
          <cell r="BB2606" t="str">
            <v/>
          </cell>
          <cell r="BC2606" t="str">
            <v/>
          </cell>
        </row>
        <row r="2607">
          <cell r="AX2607" t="str">
            <v/>
          </cell>
          <cell r="AY2607" t="str">
            <v/>
          </cell>
          <cell r="AZ2607" t="str">
            <v/>
          </cell>
          <cell r="BA2607" t="str">
            <v/>
          </cell>
          <cell r="BB2607" t="str">
            <v/>
          </cell>
          <cell r="BC2607" t="str">
            <v/>
          </cell>
        </row>
        <row r="2608">
          <cell r="AX2608" t="str">
            <v/>
          </cell>
          <cell r="AY2608" t="str">
            <v/>
          </cell>
          <cell r="AZ2608" t="str">
            <v/>
          </cell>
          <cell r="BA2608" t="str">
            <v/>
          </cell>
          <cell r="BB2608" t="str">
            <v/>
          </cell>
          <cell r="BC2608" t="str">
            <v/>
          </cell>
        </row>
        <row r="2609">
          <cell r="AX2609" t="str">
            <v/>
          </cell>
          <cell r="AY2609" t="str">
            <v/>
          </cell>
          <cell r="AZ2609" t="str">
            <v/>
          </cell>
          <cell r="BA2609" t="str">
            <v/>
          </cell>
          <cell r="BB2609" t="str">
            <v/>
          </cell>
          <cell r="BC2609" t="str">
            <v/>
          </cell>
        </row>
        <row r="2610">
          <cell r="AX2610" t="str">
            <v/>
          </cell>
          <cell r="AY2610" t="str">
            <v/>
          </cell>
          <cell r="AZ2610" t="str">
            <v/>
          </cell>
          <cell r="BA2610" t="str">
            <v/>
          </cell>
          <cell r="BB2610" t="str">
            <v/>
          </cell>
          <cell r="BC2610" t="str">
            <v/>
          </cell>
        </row>
        <row r="2611">
          <cell r="AX2611" t="str">
            <v/>
          </cell>
          <cell r="AY2611" t="str">
            <v/>
          </cell>
          <cell r="AZ2611" t="str">
            <v/>
          </cell>
          <cell r="BA2611" t="str">
            <v/>
          </cell>
          <cell r="BB2611" t="str">
            <v/>
          </cell>
          <cell r="BC2611" t="str">
            <v/>
          </cell>
        </row>
        <row r="2612">
          <cell r="AX2612" t="str">
            <v/>
          </cell>
          <cell r="AY2612" t="str">
            <v/>
          </cell>
          <cell r="AZ2612" t="str">
            <v/>
          </cell>
          <cell r="BA2612" t="str">
            <v/>
          </cell>
          <cell r="BB2612" t="str">
            <v/>
          </cell>
          <cell r="BC2612" t="str">
            <v/>
          </cell>
        </row>
        <row r="2613">
          <cell r="AX2613" t="str">
            <v/>
          </cell>
          <cell r="AY2613" t="str">
            <v/>
          </cell>
          <cell r="AZ2613" t="str">
            <v/>
          </cell>
          <cell r="BA2613" t="str">
            <v/>
          </cell>
          <cell r="BB2613" t="str">
            <v/>
          </cell>
          <cell r="BC2613" t="str">
            <v/>
          </cell>
        </row>
        <row r="2614">
          <cell r="AX2614" t="str">
            <v/>
          </cell>
          <cell r="AY2614" t="str">
            <v/>
          </cell>
          <cell r="AZ2614" t="str">
            <v/>
          </cell>
          <cell r="BA2614" t="str">
            <v/>
          </cell>
          <cell r="BB2614" t="str">
            <v/>
          </cell>
          <cell r="BC2614" t="str">
            <v/>
          </cell>
        </row>
        <row r="2615">
          <cell r="AX2615" t="str">
            <v/>
          </cell>
          <cell r="AY2615" t="str">
            <v/>
          </cell>
          <cell r="AZ2615" t="str">
            <v/>
          </cell>
          <cell r="BA2615" t="str">
            <v/>
          </cell>
          <cell r="BB2615" t="str">
            <v/>
          </cell>
          <cell r="BC2615" t="str">
            <v/>
          </cell>
        </row>
        <row r="2616">
          <cell r="AX2616" t="str">
            <v/>
          </cell>
          <cell r="AY2616" t="str">
            <v/>
          </cell>
          <cell r="AZ2616" t="str">
            <v/>
          </cell>
          <cell r="BA2616" t="str">
            <v/>
          </cell>
          <cell r="BB2616" t="str">
            <v/>
          </cell>
          <cell r="BC2616" t="str">
            <v/>
          </cell>
        </row>
        <row r="2617">
          <cell r="AX2617" t="str">
            <v/>
          </cell>
          <cell r="AY2617" t="str">
            <v/>
          </cell>
          <cell r="AZ2617" t="str">
            <v/>
          </cell>
          <cell r="BA2617" t="str">
            <v/>
          </cell>
          <cell r="BB2617" t="str">
            <v/>
          </cell>
          <cell r="BC2617" t="str">
            <v/>
          </cell>
        </row>
        <row r="2618">
          <cell r="AX2618" t="str">
            <v/>
          </cell>
          <cell r="AY2618" t="str">
            <v/>
          </cell>
          <cell r="AZ2618" t="str">
            <v/>
          </cell>
          <cell r="BA2618" t="str">
            <v/>
          </cell>
          <cell r="BB2618" t="str">
            <v/>
          </cell>
          <cell r="BC2618" t="str">
            <v/>
          </cell>
        </row>
        <row r="2619">
          <cell r="AX2619" t="str">
            <v/>
          </cell>
          <cell r="AY2619" t="str">
            <v/>
          </cell>
          <cell r="AZ2619" t="str">
            <v/>
          </cell>
          <cell r="BA2619" t="str">
            <v/>
          </cell>
          <cell r="BB2619" t="str">
            <v/>
          </cell>
          <cell r="BC2619" t="str">
            <v/>
          </cell>
        </row>
        <row r="2620">
          <cell r="AX2620" t="str">
            <v/>
          </cell>
          <cell r="AY2620" t="str">
            <v/>
          </cell>
          <cell r="AZ2620" t="str">
            <v/>
          </cell>
          <cell r="BA2620" t="str">
            <v/>
          </cell>
          <cell r="BB2620" t="str">
            <v/>
          </cell>
          <cell r="BC2620" t="str">
            <v/>
          </cell>
        </row>
        <row r="2621">
          <cell r="AX2621" t="str">
            <v/>
          </cell>
          <cell r="AY2621" t="str">
            <v/>
          </cell>
          <cell r="AZ2621" t="str">
            <v/>
          </cell>
          <cell r="BA2621" t="str">
            <v/>
          </cell>
          <cell r="BB2621" t="str">
            <v/>
          </cell>
          <cell r="BC2621" t="str">
            <v/>
          </cell>
        </row>
        <row r="2622">
          <cell r="AX2622" t="str">
            <v/>
          </cell>
          <cell r="AY2622" t="str">
            <v/>
          </cell>
          <cell r="AZ2622" t="str">
            <v/>
          </cell>
          <cell r="BA2622" t="str">
            <v/>
          </cell>
          <cell r="BB2622" t="str">
            <v/>
          </cell>
          <cell r="BC2622" t="str">
            <v/>
          </cell>
        </row>
        <row r="2623">
          <cell r="AX2623" t="str">
            <v/>
          </cell>
          <cell r="AY2623" t="str">
            <v/>
          </cell>
          <cell r="AZ2623" t="str">
            <v/>
          </cell>
          <cell r="BA2623" t="str">
            <v/>
          </cell>
          <cell r="BB2623" t="str">
            <v/>
          </cell>
          <cell r="BC2623" t="str">
            <v/>
          </cell>
        </row>
        <row r="2624">
          <cell r="AX2624" t="str">
            <v/>
          </cell>
          <cell r="AY2624" t="str">
            <v/>
          </cell>
          <cell r="AZ2624" t="str">
            <v/>
          </cell>
          <cell r="BA2624" t="str">
            <v/>
          </cell>
          <cell r="BB2624" t="str">
            <v/>
          </cell>
          <cell r="BC2624" t="str">
            <v/>
          </cell>
        </row>
        <row r="2625">
          <cell r="AX2625" t="str">
            <v/>
          </cell>
          <cell r="AY2625" t="str">
            <v/>
          </cell>
          <cell r="AZ2625" t="str">
            <v/>
          </cell>
          <cell r="BA2625" t="str">
            <v/>
          </cell>
          <cell r="BB2625" t="str">
            <v/>
          </cell>
          <cell r="BC2625" t="str">
            <v/>
          </cell>
        </row>
        <row r="2626">
          <cell r="AX2626" t="str">
            <v/>
          </cell>
          <cell r="AY2626" t="str">
            <v/>
          </cell>
          <cell r="AZ2626" t="str">
            <v/>
          </cell>
          <cell r="BA2626" t="str">
            <v/>
          </cell>
          <cell r="BB2626" t="str">
            <v/>
          </cell>
          <cell r="BC2626" t="str">
            <v/>
          </cell>
        </row>
        <row r="2627">
          <cell r="AX2627" t="str">
            <v/>
          </cell>
          <cell r="AY2627" t="str">
            <v/>
          </cell>
          <cell r="AZ2627" t="str">
            <v/>
          </cell>
          <cell r="BA2627" t="str">
            <v/>
          </cell>
          <cell r="BB2627" t="str">
            <v/>
          </cell>
          <cell r="BC2627" t="str">
            <v/>
          </cell>
        </row>
        <row r="2628">
          <cell r="AX2628" t="str">
            <v/>
          </cell>
          <cell r="AY2628" t="str">
            <v/>
          </cell>
          <cell r="AZ2628" t="str">
            <v/>
          </cell>
          <cell r="BA2628" t="str">
            <v/>
          </cell>
          <cell r="BB2628" t="str">
            <v/>
          </cell>
          <cell r="BC2628" t="str">
            <v/>
          </cell>
        </row>
        <row r="2629">
          <cell r="AX2629" t="str">
            <v/>
          </cell>
          <cell r="AY2629" t="str">
            <v/>
          </cell>
          <cell r="AZ2629" t="str">
            <v/>
          </cell>
          <cell r="BA2629" t="str">
            <v/>
          </cell>
          <cell r="BB2629" t="str">
            <v/>
          </cell>
          <cell r="BC2629" t="str">
            <v/>
          </cell>
        </row>
        <row r="2630">
          <cell r="AX2630" t="str">
            <v/>
          </cell>
          <cell r="AY2630" t="str">
            <v/>
          </cell>
          <cell r="AZ2630" t="str">
            <v/>
          </cell>
          <cell r="BA2630" t="str">
            <v/>
          </cell>
          <cell r="BB2630" t="str">
            <v/>
          </cell>
          <cell r="BC2630" t="str">
            <v/>
          </cell>
        </row>
        <row r="2631">
          <cell r="AX2631" t="str">
            <v/>
          </cell>
          <cell r="AY2631" t="str">
            <v/>
          </cell>
          <cell r="AZ2631" t="str">
            <v/>
          </cell>
          <cell r="BA2631" t="str">
            <v/>
          </cell>
          <cell r="BB2631" t="str">
            <v/>
          </cell>
          <cell r="BC2631" t="str">
            <v/>
          </cell>
        </row>
        <row r="2632">
          <cell r="AX2632" t="str">
            <v/>
          </cell>
          <cell r="AY2632" t="str">
            <v/>
          </cell>
          <cell r="AZ2632" t="str">
            <v/>
          </cell>
          <cell r="BA2632" t="str">
            <v/>
          </cell>
          <cell r="BB2632" t="str">
            <v/>
          </cell>
          <cell r="BC2632" t="str">
            <v/>
          </cell>
        </row>
        <row r="2633">
          <cell r="AX2633" t="str">
            <v/>
          </cell>
          <cell r="AY2633" t="str">
            <v/>
          </cell>
          <cell r="AZ2633" t="str">
            <v/>
          </cell>
          <cell r="BA2633" t="str">
            <v/>
          </cell>
          <cell r="BB2633" t="str">
            <v/>
          </cell>
          <cell r="BC2633" t="str">
            <v/>
          </cell>
        </row>
        <row r="2634">
          <cell r="AX2634" t="str">
            <v/>
          </cell>
          <cell r="AY2634" t="str">
            <v/>
          </cell>
          <cell r="AZ2634" t="str">
            <v/>
          </cell>
          <cell r="BA2634" t="str">
            <v/>
          </cell>
          <cell r="BB2634" t="str">
            <v/>
          </cell>
          <cell r="BC2634" t="str">
            <v/>
          </cell>
        </row>
        <row r="2635">
          <cell r="AX2635" t="str">
            <v/>
          </cell>
          <cell r="AY2635" t="str">
            <v/>
          </cell>
          <cell r="AZ2635" t="str">
            <v/>
          </cell>
          <cell r="BA2635" t="str">
            <v/>
          </cell>
          <cell r="BB2635" t="str">
            <v/>
          </cell>
          <cell r="BC2635" t="str">
            <v/>
          </cell>
        </row>
        <row r="2636">
          <cell r="AX2636" t="str">
            <v/>
          </cell>
          <cell r="AY2636" t="str">
            <v/>
          </cell>
          <cell r="AZ2636" t="str">
            <v/>
          </cell>
          <cell r="BA2636" t="str">
            <v/>
          </cell>
          <cell r="BB2636" t="str">
            <v/>
          </cell>
          <cell r="BC2636" t="str">
            <v/>
          </cell>
        </row>
        <row r="2637">
          <cell r="AX2637" t="str">
            <v/>
          </cell>
          <cell r="AY2637" t="str">
            <v/>
          </cell>
          <cell r="AZ2637" t="str">
            <v/>
          </cell>
          <cell r="BA2637" t="str">
            <v/>
          </cell>
          <cell r="BB2637" t="str">
            <v/>
          </cell>
          <cell r="BC2637" t="str">
            <v/>
          </cell>
        </row>
        <row r="2638">
          <cell r="AX2638" t="str">
            <v/>
          </cell>
          <cell r="AY2638" t="str">
            <v/>
          </cell>
          <cell r="AZ2638" t="str">
            <v/>
          </cell>
          <cell r="BA2638" t="str">
            <v/>
          </cell>
          <cell r="BB2638" t="str">
            <v/>
          </cell>
          <cell r="BC2638" t="str">
            <v/>
          </cell>
        </row>
        <row r="2639">
          <cell r="AX2639" t="str">
            <v/>
          </cell>
          <cell r="AY2639" t="str">
            <v/>
          </cell>
          <cell r="AZ2639" t="str">
            <v/>
          </cell>
          <cell r="BA2639" t="str">
            <v/>
          </cell>
          <cell r="BB2639" t="str">
            <v/>
          </cell>
          <cell r="BC2639" t="str">
            <v/>
          </cell>
        </row>
        <row r="2640">
          <cell r="AX2640" t="str">
            <v/>
          </cell>
          <cell r="AY2640" t="str">
            <v/>
          </cell>
          <cell r="AZ2640" t="str">
            <v/>
          </cell>
          <cell r="BA2640" t="str">
            <v/>
          </cell>
          <cell r="BB2640" t="str">
            <v/>
          </cell>
          <cell r="BC2640" t="str">
            <v/>
          </cell>
        </row>
        <row r="2641">
          <cell r="AX2641" t="str">
            <v/>
          </cell>
          <cell r="AY2641" t="str">
            <v/>
          </cell>
          <cell r="AZ2641" t="str">
            <v/>
          </cell>
          <cell r="BA2641" t="str">
            <v/>
          </cell>
          <cell r="BB2641" t="str">
            <v/>
          </cell>
          <cell r="BC2641" t="str">
            <v/>
          </cell>
        </row>
        <row r="2642">
          <cell r="AX2642" t="str">
            <v/>
          </cell>
          <cell r="AY2642" t="str">
            <v/>
          </cell>
          <cell r="AZ2642" t="str">
            <v/>
          </cell>
          <cell r="BA2642" t="str">
            <v/>
          </cell>
          <cell r="BB2642" t="str">
            <v/>
          </cell>
          <cell r="BC2642" t="str">
            <v/>
          </cell>
        </row>
        <row r="2643">
          <cell r="AX2643" t="str">
            <v/>
          </cell>
          <cell r="AY2643" t="str">
            <v/>
          </cell>
          <cell r="AZ2643" t="str">
            <v/>
          </cell>
          <cell r="BA2643" t="str">
            <v/>
          </cell>
          <cell r="BB2643" t="str">
            <v/>
          </cell>
          <cell r="BC2643" t="str">
            <v/>
          </cell>
        </row>
        <row r="2644">
          <cell r="AX2644" t="str">
            <v/>
          </cell>
          <cell r="AY2644" t="str">
            <v/>
          </cell>
          <cell r="AZ2644" t="str">
            <v/>
          </cell>
          <cell r="BA2644" t="str">
            <v/>
          </cell>
          <cell r="BB2644" t="str">
            <v/>
          </cell>
          <cell r="BC2644" t="str">
            <v/>
          </cell>
        </row>
        <row r="2645">
          <cell r="AX2645" t="str">
            <v/>
          </cell>
          <cell r="AY2645" t="str">
            <v/>
          </cell>
          <cell r="AZ2645" t="str">
            <v/>
          </cell>
          <cell r="BA2645" t="str">
            <v/>
          </cell>
          <cell r="BB2645" t="str">
            <v/>
          </cell>
          <cell r="BC2645" t="str">
            <v/>
          </cell>
        </row>
        <row r="2646">
          <cell r="AX2646" t="str">
            <v/>
          </cell>
          <cell r="AY2646" t="str">
            <v/>
          </cell>
          <cell r="AZ2646" t="str">
            <v/>
          </cell>
          <cell r="BA2646" t="str">
            <v/>
          </cell>
          <cell r="BB2646" t="str">
            <v/>
          </cell>
          <cell r="BC2646" t="str">
            <v/>
          </cell>
        </row>
        <row r="2647">
          <cell r="AX2647" t="str">
            <v/>
          </cell>
          <cell r="AY2647" t="str">
            <v/>
          </cell>
          <cell r="AZ2647" t="str">
            <v/>
          </cell>
          <cell r="BA2647" t="str">
            <v/>
          </cell>
          <cell r="BB2647" t="str">
            <v/>
          </cell>
          <cell r="BC2647" t="str">
            <v/>
          </cell>
        </row>
        <row r="2648">
          <cell r="AX2648" t="str">
            <v/>
          </cell>
          <cell r="AY2648" t="str">
            <v/>
          </cell>
          <cell r="AZ2648" t="str">
            <v/>
          </cell>
          <cell r="BA2648" t="str">
            <v/>
          </cell>
          <cell r="BB2648" t="str">
            <v/>
          </cell>
          <cell r="BC2648" t="str">
            <v/>
          </cell>
        </row>
        <row r="2649">
          <cell r="AX2649" t="str">
            <v/>
          </cell>
          <cell r="AY2649" t="str">
            <v/>
          </cell>
          <cell r="AZ2649" t="str">
            <v/>
          </cell>
          <cell r="BA2649" t="str">
            <v/>
          </cell>
          <cell r="BB2649" t="str">
            <v/>
          </cell>
          <cell r="BC2649" t="str">
            <v/>
          </cell>
        </row>
        <row r="2650">
          <cell r="AX2650" t="str">
            <v/>
          </cell>
          <cell r="AY2650" t="str">
            <v/>
          </cell>
          <cell r="AZ2650" t="str">
            <v/>
          </cell>
          <cell r="BA2650" t="str">
            <v/>
          </cell>
          <cell r="BB2650" t="str">
            <v/>
          </cell>
          <cell r="BC2650" t="str">
            <v/>
          </cell>
        </row>
        <row r="2651">
          <cell r="AX2651" t="str">
            <v/>
          </cell>
          <cell r="AY2651" t="str">
            <v/>
          </cell>
          <cell r="AZ2651" t="str">
            <v/>
          </cell>
          <cell r="BA2651" t="str">
            <v/>
          </cell>
          <cell r="BB2651" t="str">
            <v/>
          </cell>
          <cell r="BC2651" t="str">
            <v/>
          </cell>
        </row>
        <row r="2652">
          <cell r="AX2652" t="str">
            <v/>
          </cell>
          <cell r="AY2652" t="str">
            <v/>
          </cell>
          <cell r="AZ2652" t="str">
            <v/>
          </cell>
          <cell r="BA2652" t="str">
            <v/>
          </cell>
          <cell r="BB2652" t="str">
            <v/>
          </cell>
          <cell r="BC2652" t="str">
            <v/>
          </cell>
        </row>
        <row r="2653">
          <cell r="AX2653" t="str">
            <v/>
          </cell>
          <cell r="AY2653" t="str">
            <v/>
          </cell>
          <cell r="AZ2653" t="str">
            <v/>
          </cell>
          <cell r="BA2653" t="str">
            <v/>
          </cell>
          <cell r="BB2653" t="str">
            <v/>
          </cell>
          <cell r="BC2653" t="str">
            <v/>
          </cell>
        </row>
        <row r="2654">
          <cell r="AX2654" t="str">
            <v/>
          </cell>
          <cell r="AY2654" t="str">
            <v/>
          </cell>
          <cell r="AZ2654" t="str">
            <v/>
          </cell>
          <cell r="BA2654" t="str">
            <v/>
          </cell>
          <cell r="BB2654" t="str">
            <v/>
          </cell>
          <cell r="BC2654" t="str">
            <v/>
          </cell>
        </row>
        <row r="2655">
          <cell r="AX2655" t="str">
            <v/>
          </cell>
          <cell r="AY2655" t="str">
            <v/>
          </cell>
          <cell r="AZ2655" t="str">
            <v/>
          </cell>
          <cell r="BA2655" t="str">
            <v/>
          </cell>
          <cell r="BB2655" t="str">
            <v/>
          </cell>
          <cell r="BC2655" t="str">
            <v/>
          </cell>
        </row>
        <row r="2656">
          <cell r="AX2656" t="str">
            <v/>
          </cell>
          <cell r="AY2656" t="str">
            <v/>
          </cell>
          <cell r="AZ2656" t="str">
            <v/>
          </cell>
          <cell r="BA2656" t="str">
            <v/>
          </cell>
          <cell r="BB2656" t="str">
            <v/>
          </cell>
          <cell r="BC2656" t="str">
            <v/>
          </cell>
        </row>
        <row r="2657">
          <cell r="AX2657" t="str">
            <v/>
          </cell>
          <cell r="AY2657" t="str">
            <v/>
          </cell>
          <cell r="AZ2657" t="str">
            <v/>
          </cell>
          <cell r="BA2657" t="str">
            <v/>
          </cell>
          <cell r="BB2657" t="str">
            <v/>
          </cell>
          <cell r="BC2657" t="str">
            <v/>
          </cell>
        </row>
        <row r="2658">
          <cell r="AX2658" t="str">
            <v/>
          </cell>
          <cell r="AY2658" t="str">
            <v/>
          </cell>
          <cell r="AZ2658" t="str">
            <v/>
          </cell>
          <cell r="BA2658" t="str">
            <v/>
          </cell>
          <cell r="BB2658" t="str">
            <v/>
          </cell>
          <cell r="BC2658" t="str">
            <v/>
          </cell>
        </row>
        <row r="2659">
          <cell r="AX2659" t="str">
            <v/>
          </cell>
          <cell r="AY2659" t="str">
            <v/>
          </cell>
          <cell r="AZ2659" t="str">
            <v/>
          </cell>
          <cell r="BA2659" t="str">
            <v/>
          </cell>
          <cell r="BB2659" t="str">
            <v/>
          </cell>
          <cell r="BC2659" t="str">
            <v/>
          </cell>
        </row>
        <row r="2660">
          <cell r="AX2660" t="str">
            <v/>
          </cell>
          <cell r="AY2660" t="str">
            <v/>
          </cell>
          <cell r="AZ2660" t="str">
            <v/>
          </cell>
          <cell r="BA2660" t="str">
            <v/>
          </cell>
          <cell r="BB2660" t="str">
            <v/>
          </cell>
          <cell r="BC2660" t="str">
            <v/>
          </cell>
        </row>
        <row r="2661">
          <cell r="AX2661" t="str">
            <v/>
          </cell>
          <cell r="AY2661" t="str">
            <v/>
          </cell>
          <cell r="AZ2661" t="str">
            <v/>
          </cell>
          <cell r="BA2661" t="str">
            <v/>
          </cell>
          <cell r="BB2661" t="str">
            <v/>
          </cell>
          <cell r="BC2661" t="str">
            <v/>
          </cell>
        </row>
        <row r="2662">
          <cell r="AX2662" t="str">
            <v/>
          </cell>
          <cell r="AY2662" t="str">
            <v/>
          </cell>
          <cell r="AZ2662" t="str">
            <v/>
          </cell>
          <cell r="BA2662" t="str">
            <v/>
          </cell>
          <cell r="BB2662" t="str">
            <v/>
          </cell>
          <cell r="BC2662" t="str">
            <v/>
          </cell>
        </row>
        <row r="2663">
          <cell r="AX2663" t="str">
            <v/>
          </cell>
          <cell r="AY2663" t="str">
            <v/>
          </cell>
          <cell r="AZ2663" t="str">
            <v/>
          </cell>
          <cell r="BA2663" t="str">
            <v/>
          </cell>
          <cell r="BB2663" t="str">
            <v/>
          </cell>
          <cell r="BC2663" t="str">
            <v/>
          </cell>
        </row>
        <row r="2664">
          <cell r="AX2664" t="str">
            <v/>
          </cell>
          <cell r="AY2664" t="str">
            <v/>
          </cell>
          <cell r="AZ2664" t="str">
            <v/>
          </cell>
          <cell r="BA2664" t="str">
            <v/>
          </cell>
          <cell r="BB2664" t="str">
            <v/>
          </cell>
          <cell r="BC2664" t="str">
            <v/>
          </cell>
        </row>
        <row r="2665">
          <cell r="AX2665" t="str">
            <v/>
          </cell>
          <cell r="AY2665" t="str">
            <v/>
          </cell>
          <cell r="AZ2665" t="str">
            <v/>
          </cell>
          <cell r="BA2665" t="str">
            <v/>
          </cell>
          <cell r="BB2665" t="str">
            <v/>
          </cell>
          <cell r="BC2665" t="str">
            <v/>
          </cell>
        </row>
        <row r="2666">
          <cell r="AX2666" t="str">
            <v/>
          </cell>
          <cell r="AY2666" t="str">
            <v/>
          </cell>
          <cell r="AZ2666" t="str">
            <v/>
          </cell>
          <cell r="BA2666" t="str">
            <v/>
          </cell>
          <cell r="BB2666" t="str">
            <v/>
          </cell>
          <cell r="BC2666" t="str">
            <v/>
          </cell>
        </row>
        <row r="2667">
          <cell r="AX2667" t="str">
            <v/>
          </cell>
          <cell r="AY2667" t="str">
            <v/>
          </cell>
          <cell r="AZ2667" t="str">
            <v/>
          </cell>
          <cell r="BA2667" t="str">
            <v/>
          </cell>
          <cell r="BB2667" t="str">
            <v/>
          </cell>
          <cell r="BC2667" t="str">
            <v/>
          </cell>
        </row>
        <row r="2668">
          <cell r="AX2668" t="str">
            <v/>
          </cell>
          <cell r="AY2668" t="str">
            <v/>
          </cell>
          <cell r="AZ2668" t="str">
            <v/>
          </cell>
          <cell r="BA2668" t="str">
            <v/>
          </cell>
          <cell r="BB2668" t="str">
            <v/>
          </cell>
          <cell r="BC2668" t="str">
            <v/>
          </cell>
        </row>
        <row r="2669">
          <cell r="AX2669" t="str">
            <v/>
          </cell>
          <cell r="AY2669" t="str">
            <v/>
          </cell>
          <cell r="AZ2669" t="str">
            <v/>
          </cell>
          <cell r="BA2669" t="str">
            <v/>
          </cell>
          <cell r="BB2669" t="str">
            <v/>
          </cell>
          <cell r="BC2669" t="str">
            <v/>
          </cell>
        </row>
        <row r="2670">
          <cell r="AX2670" t="str">
            <v/>
          </cell>
          <cell r="AY2670" t="str">
            <v/>
          </cell>
          <cell r="AZ2670" t="str">
            <v/>
          </cell>
          <cell r="BA2670" t="str">
            <v/>
          </cell>
          <cell r="BB2670" t="str">
            <v/>
          </cell>
          <cell r="BC2670" t="str">
            <v/>
          </cell>
        </row>
        <row r="2671">
          <cell r="AX2671" t="str">
            <v/>
          </cell>
          <cell r="AY2671" t="str">
            <v/>
          </cell>
          <cell r="AZ2671" t="str">
            <v/>
          </cell>
          <cell r="BA2671" t="str">
            <v/>
          </cell>
          <cell r="BB2671" t="str">
            <v/>
          </cell>
          <cell r="BC2671" t="str">
            <v/>
          </cell>
        </row>
        <row r="2672">
          <cell r="AX2672" t="str">
            <v/>
          </cell>
          <cell r="AY2672" t="str">
            <v/>
          </cell>
          <cell r="AZ2672" t="str">
            <v/>
          </cell>
          <cell r="BA2672" t="str">
            <v/>
          </cell>
          <cell r="BB2672" t="str">
            <v/>
          </cell>
          <cell r="BC267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QryItem"/>
      <sheetName val="QryItem2"/>
      <sheetName val="Estimate"/>
      <sheetName val="Lists"/>
      <sheetName val="Store"/>
      <sheetName val="StoreProjectInfo"/>
      <sheetName val="Bridge"/>
      <sheetName val="Estimator"/>
      <sheetName val="94254_GENSUM_VBA_AASHTO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ROADWAY</v>
          </cell>
        </row>
        <row r="4">
          <cell r="B4" t="str">
            <v>ROADWAY ALTERNATES</v>
          </cell>
        </row>
        <row r="5">
          <cell r="B5" t="str">
            <v>EROSION CONTROL</v>
          </cell>
        </row>
        <row r="6">
          <cell r="B6" t="str">
            <v>EROSION CONTROL ALTERNATES</v>
          </cell>
        </row>
        <row r="7">
          <cell r="B7" t="str">
            <v>ENVIRONMENTAL / REMEDIATION</v>
          </cell>
        </row>
        <row r="8">
          <cell r="B8" t="str">
            <v>ENVIRONMENTAL / REMEDIATION ALTERNATES</v>
          </cell>
        </row>
        <row r="9">
          <cell r="B9" t="str">
            <v>DRAINAGE</v>
          </cell>
        </row>
        <row r="10">
          <cell r="B10" t="str">
            <v>DRAINAGE ALTERNATES</v>
          </cell>
        </row>
        <row r="11">
          <cell r="B11" t="str">
            <v>PAVEMENT</v>
          </cell>
        </row>
        <row r="12">
          <cell r="B12" t="str">
            <v>PAVEMENT ALTERNATES</v>
          </cell>
        </row>
        <row r="13">
          <cell r="B13" t="str">
            <v>WATER WORK</v>
          </cell>
        </row>
        <row r="14">
          <cell r="B14" t="str">
            <v>WATER WORK ALTERNATES</v>
          </cell>
        </row>
        <row r="15">
          <cell r="B15" t="str">
            <v>SANITARY SEWER</v>
          </cell>
        </row>
        <row r="16">
          <cell r="B16" t="str">
            <v>SANITARY SEWER ALTERNATES</v>
          </cell>
        </row>
        <row r="17">
          <cell r="B17" t="str">
            <v>LIGHTING</v>
          </cell>
        </row>
        <row r="18">
          <cell r="B18" t="str">
            <v>LIGHTING ALTERNATES</v>
          </cell>
        </row>
        <row r="19">
          <cell r="B19" t="str">
            <v>ELECTRICAL</v>
          </cell>
        </row>
        <row r="20">
          <cell r="B20" t="str">
            <v>ELECTRICAL ALTERNATES</v>
          </cell>
        </row>
        <row r="21">
          <cell r="B21" t="str">
            <v>OTHER UTILITIES</v>
          </cell>
        </row>
        <row r="22">
          <cell r="B22" t="str">
            <v>OTHER UTILITIES ALTERNATES</v>
          </cell>
        </row>
        <row r="23">
          <cell r="B23" t="str">
            <v>TRAFFIC SURVEILLANCE</v>
          </cell>
        </row>
        <row r="24">
          <cell r="B24" t="str">
            <v>TRAFFIC SURVEILLANCE ALTERNATES</v>
          </cell>
        </row>
        <row r="25">
          <cell r="B25" t="str">
            <v>TRAFFIC CONTROL</v>
          </cell>
        </row>
        <row r="26">
          <cell r="B26" t="str">
            <v>TRAFFIC CONTROL ALTERNATES</v>
          </cell>
        </row>
        <row r="27">
          <cell r="B27" t="str">
            <v>TRAFFIC SIGNALS</v>
          </cell>
        </row>
        <row r="28">
          <cell r="B28" t="str">
            <v>TRAFFIC SIGNALS ALTERNATES</v>
          </cell>
        </row>
        <row r="29">
          <cell r="B29" t="str">
            <v>LANDSCAPING</v>
          </cell>
        </row>
        <row r="30">
          <cell r="B30" t="str">
            <v>LANDSCAPING ALTERNATES</v>
          </cell>
        </row>
        <row r="31">
          <cell r="B31" t="str">
            <v>RETAINING WALLS (XXX)</v>
          </cell>
        </row>
        <row r="32">
          <cell r="B32" t="str">
            <v>RETAINING WALLS (XXX) ALTERNATES</v>
          </cell>
        </row>
        <row r="33">
          <cell r="B33" t="str">
            <v>BUILDING DEMOLITION</v>
          </cell>
        </row>
        <row r="34">
          <cell r="B34" t="str">
            <v>BUILDING DEMOLITION ALTERNATES</v>
          </cell>
        </row>
        <row r="35">
          <cell r="B35" t="str">
            <v>NOISE BARRIERS</v>
          </cell>
        </row>
        <row r="36">
          <cell r="B36" t="str">
            <v>NOISE BARRIERS ALTERNATES</v>
          </cell>
        </row>
        <row r="37">
          <cell r="B37" t="str">
            <v>STRUCTURE REPAIR (CTY-RTE-SECT or SFN)</v>
          </cell>
        </row>
        <row r="38">
          <cell r="B38" t="str">
            <v>STRUCTURE REPAIR (CTY-RTE-SECT or SFN) ALTERNATES</v>
          </cell>
        </row>
        <row r="39">
          <cell r="B39" t="str">
            <v>STRUCTURE 20 FOOT SPAN AND UNDER (CTY-RTE-SECT or SFN)</v>
          </cell>
        </row>
        <row r="40">
          <cell r="B40" t="str">
            <v>STRUCTURE 20 FOOT SPAN AND UNDER (CTY-RTE-SECT or SFN) ALTERNATES</v>
          </cell>
        </row>
        <row r="41">
          <cell r="B41" t="str">
            <v>STRUCTURE OVER 20 FOOT SPAN (CTY-RTE-SECT or SFN)</v>
          </cell>
        </row>
        <row r="42">
          <cell r="B42" t="str">
            <v>STRUCTURE OVER 20 FOOT SPAN (CTY-RTE-SECT or SFN) ALTERNATES</v>
          </cell>
        </row>
        <row r="43">
          <cell r="B43" t="str">
            <v>MISCELLANEOUS STRUCTURE</v>
          </cell>
        </row>
        <row r="44">
          <cell r="B44" t="str">
            <v>MISCELLANEOUS STRUCTURE ALTERNATES</v>
          </cell>
        </row>
        <row r="45">
          <cell r="B45" t="str">
            <v>MAINTENANCE OF TRAFFIC</v>
          </cell>
        </row>
        <row r="46">
          <cell r="B46" t="str">
            <v>MAINTENANCE OF TRAFFIC ALTERNATES</v>
          </cell>
        </row>
        <row r="47">
          <cell r="B47" t="str">
            <v>ITEMS OF WORK</v>
          </cell>
        </row>
        <row r="48">
          <cell r="B48" t="str">
            <v>ITEMS OF WORK ALTERNATES</v>
          </cell>
        </row>
        <row r="49">
          <cell r="B49" t="str">
            <v>ENGINEERING AND SURVEYING SERVICES</v>
          </cell>
        </row>
        <row r="50">
          <cell r="B50" t="str">
            <v>ENGINEERING AND SURVEYING SERVICES ALTERNATES</v>
          </cell>
        </row>
        <row r="51">
          <cell r="B51" t="str">
            <v>INCIDENTALS</v>
          </cell>
        </row>
      </sheetData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-50-0546_ SFN 1300946"/>
      <sheetName val="CLE-50-0546 Auto Table"/>
      <sheetName val="CLE-727-0263_SFN 1304747"/>
      <sheetName val="CLE-727-0263 Auto Table"/>
      <sheetName val="CLI-71-0031_SFN 1401416"/>
      <sheetName val="CLI-71-0031 Auto Table"/>
      <sheetName val="CLI-71-0407_ SFN 1401505"/>
      <sheetName val="CLI-71-0407 Auto Table"/>
      <sheetName val="CLI-73-0228_1402102"/>
      <sheetName val="CLI-73-0228 Auto Table"/>
      <sheetName val="CLI-134-1107_SFN 1402978"/>
      <sheetName val="CLI-134-1107 Auto Table"/>
      <sheetName val=" "/>
      <sheetName val="BUT-127-1198"/>
      <sheetName val="BUT-127-0728"/>
      <sheetName val="BUT-177-0469"/>
      <sheetName val="BUT-177-0529"/>
      <sheetName val="BUT-4-1580L"/>
      <sheetName val="BUT-4-1580R"/>
      <sheetName val="HAM-32-1.44"/>
      <sheetName val="WAR-48-8.63"/>
      <sheetName val="WAR-73-1818R"/>
      <sheetName val="WAR-73-1818L"/>
      <sheetName val="Sheet2"/>
      <sheetName val="Sheet3"/>
      <sheetName val="CLE-28-0175"/>
      <sheetName val="CLE-28-0227"/>
      <sheetName val="CLE-28-0259"/>
      <sheetName val="CLE-28-0282"/>
      <sheetName val="CLE-32-1214"/>
      <sheetName val="CLE-132-2473"/>
      <sheetName val="GRE-35-2297"/>
      <sheetName val="HAM-562-0227"/>
      <sheetName val="PRE-127-1718"/>
      <sheetName val="PRE-177-0486"/>
      <sheetName val="CLE-743-0466"/>
      <sheetName val="WAR-123-17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0">
          <cell r="I280" t="str">
            <v>End Crossframes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oward, Christopher" id="{7C82A21D-3BEC-4EEA-BE8E-D59DD78E1A09}" userId="S::10104161@id.ohio.gov::f41a9fe6-9299-468b-9a1f-cf0a5f6804d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0" dT="2024-05-29T15:11:18.89" personId="{7C82A21D-3BEC-4EEA-BE8E-D59DD78E1A09}" id="{F72E81E2-8068-4C64-9FB0-E05DB44BC06D}">
    <text>Modified Eqn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51807-8AE8-4E42-BD21-EA23ABE8AB83}">
  <dimension ref="A1:K465"/>
  <sheetViews>
    <sheetView zoomScaleNormal="100" workbookViewId="0">
      <selection activeCell="I18" sqref="I18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9.33203125" customWidth="1"/>
    <col min="11" max="11" width="9.10937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277"/>
      <c r="B1" s="278"/>
      <c r="C1" s="278"/>
      <c r="D1" s="279"/>
      <c r="E1" s="100" t="s">
        <v>132</v>
      </c>
      <c r="F1" s="280" t="s">
        <v>248</v>
      </c>
      <c r="G1" s="278"/>
      <c r="H1" s="278"/>
      <c r="I1" s="278"/>
      <c r="J1" s="281"/>
      <c r="K1" t="s">
        <v>29</v>
      </c>
    </row>
    <row r="2" spans="1:11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1" x14ac:dyDescent="0.3">
      <c r="A3" s="80">
        <v>202</v>
      </c>
      <c r="B3" s="87">
        <v>11203</v>
      </c>
      <c r="C3" s="91" t="str">
        <f t="shared" ref="C3" si="0">IF(D3="LUMP","LS",IF(SUM(F3:I3)=0,"",(SUM(F3:I3))))</f>
        <v>LS</v>
      </c>
      <c r="D3" s="89" t="s">
        <v>33</v>
      </c>
      <c r="E3" s="2" t="s">
        <v>77</v>
      </c>
      <c r="F3" s="91" t="s">
        <v>33</v>
      </c>
      <c r="G3" s="91" t="s">
        <v>33</v>
      </c>
      <c r="H3" s="91" t="s">
        <v>33</v>
      </c>
      <c r="I3" s="91"/>
      <c r="J3" s="77">
        <v>16</v>
      </c>
    </row>
    <row r="4" spans="1:11" x14ac:dyDescent="0.3">
      <c r="A4" s="80">
        <v>509</v>
      </c>
      <c r="B4" s="87">
        <v>25000</v>
      </c>
      <c r="C4" s="91">
        <f t="shared" ref="C4:C5" si="1">IF(D4="LUMP","LS",IF(SUM(F4:I4)=0,"",(SUM(F4:I4))))</f>
        <v>5720</v>
      </c>
      <c r="D4" s="89" t="s">
        <v>24</v>
      </c>
      <c r="E4" s="4" t="s">
        <v>352</v>
      </c>
      <c r="F4" s="91"/>
      <c r="G4" s="91"/>
      <c r="H4" s="91"/>
      <c r="I4" s="91">
        <v>5720</v>
      </c>
      <c r="J4" s="77"/>
    </row>
    <row r="5" spans="1:11" x14ac:dyDescent="0.3">
      <c r="A5" s="80">
        <v>510</v>
      </c>
      <c r="B5" s="87">
        <v>10001</v>
      </c>
      <c r="C5" s="91">
        <f t="shared" si="1"/>
        <v>266</v>
      </c>
      <c r="D5" s="89" t="s">
        <v>7</v>
      </c>
      <c r="E5" s="4" t="s">
        <v>366</v>
      </c>
      <c r="F5" s="91"/>
      <c r="G5" s="91"/>
      <c r="H5" s="91"/>
      <c r="I5" s="91">
        <v>266</v>
      </c>
      <c r="J5" s="77">
        <v>17</v>
      </c>
    </row>
    <row r="6" spans="1:11" x14ac:dyDescent="0.3">
      <c r="A6" s="80">
        <v>511</v>
      </c>
      <c r="B6" s="87">
        <v>53010</v>
      </c>
      <c r="C6" s="91">
        <f t="shared" ref="C6:C25" si="2">IF(D6="LUMP","LS",IF(SUM(F6:I6)=0,"",(SUM(F6:I6))))</f>
        <v>140</v>
      </c>
      <c r="D6" s="89" t="s">
        <v>26</v>
      </c>
      <c r="E6" s="4" t="s">
        <v>296</v>
      </c>
      <c r="F6" s="91"/>
      <c r="G6" s="91"/>
      <c r="H6" s="91"/>
      <c r="I6" s="91">
        <v>140</v>
      </c>
      <c r="J6" s="77">
        <v>22</v>
      </c>
    </row>
    <row r="7" spans="1:11" x14ac:dyDescent="0.3">
      <c r="A7" s="80" t="s">
        <v>46</v>
      </c>
      <c r="B7" s="87">
        <v>10100</v>
      </c>
      <c r="C7" s="91">
        <f t="shared" si="2"/>
        <v>1456</v>
      </c>
      <c r="D7" s="90" t="s">
        <v>8</v>
      </c>
      <c r="E7" s="4" t="s">
        <v>78</v>
      </c>
      <c r="F7" s="91">
        <v>152</v>
      </c>
      <c r="G7" s="91">
        <v>465</v>
      </c>
      <c r="H7" s="91">
        <v>349</v>
      </c>
      <c r="I7" s="91">
        <v>490</v>
      </c>
      <c r="J7" s="77"/>
    </row>
    <row r="8" spans="1:11" x14ac:dyDescent="0.3">
      <c r="A8" s="80">
        <v>512</v>
      </c>
      <c r="B8" s="87">
        <v>10600</v>
      </c>
      <c r="C8" s="91">
        <f t="shared" si="2"/>
        <v>8</v>
      </c>
      <c r="D8" s="89" t="s">
        <v>6</v>
      </c>
      <c r="E8" s="4" t="s">
        <v>95</v>
      </c>
      <c r="F8" s="91">
        <v>8</v>
      </c>
      <c r="G8" s="91"/>
      <c r="H8" s="91"/>
      <c r="I8" s="91"/>
      <c r="J8" s="77"/>
    </row>
    <row r="9" spans="1:11" x14ac:dyDescent="0.3">
      <c r="A9" s="80">
        <v>512</v>
      </c>
      <c r="B9" s="87">
        <v>73500</v>
      </c>
      <c r="C9" s="91">
        <f t="shared" si="2"/>
        <v>1788</v>
      </c>
      <c r="D9" s="89" t="s">
        <v>8</v>
      </c>
      <c r="E9" s="4" t="s">
        <v>88</v>
      </c>
      <c r="F9" s="91"/>
      <c r="G9" s="91"/>
      <c r="H9" s="91">
        <v>1788</v>
      </c>
      <c r="I9" s="91"/>
      <c r="J9" s="77"/>
    </row>
    <row r="10" spans="1:11" x14ac:dyDescent="0.3">
      <c r="A10" s="80">
        <v>512</v>
      </c>
      <c r="B10" s="87">
        <v>74000</v>
      </c>
      <c r="C10" s="91">
        <f t="shared" si="2"/>
        <v>5.5</v>
      </c>
      <c r="D10" s="89" t="s">
        <v>8</v>
      </c>
      <c r="E10" s="4" t="s">
        <v>37</v>
      </c>
      <c r="F10" s="91">
        <v>5.5</v>
      </c>
      <c r="G10" s="91"/>
      <c r="H10" s="91"/>
      <c r="I10" s="91"/>
      <c r="J10" s="77"/>
    </row>
    <row r="11" spans="1:11" x14ac:dyDescent="0.3">
      <c r="A11" s="82" t="s">
        <v>140</v>
      </c>
      <c r="B11" s="87">
        <v>95000</v>
      </c>
      <c r="C11" s="91">
        <f t="shared" ref="C11:C12" si="3">IF(D11="LUMP","LS",IF(SUM(F11:I11)=0,"",(SUM(F11:I11))))</f>
        <v>42</v>
      </c>
      <c r="D11" s="89" t="s">
        <v>6</v>
      </c>
      <c r="E11" s="4" t="s">
        <v>375</v>
      </c>
      <c r="F11" s="91"/>
      <c r="G11" s="91"/>
      <c r="H11" s="94">
        <v>42</v>
      </c>
      <c r="I11" s="107"/>
      <c r="J11" s="77"/>
    </row>
    <row r="12" spans="1:11" x14ac:dyDescent="0.3">
      <c r="A12" s="82" t="s">
        <v>140</v>
      </c>
      <c r="B12" s="87">
        <v>95000</v>
      </c>
      <c r="C12" s="91">
        <f t="shared" si="3"/>
        <v>112</v>
      </c>
      <c r="D12" s="89" t="s">
        <v>6</v>
      </c>
      <c r="E12" s="4" t="s">
        <v>376</v>
      </c>
      <c r="F12" s="91"/>
      <c r="G12" s="91"/>
      <c r="H12" s="94">
        <v>112</v>
      </c>
      <c r="I12" s="107"/>
      <c r="J12" s="77"/>
    </row>
    <row r="13" spans="1:11" x14ac:dyDescent="0.3">
      <c r="A13" s="82" t="s">
        <v>140</v>
      </c>
      <c r="B13" s="87">
        <v>95020</v>
      </c>
      <c r="C13" s="91" t="str">
        <f t="shared" si="2"/>
        <v>LS</v>
      </c>
      <c r="D13" s="89" t="s">
        <v>33</v>
      </c>
      <c r="E13" s="4" t="s">
        <v>141</v>
      </c>
      <c r="F13" s="91"/>
      <c r="G13" s="91" t="s">
        <v>33</v>
      </c>
      <c r="H13" s="94"/>
      <c r="I13" s="91"/>
      <c r="J13" s="77">
        <v>16</v>
      </c>
    </row>
    <row r="14" spans="1:11" x14ac:dyDescent="0.3">
      <c r="A14" s="82" t="s">
        <v>140</v>
      </c>
      <c r="B14" s="87">
        <v>95030</v>
      </c>
      <c r="C14" s="91">
        <f t="shared" si="2"/>
        <v>14</v>
      </c>
      <c r="D14" s="89" t="s">
        <v>7</v>
      </c>
      <c r="E14" s="4" t="s">
        <v>374</v>
      </c>
      <c r="F14" s="91"/>
      <c r="G14" s="91"/>
      <c r="H14" s="94">
        <v>14</v>
      </c>
      <c r="I14" s="107"/>
      <c r="J14" s="77"/>
    </row>
    <row r="15" spans="1:11" x14ac:dyDescent="0.3">
      <c r="A15" s="82" t="s">
        <v>79</v>
      </c>
      <c r="B15" s="87">
        <v>50</v>
      </c>
      <c r="C15" s="91">
        <f t="shared" si="2"/>
        <v>27851</v>
      </c>
      <c r="D15" s="89" t="s">
        <v>10</v>
      </c>
      <c r="E15" s="4" t="s">
        <v>80</v>
      </c>
      <c r="F15" s="91"/>
      <c r="G15" s="91">
        <v>1510</v>
      </c>
      <c r="H15" s="91">
        <v>26341</v>
      </c>
      <c r="I15" s="107"/>
      <c r="J15" s="77"/>
    </row>
    <row r="16" spans="1:11" x14ac:dyDescent="0.3">
      <c r="A16" s="82" t="s">
        <v>79</v>
      </c>
      <c r="B16" s="87">
        <v>56</v>
      </c>
      <c r="C16" s="91">
        <f t="shared" si="2"/>
        <v>27851</v>
      </c>
      <c r="D16" s="89" t="s">
        <v>10</v>
      </c>
      <c r="E16" s="4" t="s">
        <v>101</v>
      </c>
      <c r="F16" s="91"/>
      <c r="G16" s="91">
        <v>1510</v>
      </c>
      <c r="H16" s="91">
        <v>26341</v>
      </c>
      <c r="I16" s="107"/>
      <c r="J16" s="77"/>
    </row>
    <row r="17" spans="1:10" x14ac:dyDescent="0.3">
      <c r="A17" s="82" t="s">
        <v>79</v>
      </c>
      <c r="B17" s="87">
        <v>60</v>
      </c>
      <c r="C17" s="91">
        <f t="shared" si="2"/>
        <v>27851</v>
      </c>
      <c r="D17" s="89" t="s">
        <v>10</v>
      </c>
      <c r="E17" s="4" t="s">
        <v>102</v>
      </c>
      <c r="F17" s="91"/>
      <c r="G17" s="91">
        <v>1510</v>
      </c>
      <c r="H17" s="91">
        <v>26341</v>
      </c>
      <c r="I17" s="107"/>
      <c r="J17" s="77"/>
    </row>
    <row r="18" spans="1:10" x14ac:dyDescent="0.3">
      <c r="A18" s="82" t="s">
        <v>79</v>
      </c>
      <c r="B18" s="87">
        <v>66</v>
      </c>
      <c r="C18" s="91">
        <f t="shared" si="2"/>
        <v>27851</v>
      </c>
      <c r="D18" s="89" t="s">
        <v>10</v>
      </c>
      <c r="E18" s="4" t="s">
        <v>103</v>
      </c>
      <c r="F18" s="91"/>
      <c r="G18" s="91">
        <v>1510</v>
      </c>
      <c r="H18" s="91">
        <v>26341</v>
      </c>
      <c r="I18" s="107"/>
      <c r="J18" s="77"/>
    </row>
    <row r="19" spans="1:10" x14ac:dyDescent="0.3">
      <c r="A19" s="82" t="s">
        <v>79</v>
      </c>
      <c r="B19" s="87">
        <v>504</v>
      </c>
      <c r="C19" s="91">
        <f t="shared" si="2"/>
        <v>35</v>
      </c>
      <c r="D19" s="89" t="s">
        <v>262</v>
      </c>
      <c r="E19" s="4" t="s">
        <v>173</v>
      </c>
      <c r="F19" s="91"/>
      <c r="G19" s="91">
        <v>2</v>
      </c>
      <c r="H19" s="91">
        <v>33</v>
      </c>
      <c r="I19" s="107"/>
      <c r="J19" s="77"/>
    </row>
    <row r="20" spans="1:10" x14ac:dyDescent="0.3">
      <c r="A20" s="82" t="s">
        <v>79</v>
      </c>
      <c r="B20" s="87">
        <v>10000</v>
      </c>
      <c r="C20" s="91">
        <f t="shared" si="2"/>
        <v>24</v>
      </c>
      <c r="D20" s="89" t="s">
        <v>7</v>
      </c>
      <c r="E20" s="4" t="s">
        <v>84</v>
      </c>
      <c r="F20" s="91"/>
      <c r="G20" s="91">
        <v>2</v>
      </c>
      <c r="H20" s="91">
        <v>22</v>
      </c>
      <c r="I20" s="107"/>
      <c r="J20" s="77"/>
    </row>
    <row r="21" spans="1:10" x14ac:dyDescent="0.3">
      <c r="A21" s="82" t="s">
        <v>50</v>
      </c>
      <c r="B21" s="87">
        <v>13200</v>
      </c>
      <c r="C21" s="91">
        <f t="shared" si="2"/>
        <v>128</v>
      </c>
      <c r="D21" s="89" t="s">
        <v>10</v>
      </c>
      <c r="E21" s="4" t="s">
        <v>363</v>
      </c>
      <c r="F21" s="91"/>
      <c r="G21" s="91"/>
      <c r="H21" s="94"/>
      <c r="I21" s="91">
        <v>128</v>
      </c>
      <c r="J21" s="77"/>
    </row>
    <row r="22" spans="1:10" x14ac:dyDescent="0.3">
      <c r="A22" s="82" t="s">
        <v>91</v>
      </c>
      <c r="B22" s="87">
        <v>11100</v>
      </c>
      <c r="C22" s="91">
        <f t="shared" si="2"/>
        <v>27</v>
      </c>
      <c r="D22" s="89" t="s">
        <v>10</v>
      </c>
      <c r="E22" s="4" t="s">
        <v>92</v>
      </c>
      <c r="F22" s="91">
        <v>27</v>
      </c>
      <c r="G22" s="91"/>
      <c r="H22" s="94"/>
      <c r="I22" s="91"/>
      <c r="J22" s="77"/>
    </row>
    <row r="23" spans="1:10" x14ac:dyDescent="0.3">
      <c r="A23" s="80">
        <v>519</v>
      </c>
      <c r="B23" s="87">
        <v>12300</v>
      </c>
      <c r="C23" s="91">
        <f t="shared" si="2"/>
        <v>24</v>
      </c>
      <c r="D23" s="110" t="s">
        <v>8</v>
      </c>
      <c r="E23" s="4" t="s">
        <v>97</v>
      </c>
      <c r="F23" s="91">
        <v>24</v>
      </c>
      <c r="G23" s="91"/>
      <c r="H23" s="91"/>
      <c r="I23" s="91"/>
      <c r="J23" s="77"/>
    </row>
    <row r="24" spans="1:10" x14ac:dyDescent="0.3">
      <c r="A24" s="212">
        <v>530</v>
      </c>
      <c r="B24" s="208">
        <v>200</v>
      </c>
      <c r="C24" s="91" t="str">
        <f t="shared" si="2"/>
        <v>LS</v>
      </c>
      <c r="D24" s="110" t="s">
        <v>33</v>
      </c>
      <c r="E24" s="42" t="s">
        <v>354</v>
      </c>
      <c r="F24" s="209"/>
      <c r="G24" s="209"/>
      <c r="H24" s="209" t="s">
        <v>33</v>
      </c>
      <c r="I24" s="209" t="s">
        <v>33</v>
      </c>
      <c r="J24" s="213"/>
    </row>
    <row r="25" spans="1:10" ht="15" thickBot="1" x14ac:dyDescent="0.35">
      <c r="A25" s="83">
        <v>530</v>
      </c>
      <c r="B25" s="88">
        <v>200</v>
      </c>
      <c r="C25" s="95" t="str">
        <f t="shared" si="2"/>
        <v>LS</v>
      </c>
      <c r="D25" s="214" t="s">
        <v>33</v>
      </c>
      <c r="E25" s="5" t="s">
        <v>100</v>
      </c>
      <c r="F25" s="95"/>
      <c r="G25" s="95"/>
      <c r="H25" s="95" t="s">
        <v>33</v>
      </c>
      <c r="I25" s="95"/>
      <c r="J25" s="96">
        <v>16</v>
      </c>
    </row>
    <row r="26" spans="1:10" x14ac:dyDescent="0.3">
      <c r="A26" s="84"/>
      <c r="B26" s="84"/>
      <c r="F26"/>
      <c r="G26"/>
      <c r="H26"/>
      <c r="I26"/>
    </row>
    <row r="27" spans="1:10" x14ac:dyDescent="0.3">
      <c r="A27" s="84"/>
      <c r="B27" s="84"/>
      <c r="F27"/>
      <c r="G27"/>
      <c r="H27"/>
      <c r="I27"/>
    </row>
    <row r="28" spans="1:10" x14ac:dyDescent="0.3">
      <c r="A28" s="84"/>
      <c r="B28" s="84"/>
      <c r="F28"/>
      <c r="G28"/>
      <c r="H28"/>
      <c r="I28"/>
    </row>
    <row r="29" spans="1:10" x14ac:dyDescent="0.3">
      <c r="A29" s="84"/>
      <c r="B29" s="84"/>
      <c r="F29"/>
      <c r="G29"/>
      <c r="H29"/>
      <c r="I29"/>
    </row>
    <row r="30" spans="1:10" x14ac:dyDescent="0.3">
      <c r="A30" s="84"/>
      <c r="B30" s="84"/>
      <c r="F30"/>
      <c r="G30"/>
      <c r="H30"/>
      <c r="I30"/>
    </row>
    <row r="31" spans="1:10" x14ac:dyDescent="0.3">
      <c r="A31" s="84"/>
      <c r="B31" s="84"/>
      <c r="F31"/>
      <c r="G31"/>
      <c r="H31"/>
      <c r="I31"/>
    </row>
    <row r="32" spans="1:10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ht="15" customHeight="1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ht="7.5" customHeight="1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ht="7.5" customHeight="1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ht="7.5" customHeight="1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ht="7.5" customHeight="1" x14ac:dyDescent="0.3">
      <c r="A96" s="84"/>
      <c r="B96" s="84"/>
      <c r="F96"/>
      <c r="G96"/>
      <c r="H96"/>
      <c r="I96"/>
    </row>
    <row r="97" spans="1:9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ht="7.5" customHeight="1" x14ac:dyDescent="0.3">
      <c r="A115" s="84"/>
      <c r="B115" s="84"/>
      <c r="F115"/>
      <c r="G115"/>
      <c r="H115"/>
      <c r="I115"/>
    </row>
    <row r="116" spans="1:9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ht="7.5" customHeight="1" x14ac:dyDescent="0.3">
      <c r="A134" s="84"/>
      <c r="B134" s="84"/>
      <c r="F134"/>
      <c r="G134"/>
      <c r="H134"/>
      <c r="I134"/>
    </row>
    <row r="135" spans="1:9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ht="7.5" customHeight="1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ht="7.5" customHeight="1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x14ac:dyDescent="0.3">
      <c r="A190" s="84"/>
      <c r="B190" s="84"/>
      <c r="F190"/>
      <c r="G190"/>
      <c r="H190"/>
      <c r="I190"/>
    </row>
    <row r="191" spans="1:9" ht="7.5" customHeight="1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ht="7.5" customHeight="1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ht="7.5" customHeight="1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ht="7.5" customHeight="1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ht="7.5" customHeight="1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ht="7.5" customHeight="1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ht="7.5" customHeight="1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ht="7.5" customHeight="1" x14ac:dyDescent="0.3">
      <c r="A310" s="84"/>
      <c r="B310" s="84"/>
      <c r="F310"/>
      <c r="G310"/>
      <c r="H310"/>
      <c r="I310"/>
    </row>
    <row r="311" spans="1:9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ht="7.5" customHeight="1" x14ac:dyDescent="0.3">
      <c r="A325" s="84"/>
      <c r="B325" s="84"/>
      <c r="F325"/>
      <c r="G325"/>
      <c r="H325"/>
      <c r="I325"/>
    </row>
    <row r="326" spans="1:9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x14ac:dyDescent="0.3">
      <c r="A328" s="84"/>
      <c r="B328" s="84"/>
      <c r="F328"/>
      <c r="G328"/>
      <c r="H328"/>
      <c r="I328"/>
    </row>
    <row r="329" spans="1:9" ht="7.5" customHeight="1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ht="7.5" customHeight="1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x14ac:dyDescent="0.3">
      <c r="A340" s="84"/>
      <c r="B340" s="84"/>
      <c r="F340"/>
      <c r="G340"/>
      <c r="H340"/>
      <c r="I340"/>
    </row>
    <row r="341" spans="1:9" ht="7.5" customHeight="1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x14ac:dyDescent="0.3">
      <c r="A344" s="84"/>
      <c r="B344" s="84"/>
      <c r="F344"/>
      <c r="G344"/>
      <c r="H344"/>
      <c r="I344"/>
    </row>
    <row r="345" spans="1:9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x14ac:dyDescent="0.3">
      <c r="A348" s="84"/>
      <c r="B348" s="84"/>
      <c r="F348"/>
      <c r="G348"/>
      <c r="H348"/>
      <c r="I348"/>
    </row>
    <row r="349" spans="1:9" ht="7.5" customHeight="1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x14ac:dyDescent="0.3">
      <c r="A352" s="84"/>
      <c r="B352" s="84"/>
      <c r="F352"/>
      <c r="G352"/>
      <c r="H352"/>
      <c r="I352"/>
    </row>
    <row r="353" spans="1:9" x14ac:dyDescent="0.3">
      <c r="A353" s="84"/>
      <c r="B353" s="84"/>
      <c r="F353"/>
      <c r="G353"/>
      <c r="H353"/>
      <c r="I353"/>
    </row>
    <row r="354" spans="1:9" ht="7.5" customHeight="1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x14ac:dyDescent="0.3">
      <c r="A356" s="84"/>
      <c r="B356" s="84"/>
      <c r="F356"/>
      <c r="G356"/>
      <c r="H356"/>
      <c r="I356"/>
    </row>
    <row r="357" spans="1:9" x14ac:dyDescent="0.3">
      <c r="A357" s="84"/>
      <c r="B357" s="84"/>
      <c r="F357"/>
      <c r="G357"/>
      <c r="H357"/>
      <c r="I357"/>
    </row>
    <row r="358" spans="1:9" x14ac:dyDescent="0.3">
      <c r="A358" s="84"/>
      <c r="B358" s="84"/>
      <c r="F358"/>
      <c r="G358"/>
      <c r="H358"/>
      <c r="I358"/>
    </row>
    <row r="359" spans="1:9" ht="7.5" customHeight="1" x14ac:dyDescent="0.3">
      <c r="A359" s="84"/>
      <c r="B359" s="84"/>
      <c r="F359"/>
      <c r="G359"/>
      <c r="H359"/>
      <c r="I359"/>
    </row>
    <row r="360" spans="1:9" x14ac:dyDescent="0.3">
      <c r="A360" s="84"/>
      <c r="B360" s="84"/>
      <c r="F360"/>
      <c r="G360"/>
      <c r="H360"/>
      <c r="I360"/>
    </row>
    <row r="361" spans="1:9" x14ac:dyDescent="0.3">
      <c r="A361" s="84"/>
      <c r="B361" s="84"/>
      <c r="F361"/>
      <c r="G361"/>
      <c r="H361"/>
      <c r="I361"/>
    </row>
    <row r="362" spans="1:9" x14ac:dyDescent="0.3">
      <c r="A362" s="84"/>
      <c r="B362" s="84"/>
      <c r="F362"/>
      <c r="G362"/>
      <c r="H362"/>
      <c r="I362"/>
    </row>
    <row r="363" spans="1:9" ht="7.5" customHeight="1" x14ac:dyDescent="0.3">
      <c r="A363" s="84"/>
      <c r="B363" s="84"/>
      <c r="F363"/>
      <c r="G363"/>
      <c r="H363"/>
      <c r="I363"/>
    </row>
    <row r="364" spans="1:9" x14ac:dyDescent="0.3">
      <c r="A364" s="84"/>
      <c r="B364" s="84"/>
      <c r="F364"/>
      <c r="G364"/>
      <c r="H364"/>
      <c r="I364"/>
    </row>
    <row r="365" spans="1:9" x14ac:dyDescent="0.3">
      <c r="A365" s="84"/>
      <c r="B365" s="84"/>
      <c r="F365"/>
      <c r="G365"/>
      <c r="H365"/>
      <c r="I365"/>
    </row>
    <row r="366" spans="1:9" x14ac:dyDescent="0.3">
      <c r="A366" s="84"/>
      <c r="B366" s="84"/>
      <c r="F366"/>
      <c r="G366"/>
      <c r="H366"/>
      <c r="I366"/>
    </row>
    <row r="367" spans="1:9" ht="7.5" customHeight="1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x14ac:dyDescent="0.3">
      <c r="A369" s="84"/>
      <c r="B369" s="84"/>
      <c r="F369"/>
      <c r="G369"/>
      <c r="H369"/>
      <c r="I369"/>
    </row>
    <row r="370" spans="1:9" x14ac:dyDescent="0.3">
      <c r="A370" s="84"/>
      <c r="B370" s="84"/>
      <c r="F370"/>
      <c r="G370"/>
      <c r="H370"/>
      <c r="I370"/>
    </row>
    <row r="371" spans="1:9" ht="7.5" customHeight="1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x14ac:dyDescent="0.3">
      <c r="A373" s="84"/>
      <c r="B373" s="84"/>
      <c r="F373"/>
      <c r="G373"/>
      <c r="H373"/>
      <c r="I373"/>
    </row>
    <row r="374" spans="1:9" x14ac:dyDescent="0.3">
      <c r="A374" s="84"/>
      <c r="B374" s="84"/>
      <c r="F374"/>
      <c r="G374"/>
      <c r="H374"/>
      <c r="I374"/>
    </row>
    <row r="375" spans="1:9" ht="7.5" customHeight="1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x14ac:dyDescent="0.3">
      <c r="A378" s="84"/>
      <c r="B378" s="84"/>
      <c r="F378"/>
      <c r="G378"/>
      <c r="H378"/>
      <c r="I378"/>
    </row>
    <row r="379" spans="1:9" ht="7.5" customHeight="1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x14ac:dyDescent="0.3">
      <c r="A382" s="84"/>
      <c r="B382" s="84"/>
      <c r="F382"/>
      <c r="G382"/>
      <c r="H382"/>
      <c r="I382"/>
    </row>
    <row r="383" spans="1:9" ht="7.5" customHeight="1" x14ac:dyDescent="0.3">
      <c r="A383" s="84"/>
      <c r="B383" s="84"/>
      <c r="F383"/>
      <c r="G383"/>
      <c r="H383"/>
      <c r="I383"/>
    </row>
    <row r="384" spans="1:9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ht="7.5" customHeight="1" x14ac:dyDescent="0.3">
      <c r="A387" s="84"/>
      <c r="B387" s="84"/>
      <c r="F387"/>
      <c r="G387"/>
      <c r="H387"/>
      <c r="I387"/>
    </row>
    <row r="388" spans="1:9" x14ac:dyDescent="0.3">
      <c r="A388" s="84"/>
      <c r="B388" s="84"/>
      <c r="F388"/>
      <c r="G388"/>
      <c r="H388"/>
      <c r="I388"/>
    </row>
    <row r="389" spans="1:9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ht="7.5" customHeight="1" x14ac:dyDescent="0.3">
      <c r="A392" s="84"/>
      <c r="B392" s="84"/>
      <c r="F392"/>
      <c r="G392"/>
      <c r="H392"/>
      <c r="I392"/>
    </row>
    <row r="393" spans="1:9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ht="7.5" customHeight="1" x14ac:dyDescent="0.3">
      <c r="A396" s="84"/>
      <c r="B396" s="84"/>
      <c r="F396"/>
      <c r="G396"/>
      <c r="H396"/>
      <c r="I396"/>
    </row>
    <row r="397" spans="1:9" x14ac:dyDescent="0.3">
      <c r="A397" s="84"/>
      <c r="B397" s="84"/>
      <c r="F397"/>
      <c r="G397"/>
      <c r="H397"/>
      <c r="I397"/>
    </row>
    <row r="398" spans="1:9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x14ac:dyDescent="0.3">
      <c r="A401" s="84"/>
      <c r="B401" s="84"/>
      <c r="F401"/>
      <c r="G401"/>
      <c r="H401"/>
      <c r="I401"/>
    </row>
    <row r="402" spans="1:9" ht="7.5" customHeight="1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x14ac:dyDescent="0.3">
      <c r="A406" s="84"/>
      <c r="B406" s="84"/>
      <c r="F406"/>
      <c r="G406"/>
      <c r="H406"/>
      <c r="I406"/>
    </row>
    <row r="407" spans="1:9" ht="7.5" customHeight="1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ht="7.5" customHeight="1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x14ac:dyDescent="0.3">
      <c r="A415" s="84"/>
      <c r="B415" s="84"/>
      <c r="F415"/>
      <c r="G415"/>
      <c r="H415"/>
      <c r="I415"/>
    </row>
    <row r="416" spans="1:9" ht="7.5" customHeight="1" x14ac:dyDescent="0.3">
      <c r="A416" s="84"/>
      <c r="B416" s="84"/>
      <c r="F416"/>
      <c r="G416"/>
      <c r="H416"/>
      <c r="I416"/>
    </row>
    <row r="417" spans="1:9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ht="7.5" customHeight="1" x14ac:dyDescent="0.3">
      <c r="A420" s="84"/>
      <c r="B420" s="84"/>
      <c r="F420"/>
      <c r="G420"/>
      <c r="H420"/>
      <c r="I420"/>
    </row>
    <row r="421" spans="1:9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ht="7.5" customHeight="1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ht="7.5" customHeight="1" x14ac:dyDescent="0.3">
      <c r="A429" s="84"/>
      <c r="B429" s="84"/>
      <c r="F429"/>
      <c r="G429"/>
      <c r="H429"/>
      <c r="I429"/>
    </row>
    <row r="430" spans="1:9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ht="7.5" customHeight="1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ht="7.5" customHeight="1" x14ac:dyDescent="0.3">
      <c r="A439" s="84"/>
      <c r="B439" s="84"/>
      <c r="F439"/>
      <c r="G439"/>
      <c r="H439"/>
      <c r="I439"/>
    </row>
    <row r="440" spans="1:9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x14ac:dyDescent="0.3">
      <c r="A443" s="84"/>
      <c r="B443" s="84"/>
      <c r="F443"/>
      <c r="G443"/>
      <c r="H443"/>
      <c r="I443"/>
    </row>
    <row r="444" spans="1:9" ht="7.5" customHeight="1" x14ac:dyDescent="0.3">
      <c r="A444" s="84"/>
      <c r="B444" s="84"/>
      <c r="F444"/>
      <c r="G444"/>
      <c r="H444"/>
      <c r="I444"/>
    </row>
    <row r="445" spans="1:9" x14ac:dyDescent="0.3">
      <c r="A445" s="84"/>
      <c r="B445" s="84"/>
      <c r="F445"/>
      <c r="G445"/>
      <c r="H445"/>
      <c r="I445"/>
    </row>
    <row r="446" spans="1:9" x14ac:dyDescent="0.3">
      <c r="A446" s="84"/>
      <c r="B446" s="84"/>
      <c r="F446"/>
      <c r="G446"/>
      <c r="H446"/>
      <c r="I446"/>
    </row>
    <row r="447" spans="1:9" x14ac:dyDescent="0.3">
      <c r="A447" s="84"/>
      <c r="B447" s="84"/>
      <c r="F447"/>
      <c r="G447"/>
      <c r="H447"/>
      <c r="I447"/>
    </row>
    <row r="448" spans="1:9" x14ac:dyDescent="0.3">
      <c r="A448" s="84"/>
      <c r="B448" s="84"/>
      <c r="F448"/>
      <c r="G448"/>
      <c r="H448"/>
      <c r="I448"/>
    </row>
    <row r="449" spans="1:9" x14ac:dyDescent="0.3">
      <c r="A449" s="84"/>
      <c r="B449" s="84"/>
      <c r="F449"/>
      <c r="G449"/>
      <c r="H449"/>
      <c r="I449"/>
    </row>
    <row r="450" spans="1:9" x14ac:dyDescent="0.3">
      <c r="A450" s="84"/>
      <c r="B450" s="84"/>
      <c r="F450"/>
      <c r="G450"/>
      <c r="H450"/>
      <c r="I450"/>
    </row>
    <row r="451" spans="1:9" ht="7.5" customHeight="1" x14ac:dyDescent="0.3">
      <c r="A451" s="84"/>
      <c r="B451" s="84"/>
      <c r="F451"/>
      <c r="G451"/>
      <c r="H451"/>
      <c r="I451"/>
    </row>
    <row r="452" spans="1:9" x14ac:dyDescent="0.3">
      <c r="A452" s="84"/>
      <c r="B452" s="84"/>
      <c r="F452"/>
      <c r="G452"/>
      <c r="H452"/>
      <c r="I452"/>
    </row>
    <row r="453" spans="1:9" x14ac:dyDescent="0.3">
      <c r="A453" s="84"/>
      <c r="B453" s="84"/>
      <c r="F453"/>
      <c r="G453"/>
      <c r="H453"/>
      <c r="I453"/>
    </row>
    <row r="454" spans="1:9" x14ac:dyDescent="0.3">
      <c r="A454" s="84"/>
      <c r="B454" s="84"/>
      <c r="F454"/>
      <c r="G454"/>
      <c r="H454"/>
      <c r="I454"/>
    </row>
    <row r="455" spans="1:9" x14ac:dyDescent="0.3">
      <c r="A455" s="84"/>
      <c r="B455" s="84"/>
      <c r="F455"/>
      <c r="G455"/>
      <c r="H455"/>
      <c r="I455"/>
    </row>
    <row r="456" spans="1:9" x14ac:dyDescent="0.3">
      <c r="A456" s="84"/>
      <c r="B456" s="84"/>
      <c r="F456"/>
      <c r="G456"/>
      <c r="H456"/>
      <c r="I456"/>
    </row>
    <row r="457" spans="1:9" x14ac:dyDescent="0.3">
      <c r="A457" s="84"/>
      <c r="B457" s="84"/>
      <c r="F457"/>
      <c r="G457"/>
      <c r="H457"/>
      <c r="I457"/>
    </row>
    <row r="458" spans="1:9" ht="7.5" customHeight="1" x14ac:dyDescent="0.3">
      <c r="A458" s="84"/>
      <c r="B458" s="84"/>
      <c r="F458"/>
      <c r="G458"/>
      <c r="H458"/>
      <c r="I458"/>
    </row>
    <row r="459" spans="1:9" x14ac:dyDescent="0.3">
      <c r="A459" s="84"/>
      <c r="B459" s="84"/>
      <c r="F459"/>
      <c r="G459"/>
      <c r="H459"/>
      <c r="I459"/>
    </row>
    <row r="460" spans="1:9" x14ac:dyDescent="0.3">
      <c r="A460" s="84"/>
      <c r="B460" s="84"/>
      <c r="F460"/>
      <c r="G460"/>
      <c r="H460"/>
      <c r="I460"/>
    </row>
    <row r="461" spans="1:9" x14ac:dyDescent="0.3">
      <c r="A461" s="84"/>
      <c r="B461" s="84"/>
      <c r="F461"/>
      <c r="G461"/>
      <c r="H461"/>
      <c r="I461"/>
    </row>
    <row r="462" spans="1:9" x14ac:dyDescent="0.3">
      <c r="A462" s="84"/>
      <c r="B462" s="84"/>
      <c r="F462"/>
      <c r="G462"/>
      <c r="H462"/>
      <c r="I462"/>
    </row>
    <row r="463" spans="1:9" x14ac:dyDescent="0.3">
      <c r="A463" s="84"/>
      <c r="B463" s="84"/>
      <c r="F463"/>
      <c r="G463"/>
      <c r="H463"/>
      <c r="I463"/>
    </row>
    <row r="464" spans="1:9" x14ac:dyDescent="0.3">
      <c r="A464" s="84"/>
      <c r="B464" s="84"/>
      <c r="F464"/>
      <c r="G464"/>
      <c r="H464"/>
      <c r="I464"/>
    </row>
    <row r="465" spans="1:9" ht="7.5" customHeight="1" x14ac:dyDescent="0.3">
      <c r="A465" s="84"/>
      <c r="B465" s="84"/>
      <c r="F465"/>
      <c r="G465"/>
      <c r="H465"/>
      <c r="I465"/>
    </row>
  </sheetData>
  <sortState xmlns:xlrd2="http://schemas.microsoft.com/office/spreadsheetml/2017/richdata2" ref="B3:J23">
    <sortCondition ref="B3:B23"/>
    <sortCondition ref="C3:C23"/>
  </sortState>
  <mergeCells count="2">
    <mergeCell ref="A1:D1"/>
    <mergeCell ref="F1:J1"/>
  </mergeCells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26E5-6FC2-455D-A273-A38D761201FF}">
  <dimension ref="A1:M163"/>
  <sheetViews>
    <sheetView topLeftCell="A10" workbookViewId="0">
      <selection activeCell="A20" sqref="A20"/>
    </sheetView>
  </sheetViews>
  <sheetFormatPr defaultRowHeight="14.4" x14ac:dyDescent="0.3"/>
  <sheetData>
    <row r="1" spans="1:4" x14ac:dyDescent="0.3">
      <c r="A1" s="114" t="s">
        <v>104</v>
      </c>
    </row>
    <row r="3" spans="1:4" x14ac:dyDescent="0.3">
      <c r="A3" s="6" t="s">
        <v>283</v>
      </c>
    </row>
    <row r="5" spans="1:4" x14ac:dyDescent="0.3">
      <c r="A5" s="6" t="s">
        <v>105</v>
      </c>
    </row>
    <row r="7" spans="1:4" x14ac:dyDescent="0.3">
      <c r="A7" s="6" t="s">
        <v>341</v>
      </c>
    </row>
    <row r="9" spans="1:4" x14ac:dyDescent="0.3">
      <c r="A9" s="6" t="s">
        <v>364</v>
      </c>
    </row>
    <row r="10" spans="1:4" x14ac:dyDescent="0.3">
      <c r="A10" t="s">
        <v>367</v>
      </c>
      <c r="C10">
        <v>82</v>
      </c>
      <c r="D10" t="s">
        <v>7</v>
      </c>
    </row>
    <row r="11" spans="1:4" x14ac:dyDescent="0.3">
      <c r="A11" t="s">
        <v>368</v>
      </c>
      <c r="C11" s="115">
        <v>64</v>
      </c>
      <c r="D11" s="115" t="s">
        <v>7</v>
      </c>
    </row>
    <row r="12" spans="1:4" x14ac:dyDescent="0.3">
      <c r="C12">
        <f>SUM(C10:C11)</f>
        <v>146</v>
      </c>
      <c r="D12" t="s">
        <v>7</v>
      </c>
    </row>
    <row r="14" spans="1:4" x14ac:dyDescent="0.3">
      <c r="A14" t="s">
        <v>369</v>
      </c>
      <c r="C14">
        <v>95</v>
      </c>
      <c r="D14" t="s">
        <v>7</v>
      </c>
    </row>
    <row r="15" spans="1:4" x14ac:dyDescent="0.3">
      <c r="A15" t="s">
        <v>370</v>
      </c>
      <c r="C15" s="115">
        <v>32</v>
      </c>
      <c r="D15" s="115" t="s">
        <v>7</v>
      </c>
    </row>
    <row r="16" spans="1:4" x14ac:dyDescent="0.3">
      <c r="C16">
        <f>SUM(C14:C15)</f>
        <v>127</v>
      </c>
      <c r="D16" t="s">
        <v>7</v>
      </c>
    </row>
    <row r="18" spans="1:5" x14ac:dyDescent="0.3">
      <c r="A18" s="1" t="s">
        <v>360</v>
      </c>
      <c r="B18" s="1"/>
      <c r="C18" s="1">
        <f>C12+C16</f>
        <v>273</v>
      </c>
    </row>
    <row r="20" spans="1:5" x14ac:dyDescent="0.3">
      <c r="A20" s="6" t="s">
        <v>390</v>
      </c>
    </row>
    <row r="22" spans="1:5" x14ac:dyDescent="0.3">
      <c r="A22" t="s">
        <v>286</v>
      </c>
    </row>
    <row r="23" spans="1:5" x14ac:dyDescent="0.3">
      <c r="A23" t="s">
        <v>108</v>
      </c>
      <c r="D23">
        <v>60.4</v>
      </c>
      <c r="E23" t="s">
        <v>6</v>
      </c>
    </row>
    <row r="24" spans="1:5" x14ac:dyDescent="0.3">
      <c r="A24" t="s">
        <v>109</v>
      </c>
      <c r="D24">
        <v>1.75</v>
      </c>
      <c r="E24" t="s">
        <v>6</v>
      </c>
    </row>
    <row r="25" spans="1:5" x14ac:dyDescent="0.3">
      <c r="A25" t="s">
        <v>110</v>
      </c>
      <c r="D25">
        <v>2</v>
      </c>
      <c r="E25" t="s">
        <v>6</v>
      </c>
    </row>
    <row r="26" spans="1:5" x14ac:dyDescent="0.3">
      <c r="A26" t="s">
        <v>287</v>
      </c>
      <c r="D26" s="115">
        <v>2</v>
      </c>
      <c r="E26" s="115"/>
    </row>
    <row r="27" spans="1:5" x14ac:dyDescent="0.3">
      <c r="D27">
        <f>D23*D24*D25*D26</f>
        <v>422.8</v>
      </c>
      <c r="E27" t="s">
        <v>43</v>
      </c>
    </row>
    <row r="28" spans="1:5" x14ac:dyDescent="0.3">
      <c r="D28">
        <f>D27/27</f>
        <v>15.65925925925926</v>
      </c>
      <c r="E28" t="s">
        <v>26</v>
      </c>
    </row>
    <row r="30" spans="1:5" x14ac:dyDescent="0.3">
      <c r="A30" t="s">
        <v>288</v>
      </c>
    </row>
    <row r="31" spans="1:5" x14ac:dyDescent="0.3">
      <c r="A31" t="s">
        <v>125</v>
      </c>
      <c r="D31">
        <v>58.6</v>
      </c>
      <c r="E31" t="s">
        <v>6</v>
      </c>
    </row>
    <row r="32" spans="1:5" x14ac:dyDescent="0.3">
      <c r="A32" t="s">
        <v>109</v>
      </c>
      <c r="D32">
        <v>2</v>
      </c>
      <c r="E32" t="s">
        <v>6</v>
      </c>
    </row>
    <row r="33" spans="1:5" x14ac:dyDescent="0.3">
      <c r="A33" t="s">
        <v>110</v>
      </c>
      <c r="D33">
        <f>10.5/12</f>
        <v>0.875</v>
      </c>
      <c r="E33" t="s">
        <v>6</v>
      </c>
    </row>
    <row r="34" spans="1:5" x14ac:dyDescent="0.3">
      <c r="A34" t="s">
        <v>289</v>
      </c>
      <c r="D34" s="115">
        <v>2</v>
      </c>
      <c r="E34" s="115" t="s">
        <v>7</v>
      </c>
    </row>
    <row r="35" spans="1:5" x14ac:dyDescent="0.3">
      <c r="D35" s="116">
        <f>D31*D32*D33*D34</f>
        <v>205.1</v>
      </c>
      <c r="E35" t="s">
        <v>112</v>
      </c>
    </row>
    <row r="36" spans="1:5" x14ac:dyDescent="0.3">
      <c r="D36" s="116">
        <f>D35/27</f>
        <v>7.5962962962962957</v>
      </c>
      <c r="E36" t="s">
        <v>26</v>
      </c>
    </row>
    <row r="38" spans="1:5" x14ac:dyDescent="0.3">
      <c r="A38" s="6" t="s">
        <v>113</v>
      </c>
    </row>
    <row r="40" spans="1:5" x14ac:dyDescent="0.3">
      <c r="A40" t="s">
        <v>344</v>
      </c>
    </row>
    <row r="41" spans="1:5" x14ac:dyDescent="0.3">
      <c r="A41" t="s">
        <v>115</v>
      </c>
      <c r="C41">
        <v>3</v>
      </c>
      <c r="D41" t="s">
        <v>6</v>
      </c>
    </row>
    <row r="42" spans="1:5" x14ac:dyDescent="0.3">
      <c r="A42" t="s">
        <v>290</v>
      </c>
      <c r="C42">
        <v>10.75</v>
      </c>
      <c r="D42" t="s">
        <v>6</v>
      </c>
    </row>
    <row r="43" spans="1:5" x14ac:dyDescent="0.3">
      <c r="A43" t="s">
        <v>343</v>
      </c>
      <c r="C43" s="206">
        <v>4</v>
      </c>
      <c r="D43" t="s">
        <v>7</v>
      </c>
    </row>
    <row r="44" spans="1:5" x14ac:dyDescent="0.3">
      <c r="A44" t="s">
        <v>117</v>
      </c>
      <c r="C44" s="206">
        <f>C41*C42*C43</f>
        <v>129</v>
      </c>
      <c r="D44" t="s">
        <v>10</v>
      </c>
    </row>
    <row r="45" spans="1:5" x14ac:dyDescent="0.3">
      <c r="C45">
        <f>C44/9</f>
        <v>14.333333333333334</v>
      </c>
      <c r="D45" t="s">
        <v>8</v>
      </c>
    </row>
    <row r="47" spans="1:5" x14ac:dyDescent="0.3">
      <c r="A47" t="s">
        <v>291</v>
      </c>
    </row>
    <row r="48" spans="1:5" x14ac:dyDescent="0.3">
      <c r="A48" t="s">
        <v>115</v>
      </c>
      <c r="C48">
        <f>1.85</f>
        <v>1.85</v>
      </c>
      <c r="D48" t="s">
        <v>6</v>
      </c>
    </row>
    <row r="49" spans="1:6" x14ac:dyDescent="0.3">
      <c r="A49" t="s">
        <v>290</v>
      </c>
      <c r="C49">
        <f>7+1</f>
        <v>8</v>
      </c>
      <c r="D49" t="s">
        <v>6</v>
      </c>
    </row>
    <row r="50" spans="1:6" x14ac:dyDescent="0.3">
      <c r="A50" t="s">
        <v>343</v>
      </c>
      <c r="C50" s="206">
        <v>4</v>
      </c>
      <c r="D50" t="s">
        <v>7</v>
      </c>
    </row>
    <row r="51" spans="1:6" x14ac:dyDescent="0.3">
      <c r="A51" t="s">
        <v>117</v>
      </c>
      <c r="C51" s="206">
        <f>C48*C49*C50</f>
        <v>59.2</v>
      </c>
      <c r="D51" t="s">
        <v>10</v>
      </c>
    </row>
    <row r="52" spans="1:6" x14ac:dyDescent="0.3">
      <c r="C52">
        <f>C51/9</f>
        <v>6.5777777777777784</v>
      </c>
      <c r="D52" t="s">
        <v>8</v>
      </c>
    </row>
    <row r="54" spans="1:6" x14ac:dyDescent="0.3">
      <c r="A54" t="s">
        <v>346</v>
      </c>
    </row>
    <row r="55" spans="1:6" x14ac:dyDescent="0.3">
      <c r="A55" t="s">
        <v>347</v>
      </c>
      <c r="C55">
        <f>(4*4)+(3*3)+(5*4)+(5*5)+(4*4)+(2.33*60)</f>
        <v>225.8</v>
      </c>
      <c r="D55" t="s">
        <v>10</v>
      </c>
    </row>
    <row r="56" spans="1:6" x14ac:dyDescent="0.3">
      <c r="C56">
        <f>C55/9</f>
        <v>25.088888888888889</v>
      </c>
      <c r="D56" t="s">
        <v>8</v>
      </c>
    </row>
    <row r="58" spans="1:6" x14ac:dyDescent="0.3">
      <c r="A58" t="s">
        <v>348</v>
      </c>
    </row>
    <row r="59" spans="1:6" x14ac:dyDescent="0.3">
      <c r="A59" t="s">
        <v>347</v>
      </c>
      <c r="C59">
        <f>(4*4)+(4*3)+(2.33*60)</f>
        <v>167.8</v>
      </c>
      <c r="D59" t="s">
        <v>10</v>
      </c>
    </row>
    <row r="60" spans="1:6" x14ac:dyDescent="0.3">
      <c r="C60">
        <f>C59/9</f>
        <v>18.644444444444446</v>
      </c>
      <c r="D60" t="s">
        <v>8</v>
      </c>
    </row>
    <row r="63" spans="1:6" x14ac:dyDescent="0.3">
      <c r="A63" t="s">
        <v>349</v>
      </c>
      <c r="D63">
        <f>ROUNDUP(C45,0)*1.5</f>
        <v>22.5</v>
      </c>
      <c r="E63" t="s">
        <v>8</v>
      </c>
      <c r="F63" t="s">
        <v>351</v>
      </c>
    </row>
    <row r="64" spans="1:6" x14ac:dyDescent="0.3">
      <c r="A64" t="s">
        <v>350</v>
      </c>
      <c r="D64" s="115">
        <f>ROUNDUP((C52+C56+C60),0)*1.5</f>
        <v>76.5</v>
      </c>
      <c r="E64" s="115" t="s">
        <v>8</v>
      </c>
      <c r="F64" t="s">
        <v>351</v>
      </c>
    </row>
    <row r="65" spans="1:5" x14ac:dyDescent="0.3">
      <c r="D65">
        <f>SUM(D63:D64)</f>
        <v>99</v>
      </c>
      <c r="E65" t="s">
        <v>8</v>
      </c>
    </row>
    <row r="67" spans="1:5" ht="15.6" customHeight="1" x14ac:dyDescent="0.3">
      <c r="A67" s="6" t="s">
        <v>118</v>
      </c>
    </row>
    <row r="69" spans="1:5" x14ac:dyDescent="0.3">
      <c r="A69" t="s">
        <v>344</v>
      </c>
    </row>
    <row r="70" spans="1:5" x14ac:dyDescent="0.3">
      <c r="A70" t="s">
        <v>115</v>
      </c>
      <c r="C70">
        <f>1</f>
        <v>1</v>
      </c>
      <c r="D70" t="s">
        <v>6</v>
      </c>
    </row>
    <row r="71" spans="1:5" x14ac:dyDescent="0.3">
      <c r="A71" t="s">
        <v>290</v>
      </c>
      <c r="C71">
        <v>8</v>
      </c>
      <c r="D71" t="s">
        <v>6</v>
      </c>
    </row>
    <row r="72" spans="1:5" x14ac:dyDescent="0.3">
      <c r="A72" t="s">
        <v>343</v>
      </c>
      <c r="C72" s="206">
        <v>4</v>
      </c>
      <c r="D72" t="s">
        <v>7</v>
      </c>
    </row>
    <row r="73" spans="1:5" x14ac:dyDescent="0.3">
      <c r="A73" t="s">
        <v>117</v>
      </c>
      <c r="C73" s="206">
        <f>C70*C71*C72</f>
        <v>32</v>
      </c>
      <c r="D73" t="s">
        <v>10</v>
      </c>
    </row>
    <row r="74" spans="1:5" x14ac:dyDescent="0.3">
      <c r="C74">
        <f>C73/9</f>
        <v>3.5555555555555554</v>
      </c>
      <c r="D74" t="s">
        <v>8</v>
      </c>
    </row>
    <row r="76" spans="1:5" x14ac:dyDescent="0.3">
      <c r="A76" t="s">
        <v>345</v>
      </c>
    </row>
    <row r="77" spans="1:5" x14ac:dyDescent="0.3">
      <c r="A77" t="s">
        <v>115</v>
      </c>
      <c r="C77">
        <v>0</v>
      </c>
      <c r="D77" t="s">
        <v>6</v>
      </c>
    </row>
    <row r="78" spans="1:5" x14ac:dyDescent="0.3">
      <c r="A78" t="s">
        <v>290</v>
      </c>
      <c r="C78">
        <v>10.75</v>
      </c>
      <c r="D78" t="s">
        <v>6</v>
      </c>
    </row>
    <row r="79" spans="1:5" x14ac:dyDescent="0.3">
      <c r="A79" t="s">
        <v>343</v>
      </c>
      <c r="C79" s="206">
        <v>4</v>
      </c>
      <c r="D79" t="s">
        <v>7</v>
      </c>
    </row>
    <row r="80" spans="1:5" x14ac:dyDescent="0.3">
      <c r="A80" t="s">
        <v>117</v>
      </c>
      <c r="C80" s="206">
        <f>C77*C78*C79</f>
        <v>0</v>
      </c>
      <c r="D80" t="s">
        <v>10</v>
      </c>
    </row>
    <row r="81" spans="1:6" x14ac:dyDescent="0.3">
      <c r="C81">
        <f>C80/9</f>
        <v>0</v>
      </c>
      <c r="D81" t="s">
        <v>8</v>
      </c>
    </row>
    <row r="83" spans="1:6" x14ac:dyDescent="0.3">
      <c r="A83" t="s">
        <v>346</v>
      </c>
    </row>
    <row r="84" spans="1:6" x14ac:dyDescent="0.3">
      <c r="A84" t="s">
        <v>347</v>
      </c>
      <c r="C84">
        <f>(4*4-2*2)+(3*3-1*1)+(5*4-3*1)+(5*5-3*3)+(4*4-2*2)+(1*60)</f>
        <v>125</v>
      </c>
      <c r="D84" t="s">
        <v>10</v>
      </c>
    </row>
    <row r="85" spans="1:6" x14ac:dyDescent="0.3">
      <c r="C85">
        <f>C84/9</f>
        <v>13.888888888888889</v>
      </c>
      <c r="D85" t="s">
        <v>8</v>
      </c>
    </row>
    <row r="87" spans="1:6" x14ac:dyDescent="0.3">
      <c r="A87" t="s">
        <v>348</v>
      </c>
    </row>
    <row r="88" spans="1:6" x14ac:dyDescent="0.3">
      <c r="A88" t="s">
        <v>347</v>
      </c>
      <c r="C88">
        <f>(4*4-2*2)+(4*3-2*1)+(1*60)</f>
        <v>82</v>
      </c>
      <c r="D88" t="s">
        <v>10</v>
      </c>
    </row>
    <row r="89" spans="1:6" x14ac:dyDescent="0.3">
      <c r="C89">
        <f>C88/9</f>
        <v>9.1111111111111107</v>
      </c>
      <c r="D89" t="s">
        <v>8</v>
      </c>
    </row>
    <row r="92" spans="1:6" x14ac:dyDescent="0.3">
      <c r="A92" t="s">
        <v>349</v>
      </c>
      <c r="D92">
        <f>ROUNDUP(C74,0)*1.5</f>
        <v>6</v>
      </c>
      <c r="E92" t="s">
        <v>8</v>
      </c>
      <c r="F92" t="s">
        <v>351</v>
      </c>
    </row>
    <row r="93" spans="1:6" x14ac:dyDescent="0.3">
      <c r="A93" t="s">
        <v>350</v>
      </c>
      <c r="D93" s="115">
        <f>ROUNDUP((C81+C85+C89),0)*1.5</f>
        <v>34.5</v>
      </c>
      <c r="E93" s="115" t="s">
        <v>8</v>
      </c>
      <c r="F93" t="s">
        <v>351</v>
      </c>
    </row>
    <row r="94" spans="1:6" x14ac:dyDescent="0.3">
      <c r="D94">
        <f>SUM(D92:D93)</f>
        <v>40.5</v>
      </c>
      <c r="E94" t="s">
        <v>8</v>
      </c>
    </row>
    <row r="98" spans="1:10" x14ac:dyDescent="0.3">
      <c r="A98" s="6" t="s">
        <v>119</v>
      </c>
    </row>
    <row r="100" spans="1:10" x14ac:dyDescent="0.3">
      <c r="A100" t="s">
        <v>120</v>
      </c>
      <c r="C100">
        <v>183.06</v>
      </c>
      <c r="D100" t="s">
        <v>6</v>
      </c>
    </row>
    <row r="101" spans="1:10" x14ac:dyDescent="0.3">
      <c r="A101" t="s">
        <v>121</v>
      </c>
      <c r="C101">
        <v>51</v>
      </c>
      <c r="D101" t="s">
        <v>6</v>
      </c>
    </row>
    <row r="102" spans="1:10" x14ac:dyDescent="0.3">
      <c r="A102" t="s">
        <v>117</v>
      </c>
      <c r="C102">
        <f>C100*C101</f>
        <v>9336.06</v>
      </c>
      <c r="D102" t="s">
        <v>10</v>
      </c>
    </row>
    <row r="103" spans="1:10" x14ac:dyDescent="0.3">
      <c r="C103">
        <f>C102/9</f>
        <v>1037.3399999999999</v>
      </c>
      <c r="D103" t="s">
        <v>8</v>
      </c>
    </row>
    <row r="107" spans="1:10" x14ac:dyDescent="0.3">
      <c r="A107" s="118" t="s">
        <v>122</v>
      </c>
    </row>
    <row r="108" spans="1:10" x14ac:dyDescent="0.3">
      <c r="J108" s="119"/>
    </row>
    <row r="112" spans="1:10" x14ac:dyDescent="0.3">
      <c r="A112" s="6" t="s">
        <v>123</v>
      </c>
    </row>
    <row r="113" spans="1:5" x14ac:dyDescent="0.3">
      <c r="A113" s="6"/>
    </row>
    <row r="114" spans="1:5" x14ac:dyDescent="0.3">
      <c r="A114" t="s">
        <v>124</v>
      </c>
    </row>
    <row r="115" spans="1:5" x14ac:dyDescent="0.3">
      <c r="A115" t="s">
        <v>115</v>
      </c>
      <c r="D115" t="s">
        <v>6</v>
      </c>
    </row>
    <row r="116" spans="1:5" x14ac:dyDescent="0.3">
      <c r="A116" t="s">
        <v>125</v>
      </c>
      <c r="D116" t="s">
        <v>6</v>
      </c>
    </row>
    <row r="117" spans="1:5" x14ac:dyDescent="0.3">
      <c r="A117" t="s">
        <v>117</v>
      </c>
      <c r="C117">
        <f>(4+1+6+9+4)*1.5</f>
        <v>36</v>
      </c>
      <c r="D117" t="s">
        <v>10</v>
      </c>
      <c r="E117" s="215">
        <v>1.5</v>
      </c>
    </row>
    <row r="118" spans="1:5" x14ac:dyDescent="0.3">
      <c r="C118">
        <f>C117/9</f>
        <v>4</v>
      </c>
      <c r="D118" t="s">
        <v>8</v>
      </c>
    </row>
    <row r="121" spans="1:5" x14ac:dyDescent="0.3">
      <c r="A121" t="s">
        <v>126</v>
      </c>
    </row>
    <row r="122" spans="1:5" x14ac:dyDescent="0.3">
      <c r="A122" t="s">
        <v>115</v>
      </c>
      <c r="D122" t="s">
        <v>6</v>
      </c>
    </row>
    <row r="123" spans="1:5" x14ac:dyDescent="0.3">
      <c r="A123" t="s">
        <v>125</v>
      </c>
      <c r="D123" t="s">
        <v>6</v>
      </c>
    </row>
    <row r="124" spans="1:5" x14ac:dyDescent="0.3">
      <c r="A124" t="s">
        <v>117</v>
      </c>
      <c r="C124">
        <f>(4+2)*1.5</f>
        <v>9</v>
      </c>
      <c r="D124" t="s">
        <v>10</v>
      </c>
    </row>
    <row r="125" spans="1:5" x14ac:dyDescent="0.3">
      <c r="C125">
        <f>C124/9</f>
        <v>1</v>
      </c>
      <c r="D125" t="s">
        <v>8</v>
      </c>
    </row>
    <row r="126" spans="1:5" x14ac:dyDescent="0.3">
      <c r="A126" s="6"/>
    </row>
    <row r="127" spans="1:5" x14ac:dyDescent="0.3">
      <c r="A127" t="s">
        <v>114</v>
      </c>
    </row>
    <row r="128" spans="1:5" x14ac:dyDescent="0.3">
      <c r="A128" t="s">
        <v>115</v>
      </c>
    </row>
    <row r="129" spans="1:4" x14ac:dyDescent="0.3">
      <c r="A129" t="s">
        <v>116</v>
      </c>
    </row>
    <row r="130" spans="1:4" x14ac:dyDescent="0.3">
      <c r="A130" t="s">
        <v>117</v>
      </c>
      <c r="C130" s="117">
        <f>(2*2+4*1+3*1)*0</f>
        <v>0</v>
      </c>
      <c r="D130" t="s">
        <v>10</v>
      </c>
    </row>
    <row r="131" spans="1:4" x14ac:dyDescent="0.3">
      <c r="C131">
        <f>C130/9</f>
        <v>0</v>
      </c>
      <c r="D131" t="s">
        <v>8</v>
      </c>
    </row>
    <row r="133" spans="1:4" x14ac:dyDescent="0.3">
      <c r="A133" t="s">
        <v>359</v>
      </c>
      <c r="C133">
        <f>C117+C124</f>
        <v>45</v>
      </c>
      <c r="D133" t="s">
        <v>10</v>
      </c>
    </row>
    <row r="135" spans="1:4" x14ac:dyDescent="0.3">
      <c r="A135" s="6" t="s">
        <v>127</v>
      </c>
    </row>
    <row r="136" spans="1:4" x14ac:dyDescent="0.3">
      <c r="A136" s="6"/>
    </row>
    <row r="137" spans="1:4" x14ac:dyDescent="0.3">
      <c r="A137" t="s">
        <v>128</v>
      </c>
    </row>
    <row r="138" spans="1:4" x14ac:dyDescent="0.3">
      <c r="A138" t="s">
        <v>115</v>
      </c>
      <c r="C138">
        <v>55.4</v>
      </c>
      <c r="D138" t="s">
        <v>6</v>
      </c>
    </row>
    <row r="139" spans="1:4" x14ac:dyDescent="0.3">
      <c r="A139" t="s">
        <v>125</v>
      </c>
      <c r="C139">
        <v>0</v>
      </c>
      <c r="D139" t="s">
        <v>6</v>
      </c>
    </row>
    <row r="140" spans="1:4" x14ac:dyDescent="0.3">
      <c r="A140" t="s">
        <v>117</v>
      </c>
      <c r="C140">
        <f>C138*C139</f>
        <v>0</v>
      </c>
      <c r="D140" t="s">
        <v>10</v>
      </c>
    </row>
    <row r="141" spans="1:4" x14ac:dyDescent="0.3">
      <c r="C141">
        <f>C140/9</f>
        <v>0</v>
      </c>
      <c r="D141" t="s">
        <v>8</v>
      </c>
    </row>
    <row r="144" spans="1:4" x14ac:dyDescent="0.3">
      <c r="A144" t="s">
        <v>129</v>
      </c>
    </row>
    <row r="145" spans="1:5" x14ac:dyDescent="0.3">
      <c r="A145" t="s">
        <v>115</v>
      </c>
      <c r="C145">
        <v>55.4</v>
      </c>
      <c r="D145" t="s">
        <v>6</v>
      </c>
    </row>
    <row r="146" spans="1:5" x14ac:dyDescent="0.3">
      <c r="A146" t="s">
        <v>125</v>
      </c>
      <c r="C146">
        <v>0</v>
      </c>
      <c r="D146" t="s">
        <v>6</v>
      </c>
    </row>
    <row r="147" spans="1:5" x14ac:dyDescent="0.3">
      <c r="A147" t="s">
        <v>117</v>
      </c>
      <c r="C147">
        <f>C145*C146</f>
        <v>0</v>
      </c>
      <c r="D147" t="s">
        <v>10</v>
      </c>
    </row>
    <row r="148" spans="1:5" x14ac:dyDescent="0.3">
      <c r="C148">
        <f>C147/9</f>
        <v>0</v>
      </c>
      <c r="D148" t="s">
        <v>8</v>
      </c>
    </row>
    <row r="150" spans="1:5" x14ac:dyDescent="0.3">
      <c r="A150" t="s">
        <v>131</v>
      </c>
    </row>
    <row r="151" spans="1:5" x14ac:dyDescent="0.3">
      <c r="A151" t="s">
        <v>115</v>
      </c>
      <c r="D151" t="s">
        <v>6</v>
      </c>
    </row>
    <row r="152" spans="1:5" x14ac:dyDescent="0.3">
      <c r="A152" t="s">
        <v>125</v>
      </c>
      <c r="D152" t="s">
        <v>6</v>
      </c>
    </row>
    <row r="153" spans="1:5" x14ac:dyDescent="0.3">
      <c r="A153" t="s">
        <v>117</v>
      </c>
      <c r="C153">
        <f>C151*C152</f>
        <v>0</v>
      </c>
      <c r="D153" t="s">
        <v>10</v>
      </c>
    </row>
    <row r="154" spans="1:5" x14ac:dyDescent="0.3">
      <c r="C154">
        <f>C153/9</f>
        <v>0</v>
      </c>
      <c r="D154" t="s">
        <v>8</v>
      </c>
    </row>
    <row r="157" spans="1:5" x14ac:dyDescent="0.3">
      <c r="A157" s="6" t="s">
        <v>295</v>
      </c>
    </row>
    <row r="159" spans="1:5" x14ac:dyDescent="0.3">
      <c r="A159" t="s">
        <v>284</v>
      </c>
      <c r="D159">
        <v>58.6</v>
      </c>
      <c r="E159" t="s">
        <v>6</v>
      </c>
    </row>
    <row r="160" spans="1:5" x14ac:dyDescent="0.3">
      <c r="A160" t="s">
        <v>285</v>
      </c>
      <c r="D160">
        <v>58.6</v>
      </c>
      <c r="E160" t="s">
        <v>6</v>
      </c>
    </row>
    <row r="161" spans="1:13" x14ac:dyDescent="0.3">
      <c r="D161">
        <f>SUM(D159:D160)</f>
        <v>117.2</v>
      </c>
      <c r="E161" t="s">
        <v>6</v>
      </c>
    </row>
    <row r="163" spans="1:13" x14ac:dyDescent="0.3">
      <c r="A163" s="6" t="s">
        <v>353</v>
      </c>
      <c r="M163" t="s">
        <v>33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DA5A-46F7-4C9F-B6F1-362FED09C841}">
  <dimension ref="A1:K447"/>
  <sheetViews>
    <sheetView workbookViewId="0">
      <selection activeCell="E8" sqref="E8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9.10937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277"/>
      <c r="B1" s="278"/>
      <c r="C1" s="278"/>
      <c r="D1" s="279"/>
      <c r="E1" s="100" t="s">
        <v>137</v>
      </c>
      <c r="F1" s="280" t="s">
        <v>248</v>
      </c>
      <c r="G1" s="278"/>
      <c r="H1" s="278"/>
      <c r="I1" s="278"/>
      <c r="J1" s="281"/>
      <c r="K1" t="s">
        <v>29</v>
      </c>
    </row>
    <row r="2" spans="1:11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1" x14ac:dyDescent="0.3">
      <c r="A3" s="80">
        <v>202</v>
      </c>
      <c r="B3" s="87">
        <v>11203</v>
      </c>
      <c r="C3" s="91" t="str">
        <f t="shared" ref="C3:C6" si="0">IF(D3="LUMP","LS",IF(SUM(F3:I3)=0,"",(SUM(F3:I3))))</f>
        <v>LS</v>
      </c>
      <c r="D3" s="89" t="s">
        <v>33</v>
      </c>
      <c r="E3" s="2" t="s">
        <v>77</v>
      </c>
      <c r="F3" s="91" t="s">
        <v>33</v>
      </c>
      <c r="G3" s="91" t="s">
        <v>33</v>
      </c>
      <c r="H3" s="91" t="s">
        <v>33</v>
      </c>
      <c r="I3" s="91"/>
      <c r="J3" s="77">
        <v>16</v>
      </c>
    </row>
    <row r="4" spans="1:11" x14ac:dyDescent="0.3">
      <c r="A4" s="80">
        <v>509</v>
      </c>
      <c r="B4" s="87">
        <v>25000</v>
      </c>
      <c r="C4" s="91">
        <f t="shared" si="0"/>
        <v>2612</v>
      </c>
      <c r="D4" s="89" t="s">
        <v>24</v>
      </c>
      <c r="E4" s="4" t="s">
        <v>352</v>
      </c>
      <c r="F4" s="91">
        <v>1053</v>
      </c>
      <c r="G4" s="91"/>
      <c r="H4" s="91">
        <v>1559</v>
      </c>
      <c r="I4" s="107"/>
      <c r="J4" s="104"/>
    </row>
    <row r="5" spans="1:11" x14ac:dyDescent="0.3">
      <c r="A5" s="80">
        <v>510</v>
      </c>
      <c r="B5" s="87">
        <v>10001</v>
      </c>
      <c r="C5" s="91">
        <f t="shared" ref="C5" si="1">IF(D5="LUMP","LS",IF(SUM(F5:I5)=0,"",(SUM(F5:I5))))</f>
        <v>234</v>
      </c>
      <c r="D5" s="89" t="s">
        <v>7</v>
      </c>
      <c r="E5" s="4" t="s">
        <v>366</v>
      </c>
      <c r="F5" s="91">
        <v>124</v>
      </c>
      <c r="G5" s="91"/>
      <c r="H5" s="91">
        <v>110</v>
      </c>
      <c r="I5" s="91"/>
      <c r="J5" s="77">
        <v>17</v>
      </c>
    </row>
    <row r="6" spans="1:11" x14ac:dyDescent="0.3">
      <c r="A6" s="80">
        <v>511</v>
      </c>
      <c r="B6" s="87">
        <v>53012</v>
      </c>
      <c r="C6" s="91">
        <f t="shared" si="0"/>
        <v>18</v>
      </c>
      <c r="D6" s="89" t="s">
        <v>26</v>
      </c>
      <c r="E6" s="4" t="s">
        <v>391</v>
      </c>
      <c r="F6" s="91">
        <v>12</v>
      </c>
      <c r="G6" s="91"/>
      <c r="H6" s="91">
        <v>6</v>
      </c>
      <c r="I6" s="107"/>
      <c r="J6" s="104"/>
    </row>
    <row r="7" spans="1:11" x14ac:dyDescent="0.3">
      <c r="A7" s="80" t="s">
        <v>46</v>
      </c>
      <c r="B7" s="87">
        <v>10100</v>
      </c>
      <c r="C7" s="91">
        <f t="shared" ref="C7:C11" si="2">IF(D7="LUMP","LS",IF(SUM(F7:I7)=0,"",(SUM(F7:I7))))</f>
        <v>73</v>
      </c>
      <c r="D7" s="90" t="s">
        <v>8</v>
      </c>
      <c r="E7" s="4" t="s">
        <v>78</v>
      </c>
      <c r="F7" s="91">
        <v>50</v>
      </c>
      <c r="G7" s="91"/>
      <c r="H7" s="91">
        <v>23</v>
      </c>
      <c r="I7" s="107"/>
      <c r="J7" s="104"/>
    </row>
    <row r="8" spans="1:11" x14ac:dyDescent="0.3">
      <c r="A8" s="80">
        <v>512</v>
      </c>
      <c r="B8" s="87">
        <v>73500</v>
      </c>
      <c r="C8" s="91">
        <f t="shared" si="2"/>
        <v>583</v>
      </c>
      <c r="D8" s="89" t="s">
        <v>8</v>
      </c>
      <c r="E8" s="4" t="s">
        <v>88</v>
      </c>
      <c r="F8" s="91"/>
      <c r="G8" s="91"/>
      <c r="H8" s="94">
        <v>583</v>
      </c>
      <c r="I8" s="107"/>
      <c r="J8" s="77"/>
    </row>
    <row r="9" spans="1:11" x14ac:dyDescent="0.3">
      <c r="A9" s="81" t="s">
        <v>46</v>
      </c>
      <c r="B9" s="87" t="s">
        <v>47</v>
      </c>
      <c r="C9" s="91">
        <f t="shared" si="2"/>
        <v>26</v>
      </c>
      <c r="D9" s="89" t="s">
        <v>8</v>
      </c>
      <c r="E9" s="2" t="s">
        <v>37</v>
      </c>
      <c r="F9" s="91">
        <v>18</v>
      </c>
      <c r="G9" s="91"/>
      <c r="H9" s="91">
        <v>8</v>
      </c>
      <c r="I9" s="107"/>
      <c r="J9" s="104"/>
    </row>
    <row r="10" spans="1:11" x14ac:dyDescent="0.3">
      <c r="A10" s="207">
        <v>516</v>
      </c>
      <c r="B10" s="208">
        <v>11211</v>
      </c>
      <c r="C10" s="91">
        <f t="shared" si="2"/>
        <v>92</v>
      </c>
      <c r="D10" s="210" t="s">
        <v>6</v>
      </c>
      <c r="E10" s="42" t="s">
        <v>294</v>
      </c>
      <c r="F10" s="209"/>
      <c r="G10" s="209"/>
      <c r="H10" s="209">
        <v>92</v>
      </c>
      <c r="I10" s="211"/>
      <c r="J10" s="77">
        <v>17</v>
      </c>
    </row>
    <row r="11" spans="1:11" x14ac:dyDescent="0.3">
      <c r="A11" s="82" t="s">
        <v>91</v>
      </c>
      <c r="B11" s="87">
        <v>11100</v>
      </c>
      <c r="C11" s="91">
        <f t="shared" si="2"/>
        <v>9</v>
      </c>
      <c r="D11" s="89" t="s">
        <v>10</v>
      </c>
      <c r="E11" s="4" t="s">
        <v>92</v>
      </c>
      <c r="F11" s="209">
        <v>9</v>
      </c>
      <c r="G11" s="209"/>
      <c r="H11" s="209"/>
      <c r="I11" s="211"/>
      <c r="J11" s="104"/>
    </row>
    <row r="12" spans="1:11" ht="15" thickBot="1" x14ac:dyDescent="0.35">
      <c r="A12" s="83">
        <v>530</v>
      </c>
      <c r="B12" s="88">
        <v>200</v>
      </c>
      <c r="C12" s="95" t="s">
        <v>9</v>
      </c>
      <c r="D12" s="92" t="s">
        <v>33</v>
      </c>
      <c r="E12" s="5" t="s">
        <v>100</v>
      </c>
      <c r="F12" s="95" t="s">
        <v>33</v>
      </c>
      <c r="G12" s="95"/>
      <c r="H12" s="95" t="s">
        <v>33</v>
      </c>
      <c r="I12" s="101"/>
      <c r="J12" s="108"/>
    </row>
    <row r="13" spans="1:11" x14ac:dyDescent="0.3">
      <c r="A13" s="84"/>
      <c r="B13" s="84"/>
      <c r="F13"/>
      <c r="G13"/>
      <c r="H13"/>
      <c r="I13"/>
    </row>
    <row r="14" spans="1:11" x14ac:dyDescent="0.3">
      <c r="A14" s="84"/>
      <c r="B14" s="84"/>
      <c r="F14"/>
      <c r="G14"/>
      <c r="H14"/>
      <c r="I14"/>
    </row>
    <row r="15" spans="1:11" x14ac:dyDescent="0.3">
      <c r="A15" s="84"/>
      <c r="B15" s="84"/>
      <c r="F15"/>
      <c r="G15"/>
      <c r="H15"/>
      <c r="I15"/>
    </row>
    <row r="16" spans="1:11" x14ac:dyDescent="0.3">
      <c r="A16" s="84"/>
      <c r="B16" s="84"/>
      <c r="F16"/>
      <c r="G16"/>
      <c r="H16"/>
      <c r="I16"/>
    </row>
    <row r="17" spans="1:9" x14ac:dyDescent="0.3">
      <c r="A17" s="84"/>
      <c r="B17" s="84"/>
      <c r="F17"/>
      <c r="G17"/>
      <c r="H17"/>
      <c r="I17"/>
    </row>
    <row r="18" spans="1:9" x14ac:dyDescent="0.3">
      <c r="A18" s="84"/>
      <c r="B18" s="84"/>
      <c r="F18"/>
      <c r="G18"/>
      <c r="H18"/>
      <c r="I18"/>
    </row>
    <row r="19" spans="1:9" x14ac:dyDescent="0.3">
      <c r="A19" s="84"/>
      <c r="B19" s="84"/>
      <c r="F19"/>
      <c r="G19"/>
      <c r="H19"/>
      <c r="I19"/>
    </row>
    <row r="20" spans="1:9" x14ac:dyDescent="0.3">
      <c r="A20" s="84"/>
      <c r="B20" s="84"/>
      <c r="F20"/>
      <c r="G20"/>
      <c r="H20"/>
      <c r="I20"/>
    </row>
    <row r="21" spans="1:9" ht="15" customHeight="1" x14ac:dyDescent="0.3">
      <c r="A21" s="84"/>
      <c r="B21" s="84"/>
      <c r="F21"/>
      <c r="G21"/>
      <c r="H21"/>
      <c r="I21"/>
    </row>
    <row r="22" spans="1:9" x14ac:dyDescent="0.3">
      <c r="A22" s="84"/>
      <c r="B22" s="84"/>
      <c r="F22"/>
      <c r="G22"/>
      <c r="H22"/>
      <c r="I22"/>
    </row>
    <row r="23" spans="1:9" x14ac:dyDescent="0.3">
      <c r="A23" s="84"/>
      <c r="B23" s="84"/>
      <c r="F23"/>
      <c r="G23"/>
      <c r="H23"/>
      <c r="I23"/>
    </row>
    <row r="24" spans="1:9" x14ac:dyDescent="0.3">
      <c r="A24" s="84"/>
      <c r="B24" s="84"/>
      <c r="F24"/>
      <c r="G24"/>
      <c r="H24"/>
      <c r="I24"/>
    </row>
    <row r="25" spans="1:9" x14ac:dyDescent="0.3">
      <c r="A25" s="84"/>
      <c r="B25" s="84"/>
      <c r="F25"/>
      <c r="G25"/>
      <c r="H25"/>
      <c r="I25"/>
    </row>
    <row r="26" spans="1:9" x14ac:dyDescent="0.3">
      <c r="A26" s="84"/>
      <c r="B26" s="84"/>
      <c r="F26"/>
      <c r="G26"/>
      <c r="H26"/>
      <c r="I26"/>
    </row>
    <row r="27" spans="1:9" x14ac:dyDescent="0.3">
      <c r="A27" s="84"/>
      <c r="B27" s="84"/>
      <c r="F27"/>
      <c r="G27"/>
      <c r="H27"/>
      <c r="I27"/>
    </row>
    <row r="28" spans="1:9" x14ac:dyDescent="0.3">
      <c r="A28" s="84"/>
      <c r="B28" s="84"/>
      <c r="F28"/>
      <c r="G28"/>
      <c r="H28"/>
      <c r="I28"/>
    </row>
    <row r="29" spans="1:9" x14ac:dyDescent="0.3">
      <c r="A29" s="84"/>
      <c r="B29" s="84"/>
      <c r="F29"/>
      <c r="G29"/>
      <c r="H29"/>
      <c r="I29"/>
    </row>
    <row r="30" spans="1:9" x14ac:dyDescent="0.3">
      <c r="A30" s="84"/>
      <c r="B30" s="84"/>
      <c r="F30"/>
      <c r="G30"/>
      <c r="H30"/>
      <c r="I30"/>
    </row>
    <row r="31" spans="1:9" x14ac:dyDescent="0.3">
      <c r="A31" s="84"/>
      <c r="B31" s="84"/>
      <c r="F31"/>
      <c r="G31"/>
      <c r="H31"/>
      <c r="I31"/>
    </row>
    <row r="32" spans="1:9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ht="7.5" customHeight="1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ht="7.5" customHeight="1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ht="7.5" customHeight="1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ht="7.5" customHeight="1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ht="7.5" customHeight="1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ht="7.5" customHeight="1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ht="7.5" customHeight="1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ht="7.5" customHeight="1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ht="7.5" customHeight="1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ht="7.5" customHeight="1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ht="7.5" customHeight="1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ht="7.5" customHeight="1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ht="7.5" customHeight="1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ht="7.5" customHeight="1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ht="7.5" customHeight="1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ht="7.5" customHeight="1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ht="7.5" customHeight="1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x14ac:dyDescent="0.3">
      <c r="A310" s="84"/>
      <c r="B310" s="84"/>
      <c r="F310"/>
      <c r="G310"/>
      <c r="H310"/>
      <c r="I310"/>
    </row>
    <row r="311" spans="1:9" ht="7.5" customHeight="1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ht="7.5" customHeight="1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ht="7.5" customHeight="1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ht="7.5" customHeight="1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ht="7.5" customHeight="1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x14ac:dyDescent="0.3">
      <c r="A340" s="84"/>
      <c r="B340" s="84"/>
      <c r="F340"/>
      <c r="G340"/>
      <c r="H340"/>
      <c r="I340"/>
    </row>
    <row r="341" spans="1:9" ht="7.5" customHeight="1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x14ac:dyDescent="0.3">
      <c r="A344" s="84"/>
      <c r="B344" s="84"/>
      <c r="F344"/>
      <c r="G344"/>
      <c r="H344"/>
      <c r="I344"/>
    </row>
    <row r="345" spans="1:9" ht="7.5" customHeight="1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x14ac:dyDescent="0.3">
      <c r="A348" s="84"/>
      <c r="B348" s="84"/>
      <c r="F348"/>
      <c r="G348"/>
      <c r="H348"/>
      <c r="I348"/>
    </row>
    <row r="349" spans="1:9" ht="7.5" customHeight="1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x14ac:dyDescent="0.3">
      <c r="A352" s="84"/>
      <c r="B352" s="84"/>
      <c r="F352"/>
      <c r="G352"/>
      <c r="H352"/>
      <c r="I352"/>
    </row>
    <row r="353" spans="1:9" ht="7.5" customHeight="1" x14ac:dyDescent="0.3">
      <c r="A353" s="84"/>
      <c r="B353" s="84"/>
      <c r="F353"/>
      <c r="G353"/>
      <c r="H353"/>
      <c r="I353"/>
    </row>
    <row r="354" spans="1:9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x14ac:dyDescent="0.3">
      <c r="A356" s="84"/>
      <c r="B356" s="84"/>
      <c r="F356"/>
      <c r="G356"/>
      <c r="H356"/>
      <c r="I356"/>
    </row>
    <row r="357" spans="1:9" ht="7.5" customHeight="1" x14ac:dyDescent="0.3">
      <c r="A357" s="84"/>
      <c r="B357" s="84"/>
      <c r="F357"/>
      <c r="G357"/>
      <c r="H357"/>
      <c r="I357"/>
    </row>
    <row r="358" spans="1:9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x14ac:dyDescent="0.3">
      <c r="A360" s="84"/>
      <c r="B360" s="84"/>
      <c r="F360"/>
      <c r="G360"/>
      <c r="H360"/>
      <c r="I360"/>
    </row>
    <row r="361" spans="1:9" ht="7.5" customHeight="1" x14ac:dyDescent="0.3">
      <c r="A361" s="84"/>
      <c r="B361" s="84"/>
      <c r="F361"/>
      <c r="G361"/>
      <c r="H361"/>
      <c r="I361"/>
    </row>
    <row r="362" spans="1:9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x14ac:dyDescent="0.3">
      <c r="A364" s="84"/>
      <c r="B364" s="84"/>
      <c r="F364"/>
      <c r="G364"/>
      <c r="H364"/>
      <c r="I364"/>
    </row>
    <row r="365" spans="1:9" ht="7.5" customHeight="1" x14ac:dyDescent="0.3">
      <c r="A365" s="84"/>
      <c r="B365" s="84"/>
      <c r="F365"/>
      <c r="G365"/>
      <c r="H365"/>
      <c r="I365"/>
    </row>
    <row r="366" spans="1:9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ht="7.5" customHeight="1" x14ac:dyDescent="0.3">
      <c r="A369" s="84"/>
      <c r="B369" s="84"/>
      <c r="F369"/>
      <c r="G369"/>
      <c r="H369"/>
      <c r="I369"/>
    </row>
    <row r="370" spans="1:9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x14ac:dyDescent="0.3">
      <c r="A373" s="84"/>
      <c r="B373" s="84"/>
      <c r="F373"/>
      <c r="G373"/>
      <c r="H373"/>
      <c r="I373"/>
    </row>
    <row r="374" spans="1:9" ht="7.5" customHeight="1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ht="7.5" customHeight="1" x14ac:dyDescent="0.3">
      <c r="A378" s="84"/>
      <c r="B378" s="84"/>
      <c r="F378"/>
      <c r="G378"/>
      <c r="H378"/>
      <c r="I378"/>
    </row>
    <row r="379" spans="1:9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x14ac:dyDescent="0.3">
      <c r="A382" s="84"/>
      <c r="B382" s="84"/>
      <c r="F382"/>
      <c r="G382"/>
      <c r="H382"/>
      <c r="I382"/>
    </row>
    <row r="383" spans="1:9" x14ac:dyDescent="0.3">
      <c r="A383" s="84"/>
      <c r="B383" s="84"/>
      <c r="F383"/>
      <c r="G383"/>
      <c r="H383"/>
      <c r="I383"/>
    </row>
    <row r="384" spans="1:9" ht="7.5" customHeight="1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x14ac:dyDescent="0.3">
      <c r="A387" s="84"/>
      <c r="B387" s="84"/>
      <c r="F387"/>
      <c r="G387"/>
      <c r="H387"/>
      <c r="I387"/>
    </row>
    <row r="388" spans="1:9" x14ac:dyDescent="0.3">
      <c r="A388" s="84"/>
      <c r="B388" s="84"/>
      <c r="F388"/>
      <c r="G388"/>
      <c r="H388"/>
      <c r="I388"/>
    </row>
    <row r="389" spans="1:9" ht="7.5" customHeight="1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x14ac:dyDescent="0.3">
      <c r="A392" s="84"/>
      <c r="B392" s="84"/>
      <c r="F392"/>
      <c r="G392"/>
      <c r="H392"/>
      <c r="I392"/>
    </row>
    <row r="393" spans="1:9" ht="7.5" customHeight="1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x14ac:dyDescent="0.3">
      <c r="A396" s="84"/>
      <c r="B396" s="84"/>
      <c r="F396"/>
      <c r="G396"/>
      <c r="H396"/>
      <c r="I396"/>
    </row>
    <row r="397" spans="1:9" x14ac:dyDescent="0.3">
      <c r="A397" s="84"/>
      <c r="B397" s="84"/>
      <c r="F397"/>
      <c r="G397"/>
      <c r="H397"/>
      <c r="I397"/>
    </row>
    <row r="398" spans="1:9" ht="7.5" customHeight="1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x14ac:dyDescent="0.3">
      <c r="A401" s="84"/>
      <c r="B401" s="84"/>
      <c r="F401"/>
      <c r="G401"/>
      <c r="H401"/>
      <c r="I401"/>
    </row>
    <row r="402" spans="1:9" ht="7.5" customHeight="1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ht="7.5" customHeight="1" x14ac:dyDescent="0.3">
      <c r="A406" s="84"/>
      <c r="B406" s="84"/>
      <c r="F406"/>
      <c r="G406"/>
      <c r="H406"/>
      <c r="I406"/>
    </row>
    <row r="407" spans="1:9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ht="7.5" customHeight="1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x14ac:dyDescent="0.3">
      <c r="A415" s="84"/>
      <c r="B415" s="84"/>
      <c r="F415"/>
      <c r="G415"/>
      <c r="H415"/>
      <c r="I415"/>
    </row>
    <row r="416" spans="1:9" x14ac:dyDescent="0.3">
      <c r="A416" s="84"/>
      <c r="B416" s="84"/>
      <c r="F416"/>
      <c r="G416"/>
      <c r="H416"/>
      <c r="I416"/>
    </row>
    <row r="417" spans="1:9" ht="7.5" customHeight="1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x14ac:dyDescent="0.3">
      <c r="A420" s="84"/>
      <c r="B420" s="84"/>
      <c r="F420"/>
      <c r="G420"/>
      <c r="H420"/>
      <c r="I420"/>
    </row>
    <row r="421" spans="1:9" ht="7.5" customHeight="1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ht="7.5" customHeight="1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x14ac:dyDescent="0.3">
      <c r="A429" s="84"/>
      <c r="B429" s="84"/>
      <c r="F429"/>
      <c r="G429"/>
      <c r="H429"/>
      <c r="I429"/>
    </row>
    <row r="430" spans="1:9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ht="7.5" customHeight="1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x14ac:dyDescent="0.3">
      <c r="A439" s="84"/>
      <c r="B439" s="84"/>
      <c r="F439"/>
      <c r="G439"/>
      <c r="H439"/>
      <c r="I439"/>
    </row>
    <row r="440" spans="1:9" ht="7.5" customHeight="1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x14ac:dyDescent="0.3">
      <c r="A443" s="84"/>
      <c r="B443" s="84"/>
      <c r="F443"/>
      <c r="G443"/>
      <c r="H443"/>
      <c r="I443"/>
    </row>
    <row r="444" spans="1:9" x14ac:dyDescent="0.3">
      <c r="A444" s="84"/>
      <c r="B444" s="84"/>
      <c r="F444"/>
      <c r="G444"/>
      <c r="H444"/>
      <c r="I444"/>
    </row>
    <row r="445" spans="1:9" x14ac:dyDescent="0.3">
      <c r="A445" s="84"/>
      <c r="B445" s="84"/>
      <c r="F445"/>
      <c r="G445"/>
      <c r="H445"/>
      <c r="I445"/>
    </row>
    <row r="446" spans="1:9" x14ac:dyDescent="0.3">
      <c r="A446" s="84"/>
      <c r="B446" s="84"/>
      <c r="F446"/>
      <c r="G446"/>
      <c r="H446"/>
      <c r="I446"/>
    </row>
    <row r="447" spans="1:9" ht="7.5" customHeight="1" x14ac:dyDescent="0.3">
      <c r="A447" s="84"/>
      <c r="B447" s="84"/>
      <c r="F447"/>
      <c r="G447"/>
      <c r="H447"/>
      <c r="I447"/>
    </row>
  </sheetData>
  <mergeCells count="2">
    <mergeCell ref="A1:D1"/>
    <mergeCell ref="F1:J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57DA-44F7-4241-95AE-D4E8B2DCF771}">
  <dimension ref="A1:M165"/>
  <sheetViews>
    <sheetView workbookViewId="0">
      <selection activeCell="A20" sqref="A20"/>
    </sheetView>
  </sheetViews>
  <sheetFormatPr defaultRowHeight="14.4" x14ac:dyDescent="0.3"/>
  <sheetData>
    <row r="1" spans="1:4" x14ac:dyDescent="0.3">
      <c r="A1" s="114" t="s">
        <v>104</v>
      </c>
    </row>
    <row r="3" spans="1:4" x14ac:dyDescent="0.3">
      <c r="A3" s="6" t="s">
        <v>282</v>
      </c>
    </row>
    <row r="5" spans="1:4" x14ac:dyDescent="0.3">
      <c r="A5" s="6" t="s">
        <v>105</v>
      </c>
    </row>
    <row r="7" spans="1:4" x14ac:dyDescent="0.3">
      <c r="A7" s="6" t="s">
        <v>342</v>
      </c>
    </row>
    <row r="9" spans="1:4" x14ac:dyDescent="0.3">
      <c r="A9" s="6" t="s">
        <v>364</v>
      </c>
    </row>
    <row r="10" spans="1:4" x14ac:dyDescent="0.3">
      <c r="A10" t="s">
        <v>367</v>
      </c>
      <c r="C10">
        <v>62</v>
      </c>
      <c r="D10" t="s">
        <v>7</v>
      </c>
    </row>
    <row r="11" spans="1:4" x14ac:dyDescent="0.3">
      <c r="A11" t="s">
        <v>368</v>
      </c>
      <c r="C11" s="115">
        <v>62</v>
      </c>
      <c r="D11" s="115" t="s">
        <v>7</v>
      </c>
    </row>
    <row r="12" spans="1:4" x14ac:dyDescent="0.3">
      <c r="C12">
        <f>SUM(C10:C11)</f>
        <v>124</v>
      </c>
      <c r="D12" t="s">
        <v>7</v>
      </c>
    </row>
    <row r="14" spans="1:4" x14ac:dyDescent="0.3">
      <c r="A14" t="s">
        <v>369</v>
      </c>
      <c r="C14">
        <v>78</v>
      </c>
      <c r="D14" t="s">
        <v>7</v>
      </c>
    </row>
    <row r="15" spans="1:4" x14ac:dyDescent="0.3">
      <c r="A15" t="s">
        <v>370</v>
      </c>
      <c r="C15" s="115">
        <v>32</v>
      </c>
      <c r="D15" s="115" t="s">
        <v>7</v>
      </c>
    </row>
    <row r="16" spans="1:4" x14ac:dyDescent="0.3">
      <c r="C16">
        <f>SUM(C14:C15)</f>
        <v>110</v>
      </c>
      <c r="D16" t="s">
        <v>7</v>
      </c>
    </row>
    <row r="18" spans="1:5" x14ac:dyDescent="0.3">
      <c r="A18" t="s">
        <v>278</v>
      </c>
      <c r="B18">
        <f>C12+C16</f>
        <v>234</v>
      </c>
      <c r="C18" t="s">
        <v>7</v>
      </c>
    </row>
    <row r="20" spans="1:5" x14ac:dyDescent="0.3">
      <c r="A20" s="6" t="s">
        <v>390</v>
      </c>
    </row>
    <row r="22" spans="1:5" x14ac:dyDescent="0.3">
      <c r="A22" t="s">
        <v>286</v>
      </c>
    </row>
    <row r="23" spans="1:5" x14ac:dyDescent="0.3">
      <c r="A23" t="s">
        <v>108</v>
      </c>
      <c r="D23">
        <v>45.67</v>
      </c>
      <c r="E23" t="s">
        <v>6</v>
      </c>
    </row>
    <row r="24" spans="1:5" x14ac:dyDescent="0.3">
      <c r="A24" t="s">
        <v>109</v>
      </c>
      <c r="D24">
        <v>1.75</v>
      </c>
      <c r="E24" t="s">
        <v>6</v>
      </c>
    </row>
    <row r="25" spans="1:5" x14ac:dyDescent="0.3">
      <c r="A25" t="s">
        <v>110</v>
      </c>
      <c r="D25">
        <v>2</v>
      </c>
      <c r="E25" t="s">
        <v>6</v>
      </c>
    </row>
    <row r="26" spans="1:5" x14ac:dyDescent="0.3">
      <c r="A26" t="s">
        <v>287</v>
      </c>
      <c r="D26" s="115">
        <v>2</v>
      </c>
      <c r="E26" s="115"/>
    </row>
    <row r="27" spans="1:5" x14ac:dyDescent="0.3">
      <c r="D27">
        <f>D23*D24*D25*D26</f>
        <v>319.69</v>
      </c>
      <c r="E27" t="s">
        <v>43</v>
      </c>
    </row>
    <row r="28" spans="1:5" x14ac:dyDescent="0.3">
      <c r="D28">
        <f>D27/27</f>
        <v>11.840370370370371</v>
      </c>
      <c r="E28" t="s">
        <v>26</v>
      </c>
    </row>
    <row r="30" spans="1:5" x14ac:dyDescent="0.3">
      <c r="A30" t="s">
        <v>288</v>
      </c>
    </row>
    <row r="31" spans="1:5" x14ac:dyDescent="0.3">
      <c r="A31" t="s">
        <v>125</v>
      </c>
      <c r="D31">
        <v>44.2</v>
      </c>
      <c r="E31" t="s">
        <v>6</v>
      </c>
    </row>
    <row r="32" spans="1:5" x14ac:dyDescent="0.3">
      <c r="A32" t="s">
        <v>109</v>
      </c>
      <c r="D32">
        <v>2</v>
      </c>
      <c r="E32" t="s">
        <v>6</v>
      </c>
    </row>
    <row r="33" spans="1:5" x14ac:dyDescent="0.3">
      <c r="A33" t="s">
        <v>110</v>
      </c>
      <c r="D33">
        <f>10.5/12</f>
        <v>0.875</v>
      </c>
      <c r="E33" t="s">
        <v>6</v>
      </c>
    </row>
    <row r="34" spans="1:5" x14ac:dyDescent="0.3">
      <c r="A34" t="s">
        <v>289</v>
      </c>
      <c r="D34" s="115">
        <v>2</v>
      </c>
      <c r="E34" s="115" t="s">
        <v>7</v>
      </c>
    </row>
    <row r="35" spans="1:5" x14ac:dyDescent="0.3">
      <c r="D35" s="116">
        <f>D31*D32*D33*D34</f>
        <v>154.70000000000002</v>
      </c>
      <c r="E35" t="s">
        <v>112</v>
      </c>
    </row>
    <row r="36" spans="1:5" x14ac:dyDescent="0.3">
      <c r="D36" s="116">
        <f>D35/27</f>
        <v>5.7296296296296303</v>
      </c>
      <c r="E36" t="s">
        <v>26</v>
      </c>
    </row>
    <row r="37" spans="1:5" x14ac:dyDescent="0.3">
      <c r="D37" s="116"/>
    </row>
    <row r="38" spans="1:5" x14ac:dyDescent="0.3">
      <c r="A38" s="6" t="s">
        <v>113</v>
      </c>
    </row>
    <row r="40" spans="1:5" x14ac:dyDescent="0.3">
      <c r="A40" t="s">
        <v>344</v>
      </c>
    </row>
    <row r="41" spans="1:5" x14ac:dyDescent="0.3">
      <c r="A41" t="s">
        <v>115</v>
      </c>
      <c r="C41">
        <f>3</f>
        <v>3</v>
      </c>
      <c r="D41" t="s">
        <v>6</v>
      </c>
    </row>
    <row r="42" spans="1:5" x14ac:dyDescent="0.3">
      <c r="A42" t="s">
        <v>290</v>
      </c>
      <c r="C42">
        <v>10.75</v>
      </c>
      <c r="D42" t="s">
        <v>6</v>
      </c>
    </row>
    <row r="43" spans="1:5" x14ac:dyDescent="0.3">
      <c r="A43" t="s">
        <v>343</v>
      </c>
      <c r="C43" s="206">
        <v>4</v>
      </c>
      <c r="D43" t="s">
        <v>7</v>
      </c>
    </row>
    <row r="44" spans="1:5" x14ac:dyDescent="0.3">
      <c r="A44" t="s">
        <v>117</v>
      </c>
      <c r="C44" s="206">
        <f>C41*C42*C43</f>
        <v>129</v>
      </c>
      <c r="D44" t="s">
        <v>10</v>
      </c>
    </row>
    <row r="45" spans="1:5" x14ac:dyDescent="0.3">
      <c r="C45">
        <f>C44/9</f>
        <v>14.333333333333334</v>
      </c>
      <c r="D45" t="s">
        <v>8</v>
      </c>
    </row>
    <row r="47" spans="1:5" x14ac:dyDescent="0.3">
      <c r="A47" t="s">
        <v>291</v>
      </c>
    </row>
    <row r="48" spans="1:5" x14ac:dyDescent="0.3">
      <c r="A48" t="s">
        <v>115</v>
      </c>
      <c r="C48">
        <f>1.85</f>
        <v>1.85</v>
      </c>
      <c r="D48" t="s">
        <v>6</v>
      </c>
    </row>
    <row r="49" spans="1:6" x14ac:dyDescent="0.3">
      <c r="A49" t="s">
        <v>290</v>
      </c>
      <c r="C49">
        <f>7+1</f>
        <v>8</v>
      </c>
      <c r="D49" t="s">
        <v>6</v>
      </c>
    </row>
    <row r="50" spans="1:6" x14ac:dyDescent="0.3">
      <c r="A50" t="s">
        <v>343</v>
      </c>
      <c r="C50" s="206">
        <v>4</v>
      </c>
      <c r="D50" t="s">
        <v>7</v>
      </c>
    </row>
    <row r="51" spans="1:6" x14ac:dyDescent="0.3">
      <c r="A51" t="s">
        <v>117</v>
      </c>
      <c r="C51" s="206">
        <f>C48*C49*C50</f>
        <v>59.2</v>
      </c>
      <c r="D51" t="s">
        <v>10</v>
      </c>
    </row>
    <row r="52" spans="1:6" x14ac:dyDescent="0.3">
      <c r="C52">
        <f>C51/9</f>
        <v>6.5777777777777784</v>
      </c>
      <c r="D52" t="s">
        <v>8</v>
      </c>
    </row>
    <row r="54" spans="1:6" x14ac:dyDescent="0.3">
      <c r="A54" t="s">
        <v>346</v>
      </c>
    </row>
    <row r="55" spans="1:6" x14ac:dyDescent="0.3">
      <c r="A55" t="s">
        <v>347</v>
      </c>
      <c r="C55">
        <f>2.33*46</f>
        <v>107.18</v>
      </c>
      <c r="D55" t="s">
        <v>10</v>
      </c>
    </row>
    <row r="56" spans="1:6" x14ac:dyDescent="0.3">
      <c r="C56">
        <f>C55/9</f>
        <v>11.908888888888889</v>
      </c>
      <c r="D56" t="s">
        <v>8</v>
      </c>
    </row>
    <row r="58" spans="1:6" x14ac:dyDescent="0.3">
      <c r="A58" t="s">
        <v>348</v>
      </c>
    </row>
    <row r="59" spans="1:6" x14ac:dyDescent="0.3">
      <c r="A59" t="s">
        <v>347</v>
      </c>
      <c r="C59">
        <f>(5*4)+(2.33*46)</f>
        <v>127.18</v>
      </c>
      <c r="D59" t="s">
        <v>10</v>
      </c>
    </row>
    <row r="60" spans="1:6" x14ac:dyDescent="0.3">
      <c r="C60">
        <f>C59/9</f>
        <v>14.131111111111112</v>
      </c>
      <c r="D60" t="s">
        <v>8</v>
      </c>
    </row>
    <row r="63" spans="1:6" x14ac:dyDescent="0.3">
      <c r="A63" t="s">
        <v>349</v>
      </c>
      <c r="D63">
        <f>ROUNDUP(C45,0)*1.5</f>
        <v>22.5</v>
      </c>
      <c r="E63" t="s">
        <v>8</v>
      </c>
      <c r="F63" t="s">
        <v>351</v>
      </c>
    </row>
    <row r="64" spans="1:6" x14ac:dyDescent="0.3">
      <c r="A64" t="s">
        <v>350</v>
      </c>
      <c r="D64" s="115">
        <f>ROUNDUP((C52+C56+C60),0)*1.5</f>
        <v>49.5</v>
      </c>
      <c r="E64" s="115" t="s">
        <v>8</v>
      </c>
      <c r="F64" t="s">
        <v>351</v>
      </c>
    </row>
    <row r="65" spans="1:5" x14ac:dyDescent="0.3">
      <c r="D65">
        <f>SUM(D63:D64)</f>
        <v>72</v>
      </c>
      <c r="E65" t="s">
        <v>8</v>
      </c>
    </row>
    <row r="68" spans="1:5" x14ac:dyDescent="0.3">
      <c r="A68" s="6" t="s">
        <v>118</v>
      </c>
    </row>
    <row r="70" spans="1:5" x14ac:dyDescent="0.3">
      <c r="A70" t="s">
        <v>344</v>
      </c>
    </row>
    <row r="71" spans="1:5" x14ac:dyDescent="0.3">
      <c r="A71" t="s">
        <v>115</v>
      </c>
      <c r="C71">
        <f>1</f>
        <v>1</v>
      </c>
      <c r="D71" t="s">
        <v>6</v>
      </c>
    </row>
    <row r="72" spans="1:5" x14ac:dyDescent="0.3">
      <c r="A72" t="s">
        <v>290</v>
      </c>
      <c r="C72">
        <v>10.75</v>
      </c>
      <c r="D72" t="s">
        <v>6</v>
      </c>
    </row>
    <row r="73" spans="1:5" x14ac:dyDescent="0.3">
      <c r="A73" t="s">
        <v>343</v>
      </c>
      <c r="C73" s="206">
        <v>4</v>
      </c>
      <c r="D73" t="s">
        <v>7</v>
      </c>
    </row>
    <row r="74" spans="1:5" x14ac:dyDescent="0.3">
      <c r="A74" t="s">
        <v>117</v>
      </c>
      <c r="C74" s="206">
        <f>C71*C72*C73</f>
        <v>43</v>
      </c>
      <c r="D74" t="s">
        <v>10</v>
      </c>
    </row>
    <row r="75" spans="1:5" x14ac:dyDescent="0.3">
      <c r="C75">
        <f>C74/9</f>
        <v>4.7777777777777777</v>
      </c>
      <c r="D75" t="s">
        <v>8</v>
      </c>
    </row>
    <row r="77" spans="1:5" x14ac:dyDescent="0.3">
      <c r="A77" t="s">
        <v>345</v>
      </c>
    </row>
    <row r="78" spans="1:5" x14ac:dyDescent="0.3">
      <c r="A78" t="s">
        <v>115</v>
      </c>
      <c r="C78">
        <v>0</v>
      </c>
      <c r="D78" t="s">
        <v>6</v>
      </c>
    </row>
    <row r="79" spans="1:5" x14ac:dyDescent="0.3">
      <c r="A79" t="s">
        <v>290</v>
      </c>
      <c r="C79">
        <v>10.75</v>
      </c>
      <c r="D79" t="s">
        <v>6</v>
      </c>
    </row>
    <row r="80" spans="1:5" x14ac:dyDescent="0.3">
      <c r="A80" t="s">
        <v>343</v>
      </c>
      <c r="C80" s="206">
        <v>4</v>
      </c>
      <c r="D80" t="s">
        <v>7</v>
      </c>
    </row>
    <row r="81" spans="1:6" x14ac:dyDescent="0.3">
      <c r="A81" t="s">
        <v>117</v>
      </c>
      <c r="C81" s="206">
        <f>C78*C79*C80</f>
        <v>0</v>
      </c>
      <c r="D81" t="s">
        <v>10</v>
      </c>
    </row>
    <row r="82" spans="1:6" x14ac:dyDescent="0.3">
      <c r="C82">
        <f>C81/9</f>
        <v>0</v>
      </c>
      <c r="D82" t="s">
        <v>8</v>
      </c>
    </row>
    <row r="84" spans="1:6" x14ac:dyDescent="0.3">
      <c r="A84" t="s">
        <v>346</v>
      </c>
    </row>
    <row r="85" spans="1:6" x14ac:dyDescent="0.3">
      <c r="A85" t="s">
        <v>347</v>
      </c>
      <c r="C85">
        <f>1*46</f>
        <v>46</v>
      </c>
      <c r="D85" t="s">
        <v>10</v>
      </c>
    </row>
    <row r="86" spans="1:6" x14ac:dyDescent="0.3">
      <c r="C86">
        <f>C85/9</f>
        <v>5.1111111111111107</v>
      </c>
      <c r="D86" t="s">
        <v>8</v>
      </c>
    </row>
    <row r="88" spans="1:6" x14ac:dyDescent="0.3">
      <c r="A88" t="s">
        <v>348</v>
      </c>
    </row>
    <row r="89" spans="1:6" x14ac:dyDescent="0.3">
      <c r="A89" t="s">
        <v>347</v>
      </c>
      <c r="C89">
        <f>(5*4-3*2)+(1*46)</f>
        <v>60</v>
      </c>
      <c r="D89" t="s">
        <v>10</v>
      </c>
    </row>
    <row r="90" spans="1:6" x14ac:dyDescent="0.3">
      <c r="C90">
        <f>C89/9</f>
        <v>6.666666666666667</v>
      </c>
      <c r="D90" t="s">
        <v>8</v>
      </c>
    </row>
    <row r="93" spans="1:6" x14ac:dyDescent="0.3">
      <c r="A93" t="s">
        <v>349</v>
      </c>
      <c r="D93">
        <f>ROUNDUP(C75,0)*1.5</f>
        <v>7.5</v>
      </c>
      <c r="E93" t="s">
        <v>8</v>
      </c>
      <c r="F93" t="s">
        <v>351</v>
      </c>
    </row>
    <row r="94" spans="1:6" x14ac:dyDescent="0.3">
      <c r="A94" t="s">
        <v>350</v>
      </c>
      <c r="D94" s="115">
        <f>ROUNDUP((C82+C86+C90),0)*1.5</f>
        <v>18</v>
      </c>
      <c r="E94" s="115" t="s">
        <v>8</v>
      </c>
      <c r="F94" t="s">
        <v>351</v>
      </c>
    </row>
    <row r="95" spans="1:6" x14ac:dyDescent="0.3">
      <c r="D95">
        <f>SUM(D93:D94)</f>
        <v>25.5</v>
      </c>
      <c r="E95" t="s">
        <v>8</v>
      </c>
    </row>
    <row r="101" spans="1:10" x14ac:dyDescent="0.3">
      <c r="A101" s="6" t="s">
        <v>119</v>
      </c>
    </row>
    <row r="103" spans="1:10" x14ac:dyDescent="0.3">
      <c r="A103" t="s">
        <v>120</v>
      </c>
      <c r="C103">
        <v>134.5</v>
      </c>
      <c r="D103" t="s">
        <v>6</v>
      </c>
    </row>
    <row r="104" spans="1:10" x14ac:dyDescent="0.3">
      <c r="A104" t="s">
        <v>121</v>
      </c>
      <c r="C104">
        <v>39</v>
      </c>
      <c r="D104" t="s">
        <v>6</v>
      </c>
    </row>
    <row r="105" spans="1:10" x14ac:dyDescent="0.3">
      <c r="A105" t="s">
        <v>117</v>
      </c>
      <c r="C105">
        <f>C103*C104</f>
        <v>5245.5</v>
      </c>
      <c r="D105" t="s">
        <v>10</v>
      </c>
    </row>
    <row r="106" spans="1:10" x14ac:dyDescent="0.3">
      <c r="C106">
        <f>C105/9</f>
        <v>582.83333333333337</v>
      </c>
      <c r="D106" t="s">
        <v>8</v>
      </c>
    </row>
    <row r="110" spans="1:10" x14ac:dyDescent="0.3">
      <c r="A110" s="118" t="s">
        <v>122</v>
      </c>
    </row>
    <row r="111" spans="1:10" x14ac:dyDescent="0.3">
      <c r="J111" s="119"/>
    </row>
    <row r="115" spans="1:4" x14ac:dyDescent="0.3">
      <c r="A115" s="6" t="s">
        <v>123</v>
      </c>
    </row>
    <row r="116" spans="1:4" x14ac:dyDescent="0.3">
      <c r="A116" s="6"/>
    </row>
    <row r="117" spans="1:4" x14ac:dyDescent="0.3">
      <c r="A117" t="s">
        <v>124</v>
      </c>
    </row>
    <row r="118" spans="1:4" x14ac:dyDescent="0.3">
      <c r="A118" t="s">
        <v>115</v>
      </c>
      <c r="D118" t="s">
        <v>6</v>
      </c>
    </row>
    <row r="119" spans="1:4" x14ac:dyDescent="0.3">
      <c r="A119" t="s">
        <v>125</v>
      </c>
      <c r="D119" t="s">
        <v>6</v>
      </c>
    </row>
    <row r="120" spans="1:4" x14ac:dyDescent="0.3">
      <c r="A120" t="s">
        <v>117</v>
      </c>
      <c r="C120">
        <f>C118*C119</f>
        <v>0</v>
      </c>
      <c r="D120" t="s">
        <v>10</v>
      </c>
    </row>
    <row r="121" spans="1:4" x14ac:dyDescent="0.3">
      <c r="C121">
        <f>C120/9</f>
        <v>0</v>
      </c>
      <c r="D121" t="s">
        <v>8</v>
      </c>
    </row>
    <row r="124" spans="1:4" x14ac:dyDescent="0.3">
      <c r="A124" t="s">
        <v>126</v>
      </c>
    </row>
    <row r="125" spans="1:4" x14ac:dyDescent="0.3">
      <c r="A125" t="s">
        <v>115</v>
      </c>
      <c r="C125">
        <v>3</v>
      </c>
      <c r="D125" t="s">
        <v>6</v>
      </c>
    </row>
    <row r="126" spans="1:4" x14ac:dyDescent="0.3">
      <c r="A126" t="s">
        <v>125</v>
      </c>
      <c r="C126">
        <v>2</v>
      </c>
      <c r="D126" t="s">
        <v>6</v>
      </c>
    </row>
    <row r="127" spans="1:4" x14ac:dyDescent="0.3">
      <c r="A127" t="s">
        <v>117</v>
      </c>
      <c r="C127">
        <f>C125*C126*1.5</f>
        <v>9</v>
      </c>
      <c r="D127" t="s">
        <v>10</v>
      </c>
    </row>
    <row r="128" spans="1:4" x14ac:dyDescent="0.3">
      <c r="C128">
        <f>C127/9</f>
        <v>1</v>
      </c>
      <c r="D128" t="s">
        <v>8</v>
      </c>
    </row>
    <row r="129" spans="1:4" x14ac:dyDescent="0.3">
      <c r="A129" s="6"/>
    </row>
    <row r="130" spans="1:4" x14ac:dyDescent="0.3">
      <c r="A130" t="s">
        <v>114</v>
      </c>
    </row>
    <row r="131" spans="1:4" x14ac:dyDescent="0.3">
      <c r="A131" t="s">
        <v>115</v>
      </c>
    </row>
    <row r="132" spans="1:4" x14ac:dyDescent="0.3">
      <c r="A132" t="s">
        <v>116</v>
      </c>
    </row>
    <row r="133" spans="1:4" x14ac:dyDescent="0.3">
      <c r="A133" t="s">
        <v>117</v>
      </c>
      <c r="C133" s="117">
        <f>(2*2+4*1+3*1)*0</f>
        <v>0</v>
      </c>
      <c r="D133" t="s">
        <v>10</v>
      </c>
    </row>
    <row r="134" spans="1:4" x14ac:dyDescent="0.3">
      <c r="C134">
        <f>C133/9</f>
        <v>0</v>
      </c>
      <c r="D134" t="s">
        <v>8</v>
      </c>
    </row>
    <row r="136" spans="1:4" x14ac:dyDescent="0.3">
      <c r="A136" s="6" t="s">
        <v>127</v>
      </c>
    </row>
    <row r="137" spans="1:4" x14ac:dyDescent="0.3">
      <c r="A137" s="6"/>
    </row>
    <row r="138" spans="1:4" x14ac:dyDescent="0.3">
      <c r="A138" t="s">
        <v>128</v>
      </c>
    </row>
    <row r="139" spans="1:4" x14ac:dyDescent="0.3">
      <c r="A139" t="s">
        <v>115</v>
      </c>
      <c r="C139">
        <v>41</v>
      </c>
      <c r="D139" t="s">
        <v>6</v>
      </c>
    </row>
    <row r="140" spans="1:4" x14ac:dyDescent="0.3">
      <c r="A140" t="s">
        <v>125</v>
      </c>
      <c r="C140">
        <v>0</v>
      </c>
      <c r="D140" t="s">
        <v>6</v>
      </c>
    </row>
    <row r="141" spans="1:4" x14ac:dyDescent="0.3">
      <c r="A141" t="s">
        <v>117</v>
      </c>
      <c r="C141">
        <f>C139*C140</f>
        <v>0</v>
      </c>
      <c r="D141" t="s">
        <v>10</v>
      </c>
    </row>
    <row r="142" spans="1:4" x14ac:dyDescent="0.3">
      <c r="C142">
        <f>C141/9</f>
        <v>0</v>
      </c>
      <c r="D142" t="s">
        <v>8</v>
      </c>
    </row>
    <row r="145" spans="1:5" x14ac:dyDescent="0.3">
      <c r="A145" t="s">
        <v>129</v>
      </c>
    </row>
    <row r="146" spans="1:5" x14ac:dyDescent="0.3">
      <c r="A146" t="s">
        <v>115</v>
      </c>
      <c r="C146">
        <v>41</v>
      </c>
      <c r="D146" t="s">
        <v>6</v>
      </c>
    </row>
    <row r="147" spans="1:5" x14ac:dyDescent="0.3">
      <c r="A147" t="s">
        <v>125</v>
      </c>
      <c r="C147">
        <v>0</v>
      </c>
      <c r="D147" t="s">
        <v>6</v>
      </c>
    </row>
    <row r="148" spans="1:5" x14ac:dyDescent="0.3">
      <c r="A148" t="s">
        <v>117</v>
      </c>
      <c r="C148">
        <f>C146*C147</f>
        <v>0</v>
      </c>
      <c r="D148" t="s">
        <v>10</v>
      </c>
    </row>
    <row r="149" spans="1:5" x14ac:dyDescent="0.3">
      <c r="C149">
        <f>C148/9</f>
        <v>0</v>
      </c>
      <c r="D149" t="s">
        <v>8</v>
      </c>
    </row>
    <row r="151" spans="1:5" x14ac:dyDescent="0.3">
      <c r="A151" t="s">
        <v>131</v>
      </c>
    </row>
    <row r="152" spans="1:5" x14ac:dyDescent="0.3">
      <c r="A152" t="s">
        <v>115</v>
      </c>
      <c r="D152" t="s">
        <v>6</v>
      </c>
    </row>
    <row r="153" spans="1:5" x14ac:dyDescent="0.3">
      <c r="A153" t="s">
        <v>125</v>
      </c>
      <c r="D153" t="s">
        <v>6</v>
      </c>
    </row>
    <row r="154" spans="1:5" x14ac:dyDescent="0.3">
      <c r="A154" t="s">
        <v>117</v>
      </c>
      <c r="C154">
        <f>C152*C153</f>
        <v>0</v>
      </c>
      <c r="D154" t="s">
        <v>10</v>
      </c>
    </row>
    <row r="155" spans="1:5" x14ac:dyDescent="0.3">
      <c r="C155">
        <f>C154/9</f>
        <v>0</v>
      </c>
      <c r="D155" t="s">
        <v>8</v>
      </c>
    </row>
    <row r="158" spans="1:5" x14ac:dyDescent="0.3">
      <c r="A158" s="6" t="s">
        <v>295</v>
      </c>
    </row>
    <row r="160" spans="1:5" x14ac:dyDescent="0.3">
      <c r="A160" t="s">
        <v>284</v>
      </c>
      <c r="D160">
        <v>45.67</v>
      </c>
      <c r="E160" t="s">
        <v>6</v>
      </c>
    </row>
    <row r="161" spans="1:13" x14ac:dyDescent="0.3">
      <c r="A161" t="s">
        <v>285</v>
      </c>
      <c r="D161">
        <v>45.67</v>
      </c>
      <c r="E161" t="s">
        <v>6</v>
      </c>
    </row>
    <row r="162" spans="1:13" x14ac:dyDescent="0.3">
      <c r="D162">
        <f>SUM(D160:D161)</f>
        <v>91.34</v>
      </c>
      <c r="E162" t="s">
        <v>6</v>
      </c>
    </row>
    <row r="165" spans="1:13" x14ac:dyDescent="0.3">
      <c r="A165" s="6" t="s">
        <v>353</v>
      </c>
      <c r="M165" t="s">
        <v>33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0010-D1DF-4875-9973-705441802FC8}">
  <dimension ref="A1:K447"/>
  <sheetViews>
    <sheetView workbookViewId="0">
      <selection sqref="A1:J7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8.8867187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277"/>
      <c r="B1" s="278"/>
      <c r="C1" s="278"/>
      <c r="D1" s="279"/>
      <c r="E1" s="100" t="s">
        <v>138</v>
      </c>
      <c r="F1" s="280" t="s">
        <v>248</v>
      </c>
      <c r="G1" s="278"/>
      <c r="H1" s="278"/>
      <c r="I1" s="278"/>
      <c r="J1" s="281"/>
      <c r="K1" t="s">
        <v>29</v>
      </c>
    </row>
    <row r="2" spans="1:11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1" x14ac:dyDescent="0.3">
      <c r="A3" s="80" t="s">
        <v>46</v>
      </c>
      <c r="B3" s="87">
        <v>10100</v>
      </c>
      <c r="C3" s="91">
        <f t="shared" ref="C3:C7" si="0">IF(D3="LUMP","LS",IF(SUM(F3:I3)=0,"",(SUM(F3:I3))))</f>
        <v>4</v>
      </c>
      <c r="D3" s="90" t="s">
        <v>8</v>
      </c>
      <c r="E3" s="4" t="s">
        <v>78</v>
      </c>
      <c r="F3" s="91">
        <v>3</v>
      </c>
      <c r="G3" s="91">
        <v>1</v>
      </c>
      <c r="H3" s="91"/>
      <c r="I3" s="107"/>
      <c r="J3" s="103"/>
    </row>
    <row r="4" spans="1:11" x14ac:dyDescent="0.3">
      <c r="A4" s="80">
        <v>512</v>
      </c>
      <c r="B4" s="87">
        <v>73500</v>
      </c>
      <c r="C4" s="91">
        <f t="shared" si="0"/>
        <v>948</v>
      </c>
      <c r="D4" s="89" t="s">
        <v>8</v>
      </c>
      <c r="E4" s="4" t="s">
        <v>88</v>
      </c>
      <c r="F4" s="91"/>
      <c r="G4" s="91"/>
      <c r="H4" s="94">
        <v>876</v>
      </c>
      <c r="I4" s="107">
        <v>72</v>
      </c>
      <c r="J4" s="77"/>
    </row>
    <row r="5" spans="1:11" x14ac:dyDescent="0.3">
      <c r="A5" s="81">
        <v>512</v>
      </c>
      <c r="B5" s="87">
        <v>74000</v>
      </c>
      <c r="C5" s="91">
        <f t="shared" si="0"/>
        <v>3</v>
      </c>
      <c r="D5" s="89" t="s">
        <v>8</v>
      </c>
      <c r="E5" s="4" t="s">
        <v>37</v>
      </c>
      <c r="F5" s="91">
        <v>2</v>
      </c>
      <c r="G5" s="91">
        <v>1</v>
      </c>
      <c r="H5" s="91"/>
      <c r="I5" s="107"/>
      <c r="J5" s="77"/>
    </row>
    <row r="6" spans="1:11" x14ac:dyDescent="0.3">
      <c r="A6" s="82" t="s">
        <v>91</v>
      </c>
      <c r="B6" s="87">
        <v>11100</v>
      </c>
      <c r="C6" s="91">
        <f t="shared" si="0"/>
        <v>20</v>
      </c>
      <c r="D6" s="89" t="s">
        <v>10</v>
      </c>
      <c r="E6" s="4" t="s">
        <v>92</v>
      </c>
      <c r="F6" s="91">
        <v>18</v>
      </c>
      <c r="G6" s="91">
        <v>2</v>
      </c>
      <c r="H6" s="94"/>
      <c r="I6" s="107"/>
      <c r="J6" s="77"/>
    </row>
    <row r="7" spans="1:11" ht="15" thickBot="1" x14ac:dyDescent="0.35">
      <c r="A7" s="83">
        <v>519</v>
      </c>
      <c r="B7" s="88">
        <v>12300</v>
      </c>
      <c r="C7" s="95">
        <f t="shared" si="0"/>
        <v>20</v>
      </c>
      <c r="D7" s="92" t="s">
        <v>8</v>
      </c>
      <c r="E7" s="5" t="s">
        <v>97</v>
      </c>
      <c r="F7" s="95">
        <v>11</v>
      </c>
      <c r="G7" s="95"/>
      <c r="H7" s="95"/>
      <c r="I7" s="101">
        <v>9</v>
      </c>
      <c r="J7" s="96"/>
    </row>
    <row r="8" spans="1:11" x14ac:dyDescent="0.3">
      <c r="A8" s="84"/>
      <c r="B8" s="84"/>
      <c r="F8"/>
      <c r="G8"/>
      <c r="H8"/>
      <c r="I8"/>
    </row>
    <row r="9" spans="1:11" x14ac:dyDescent="0.3">
      <c r="A9" s="84"/>
      <c r="B9" s="84"/>
      <c r="F9"/>
      <c r="G9"/>
      <c r="H9"/>
      <c r="I9"/>
    </row>
    <row r="10" spans="1:11" x14ac:dyDescent="0.3">
      <c r="A10" s="84"/>
      <c r="B10" s="84"/>
      <c r="F10"/>
      <c r="G10"/>
      <c r="H10"/>
      <c r="I10"/>
    </row>
    <row r="11" spans="1:11" x14ac:dyDescent="0.3">
      <c r="A11" s="84"/>
      <c r="B11" s="84"/>
      <c r="F11"/>
      <c r="G11"/>
      <c r="H11"/>
      <c r="I11"/>
    </row>
    <row r="12" spans="1:11" x14ac:dyDescent="0.3">
      <c r="A12" s="84"/>
      <c r="B12" s="84"/>
      <c r="F12"/>
      <c r="G12"/>
      <c r="H12"/>
      <c r="I12"/>
    </row>
    <row r="13" spans="1:11" x14ac:dyDescent="0.3">
      <c r="A13" s="84"/>
      <c r="B13" s="84"/>
      <c r="F13"/>
      <c r="G13"/>
      <c r="H13"/>
      <c r="I13"/>
    </row>
    <row r="14" spans="1:11" x14ac:dyDescent="0.3">
      <c r="A14" s="84"/>
      <c r="B14" s="84"/>
      <c r="F14"/>
      <c r="G14"/>
      <c r="H14"/>
      <c r="I14"/>
    </row>
    <row r="15" spans="1:11" x14ac:dyDescent="0.3">
      <c r="A15" s="84"/>
      <c r="B15" s="84"/>
      <c r="F15"/>
      <c r="G15"/>
      <c r="H15"/>
      <c r="I15"/>
    </row>
    <row r="16" spans="1:11" x14ac:dyDescent="0.3">
      <c r="A16" s="84"/>
      <c r="B16" s="84"/>
      <c r="F16"/>
      <c r="G16"/>
      <c r="H16"/>
      <c r="I16"/>
    </row>
    <row r="17" spans="1:9" x14ac:dyDescent="0.3">
      <c r="A17" s="84"/>
      <c r="B17" s="84"/>
      <c r="F17"/>
      <c r="G17"/>
      <c r="H17"/>
      <c r="I17"/>
    </row>
    <row r="18" spans="1:9" x14ac:dyDescent="0.3">
      <c r="A18" s="84"/>
      <c r="B18" s="84"/>
      <c r="F18"/>
      <c r="G18"/>
      <c r="H18"/>
      <c r="I18"/>
    </row>
    <row r="19" spans="1:9" x14ac:dyDescent="0.3">
      <c r="A19" s="84"/>
      <c r="B19" s="84"/>
      <c r="F19"/>
      <c r="G19"/>
      <c r="H19"/>
      <c r="I19"/>
    </row>
    <row r="20" spans="1:9" x14ac:dyDescent="0.3">
      <c r="A20" s="84"/>
      <c r="B20" s="84"/>
      <c r="F20"/>
      <c r="G20"/>
      <c r="H20"/>
      <c r="I20"/>
    </row>
    <row r="21" spans="1:9" ht="15" customHeight="1" x14ac:dyDescent="0.3">
      <c r="A21" s="84"/>
      <c r="B21" s="84"/>
      <c r="F21"/>
      <c r="G21"/>
      <c r="H21"/>
      <c r="I21"/>
    </row>
    <row r="22" spans="1:9" x14ac:dyDescent="0.3">
      <c r="A22" s="84"/>
      <c r="B22" s="84"/>
      <c r="F22"/>
      <c r="G22"/>
      <c r="H22"/>
      <c r="I22"/>
    </row>
    <row r="23" spans="1:9" x14ac:dyDescent="0.3">
      <c r="A23" s="84"/>
      <c r="B23" s="84"/>
      <c r="F23"/>
      <c r="G23"/>
      <c r="H23"/>
      <c r="I23"/>
    </row>
    <row r="24" spans="1:9" x14ac:dyDescent="0.3">
      <c r="A24" s="84"/>
      <c r="B24" s="84"/>
      <c r="F24"/>
      <c r="G24"/>
      <c r="H24"/>
      <c r="I24"/>
    </row>
    <row r="25" spans="1:9" x14ac:dyDescent="0.3">
      <c r="A25" s="84"/>
      <c r="B25" s="84"/>
      <c r="F25"/>
      <c r="G25"/>
      <c r="H25"/>
      <c r="I25"/>
    </row>
    <row r="26" spans="1:9" x14ac:dyDescent="0.3">
      <c r="A26" s="84"/>
      <c r="B26" s="84"/>
      <c r="F26"/>
      <c r="G26"/>
      <c r="H26"/>
      <c r="I26"/>
    </row>
    <row r="27" spans="1:9" x14ac:dyDescent="0.3">
      <c r="A27" s="84"/>
      <c r="B27" s="84"/>
      <c r="F27"/>
      <c r="G27"/>
      <c r="H27"/>
      <c r="I27"/>
    </row>
    <row r="28" spans="1:9" x14ac:dyDescent="0.3">
      <c r="A28" s="84"/>
      <c r="B28" s="84"/>
      <c r="F28"/>
      <c r="G28"/>
      <c r="H28"/>
      <c r="I28"/>
    </row>
    <row r="29" spans="1:9" x14ac:dyDescent="0.3">
      <c r="A29" s="84"/>
      <c r="B29" s="84"/>
      <c r="F29"/>
      <c r="G29"/>
      <c r="H29"/>
      <c r="I29"/>
    </row>
    <row r="30" spans="1:9" x14ac:dyDescent="0.3">
      <c r="A30" s="84"/>
      <c r="B30" s="84"/>
      <c r="F30"/>
      <c r="G30"/>
      <c r="H30"/>
      <c r="I30"/>
    </row>
    <row r="31" spans="1:9" x14ac:dyDescent="0.3">
      <c r="A31" s="84"/>
      <c r="B31" s="84"/>
      <c r="F31"/>
      <c r="G31"/>
      <c r="H31"/>
      <c r="I31"/>
    </row>
    <row r="32" spans="1:9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ht="7.5" customHeight="1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ht="7.5" customHeight="1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ht="7.5" customHeight="1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ht="7.5" customHeight="1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ht="7.5" customHeight="1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ht="7.5" customHeight="1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ht="7.5" customHeight="1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ht="7.5" customHeight="1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ht="7.5" customHeight="1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ht="7.5" customHeight="1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ht="7.5" customHeight="1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ht="7.5" customHeight="1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ht="7.5" customHeight="1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ht="7.5" customHeight="1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ht="7.5" customHeight="1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ht="7.5" customHeight="1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ht="7.5" customHeight="1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x14ac:dyDescent="0.3">
      <c r="A310" s="84"/>
      <c r="B310" s="84"/>
      <c r="F310"/>
      <c r="G310"/>
      <c r="H310"/>
      <c r="I310"/>
    </row>
    <row r="311" spans="1:9" ht="7.5" customHeight="1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ht="7.5" customHeight="1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ht="7.5" customHeight="1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ht="7.5" customHeight="1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ht="7.5" customHeight="1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x14ac:dyDescent="0.3">
      <c r="A340" s="84"/>
      <c r="B340" s="84"/>
      <c r="F340"/>
      <c r="G340"/>
      <c r="H340"/>
      <c r="I340"/>
    </row>
    <row r="341" spans="1:9" ht="7.5" customHeight="1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x14ac:dyDescent="0.3">
      <c r="A344" s="84"/>
      <c r="B344" s="84"/>
      <c r="F344"/>
      <c r="G344"/>
      <c r="H344"/>
      <c r="I344"/>
    </row>
    <row r="345" spans="1:9" ht="7.5" customHeight="1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x14ac:dyDescent="0.3">
      <c r="A348" s="84"/>
      <c r="B348" s="84"/>
      <c r="F348"/>
      <c r="G348"/>
      <c r="H348"/>
      <c r="I348"/>
    </row>
    <row r="349" spans="1:9" ht="7.5" customHeight="1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x14ac:dyDescent="0.3">
      <c r="A352" s="84"/>
      <c r="B352" s="84"/>
      <c r="F352"/>
      <c r="G352"/>
      <c r="H352"/>
      <c r="I352"/>
    </row>
    <row r="353" spans="1:9" ht="7.5" customHeight="1" x14ac:dyDescent="0.3">
      <c r="A353" s="84"/>
      <c r="B353" s="84"/>
      <c r="F353"/>
      <c r="G353"/>
      <c r="H353"/>
      <c r="I353"/>
    </row>
    <row r="354" spans="1:9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x14ac:dyDescent="0.3">
      <c r="A356" s="84"/>
      <c r="B356" s="84"/>
      <c r="F356"/>
      <c r="G356"/>
      <c r="H356"/>
      <c r="I356"/>
    </row>
    <row r="357" spans="1:9" ht="7.5" customHeight="1" x14ac:dyDescent="0.3">
      <c r="A357" s="84"/>
      <c r="B357" s="84"/>
      <c r="F357"/>
      <c r="G357"/>
      <c r="H357"/>
      <c r="I357"/>
    </row>
    <row r="358" spans="1:9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x14ac:dyDescent="0.3">
      <c r="A360" s="84"/>
      <c r="B360" s="84"/>
      <c r="F360"/>
      <c r="G360"/>
      <c r="H360"/>
      <c r="I360"/>
    </row>
    <row r="361" spans="1:9" ht="7.5" customHeight="1" x14ac:dyDescent="0.3">
      <c r="A361" s="84"/>
      <c r="B361" s="84"/>
      <c r="F361"/>
      <c r="G361"/>
      <c r="H361"/>
      <c r="I361"/>
    </row>
    <row r="362" spans="1:9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x14ac:dyDescent="0.3">
      <c r="A364" s="84"/>
      <c r="B364" s="84"/>
      <c r="F364"/>
      <c r="G364"/>
      <c r="H364"/>
      <c r="I364"/>
    </row>
    <row r="365" spans="1:9" ht="7.5" customHeight="1" x14ac:dyDescent="0.3">
      <c r="A365" s="84"/>
      <c r="B365" s="84"/>
      <c r="F365"/>
      <c r="G365"/>
      <c r="H365"/>
      <c r="I365"/>
    </row>
    <row r="366" spans="1:9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ht="7.5" customHeight="1" x14ac:dyDescent="0.3">
      <c r="A369" s="84"/>
      <c r="B369" s="84"/>
      <c r="F369"/>
      <c r="G369"/>
      <c r="H369"/>
      <c r="I369"/>
    </row>
    <row r="370" spans="1:9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x14ac:dyDescent="0.3">
      <c r="A373" s="84"/>
      <c r="B373" s="84"/>
      <c r="F373"/>
      <c r="G373"/>
      <c r="H373"/>
      <c r="I373"/>
    </row>
    <row r="374" spans="1:9" ht="7.5" customHeight="1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ht="7.5" customHeight="1" x14ac:dyDescent="0.3">
      <c r="A378" s="84"/>
      <c r="B378" s="84"/>
      <c r="F378"/>
      <c r="G378"/>
      <c r="H378"/>
      <c r="I378"/>
    </row>
    <row r="379" spans="1:9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x14ac:dyDescent="0.3">
      <c r="A382" s="84"/>
      <c r="B382" s="84"/>
      <c r="F382"/>
      <c r="G382"/>
      <c r="H382"/>
      <c r="I382"/>
    </row>
    <row r="383" spans="1:9" x14ac:dyDescent="0.3">
      <c r="A383" s="84"/>
      <c r="B383" s="84"/>
      <c r="F383"/>
      <c r="G383"/>
      <c r="H383"/>
      <c r="I383"/>
    </row>
    <row r="384" spans="1:9" ht="7.5" customHeight="1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x14ac:dyDescent="0.3">
      <c r="A387" s="84"/>
      <c r="B387" s="84"/>
      <c r="F387"/>
      <c r="G387"/>
      <c r="H387"/>
      <c r="I387"/>
    </row>
    <row r="388" spans="1:9" x14ac:dyDescent="0.3">
      <c r="A388" s="84"/>
      <c r="B388" s="84"/>
      <c r="F388"/>
      <c r="G388"/>
      <c r="H388"/>
      <c r="I388"/>
    </row>
    <row r="389" spans="1:9" ht="7.5" customHeight="1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x14ac:dyDescent="0.3">
      <c r="A392" s="84"/>
      <c r="B392" s="84"/>
      <c r="F392"/>
      <c r="G392"/>
      <c r="H392"/>
      <c r="I392"/>
    </row>
    <row r="393" spans="1:9" ht="7.5" customHeight="1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x14ac:dyDescent="0.3">
      <c r="A396" s="84"/>
      <c r="B396" s="84"/>
      <c r="F396"/>
      <c r="G396"/>
      <c r="H396"/>
      <c r="I396"/>
    </row>
    <row r="397" spans="1:9" x14ac:dyDescent="0.3">
      <c r="A397" s="84"/>
      <c r="B397" s="84"/>
      <c r="F397"/>
      <c r="G397"/>
      <c r="H397"/>
      <c r="I397"/>
    </row>
    <row r="398" spans="1:9" ht="7.5" customHeight="1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x14ac:dyDescent="0.3">
      <c r="A401" s="84"/>
      <c r="B401" s="84"/>
      <c r="F401"/>
      <c r="G401"/>
      <c r="H401"/>
      <c r="I401"/>
    </row>
    <row r="402" spans="1:9" ht="7.5" customHeight="1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ht="7.5" customHeight="1" x14ac:dyDescent="0.3">
      <c r="A406" s="84"/>
      <c r="B406" s="84"/>
      <c r="F406"/>
      <c r="G406"/>
      <c r="H406"/>
      <c r="I406"/>
    </row>
    <row r="407" spans="1:9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ht="7.5" customHeight="1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x14ac:dyDescent="0.3">
      <c r="A415" s="84"/>
      <c r="B415" s="84"/>
      <c r="F415"/>
      <c r="G415"/>
      <c r="H415"/>
      <c r="I415"/>
    </row>
    <row r="416" spans="1:9" x14ac:dyDescent="0.3">
      <c r="A416" s="84"/>
      <c r="B416" s="84"/>
      <c r="F416"/>
      <c r="G416"/>
      <c r="H416"/>
      <c r="I416"/>
    </row>
    <row r="417" spans="1:9" ht="7.5" customHeight="1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x14ac:dyDescent="0.3">
      <c r="A420" s="84"/>
      <c r="B420" s="84"/>
      <c r="F420"/>
      <c r="G420"/>
      <c r="H420"/>
      <c r="I420"/>
    </row>
    <row r="421" spans="1:9" ht="7.5" customHeight="1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ht="7.5" customHeight="1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x14ac:dyDescent="0.3">
      <c r="A429" s="84"/>
      <c r="B429" s="84"/>
      <c r="F429"/>
      <c r="G429"/>
      <c r="H429"/>
      <c r="I429"/>
    </row>
    <row r="430" spans="1:9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ht="7.5" customHeight="1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x14ac:dyDescent="0.3">
      <c r="A439" s="84"/>
      <c r="B439" s="84"/>
      <c r="F439"/>
      <c r="G439"/>
      <c r="H439"/>
      <c r="I439"/>
    </row>
    <row r="440" spans="1:9" ht="7.5" customHeight="1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x14ac:dyDescent="0.3">
      <c r="A443" s="84"/>
      <c r="B443" s="84"/>
      <c r="F443"/>
      <c r="G443"/>
      <c r="H443"/>
      <c r="I443"/>
    </row>
    <row r="444" spans="1:9" x14ac:dyDescent="0.3">
      <c r="A444" s="84"/>
      <c r="B444" s="84"/>
      <c r="F444"/>
      <c r="G444"/>
      <c r="H444"/>
      <c r="I444"/>
    </row>
    <row r="445" spans="1:9" x14ac:dyDescent="0.3">
      <c r="A445" s="84"/>
      <c r="B445" s="84"/>
      <c r="F445"/>
      <c r="G445"/>
      <c r="H445"/>
      <c r="I445"/>
    </row>
    <row r="446" spans="1:9" x14ac:dyDescent="0.3">
      <c r="A446" s="84"/>
      <c r="B446" s="84"/>
      <c r="F446"/>
      <c r="G446"/>
      <c r="H446"/>
      <c r="I446"/>
    </row>
    <row r="447" spans="1:9" ht="7.5" customHeight="1" x14ac:dyDescent="0.3">
      <c r="A447" s="84"/>
      <c r="B447" s="84"/>
      <c r="F447"/>
      <c r="G447"/>
      <c r="H447"/>
      <c r="I447"/>
    </row>
  </sheetData>
  <mergeCells count="2">
    <mergeCell ref="A1:D1"/>
    <mergeCell ref="F1:J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FF7E3-0741-4D5E-B18C-996160FB5DF5}">
  <dimension ref="A1:J113"/>
  <sheetViews>
    <sheetView topLeftCell="A82" workbookViewId="0">
      <selection activeCell="G95" sqref="G95"/>
    </sheetView>
  </sheetViews>
  <sheetFormatPr defaultRowHeight="14.4" x14ac:dyDescent="0.3"/>
  <sheetData>
    <row r="1" spans="1:5" x14ac:dyDescent="0.3">
      <c r="A1" s="114" t="s">
        <v>104</v>
      </c>
    </row>
    <row r="3" spans="1:5" x14ac:dyDescent="0.3">
      <c r="A3" s="6" t="s">
        <v>280</v>
      </c>
    </row>
    <row r="5" spans="1:5" x14ac:dyDescent="0.3">
      <c r="A5" s="6" t="s">
        <v>105</v>
      </c>
    </row>
    <row r="7" spans="1:5" x14ac:dyDescent="0.3">
      <c r="A7" s="6" t="s">
        <v>106</v>
      </c>
    </row>
    <row r="9" spans="1:5" x14ac:dyDescent="0.3">
      <c r="A9" t="s">
        <v>107</v>
      </c>
    </row>
    <row r="10" spans="1:5" x14ac:dyDescent="0.3">
      <c r="A10" t="s">
        <v>108</v>
      </c>
      <c r="D10">
        <v>0</v>
      </c>
      <c r="E10" t="s">
        <v>6</v>
      </c>
    </row>
    <row r="11" spans="1:5" x14ac:dyDescent="0.3">
      <c r="A11" t="s">
        <v>109</v>
      </c>
      <c r="D11">
        <v>1</v>
      </c>
      <c r="E11" t="s">
        <v>6</v>
      </c>
    </row>
    <row r="12" spans="1:5" x14ac:dyDescent="0.3">
      <c r="A12" t="s">
        <v>110</v>
      </c>
      <c r="D12">
        <v>2</v>
      </c>
      <c r="E12" t="s">
        <v>6</v>
      </c>
    </row>
    <row r="13" spans="1:5" x14ac:dyDescent="0.3">
      <c r="A13" t="s">
        <v>111</v>
      </c>
      <c r="D13" s="115">
        <v>1</v>
      </c>
      <c r="E13" s="115" t="s">
        <v>7</v>
      </c>
    </row>
    <row r="14" spans="1:5" x14ac:dyDescent="0.3">
      <c r="D14" s="116">
        <f>D10*D11*D12*D13</f>
        <v>0</v>
      </c>
      <c r="E14" t="s">
        <v>112</v>
      </c>
    </row>
    <row r="15" spans="1:5" x14ac:dyDescent="0.3">
      <c r="D15" s="116">
        <f>D14/27</f>
        <v>0</v>
      </c>
      <c r="E15" t="s">
        <v>26</v>
      </c>
    </row>
    <row r="17" spans="1:4" x14ac:dyDescent="0.3">
      <c r="A17" s="6" t="s">
        <v>113</v>
      </c>
    </row>
    <row r="19" spans="1:4" x14ac:dyDescent="0.3">
      <c r="A19" t="s">
        <v>358</v>
      </c>
    </row>
    <row r="20" spans="1:4" x14ac:dyDescent="0.3">
      <c r="A20" t="s">
        <v>115</v>
      </c>
    </row>
    <row r="21" spans="1:4" x14ac:dyDescent="0.3">
      <c r="A21" t="s">
        <v>116</v>
      </c>
    </row>
    <row r="22" spans="1:4" x14ac:dyDescent="0.3">
      <c r="A22" t="s">
        <v>117</v>
      </c>
      <c r="C22" s="117">
        <f>5*6+3*3</f>
        <v>39</v>
      </c>
      <c r="D22" t="s">
        <v>10</v>
      </c>
    </row>
    <row r="23" spans="1:4" x14ac:dyDescent="0.3">
      <c r="C23">
        <f>C22/9</f>
        <v>4.333333333333333</v>
      </c>
      <c r="D23" t="s">
        <v>8</v>
      </c>
    </row>
    <row r="25" spans="1:4" x14ac:dyDescent="0.3">
      <c r="A25" s="6" t="s">
        <v>118</v>
      </c>
    </row>
    <row r="27" spans="1:4" x14ac:dyDescent="0.3">
      <c r="A27" t="s">
        <v>358</v>
      </c>
    </row>
    <row r="28" spans="1:4" x14ac:dyDescent="0.3">
      <c r="A28" t="s">
        <v>115</v>
      </c>
    </row>
    <row r="29" spans="1:4" x14ac:dyDescent="0.3">
      <c r="A29" t="s">
        <v>116</v>
      </c>
    </row>
    <row r="30" spans="1:4" x14ac:dyDescent="0.3">
      <c r="A30" t="s">
        <v>117</v>
      </c>
      <c r="C30" s="117">
        <f>(5*6-3*4)+(3*3-1*1)</f>
        <v>26</v>
      </c>
      <c r="D30" t="s">
        <v>10</v>
      </c>
    </row>
    <row r="31" spans="1:4" x14ac:dyDescent="0.3">
      <c r="C31">
        <f>C30/9</f>
        <v>2.8888888888888888</v>
      </c>
      <c r="D31" t="s">
        <v>8</v>
      </c>
    </row>
    <row r="34" spans="1:5" x14ac:dyDescent="0.3">
      <c r="A34" s="6" t="s">
        <v>119</v>
      </c>
    </row>
    <row r="36" spans="1:5" x14ac:dyDescent="0.3">
      <c r="A36" t="s">
        <v>120</v>
      </c>
      <c r="C36">
        <v>196.94</v>
      </c>
      <c r="D36" t="s">
        <v>6</v>
      </c>
    </row>
    <row r="37" spans="1:5" x14ac:dyDescent="0.3">
      <c r="A37" t="s">
        <v>121</v>
      </c>
      <c r="C37">
        <v>40</v>
      </c>
      <c r="D37" t="s">
        <v>6</v>
      </c>
    </row>
    <row r="38" spans="1:5" x14ac:dyDescent="0.3">
      <c r="A38" t="s">
        <v>117</v>
      </c>
      <c r="C38">
        <f>C36*C37</f>
        <v>7877.6</v>
      </c>
      <c r="D38" t="s">
        <v>10</v>
      </c>
    </row>
    <row r="39" spans="1:5" x14ac:dyDescent="0.3">
      <c r="C39">
        <f>C38/9</f>
        <v>875.28888888888889</v>
      </c>
      <c r="D39" t="s">
        <v>8</v>
      </c>
    </row>
    <row r="41" spans="1:5" x14ac:dyDescent="0.3">
      <c r="A41" t="s">
        <v>338</v>
      </c>
    </row>
    <row r="42" spans="1:5" x14ac:dyDescent="0.3">
      <c r="A42" t="s">
        <v>339</v>
      </c>
      <c r="D42">
        <v>25</v>
      </c>
      <c r="E42" t="s">
        <v>6</v>
      </c>
    </row>
    <row r="43" spans="1:5" x14ac:dyDescent="0.3">
      <c r="A43" t="s">
        <v>340</v>
      </c>
      <c r="D43">
        <v>26</v>
      </c>
      <c r="E43" t="s">
        <v>6</v>
      </c>
    </row>
    <row r="44" spans="1:5" x14ac:dyDescent="0.3">
      <c r="A44" t="s">
        <v>117</v>
      </c>
      <c r="D44">
        <f>D42*D43</f>
        <v>650</v>
      </c>
      <c r="E44" t="s">
        <v>10</v>
      </c>
    </row>
    <row r="45" spans="1:5" x14ac:dyDescent="0.3">
      <c r="D45">
        <f>D44/9</f>
        <v>72.222222222222229</v>
      </c>
      <c r="E45" t="s">
        <v>8</v>
      </c>
    </row>
    <row r="47" spans="1:5" x14ac:dyDescent="0.3">
      <c r="A47" t="s">
        <v>243</v>
      </c>
      <c r="C47">
        <f>C39+D45</f>
        <v>947.51111111111118</v>
      </c>
    </row>
    <row r="49" spans="1:10" x14ac:dyDescent="0.3">
      <c r="A49" s="118" t="s">
        <v>122</v>
      </c>
    </row>
    <row r="50" spans="1:10" x14ac:dyDescent="0.3">
      <c r="J50" s="119"/>
    </row>
    <row r="54" spans="1:10" x14ac:dyDescent="0.3">
      <c r="A54" s="6" t="s">
        <v>123</v>
      </c>
    </row>
    <row r="55" spans="1:10" x14ac:dyDescent="0.3">
      <c r="A55" s="6"/>
    </row>
    <row r="56" spans="1:10" x14ac:dyDescent="0.3">
      <c r="A56" t="s">
        <v>124</v>
      </c>
    </row>
    <row r="57" spans="1:10" x14ac:dyDescent="0.3">
      <c r="A57" t="s">
        <v>115</v>
      </c>
      <c r="D57" t="s">
        <v>6</v>
      </c>
    </row>
    <row r="58" spans="1:10" x14ac:dyDescent="0.3">
      <c r="A58" t="s">
        <v>125</v>
      </c>
      <c r="D58" t="s">
        <v>6</v>
      </c>
    </row>
    <row r="59" spans="1:10" x14ac:dyDescent="0.3">
      <c r="A59" t="s">
        <v>117</v>
      </c>
      <c r="C59">
        <f>C57*C58*1.5</f>
        <v>0</v>
      </c>
      <c r="D59" t="s">
        <v>10</v>
      </c>
      <c r="E59" t="s">
        <v>337</v>
      </c>
    </row>
    <row r="60" spans="1:10" x14ac:dyDescent="0.3">
      <c r="C60">
        <f>C59/9</f>
        <v>0</v>
      </c>
      <c r="D60" t="s">
        <v>8</v>
      </c>
    </row>
    <row r="63" spans="1:10" x14ac:dyDescent="0.3">
      <c r="A63" t="s">
        <v>126</v>
      </c>
    </row>
    <row r="64" spans="1:10" x14ac:dyDescent="0.3">
      <c r="A64" t="s">
        <v>115</v>
      </c>
      <c r="C64">
        <v>3</v>
      </c>
      <c r="D64" t="s">
        <v>6</v>
      </c>
    </row>
    <row r="65" spans="1:5" x14ac:dyDescent="0.3">
      <c r="A65" t="s">
        <v>125</v>
      </c>
      <c r="C65">
        <v>4</v>
      </c>
      <c r="D65" t="s">
        <v>6</v>
      </c>
    </row>
    <row r="66" spans="1:5" x14ac:dyDescent="0.3">
      <c r="A66" t="s">
        <v>117</v>
      </c>
      <c r="C66">
        <f>C64*C65*1.5</f>
        <v>18</v>
      </c>
      <c r="D66" t="s">
        <v>10</v>
      </c>
      <c r="E66" t="s">
        <v>337</v>
      </c>
    </row>
    <row r="67" spans="1:5" x14ac:dyDescent="0.3">
      <c r="C67">
        <f>C66/9</f>
        <v>2</v>
      </c>
      <c r="D67" t="s">
        <v>8</v>
      </c>
    </row>
    <row r="68" spans="1:5" x14ac:dyDescent="0.3">
      <c r="A68" s="6"/>
    </row>
    <row r="69" spans="1:5" x14ac:dyDescent="0.3">
      <c r="A69" t="s">
        <v>277</v>
      </c>
    </row>
    <row r="70" spans="1:5" x14ac:dyDescent="0.3">
      <c r="A70" t="s">
        <v>115</v>
      </c>
      <c r="C70">
        <v>1</v>
      </c>
      <c r="D70" t="s">
        <v>6</v>
      </c>
    </row>
    <row r="71" spans="1:5" x14ac:dyDescent="0.3">
      <c r="A71" t="s">
        <v>125</v>
      </c>
      <c r="C71">
        <v>1</v>
      </c>
      <c r="D71" t="s">
        <v>6</v>
      </c>
    </row>
    <row r="72" spans="1:5" x14ac:dyDescent="0.3">
      <c r="A72" t="s">
        <v>117</v>
      </c>
      <c r="C72">
        <f>C70*C71*1.5</f>
        <v>1.5</v>
      </c>
      <c r="D72" t="s">
        <v>10</v>
      </c>
      <c r="E72" t="s">
        <v>337</v>
      </c>
    </row>
    <row r="73" spans="1:5" x14ac:dyDescent="0.3">
      <c r="C73">
        <f>C72/9</f>
        <v>0.16666666666666666</v>
      </c>
      <c r="D73" t="s">
        <v>8</v>
      </c>
    </row>
    <row r="75" spans="1:5" x14ac:dyDescent="0.3">
      <c r="A75" t="s">
        <v>114</v>
      </c>
    </row>
    <row r="76" spans="1:5" x14ac:dyDescent="0.3">
      <c r="A76" t="s">
        <v>115</v>
      </c>
    </row>
    <row r="77" spans="1:5" x14ac:dyDescent="0.3">
      <c r="A77" t="s">
        <v>116</v>
      </c>
    </row>
    <row r="78" spans="1:5" x14ac:dyDescent="0.3">
      <c r="A78" t="s">
        <v>117</v>
      </c>
      <c r="C78" s="117">
        <f>C76*C77*1.5</f>
        <v>0</v>
      </c>
      <c r="D78" t="s">
        <v>10</v>
      </c>
      <c r="E78" t="s">
        <v>337</v>
      </c>
    </row>
    <row r="79" spans="1:5" x14ac:dyDescent="0.3">
      <c r="C79">
        <f>C78/9</f>
        <v>0</v>
      </c>
      <c r="D79" t="s">
        <v>8</v>
      </c>
    </row>
    <row r="81" spans="1:4" x14ac:dyDescent="0.3">
      <c r="A81" t="s">
        <v>281</v>
      </c>
      <c r="C81">
        <f>ROUNDUP((C59+C66+C72+C78),0)</f>
        <v>20</v>
      </c>
      <c r="D81" t="s">
        <v>10</v>
      </c>
    </row>
    <row r="82" spans="1:4" x14ac:dyDescent="0.3">
      <c r="A82" t="s">
        <v>281</v>
      </c>
      <c r="C82">
        <f>ROUNDUP((C110+C60+C67+C73+C79),0)</f>
        <v>11</v>
      </c>
      <c r="D82" t="s">
        <v>8</v>
      </c>
    </row>
    <row r="84" spans="1:4" x14ac:dyDescent="0.3">
      <c r="A84" s="6" t="s">
        <v>127</v>
      </c>
    </row>
    <row r="85" spans="1:4" x14ac:dyDescent="0.3">
      <c r="A85" s="6"/>
    </row>
    <row r="86" spans="1:4" x14ac:dyDescent="0.3">
      <c r="A86" t="s">
        <v>128</v>
      </c>
    </row>
    <row r="87" spans="1:4" x14ac:dyDescent="0.3">
      <c r="A87" t="s">
        <v>115</v>
      </c>
      <c r="C87">
        <v>26</v>
      </c>
      <c r="D87" t="s">
        <v>6</v>
      </c>
    </row>
    <row r="88" spans="1:4" x14ac:dyDescent="0.3">
      <c r="A88" t="s">
        <v>125</v>
      </c>
      <c r="C88">
        <v>1.25</v>
      </c>
      <c r="D88" t="s">
        <v>6</v>
      </c>
    </row>
    <row r="89" spans="1:4" x14ac:dyDescent="0.3">
      <c r="A89" t="s">
        <v>117</v>
      </c>
      <c r="C89">
        <f>C87*C88</f>
        <v>32.5</v>
      </c>
      <c r="D89" t="s">
        <v>10</v>
      </c>
    </row>
    <row r="90" spans="1:4" x14ac:dyDescent="0.3">
      <c r="C90">
        <f>C89/9*1.5</f>
        <v>5.416666666666667</v>
      </c>
      <c r="D90" t="s">
        <v>8</v>
      </c>
    </row>
    <row r="93" spans="1:4" x14ac:dyDescent="0.3">
      <c r="A93" t="s">
        <v>129</v>
      </c>
    </row>
    <row r="94" spans="1:4" x14ac:dyDescent="0.3">
      <c r="A94" t="s">
        <v>115</v>
      </c>
      <c r="C94">
        <v>26</v>
      </c>
      <c r="D94" t="s">
        <v>6</v>
      </c>
    </row>
    <row r="95" spans="1:4" x14ac:dyDescent="0.3">
      <c r="A95" t="s">
        <v>125</v>
      </c>
      <c r="C95">
        <v>1.25</v>
      </c>
      <c r="D95" t="s">
        <v>6</v>
      </c>
    </row>
    <row r="96" spans="1:4" x14ac:dyDescent="0.3">
      <c r="A96" t="s">
        <v>117</v>
      </c>
      <c r="C96">
        <f>C94*C95</f>
        <v>32.5</v>
      </c>
      <c r="D96" t="s">
        <v>10</v>
      </c>
    </row>
    <row r="97" spans="1:5" x14ac:dyDescent="0.3">
      <c r="C97">
        <f>C96/9*1.5</f>
        <v>5.416666666666667</v>
      </c>
      <c r="D97" t="s">
        <v>8</v>
      </c>
    </row>
    <row r="99" spans="1:5" x14ac:dyDescent="0.3">
      <c r="A99" t="s">
        <v>131</v>
      </c>
    </row>
    <row r="100" spans="1:5" x14ac:dyDescent="0.3">
      <c r="A100" t="s">
        <v>115</v>
      </c>
      <c r="D100" t="s">
        <v>6</v>
      </c>
    </row>
    <row r="101" spans="1:5" x14ac:dyDescent="0.3">
      <c r="A101" t="s">
        <v>125</v>
      </c>
      <c r="D101" t="s">
        <v>6</v>
      </c>
    </row>
    <row r="102" spans="1:5" x14ac:dyDescent="0.3">
      <c r="A102" t="s">
        <v>117</v>
      </c>
      <c r="C102">
        <f>C100*C101</f>
        <v>0</v>
      </c>
      <c r="D102" t="s">
        <v>10</v>
      </c>
    </row>
    <row r="103" spans="1:5" x14ac:dyDescent="0.3">
      <c r="C103">
        <f>C102/9</f>
        <v>0</v>
      </c>
      <c r="D103" t="s">
        <v>8</v>
      </c>
    </row>
    <row r="105" spans="1:5" x14ac:dyDescent="0.3">
      <c r="A105" t="s">
        <v>336</v>
      </c>
    </row>
    <row r="106" spans="1:5" x14ac:dyDescent="0.3">
      <c r="A106" t="s">
        <v>115</v>
      </c>
      <c r="C106">
        <v>26</v>
      </c>
      <c r="D106" t="s">
        <v>6</v>
      </c>
    </row>
    <row r="107" spans="1:5" x14ac:dyDescent="0.3">
      <c r="A107" t="s">
        <v>125</v>
      </c>
      <c r="C107">
        <v>2</v>
      </c>
      <c r="D107" t="s">
        <v>6</v>
      </c>
    </row>
    <row r="108" spans="1:5" x14ac:dyDescent="0.3">
      <c r="A108" t="s">
        <v>335</v>
      </c>
      <c r="C108">
        <v>1</v>
      </c>
      <c r="D108" t="s">
        <v>7</v>
      </c>
    </row>
    <row r="109" spans="1:5" x14ac:dyDescent="0.3">
      <c r="A109" t="s">
        <v>117</v>
      </c>
      <c r="C109">
        <f>C106*C107*C108*1.5</f>
        <v>78</v>
      </c>
      <c r="D109" t="s">
        <v>10</v>
      </c>
      <c r="E109" t="s">
        <v>337</v>
      </c>
    </row>
    <row r="110" spans="1:5" x14ac:dyDescent="0.3">
      <c r="C110">
        <f>C109/9</f>
        <v>8.6666666666666661</v>
      </c>
      <c r="D110" t="s">
        <v>8</v>
      </c>
    </row>
    <row r="113" spans="1:4" x14ac:dyDescent="0.3">
      <c r="A113" s="1" t="s">
        <v>278</v>
      </c>
      <c r="B113" s="1"/>
      <c r="C113" s="1">
        <f>C90+C97+C110</f>
        <v>19.5</v>
      </c>
      <c r="D113" s="1" t="s">
        <v>10</v>
      </c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F02B-17B2-40CB-B811-43B69559A58A}">
  <dimension ref="A1:K447"/>
  <sheetViews>
    <sheetView tabSelected="1" workbookViewId="0">
      <selection sqref="A1:J7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8.8867187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277"/>
      <c r="B1" s="278"/>
      <c r="C1" s="278"/>
      <c r="D1" s="279"/>
      <c r="E1" s="100" t="s">
        <v>139</v>
      </c>
      <c r="F1" s="280" t="s">
        <v>248</v>
      </c>
      <c r="G1" s="278"/>
      <c r="H1" s="278"/>
      <c r="I1" s="278"/>
      <c r="J1" s="281"/>
      <c r="K1" t="s">
        <v>29</v>
      </c>
    </row>
    <row r="2" spans="1:11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1" x14ac:dyDescent="0.3">
      <c r="A3" s="80" t="s">
        <v>46</v>
      </c>
      <c r="B3" s="87">
        <v>10100</v>
      </c>
      <c r="C3" s="91">
        <f t="shared" ref="C3:C7" si="0">IF(D3="LUMP","LS",IF(SUM(F3:I3)=0,"",(SUM(F3:I3))))</f>
        <v>7</v>
      </c>
      <c r="D3" s="90" t="s">
        <v>8</v>
      </c>
      <c r="E3" s="4" t="s">
        <v>78</v>
      </c>
      <c r="F3" s="91">
        <v>7</v>
      </c>
      <c r="G3" s="91"/>
      <c r="H3" s="91"/>
      <c r="I3" s="91"/>
      <c r="J3" s="105"/>
    </row>
    <row r="4" spans="1:11" x14ac:dyDescent="0.3">
      <c r="A4" s="80">
        <v>512</v>
      </c>
      <c r="B4" s="87">
        <v>73500</v>
      </c>
      <c r="C4" s="91">
        <f t="shared" si="0"/>
        <v>864</v>
      </c>
      <c r="D4" s="89" t="s">
        <v>8</v>
      </c>
      <c r="E4" s="4" t="s">
        <v>88</v>
      </c>
      <c r="F4" s="91"/>
      <c r="G4" s="91"/>
      <c r="H4" s="94">
        <v>864</v>
      </c>
      <c r="I4" s="91"/>
      <c r="J4" s="105"/>
    </row>
    <row r="5" spans="1:11" x14ac:dyDescent="0.3">
      <c r="A5" s="81">
        <v>512</v>
      </c>
      <c r="B5" s="87">
        <v>74000</v>
      </c>
      <c r="C5" s="91">
        <f t="shared" ref="C5" si="1">IF(D5="LUMP","LS",IF(SUM(F5:I5)=0,"",(SUM(F5:I5))))</f>
        <v>5</v>
      </c>
      <c r="D5" s="89" t="s">
        <v>8</v>
      </c>
      <c r="E5" s="4" t="s">
        <v>37</v>
      </c>
      <c r="F5" s="91">
        <v>5</v>
      </c>
      <c r="G5" s="91"/>
      <c r="H5" s="94"/>
      <c r="I5" s="91"/>
      <c r="J5" s="105"/>
    </row>
    <row r="6" spans="1:11" x14ac:dyDescent="0.3">
      <c r="A6" s="82" t="s">
        <v>91</v>
      </c>
      <c r="B6" s="87">
        <v>11100</v>
      </c>
      <c r="C6" s="91">
        <f t="shared" si="0"/>
        <v>32</v>
      </c>
      <c r="D6" s="89" t="s">
        <v>10</v>
      </c>
      <c r="E6" s="4" t="s">
        <v>92</v>
      </c>
      <c r="F6" s="91">
        <v>32</v>
      </c>
      <c r="G6" s="91"/>
      <c r="H6" s="94"/>
      <c r="I6" s="91"/>
      <c r="J6" s="105"/>
    </row>
    <row r="7" spans="1:11" ht="15" thickBot="1" x14ac:dyDescent="0.35">
      <c r="A7" s="83">
        <v>519</v>
      </c>
      <c r="B7" s="88">
        <v>12300</v>
      </c>
      <c r="C7" s="95">
        <f t="shared" si="0"/>
        <v>29</v>
      </c>
      <c r="D7" s="92" t="s">
        <v>8</v>
      </c>
      <c r="E7" s="5" t="s">
        <v>97</v>
      </c>
      <c r="F7" s="95">
        <v>11</v>
      </c>
      <c r="G7" s="95"/>
      <c r="H7" s="95"/>
      <c r="I7" s="95">
        <v>18</v>
      </c>
      <c r="J7" s="106"/>
    </row>
    <row r="8" spans="1:11" x14ac:dyDescent="0.3">
      <c r="A8" s="84"/>
      <c r="B8" s="84"/>
      <c r="F8"/>
      <c r="G8"/>
      <c r="H8"/>
      <c r="I8"/>
    </row>
    <row r="9" spans="1:11" x14ac:dyDescent="0.3">
      <c r="A9" s="84"/>
      <c r="B9" s="84"/>
      <c r="F9"/>
      <c r="G9"/>
      <c r="H9"/>
      <c r="I9"/>
    </row>
    <row r="10" spans="1:11" x14ac:dyDescent="0.3">
      <c r="A10" s="84"/>
      <c r="B10" s="84"/>
      <c r="F10"/>
      <c r="G10"/>
      <c r="H10"/>
      <c r="I10"/>
    </row>
    <row r="11" spans="1:11" x14ac:dyDescent="0.3">
      <c r="A11" s="84"/>
      <c r="B11" s="84"/>
      <c r="F11"/>
      <c r="G11"/>
      <c r="H11"/>
      <c r="I11"/>
    </row>
    <row r="12" spans="1:11" x14ac:dyDescent="0.3">
      <c r="A12" s="84"/>
      <c r="B12" s="84"/>
      <c r="F12"/>
      <c r="G12"/>
      <c r="H12"/>
      <c r="I12"/>
    </row>
    <row r="13" spans="1:11" x14ac:dyDescent="0.3">
      <c r="A13" s="84"/>
      <c r="B13" s="84"/>
      <c r="F13"/>
      <c r="G13"/>
      <c r="H13"/>
      <c r="I13"/>
    </row>
    <row r="14" spans="1:11" x14ac:dyDescent="0.3">
      <c r="A14" s="84"/>
      <c r="B14" s="84"/>
      <c r="F14"/>
      <c r="G14"/>
      <c r="H14"/>
      <c r="I14"/>
    </row>
    <row r="15" spans="1:11" x14ac:dyDescent="0.3">
      <c r="A15" s="84"/>
      <c r="B15" s="84"/>
      <c r="F15"/>
      <c r="G15"/>
      <c r="H15"/>
      <c r="I15"/>
    </row>
    <row r="16" spans="1:11" x14ac:dyDescent="0.3">
      <c r="A16" s="84"/>
      <c r="B16" s="84"/>
      <c r="F16"/>
      <c r="G16"/>
      <c r="H16"/>
      <c r="I16"/>
    </row>
    <row r="17" spans="1:9" x14ac:dyDescent="0.3">
      <c r="A17" s="84"/>
      <c r="B17" s="84"/>
      <c r="F17"/>
      <c r="G17"/>
      <c r="H17"/>
      <c r="I17"/>
    </row>
    <row r="18" spans="1:9" x14ac:dyDescent="0.3">
      <c r="A18" s="84"/>
      <c r="B18" s="84"/>
      <c r="F18"/>
      <c r="G18"/>
      <c r="H18"/>
      <c r="I18"/>
    </row>
    <row r="19" spans="1:9" x14ac:dyDescent="0.3">
      <c r="A19" s="84"/>
      <c r="B19" s="84"/>
      <c r="F19"/>
      <c r="G19"/>
      <c r="H19"/>
      <c r="I19"/>
    </row>
    <row r="20" spans="1:9" x14ac:dyDescent="0.3">
      <c r="A20" s="84"/>
      <c r="B20" s="84"/>
      <c r="F20"/>
      <c r="G20"/>
      <c r="H20"/>
      <c r="I20"/>
    </row>
    <row r="21" spans="1:9" ht="15" customHeight="1" x14ac:dyDescent="0.3">
      <c r="A21" s="84"/>
      <c r="B21" s="84"/>
      <c r="F21"/>
      <c r="G21"/>
      <c r="H21"/>
      <c r="I21"/>
    </row>
    <row r="22" spans="1:9" x14ac:dyDescent="0.3">
      <c r="A22" s="84"/>
      <c r="B22" s="84"/>
      <c r="F22"/>
      <c r="G22"/>
      <c r="H22"/>
      <c r="I22"/>
    </row>
    <row r="23" spans="1:9" x14ac:dyDescent="0.3">
      <c r="A23" s="84"/>
      <c r="B23" s="84"/>
      <c r="F23"/>
      <c r="G23"/>
      <c r="H23"/>
      <c r="I23"/>
    </row>
    <row r="24" spans="1:9" x14ac:dyDescent="0.3">
      <c r="A24" s="84"/>
      <c r="B24" s="84"/>
      <c r="F24"/>
      <c r="G24"/>
      <c r="H24"/>
      <c r="I24"/>
    </row>
    <row r="25" spans="1:9" x14ac:dyDescent="0.3">
      <c r="A25" s="84"/>
      <c r="B25" s="84"/>
      <c r="F25"/>
      <c r="G25"/>
      <c r="H25"/>
      <c r="I25"/>
    </row>
    <row r="26" spans="1:9" x14ac:dyDescent="0.3">
      <c r="A26" s="84"/>
      <c r="B26" s="84"/>
      <c r="F26"/>
      <c r="G26"/>
      <c r="H26"/>
      <c r="I26"/>
    </row>
    <row r="27" spans="1:9" x14ac:dyDescent="0.3">
      <c r="A27" s="84"/>
      <c r="B27" s="84"/>
      <c r="F27"/>
      <c r="G27"/>
      <c r="H27"/>
      <c r="I27"/>
    </row>
    <row r="28" spans="1:9" x14ac:dyDescent="0.3">
      <c r="A28" s="84"/>
      <c r="B28" s="84"/>
      <c r="F28"/>
      <c r="G28"/>
      <c r="H28"/>
      <c r="I28"/>
    </row>
    <row r="29" spans="1:9" x14ac:dyDescent="0.3">
      <c r="A29" s="84"/>
      <c r="B29" s="84"/>
      <c r="F29"/>
      <c r="G29"/>
      <c r="H29"/>
      <c r="I29"/>
    </row>
    <row r="30" spans="1:9" x14ac:dyDescent="0.3">
      <c r="A30" s="84"/>
      <c r="B30" s="84"/>
      <c r="F30"/>
      <c r="G30"/>
      <c r="H30"/>
      <c r="I30"/>
    </row>
    <row r="31" spans="1:9" x14ac:dyDescent="0.3">
      <c r="A31" s="84"/>
      <c r="B31" s="84"/>
      <c r="F31"/>
      <c r="G31"/>
      <c r="H31"/>
      <c r="I31"/>
    </row>
    <row r="32" spans="1:9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ht="7.5" customHeight="1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ht="7.5" customHeight="1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ht="7.5" customHeight="1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ht="7.5" customHeight="1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ht="7.5" customHeight="1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ht="7.5" customHeight="1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ht="7.5" customHeight="1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ht="7.5" customHeight="1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ht="7.5" customHeight="1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ht="7.5" customHeight="1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ht="7.5" customHeight="1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ht="7.5" customHeight="1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ht="7.5" customHeight="1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ht="7.5" customHeight="1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ht="7.5" customHeight="1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ht="7.5" customHeight="1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ht="7.5" customHeight="1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x14ac:dyDescent="0.3">
      <c r="A310" s="84"/>
      <c r="B310" s="84"/>
      <c r="F310"/>
      <c r="G310"/>
      <c r="H310"/>
      <c r="I310"/>
    </row>
    <row r="311" spans="1:9" ht="7.5" customHeight="1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ht="7.5" customHeight="1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ht="7.5" customHeight="1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ht="7.5" customHeight="1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ht="7.5" customHeight="1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x14ac:dyDescent="0.3">
      <c r="A340" s="84"/>
      <c r="B340" s="84"/>
      <c r="F340"/>
      <c r="G340"/>
      <c r="H340"/>
      <c r="I340"/>
    </row>
    <row r="341" spans="1:9" ht="7.5" customHeight="1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x14ac:dyDescent="0.3">
      <c r="A344" s="84"/>
      <c r="B344" s="84"/>
      <c r="F344"/>
      <c r="G344"/>
      <c r="H344"/>
      <c r="I344"/>
    </row>
    <row r="345" spans="1:9" ht="7.5" customHeight="1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x14ac:dyDescent="0.3">
      <c r="A348" s="84"/>
      <c r="B348" s="84"/>
      <c r="F348"/>
      <c r="G348"/>
      <c r="H348"/>
      <c r="I348"/>
    </row>
    <row r="349" spans="1:9" ht="7.5" customHeight="1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x14ac:dyDescent="0.3">
      <c r="A352" s="84"/>
      <c r="B352" s="84"/>
      <c r="F352"/>
      <c r="G352"/>
      <c r="H352"/>
      <c r="I352"/>
    </row>
    <row r="353" spans="1:9" ht="7.5" customHeight="1" x14ac:dyDescent="0.3">
      <c r="A353" s="84"/>
      <c r="B353" s="84"/>
      <c r="F353"/>
      <c r="G353"/>
      <c r="H353"/>
      <c r="I353"/>
    </row>
    <row r="354" spans="1:9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x14ac:dyDescent="0.3">
      <c r="A356" s="84"/>
      <c r="B356" s="84"/>
      <c r="F356"/>
      <c r="G356"/>
      <c r="H356"/>
      <c r="I356"/>
    </row>
    <row r="357" spans="1:9" ht="7.5" customHeight="1" x14ac:dyDescent="0.3">
      <c r="A357" s="84"/>
      <c r="B357" s="84"/>
      <c r="F357"/>
      <c r="G357"/>
      <c r="H357"/>
      <c r="I357"/>
    </row>
    <row r="358" spans="1:9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x14ac:dyDescent="0.3">
      <c r="A360" s="84"/>
      <c r="B360" s="84"/>
      <c r="F360"/>
      <c r="G360"/>
      <c r="H360"/>
      <c r="I360"/>
    </row>
    <row r="361" spans="1:9" ht="7.5" customHeight="1" x14ac:dyDescent="0.3">
      <c r="A361" s="84"/>
      <c r="B361" s="84"/>
      <c r="F361"/>
      <c r="G361"/>
      <c r="H361"/>
      <c r="I361"/>
    </row>
    <row r="362" spans="1:9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x14ac:dyDescent="0.3">
      <c r="A364" s="84"/>
      <c r="B364" s="84"/>
      <c r="F364"/>
      <c r="G364"/>
      <c r="H364"/>
      <c r="I364"/>
    </row>
    <row r="365" spans="1:9" ht="7.5" customHeight="1" x14ac:dyDescent="0.3">
      <c r="A365" s="84"/>
      <c r="B365" s="84"/>
      <c r="F365"/>
      <c r="G365"/>
      <c r="H365"/>
      <c r="I365"/>
    </row>
    <row r="366" spans="1:9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ht="7.5" customHeight="1" x14ac:dyDescent="0.3">
      <c r="A369" s="84"/>
      <c r="B369" s="84"/>
      <c r="F369"/>
      <c r="G369"/>
      <c r="H369"/>
      <c r="I369"/>
    </row>
    <row r="370" spans="1:9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x14ac:dyDescent="0.3">
      <c r="A373" s="84"/>
      <c r="B373" s="84"/>
      <c r="F373"/>
      <c r="G373"/>
      <c r="H373"/>
      <c r="I373"/>
    </row>
    <row r="374" spans="1:9" ht="7.5" customHeight="1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ht="7.5" customHeight="1" x14ac:dyDescent="0.3">
      <c r="A378" s="84"/>
      <c r="B378" s="84"/>
      <c r="F378"/>
      <c r="G378"/>
      <c r="H378"/>
      <c r="I378"/>
    </row>
    <row r="379" spans="1:9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x14ac:dyDescent="0.3">
      <c r="A382" s="84"/>
      <c r="B382" s="84"/>
      <c r="F382"/>
      <c r="G382"/>
      <c r="H382"/>
      <c r="I382"/>
    </row>
    <row r="383" spans="1:9" x14ac:dyDescent="0.3">
      <c r="A383" s="84"/>
      <c r="B383" s="84"/>
      <c r="F383"/>
      <c r="G383"/>
      <c r="H383"/>
      <c r="I383"/>
    </row>
    <row r="384" spans="1:9" ht="7.5" customHeight="1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x14ac:dyDescent="0.3">
      <c r="A387" s="84"/>
      <c r="B387" s="84"/>
      <c r="F387"/>
      <c r="G387"/>
      <c r="H387"/>
      <c r="I387"/>
    </row>
    <row r="388" spans="1:9" x14ac:dyDescent="0.3">
      <c r="A388" s="84"/>
      <c r="B388" s="84"/>
      <c r="F388"/>
      <c r="G388"/>
      <c r="H388"/>
      <c r="I388"/>
    </row>
    <row r="389" spans="1:9" ht="7.5" customHeight="1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x14ac:dyDescent="0.3">
      <c r="A392" s="84"/>
      <c r="B392" s="84"/>
      <c r="F392"/>
      <c r="G392"/>
      <c r="H392"/>
      <c r="I392"/>
    </row>
    <row r="393" spans="1:9" ht="7.5" customHeight="1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x14ac:dyDescent="0.3">
      <c r="A396" s="84"/>
      <c r="B396" s="84"/>
      <c r="F396"/>
      <c r="G396"/>
      <c r="H396"/>
      <c r="I396"/>
    </row>
    <row r="397" spans="1:9" x14ac:dyDescent="0.3">
      <c r="A397" s="84"/>
      <c r="B397" s="84"/>
      <c r="F397"/>
      <c r="G397"/>
      <c r="H397"/>
      <c r="I397"/>
    </row>
    <row r="398" spans="1:9" ht="7.5" customHeight="1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x14ac:dyDescent="0.3">
      <c r="A401" s="84"/>
      <c r="B401" s="84"/>
      <c r="F401"/>
      <c r="G401"/>
      <c r="H401"/>
      <c r="I401"/>
    </row>
    <row r="402" spans="1:9" ht="7.5" customHeight="1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ht="7.5" customHeight="1" x14ac:dyDescent="0.3">
      <c r="A406" s="84"/>
      <c r="B406" s="84"/>
      <c r="F406"/>
      <c r="G406"/>
      <c r="H406"/>
      <c r="I406"/>
    </row>
    <row r="407" spans="1:9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ht="7.5" customHeight="1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x14ac:dyDescent="0.3">
      <c r="A415" s="84"/>
      <c r="B415" s="84"/>
      <c r="F415"/>
      <c r="G415"/>
      <c r="H415"/>
      <c r="I415"/>
    </row>
    <row r="416" spans="1:9" x14ac:dyDescent="0.3">
      <c r="A416" s="84"/>
      <c r="B416" s="84"/>
      <c r="F416"/>
      <c r="G416"/>
      <c r="H416"/>
      <c r="I416"/>
    </row>
    <row r="417" spans="1:9" ht="7.5" customHeight="1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x14ac:dyDescent="0.3">
      <c r="A420" s="84"/>
      <c r="B420" s="84"/>
      <c r="F420"/>
      <c r="G420"/>
      <c r="H420"/>
      <c r="I420"/>
    </row>
    <row r="421" spans="1:9" ht="7.5" customHeight="1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ht="7.5" customHeight="1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x14ac:dyDescent="0.3">
      <c r="A429" s="84"/>
      <c r="B429" s="84"/>
      <c r="F429"/>
      <c r="G429"/>
      <c r="H429"/>
      <c r="I429"/>
    </row>
    <row r="430" spans="1:9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ht="7.5" customHeight="1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x14ac:dyDescent="0.3">
      <c r="A439" s="84"/>
      <c r="B439" s="84"/>
      <c r="F439"/>
      <c r="G439"/>
      <c r="H439"/>
      <c r="I439"/>
    </row>
    <row r="440" spans="1:9" ht="7.5" customHeight="1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x14ac:dyDescent="0.3">
      <c r="A443" s="84"/>
      <c r="B443" s="84"/>
      <c r="F443"/>
      <c r="G443"/>
      <c r="H443"/>
      <c r="I443"/>
    </row>
    <row r="444" spans="1:9" x14ac:dyDescent="0.3">
      <c r="A444" s="84"/>
      <c r="B444" s="84"/>
      <c r="F444"/>
      <c r="G444"/>
      <c r="H444"/>
      <c r="I444"/>
    </row>
    <row r="445" spans="1:9" x14ac:dyDescent="0.3">
      <c r="A445" s="84"/>
      <c r="B445" s="84"/>
      <c r="F445"/>
      <c r="G445"/>
      <c r="H445"/>
      <c r="I445"/>
    </row>
    <row r="446" spans="1:9" x14ac:dyDescent="0.3">
      <c r="A446" s="84"/>
      <c r="B446" s="84"/>
      <c r="F446"/>
      <c r="G446"/>
      <c r="H446"/>
      <c r="I446"/>
    </row>
    <row r="447" spans="1:9" ht="7.5" customHeight="1" x14ac:dyDescent="0.3">
      <c r="A447" s="84"/>
      <c r="B447" s="84"/>
      <c r="F447"/>
      <c r="G447"/>
      <c r="H447"/>
      <c r="I447"/>
    </row>
  </sheetData>
  <mergeCells count="2">
    <mergeCell ref="A1:D1"/>
    <mergeCell ref="F1:J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830E-2ADB-41AF-9603-06457134DAAB}">
  <dimension ref="A1:J107"/>
  <sheetViews>
    <sheetView topLeftCell="A73" workbookViewId="0">
      <selection activeCell="C105" sqref="C105"/>
    </sheetView>
  </sheetViews>
  <sheetFormatPr defaultRowHeight="14.4" x14ac:dyDescent="0.3"/>
  <sheetData>
    <row r="1" spans="1:5" x14ac:dyDescent="0.3">
      <c r="A1" s="114" t="s">
        <v>104</v>
      </c>
    </row>
    <row r="3" spans="1:5" x14ac:dyDescent="0.3">
      <c r="A3" s="6" t="s">
        <v>279</v>
      </c>
    </row>
    <row r="5" spans="1:5" x14ac:dyDescent="0.3">
      <c r="A5" s="6" t="s">
        <v>105</v>
      </c>
    </row>
    <row r="7" spans="1:5" x14ac:dyDescent="0.3">
      <c r="A7" s="6" t="s">
        <v>106</v>
      </c>
    </row>
    <row r="9" spans="1:5" x14ac:dyDescent="0.3">
      <c r="A9" t="s">
        <v>107</v>
      </c>
    </row>
    <row r="10" spans="1:5" x14ac:dyDescent="0.3">
      <c r="A10" t="s">
        <v>108</v>
      </c>
      <c r="D10">
        <v>0</v>
      </c>
      <c r="E10" t="s">
        <v>6</v>
      </c>
    </row>
    <row r="11" spans="1:5" x14ac:dyDescent="0.3">
      <c r="A11" t="s">
        <v>109</v>
      </c>
      <c r="D11">
        <v>1</v>
      </c>
      <c r="E11" t="s">
        <v>6</v>
      </c>
    </row>
    <row r="12" spans="1:5" x14ac:dyDescent="0.3">
      <c r="A12" t="s">
        <v>110</v>
      </c>
      <c r="D12">
        <v>2</v>
      </c>
      <c r="E12" t="s">
        <v>6</v>
      </c>
    </row>
    <row r="13" spans="1:5" x14ac:dyDescent="0.3">
      <c r="A13" t="s">
        <v>111</v>
      </c>
      <c r="D13" s="115">
        <v>1</v>
      </c>
      <c r="E13" s="115" t="s">
        <v>7</v>
      </c>
    </row>
    <row r="14" spans="1:5" x14ac:dyDescent="0.3">
      <c r="D14" s="116">
        <f>D10*D11*D12*D13</f>
        <v>0</v>
      </c>
      <c r="E14" t="s">
        <v>112</v>
      </c>
    </row>
    <row r="15" spans="1:5" x14ac:dyDescent="0.3">
      <c r="D15" s="116">
        <f>D14/27</f>
        <v>0</v>
      </c>
      <c r="E15" t="s">
        <v>26</v>
      </c>
    </row>
    <row r="17" spans="1:4" x14ac:dyDescent="0.3">
      <c r="A17" s="6" t="s">
        <v>113</v>
      </c>
    </row>
    <row r="19" spans="1:4" x14ac:dyDescent="0.3">
      <c r="A19" t="s">
        <v>114</v>
      </c>
    </row>
    <row r="20" spans="1:4" x14ac:dyDescent="0.3">
      <c r="A20" t="s">
        <v>115</v>
      </c>
    </row>
    <row r="21" spans="1:4" x14ac:dyDescent="0.3">
      <c r="A21" t="s">
        <v>116</v>
      </c>
    </row>
    <row r="22" spans="1:4" x14ac:dyDescent="0.3">
      <c r="A22" t="s">
        <v>117</v>
      </c>
      <c r="C22" s="117">
        <f>6*5+3*3+6*4</f>
        <v>63</v>
      </c>
      <c r="D22" t="s">
        <v>10</v>
      </c>
    </row>
    <row r="23" spans="1:4" x14ac:dyDescent="0.3">
      <c r="C23">
        <f>C22/9</f>
        <v>7</v>
      </c>
      <c r="D23" t="s">
        <v>8</v>
      </c>
    </row>
    <row r="25" spans="1:4" x14ac:dyDescent="0.3">
      <c r="A25" s="6" t="s">
        <v>118</v>
      </c>
    </row>
    <row r="27" spans="1:4" x14ac:dyDescent="0.3">
      <c r="A27" t="s">
        <v>114</v>
      </c>
    </row>
    <row r="28" spans="1:4" x14ac:dyDescent="0.3">
      <c r="A28" t="s">
        <v>115</v>
      </c>
    </row>
    <row r="29" spans="1:4" x14ac:dyDescent="0.3">
      <c r="A29" t="s">
        <v>116</v>
      </c>
    </row>
    <row r="30" spans="1:4" x14ac:dyDescent="0.3">
      <c r="A30" t="s">
        <v>117</v>
      </c>
      <c r="C30" s="117">
        <f>(6*5-4*3)+(3*3-1*1)+(6*4-4*2)</f>
        <v>42</v>
      </c>
      <c r="D30" t="s">
        <v>10</v>
      </c>
    </row>
    <row r="31" spans="1:4" x14ac:dyDescent="0.3">
      <c r="C31">
        <f>C30/9</f>
        <v>4.666666666666667</v>
      </c>
      <c r="D31" t="s">
        <v>8</v>
      </c>
    </row>
    <row r="34" spans="1:10" x14ac:dyDescent="0.3">
      <c r="A34" s="6" t="s">
        <v>119</v>
      </c>
    </row>
    <row r="36" spans="1:10" x14ac:dyDescent="0.3">
      <c r="A36" t="s">
        <v>120</v>
      </c>
      <c r="C36">
        <v>194.36</v>
      </c>
      <c r="D36" t="s">
        <v>6</v>
      </c>
    </row>
    <row r="37" spans="1:10" x14ac:dyDescent="0.3">
      <c r="A37" t="s">
        <v>121</v>
      </c>
      <c r="C37">
        <v>40</v>
      </c>
      <c r="D37" t="s">
        <v>6</v>
      </c>
    </row>
    <row r="38" spans="1:10" x14ac:dyDescent="0.3">
      <c r="A38" t="s">
        <v>117</v>
      </c>
      <c r="C38">
        <f>C36*C37</f>
        <v>7774.4000000000005</v>
      </c>
      <c r="D38" t="s">
        <v>10</v>
      </c>
    </row>
    <row r="39" spans="1:10" x14ac:dyDescent="0.3">
      <c r="C39" s="1">
        <f>C38/9</f>
        <v>863.82222222222231</v>
      </c>
      <c r="D39" s="1" t="s">
        <v>8</v>
      </c>
    </row>
    <row r="43" spans="1:10" x14ac:dyDescent="0.3">
      <c r="A43" s="118" t="s">
        <v>122</v>
      </c>
    </row>
    <row r="44" spans="1:10" x14ac:dyDescent="0.3">
      <c r="J44" s="119"/>
    </row>
    <row r="48" spans="1:10" x14ac:dyDescent="0.3">
      <c r="A48" s="6" t="s">
        <v>123</v>
      </c>
    </row>
    <row r="49" spans="1:5" x14ac:dyDescent="0.3">
      <c r="A49" s="6"/>
    </row>
    <row r="57" spans="1:5" x14ac:dyDescent="0.3">
      <c r="A57" t="s">
        <v>124</v>
      </c>
    </row>
    <row r="58" spans="1:5" x14ac:dyDescent="0.3">
      <c r="A58" t="s">
        <v>115</v>
      </c>
      <c r="D58" t="s">
        <v>6</v>
      </c>
    </row>
    <row r="59" spans="1:5" x14ac:dyDescent="0.3">
      <c r="A59" t="s">
        <v>125</v>
      </c>
      <c r="D59" t="s">
        <v>6</v>
      </c>
    </row>
    <row r="60" spans="1:5" x14ac:dyDescent="0.3">
      <c r="A60" t="s">
        <v>117</v>
      </c>
      <c r="C60">
        <f>C58*C59*1.5</f>
        <v>0</v>
      </c>
      <c r="D60" t="s">
        <v>10</v>
      </c>
      <c r="E60" t="s">
        <v>337</v>
      </c>
    </row>
    <row r="61" spans="1:5" x14ac:dyDescent="0.3">
      <c r="C61">
        <f>C60/9</f>
        <v>0</v>
      </c>
      <c r="D61" t="s">
        <v>8</v>
      </c>
    </row>
    <row r="64" spans="1:5" x14ac:dyDescent="0.3">
      <c r="A64" t="s">
        <v>126</v>
      </c>
    </row>
    <row r="65" spans="1:5" x14ac:dyDescent="0.3">
      <c r="A65" t="s">
        <v>115</v>
      </c>
      <c r="D65" t="s">
        <v>6</v>
      </c>
    </row>
    <row r="66" spans="1:5" x14ac:dyDescent="0.3">
      <c r="A66" t="s">
        <v>125</v>
      </c>
      <c r="D66" t="s">
        <v>6</v>
      </c>
    </row>
    <row r="67" spans="1:5" x14ac:dyDescent="0.3">
      <c r="A67" t="s">
        <v>117</v>
      </c>
      <c r="C67" s="117">
        <f>1.5*(4*3+1*1+4*2)</f>
        <v>31.5</v>
      </c>
      <c r="D67" t="s">
        <v>10</v>
      </c>
      <c r="E67" t="s">
        <v>337</v>
      </c>
    </row>
    <row r="68" spans="1:5" x14ac:dyDescent="0.3">
      <c r="C68">
        <f>C67/9</f>
        <v>3.5</v>
      </c>
      <c r="D68" t="s">
        <v>8</v>
      </c>
    </row>
    <row r="69" spans="1:5" x14ac:dyDescent="0.3">
      <c r="A69" s="6"/>
    </row>
    <row r="70" spans="1:5" x14ac:dyDescent="0.3">
      <c r="A70" t="s">
        <v>114</v>
      </c>
    </row>
    <row r="71" spans="1:5" x14ac:dyDescent="0.3">
      <c r="A71" t="s">
        <v>115</v>
      </c>
    </row>
    <row r="72" spans="1:5" x14ac:dyDescent="0.3">
      <c r="A72" t="s">
        <v>116</v>
      </c>
    </row>
    <row r="73" spans="1:5" x14ac:dyDescent="0.3">
      <c r="A73" t="s">
        <v>117</v>
      </c>
      <c r="C73" s="117">
        <f>(2*2+4*1+3*1)*0</f>
        <v>0</v>
      </c>
      <c r="D73" t="s">
        <v>10</v>
      </c>
      <c r="E73" t="s">
        <v>337</v>
      </c>
    </row>
    <row r="74" spans="1:5" x14ac:dyDescent="0.3">
      <c r="C74">
        <f>C73/9</f>
        <v>0</v>
      </c>
      <c r="D74" t="s">
        <v>8</v>
      </c>
    </row>
    <row r="76" spans="1:5" x14ac:dyDescent="0.3">
      <c r="A76" t="s">
        <v>281</v>
      </c>
      <c r="C76">
        <f>ROUNDUP((C104+C60+C67+C73),0)</f>
        <v>188</v>
      </c>
      <c r="D76" t="s">
        <v>10</v>
      </c>
    </row>
    <row r="77" spans="1:5" x14ac:dyDescent="0.3">
      <c r="A77" t="s">
        <v>281</v>
      </c>
      <c r="C77">
        <f>ROUNDUP((C105+C61+C68+C74),0)</f>
        <v>21</v>
      </c>
      <c r="D77" t="s">
        <v>8</v>
      </c>
    </row>
    <row r="79" spans="1:5" x14ac:dyDescent="0.3">
      <c r="A79" s="6" t="s">
        <v>127</v>
      </c>
    </row>
    <row r="80" spans="1:5" x14ac:dyDescent="0.3">
      <c r="A80" s="6"/>
    </row>
    <row r="81" spans="1:5" x14ac:dyDescent="0.3">
      <c r="A81" t="s">
        <v>128</v>
      </c>
    </row>
    <row r="82" spans="1:5" x14ac:dyDescent="0.3">
      <c r="A82" t="s">
        <v>115</v>
      </c>
      <c r="C82">
        <v>26</v>
      </c>
      <c r="D82" t="s">
        <v>6</v>
      </c>
    </row>
    <row r="83" spans="1:5" x14ac:dyDescent="0.3">
      <c r="A83" t="s">
        <v>125</v>
      </c>
      <c r="C83">
        <v>1.25</v>
      </c>
      <c r="D83" t="s">
        <v>6</v>
      </c>
    </row>
    <row r="84" spans="1:5" x14ac:dyDescent="0.3">
      <c r="A84" t="s">
        <v>117</v>
      </c>
      <c r="C84">
        <f>C82*C83*1.5</f>
        <v>48.75</v>
      </c>
      <c r="D84" t="s">
        <v>10</v>
      </c>
    </row>
    <row r="85" spans="1:5" x14ac:dyDescent="0.3">
      <c r="C85">
        <f>C84/9</f>
        <v>5.416666666666667</v>
      </c>
      <c r="D85" t="s">
        <v>8</v>
      </c>
      <c r="E85" s="215">
        <v>1.5</v>
      </c>
    </row>
    <row r="88" spans="1:5" x14ac:dyDescent="0.3">
      <c r="A88" t="s">
        <v>129</v>
      </c>
    </row>
    <row r="89" spans="1:5" x14ac:dyDescent="0.3">
      <c r="A89" t="s">
        <v>115</v>
      </c>
      <c r="C89">
        <v>26</v>
      </c>
      <c r="D89" t="s">
        <v>6</v>
      </c>
    </row>
    <row r="90" spans="1:5" x14ac:dyDescent="0.3">
      <c r="A90" t="s">
        <v>125</v>
      </c>
      <c r="C90">
        <v>1.25</v>
      </c>
      <c r="D90" t="s">
        <v>6</v>
      </c>
    </row>
    <row r="91" spans="1:5" x14ac:dyDescent="0.3">
      <c r="A91" t="s">
        <v>117</v>
      </c>
      <c r="C91">
        <f>C89*C90*1.5</f>
        <v>48.75</v>
      </c>
      <c r="D91" t="s">
        <v>10</v>
      </c>
    </row>
    <row r="92" spans="1:5" x14ac:dyDescent="0.3">
      <c r="C92">
        <f>C91/9</f>
        <v>5.416666666666667</v>
      </c>
      <c r="D92" t="s">
        <v>8</v>
      </c>
      <c r="E92" s="215">
        <v>1.5</v>
      </c>
    </row>
    <row r="94" spans="1:5" x14ac:dyDescent="0.3">
      <c r="A94" t="s">
        <v>131</v>
      </c>
    </row>
    <row r="95" spans="1:5" x14ac:dyDescent="0.3">
      <c r="A95" t="s">
        <v>115</v>
      </c>
      <c r="D95" t="s">
        <v>6</v>
      </c>
    </row>
    <row r="96" spans="1:5" x14ac:dyDescent="0.3">
      <c r="A96" t="s">
        <v>125</v>
      </c>
      <c r="D96" t="s">
        <v>6</v>
      </c>
    </row>
    <row r="97" spans="1:5" x14ac:dyDescent="0.3">
      <c r="A97" t="s">
        <v>117</v>
      </c>
      <c r="C97">
        <f>C95*C96</f>
        <v>0</v>
      </c>
      <c r="D97" t="s">
        <v>10</v>
      </c>
    </row>
    <row r="98" spans="1:5" x14ac:dyDescent="0.3">
      <c r="C98">
        <f>C97/9</f>
        <v>0</v>
      </c>
      <c r="D98" t="s">
        <v>8</v>
      </c>
    </row>
    <row r="100" spans="1:5" x14ac:dyDescent="0.3">
      <c r="A100" t="s">
        <v>334</v>
      </c>
    </row>
    <row r="101" spans="1:5" x14ac:dyDescent="0.3">
      <c r="A101" t="s">
        <v>115</v>
      </c>
      <c r="C101">
        <v>26</v>
      </c>
      <c r="D101" t="s">
        <v>6</v>
      </c>
    </row>
    <row r="102" spans="1:5" x14ac:dyDescent="0.3">
      <c r="A102" t="s">
        <v>125</v>
      </c>
      <c r="C102">
        <v>2</v>
      </c>
      <c r="D102" t="s">
        <v>6</v>
      </c>
    </row>
    <row r="103" spans="1:5" x14ac:dyDescent="0.3">
      <c r="A103" t="s">
        <v>335</v>
      </c>
      <c r="C103">
        <v>2</v>
      </c>
      <c r="D103" t="s">
        <v>7</v>
      </c>
    </row>
    <row r="104" spans="1:5" x14ac:dyDescent="0.3">
      <c r="A104" t="s">
        <v>117</v>
      </c>
      <c r="C104">
        <f>1.5*(C101*C102*C103)</f>
        <v>156</v>
      </c>
      <c r="D104" t="s">
        <v>10</v>
      </c>
      <c r="E104" t="s">
        <v>337</v>
      </c>
    </row>
    <row r="105" spans="1:5" x14ac:dyDescent="0.3">
      <c r="C105">
        <f>C104/9</f>
        <v>17.333333333333332</v>
      </c>
      <c r="D105" t="s">
        <v>8</v>
      </c>
    </row>
    <row r="107" spans="1:5" x14ac:dyDescent="0.3">
      <c r="A107" t="s">
        <v>313</v>
      </c>
      <c r="C107">
        <f>ROUNDUP((C85+C92+C105),0)</f>
        <v>29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DE9-30A5-4238-9787-CD375F57C585}">
  <sheetPr>
    <pageSetUpPr fitToPage="1"/>
  </sheetPr>
  <dimension ref="A1:F88"/>
  <sheetViews>
    <sheetView zoomScale="85" zoomScaleNormal="85" workbookViewId="0">
      <selection activeCell="C14" sqref="C14"/>
    </sheetView>
  </sheetViews>
  <sheetFormatPr defaultRowHeight="14.4" x14ac:dyDescent="0.3"/>
  <cols>
    <col min="1" max="1" width="14" style="61" customWidth="1"/>
    <col min="2" max="2" width="14" style="68" customWidth="1"/>
    <col min="3" max="3" width="107.5546875" style="9" bestFit="1" customWidth="1"/>
    <col min="4" max="4" width="8.44140625" style="9" bestFit="1" customWidth="1"/>
    <col min="5" max="5" width="6" style="9" bestFit="1" customWidth="1"/>
    <col min="6" max="6" width="10.44140625" style="9" bestFit="1" customWidth="1"/>
    <col min="7" max="7" width="9.6640625" bestFit="1" customWidth="1"/>
  </cols>
  <sheetData>
    <row r="1" spans="1:6" x14ac:dyDescent="0.3">
      <c r="A1" s="64"/>
      <c r="B1" s="71"/>
      <c r="C1" s="25" t="s">
        <v>12</v>
      </c>
      <c r="D1" s="13"/>
      <c r="E1" s="13"/>
      <c r="F1" s="14"/>
    </row>
    <row r="2" spans="1:6" x14ac:dyDescent="0.3">
      <c r="A2" s="65"/>
      <c r="B2" s="72"/>
      <c r="C2" s="23" t="s">
        <v>14</v>
      </c>
      <c r="D2"/>
      <c r="E2"/>
      <c r="F2" s="15"/>
    </row>
    <row r="3" spans="1:6" x14ac:dyDescent="0.3">
      <c r="A3" s="65"/>
      <c r="B3" s="72"/>
      <c r="C3" s="23" t="s">
        <v>15</v>
      </c>
      <c r="D3"/>
      <c r="E3"/>
      <c r="F3" s="15"/>
    </row>
    <row r="4" spans="1:6" x14ac:dyDescent="0.3">
      <c r="A4" s="65"/>
      <c r="B4" s="72"/>
      <c r="C4" s="24" t="s">
        <v>19</v>
      </c>
      <c r="D4"/>
      <c r="E4"/>
      <c r="F4" s="15"/>
    </row>
    <row r="5" spans="1:6" x14ac:dyDescent="0.3">
      <c r="A5" s="65"/>
      <c r="B5" s="72"/>
      <c r="C5" s="23" t="s">
        <v>21</v>
      </c>
      <c r="D5" s="16"/>
      <c r="E5" s="16"/>
      <c r="F5" s="17"/>
    </row>
    <row r="6" spans="1:6" x14ac:dyDescent="0.3">
      <c r="A6" s="65"/>
      <c r="B6" s="72"/>
      <c r="C6" s="24" t="s">
        <v>22</v>
      </c>
      <c r="D6"/>
      <c r="E6"/>
      <c r="F6" s="15"/>
    </row>
    <row r="7" spans="1:6" ht="15" thickBot="1" x14ac:dyDescent="0.35">
      <c r="A7" s="66"/>
      <c r="B7" s="73"/>
      <c r="C7" s="26" t="s">
        <v>23</v>
      </c>
      <c r="D7" s="18"/>
      <c r="E7" s="18"/>
      <c r="F7" s="19"/>
    </row>
    <row r="8" spans="1:6" x14ac:dyDescent="0.3">
      <c r="A8" s="47" t="s">
        <v>13</v>
      </c>
      <c r="B8" s="43"/>
      <c r="C8" s="30" t="s">
        <v>60</v>
      </c>
      <c r="D8" s="27"/>
      <c r="E8" s="28"/>
      <c r="F8" s="29"/>
    </row>
    <row r="9" spans="1:6" x14ac:dyDescent="0.3">
      <c r="A9" s="48" t="s">
        <v>16</v>
      </c>
      <c r="B9" s="44"/>
      <c r="C9" s="31" t="s">
        <v>17</v>
      </c>
      <c r="D9" s="31" t="s">
        <v>18</v>
      </c>
      <c r="E9" s="20" t="s">
        <v>28</v>
      </c>
      <c r="F9" s="33">
        <v>43944</v>
      </c>
    </row>
    <row r="10" spans="1:6" ht="15" thickBot="1" x14ac:dyDescent="0.35">
      <c r="A10" s="49" t="s">
        <v>20</v>
      </c>
      <c r="B10" s="45"/>
      <c r="C10" s="34"/>
      <c r="D10" s="32" t="s">
        <v>18</v>
      </c>
      <c r="E10" s="35" t="s">
        <v>28</v>
      </c>
      <c r="F10" s="36"/>
    </row>
    <row r="11" spans="1:6" x14ac:dyDescent="0.3">
      <c r="A11" s="50"/>
      <c r="B11" s="46"/>
      <c r="C11" s="37"/>
      <c r="D11" s="38"/>
      <c r="E11" s="39"/>
      <c r="F11" s="40"/>
    </row>
    <row r="12" spans="1:6" x14ac:dyDescent="0.3">
      <c r="A12" s="62">
        <v>202</v>
      </c>
      <c r="B12" s="68">
        <v>11201</v>
      </c>
      <c r="C12" s="7" t="s">
        <v>11</v>
      </c>
      <c r="E12" s="2" t="s">
        <v>9</v>
      </c>
    </row>
    <row r="14" spans="1:6" x14ac:dyDescent="0.3">
      <c r="A14" s="62">
        <v>509</v>
      </c>
      <c r="B14" s="68">
        <v>10000</v>
      </c>
      <c r="C14" s="7" t="s">
        <v>25</v>
      </c>
      <c r="D14" s="52">
        <v>6132</v>
      </c>
      <c r="E14" s="52" t="s">
        <v>27</v>
      </c>
    </row>
    <row r="15" spans="1:6" x14ac:dyDescent="0.3">
      <c r="A15" s="67"/>
      <c r="C15" s="4"/>
    </row>
    <row r="16" spans="1:6" x14ac:dyDescent="0.3">
      <c r="A16" s="62" t="s">
        <v>45</v>
      </c>
      <c r="B16" s="68" t="s">
        <v>44</v>
      </c>
      <c r="C16" s="7" t="s">
        <v>34</v>
      </c>
      <c r="D16" s="52">
        <v>56</v>
      </c>
      <c r="E16" s="52" t="s">
        <v>63</v>
      </c>
    </row>
    <row r="17" spans="1:6" x14ac:dyDescent="0.3">
      <c r="A17" s="67"/>
    </row>
    <row r="18" spans="1:6" x14ac:dyDescent="0.3">
      <c r="A18" s="62">
        <v>511</v>
      </c>
      <c r="B18" s="68">
        <v>53014</v>
      </c>
      <c r="C18" s="7" t="s">
        <v>31</v>
      </c>
      <c r="D18" s="53">
        <f>D19/27</f>
        <v>32.666666666666664</v>
      </c>
      <c r="E18" s="52" t="s">
        <v>26</v>
      </c>
    </row>
    <row r="19" spans="1:6" x14ac:dyDescent="0.3">
      <c r="C19" s="4" t="s">
        <v>61</v>
      </c>
      <c r="D19" s="21">
        <f>36*49*0.5</f>
        <v>882</v>
      </c>
      <c r="E19" s="9" t="s">
        <v>43</v>
      </c>
    </row>
    <row r="20" spans="1:6" x14ac:dyDescent="0.3">
      <c r="C20" s="4"/>
      <c r="D20" s="21"/>
    </row>
    <row r="21" spans="1:6" x14ac:dyDescent="0.3">
      <c r="A21" s="62">
        <v>511</v>
      </c>
      <c r="B21" s="68">
        <v>53014</v>
      </c>
      <c r="C21" s="7" t="s">
        <v>32</v>
      </c>
      <c r="D21" s="53">
        <f>D22/27</f>
        <v>0.68055555555555558</v>
      </c>
      <c r="E21" s="52" t="s">
        <v>26</v>
      </c>
    </row>
    <row r="22" spans="1:6" x14ac:dyDescent="0.3">
      <c r="C22" s="4" t="s">
        <v>62</v>
      </c>
      <c r="D22" s="21">
        <f>1.5*3.5*3.5</f>
        <v>18.375</v>
      </c>
      <c r="E22" s="9" t="s">
        <v>43</v>
      </c>
    </row>
    <row r="23" spans="1:6" x14ac:dyDescent="0.3">
      <c r="A23" s="67"/>
      <c r="C23" s="4"/>
      <c r="D23" s="21"/>
    </row>
    <row r="24" spans="1:6" x14ac:dyDescent="0.3">
      <c r="A24" s="62" t="s">
        <v>46</v>
      </c>
      <c r="B24" s="68" t="s">
        <v>44</v>
      </c>
      <c r="C24" s="7" t="s">
        <v>36</v>
      </c>
      <c r="D24" s="54">
        <f>SUM(D25:D27)</f>
        <v>94.888888888888886</v>
      </c>
      <c r="E24" s="55" t="s">
        <v>8</v>
      </c>
    </row>
    <row r="25" spans="1:6" x14ac:dyDescent="0.3">
      <c r="A25" s="62"/>
      <c r="C25" s="4" t="s">
        <v>76</v>
      </c>
      <c r="D25" s="9">
        <f>(49*3*2)/9</f>
        <v>32.666666666666664</v>
      </c>
      <c r="E25" s="3" t="s">
        <v>8</v>
      </c>
    </row>
    <row r="26" spans="1:6" x14ac:dyDescent="0.3">
      <c r="A26" s="62"/>
      <c r="C26" s="4" t="s">
        <v>74</v>
      </c>
      <c r="D26" s="9">
        <f>20*2</f>
        <v>40</v>
      </c>
      <c r="E26" s="3" t="s">
        <v>8</v>
      </c>
    </row>
    <row r="27" spans="1:6" x14ac:dyDescent="0.3">
      <c r="A27" s="62"/>
      <c r="C27" s="4" t="s">
        <v>75</v>
      </c>
      <c r="D27" s="22">
        <f>(50*4)/9</f>
        <v>22.222222222222221</v>
      </c>
      <c r="E27" s="3" t="s">
        <v>8</v>
      </c>
    </row>
    <row r="28" spans="1:6" x14ac:dyDescent="0.3">
      <c r="A28" s="62"/>
      <c r="C28" s="4"/>
      <c r="E28" s="3"/>
    </row>
    <row r="29" spans="1:6" s="6" customFormat="1" x14ac:dyDescent="0.3">
      <c r="A29" s="59" t="s">
        <v>46</v>
      </c>
      <c r="B29" s="63">
        <v>44401</v>
      </c>
      <c r="C29" s="7" t="s">
        <v>69</v>
      </c>
      <c r="D29" s="54">
        <f>D30/9</f>
        <v>14</v>
      </c>
      <c r="E29" s="55" t="s">
        <v>8</v>
      </c>
      <c r="F29" s="52"/>
    </row>
    <row r="30" spans="1:6" x14ac:dyDescent="0.3">
      <c r="A30" s="62"/>
      <c r="C30" s="4" t="s">
        <v>70</v>
      </c>
      <c r="D30" s="9">
        <v>126</v>
      </c>
      <c r="E30" s="3" t="s">
        <v>10</v>
      </c>
    </row>
    <row r="31" spans="1:6" x14ac:dyDescent="0.3">
      <c r="A31" s="62"/>
      <c r="C31" s="4"/>
      <c r="D31" s="52"/>
      <c r="E31" s="55"/>
    </row>
    <row r="32" spans="1:6" s="6" customFormat="1" x14ac:dyDescent="0.3">
      <c r="A32" s="58" t="s">
        <v>46</v>
      </c>
      <c r="B32" s="68" t="s">
        <v>47</v>
      </c>
      <c r="C32" s="7" t="s">
        <v>37</v>
      </c>
      <c r="D32" s="54">
        <f>SUM(D33:D34)</f>
        <v>62.222222222222221</v>
      </c>
      <c r="E32" s="55" t="s">
        <v>8</v>
      </c>
      <c r="F32" s="52"/>
    </row>
    <row r="33" spans="1:6" s="6" customFormat="1" x14ac:dyDescent="0.3">
      <c r="A33" s="58"/>
      <c r="B33" s="68"/>
      <c r="C33" s="4" t="s">
        <v>72</v>
      </c>
      <c r="D33" s="9">
        <f>20*2</f>
        <v>40</v>
      </c>
      <c r="E33" s="3" t="s">
        <v>8</v>
      </c>
      <c r="F33" s="52"/>
    </row>
    <row r="34" spans="1:6" s="6" customFormat="1" x14ac:dyDescent="0.3">
      <c r="A34" s="58"/>
      <c r="B34" s="68"/>
      <c r="C34" s="4" t="s">
        <v>73</v>
      </c>
      <c r="D34" s="22">
        <f>(50*4)/9</f>
        <v>22.222222222222221</v>
      </c>
      <c r="E34" s="3" t="s">
        <v>8</v>
      </c>
      <c r="F34" s="52"/>
    </row>
    <row r="35" spans="1:6" x14ac:dyDescent="0.3">
      <c r="A35" s="58"/>
      <c r="C35" s="2"/>
      <c r="E35" s="3"/>
    </row>
    <row r="36" spans="1:6" x14ac:dyDescent="0.3">
      <c r="A36" s="62" t="s">
        <v>48</v>
      </c>
      <c r="B36" s="68" t="s">
        <v>49</v>
      </c>
      <c r="C36" s="7" t="s">
        <v>68</v>
      </c>
      <c r="D36" s="52">
        <v>9</v>
      </c>
      <c r="E36" s="55" t="s">
        <v>63</v>
      </c>
    </row>
    <row r="37" spans="1:6" x14ac:dyDescent="0.3">
      <c r="A37" s="62"/>
      <c r="C37" s="2"/>
      <c r="E37" s="3"/>
    </row>
    <row r="38" spans="1:6" x14ac:dyDescent="0.3">
      <c r="A38" s="62" t="s">
        <v>50</v>
      </c>
      <c r="B38" s="68" t="s">
        <v>51</v>
      </c>
      <c r="C38" s="7" t="s">
        <v>30</v>
      </c>
      <c r="D38" s="54">
        <f>SUM(D39:D40)</f>
        <v>205.9193034094651</v>
      </c>
      <c r="E38" s="7" t="s">
        <v>10</v>
      </c>
    </row>
    <row r="39" spans="1:6" x14ac:dyDescent="0.3">
      <c r="A39" s="62"/>
      <c r="C39" s="4" t="s">
        <v>66</v>
      </c>
      <c r="D39" s="22">
        <f>(36/COS(19))*(28/12)*2</f>
        <v>169.9193034094651</v>
      </c>
      <c r="E39" s="4" t="s">
        <v>10</v>
      </c>
    </row>
    <row r="40" spans="1:6" x14ac:dyDescent="0.3">
      <c r="A40" s="62"/>
      <c r="C40" s="4" t="s">
        <v>71</v>
      </c>
      <c r="D40">
        <f>3*3*4</f>
        <v>36</v>
      </c>
      <c r="E40" s="4" t="s">
        <v>10</v>
      </c>
    </row>
    <row r="41" spans="1:6" x14ac:dyDescent="0.3">
      <c r="A41" s="62" t="s">
        <v>35</v>
      </c>
      <c r="B41" s="68" t="s">
        <v>35</v>
      </c>
      <c r="C41" s="4" t="s">
        <v>35</v>
      </c>
    </row>
    <row r="42" spans="1:6" s="6" customFormat="1" x14ac:dyDescent="0.3">
      <c r="A42" s="62" t="s">
        <v>50</v>
      </c>
      <c r="B42" s="68" t="s">
        <v>52</v>
      </c>
      <c r="C42" s="7" t="s">
        <v>38</v>
      </c>
      <c r="D42" s="52">
        <v>36</v>
      </c>
      <c r="E42" s="7" t="s">
        <v>63</v>
      </c>
      <c r="F42" s="52"/>
    </row>
    <row r="43" spans="1:6" x14ac:dyDescent="0.3">
      <c r="A43" s="62"/>
      <c r="C43" s="4" t="s">
        <v>64</v>
      </c>
      <c r="D43" s="52"/>
      <c r="E43" s="7"/>
    </row>
    <row r="44" spans="1:6" x14ac:dyDescent="0.3">
      <c r="A44" s="62"/>
      <c r="C44" s="4"/>
      <c r="D44" s="52"/>
      <c r="E44" s="7"/>
    </row>
    <row r="45" spans="1:6" s="6" customFormat="1" x14ac:dyDescent="0.3">
      <c r="A45" s="62" t="s">
        <v>50</v>
      </c>
      <c r="B45" s="68" t="s">
        <v>53</v>
      </c>
      <c r="C45" s="7" t="s">
        <v>39</v>
      </c>
      <c r="D45" s="52">
        <v>36</v>
      </c>
      <c r="E45" s="7" t="s">
        <v>63</v>
      </c>
      <c r="F45" s="52"/>
    </row>
    <row r="46" spans="1:6" x14ac:dyDescent="0.3">
      <c r="A46" s="62"/>
      <c r="C46" s="4" t="s">
        <v>64</v>
      </c>
      <c r="D46" s="52"/>
      <c r="E46" s="7"/>
    </row>
    <row r="47" spans="1:6" x14ac:dyDescent="0.3">
      <c r="A47" s="62"/>
      <c r="C47" s="4"/>
      <c r="D47" s="52"/>
      <c r="E47" s="7"/>
    </row>
    <row r="48" spans="1:6" x14ac:dyDescent="0.3">
      <c r="A48" s="62" t="s">
        <v>54</v>
      </c>
      <c r="B48" s="68" t="s">
        <v>55</v>
      </c>
      <c r="C48" s="7" t="s">
        <v>40</v>
      </c>
      <c r="D48" s="52">
        <v>105</v>
      </c>
      <c r="E48" s="7" t="s">
        <v>6</v>
      </c>
    </row>
    <row r="49" spans="1:6" x14ac:dyDescent="0.3">
      <c r="A49" s="69"/>
      <c r="B49" s="74"/>
      <c r="C49" s="42"/>
      <c r="E49" s="4"/>
    </row>
    <row r="50" spans="1:6" x14ac:dyDescent="0.3">
      <c r="A50" s="69" t="s">
        <v>56</v>
      </c>
      <c r="B50" s="74" t="s">
        <v>57</v>
      </c>
      <c r="C50" s="51" t="s">
        <v>41</v>
      </c>
      <c r="D50" s="52">
        <v>98</v>
      </c>
      <c r="E50" s="52" t="s">
        <v>6</v>
      </c>
    </row>
    <row r="51" spans="1:6" s="6" customFormat="1" x14ac:dyDescent="0.3">
      <c r="A51" s="69"/>
      <c r="B51" s="74"/>
      <c r="C51" s="42" t="s">
        <v>65</v>
      </c>
      <c r="F51" s="52"/>
    </row>
    <row r="52" spans="1:6" x14ac:dyDescent="0.3">
      <c r="A52" s="69"/>
      <c r="B52" s="74"/>
      <c r="C52" s="42"/>
    </row>
    <row r="53" spans="1:6" x14ac:dyDescent="0.3">
      <c r="A53" s="69" t="s">
        <v>58</v>
      </c>
      <c r="B53" s="74" t="s">
        <v>59</v>
      </c>
      <c r="C53" s="51" t="s">
        <v>42</v>
      </c>
      <c r="D53" s="52">
        <v>22</v>
      </c>
      <c r="E53" s="55" t="s">
        <v>43</v>
      </c>
    </row>
    <row r="54" spans="1:6" x14ac:dyDescent="0.3">
      <c r="C54" s="9" t="s">
        <v>67</v>
      </c>
    </row>
    <row r="55" spans="1:6" x14ac:dyDescent="0.3">
      <c r="A55" s="60"/>
      <c r="B55" s="75"/>
      <c r="C55" s="7"/>
      <c r="D55" s="52"/>
      <c r="E55" s="55"/>
    </row>
    <row r="57" spans="1:6" x14ac:dyDescent="0.3">
      <c r="A57" s="69"/>
      <c r="B57" s="74"/>
      <c r="C57" s="51"/>
      <c r="D57" s="54"/>
      <c r="E57" s="56"/>
    </row>
    <row r="58" spans="1:6" x14ac:dyDescent="0.3">
      <c r="A58" s="69"/>
      <c r="B58" s="74"/>
      <c r="C58" s="42"/>
      <c r="D58" s="22"/>
      <c r="E58" s="41"/>
    </row>
    <row r="59" spans="1:6" x14ac:dyDescent="0.3">
      <c r="A59" s="69"/>
      <c r="B59" s="74"/>
      <c r="C59" s="42"/>
      <c r="E59" s="41"/>
    </row>
    <row r="60" spans="1:6" x14ac:dyDescent="0.3">
      <c r="A60" s="69"/>
      <c r="B60" s="74"/>
      <c r="C60" s="51"/>
      <c r="D60" s="54"/>
      <c r="E60" s="56"/>
    </row>
    <row r="61" spans="1:6" x14ac:dyDescent="0.3">
      <c r="A61" s="69"/>
      <c r="B61" s="74"/>
      <c r="C61" s="42"/>
      <c r="D61" s="22"/>
      <c r="E61" s="41"/>
    </row>
    <row r="62" spans="1:6" x14ac:dyDescent="0.3">
      <c r="A62" s="69"/>
      <c r="B62" s="74"/>
      <c r="C62" s="51"/>
      <c r="E62" s="41"/>
    </row>
    <row r="63" spans="1:6" x14ac:dyDescent="0.3">
      <c r="A63" s="69"/>
      <c r="B63" s="74"/>
      <c r="C63" s="51"/>
      <c r="E63" s="41"/>
    </row>
    <row r="64" spans="1:6" x14ac:dyDescent="0.3">
      <c r="A64" s="69"/>
      <c r="B64" s="74"/>
      <c r="C64" s="42"/>
      <c r="E64" s="41"/>
    </row>
    <row r="65" spans="1:5" x14ac:dyDescent="0.3">
      <c r="A65" s="69"/>
      <c r="B65" s="74"/>
      <c r="C65" s="51"/>
      <c r="D65" s="54"/>
      <c r="E65" s="41"/>
    </row>
    <row r="66" spans="1:5" x14ac:dyDescent="0.3">
      <c r="A66" s="69"/>
      <c r="B66" s="74"/>
      <c r="C66" s="42"/>
      <c r="D66" s="22"/>
      <c r="E66" s="41"/>
    </row>
    <row r="67" spans="1:5" x14ac:dyDescent="0.3">
      <c r="A67" s="69"/>
      <c r="B67" s="74"/>
      <c r="C67" s="42"/>
      <c r="D67" s="22"/>
      <c r="E67" s="41"/>
    </row>
    <row r="68" spans="1:5" x14ac:dyDescent="0.3">
      <c r="A68" s="69"/>
      <c r="B68" s="74"/>
      <c r="C68" s="51"/>
      <c r="D68" s="54"/>
      <c r="E68" s="41"/>
    </row>
    <row r="69" spans="1:5" x14ac:dyDescent="0.3">
      <c r="A69" s="69"/>
      <c r="B69" s="74"/>
      <c r="C69" s="42"/>
      <c r="D69" s="22"/>
      <c r="E69" s="41"/>
    </row>
    <row r="70" spans="1:5" x14ac:dyDescent="0.3">
      <c r="A70" s="69"/>
      <c r="B70" s="74"/>
      <c r="C70" s="42"/>
      <c r="E70" s="41"/>
    </row>
    <row r="71" spans="1:5" x14ac:dyDescent="0.3">
      <c r="A71" s="62"/>
      <c r="C71" s="7"/>
      <c r="D71" s="54"/>
      <c r="E71" s="3"/>
    </row>
    <row r="72" spans="1:5" x14ac:dyDescent="0.3">
      <c r="A72" s="69"/>
      <c r="B72" s="74"/>
      <c r="C72" s="42"/>
      <c r="D72" s="22"/>
      <c r="E72" s="41"/>
    </row>
    <row r="73" spans="1:5" x14ac:dyDescent="0.3">
      <c r="A73" s="60"/>
      <c r="B73" s="75"/>
      <c r="C73" s="10"/>
      <c r="E73" s="4"/>
    </row>
    <row r="74" spans="1:5" x14ac:dyDescent="0.3">
      <c r="A74" s="60"/>
      <c r="B74" s="75"/>
      <c r="C74" s="10"/>
      <c r="E74" s="4"/>
    </row>
    <row r="75" spans="1:5" x14ac:dyDescent="0.3">
      <c r="A75" s="60"/>
      <c r="B75" s="75"/>
      <c r="C75" s="4"/>
    </row>
    <row r="76" spans="1:5" x14ac:dyDescent="0.3">
      <c r="A76" s="60"/>
      <c r="B76" s="75"/>
      <c r="C76" s="8"/>
      <c r="E76" s="4"/>
    </row>
    <row r="77" spans="1:5" x14ac:dyDescent="0.3">
      <c r="A77" s="60"/>
      <c r="B77" s="75"/>
      <c r="C77" s="8"/>
      <c r="E77" s="4"/>
    </row>
    <row r="78" spans="1:5" x14ac:dyDescent="0.3">
      <c r="A78" s="60"/>
      <c r="B78" s="75"/>
      <c r="C78" s="8"/>
      <c r="E78" s="4"/>
    </row>
    <row r="79" spans="1:5" x14ac:dyDescent="0.3">
      <c r="A79" s="60"/>
      <c r="B79" s="75"/>
      <c r="C79" s="4"/>
      <c r="E79" s="4"/>
    </row>
    <row r="81" spans="1:5" x14ac:dyDescent="0.3">
      <c r="A81" s="60"/>
      <c r="B81" s="75"/>
      <c r="C81" s="8"/>
      <c r="D81" s="22"/>
      <c r="E81" s="2"/>
    </row>
    <row r="82" spans="1:5" x14ac:dyDescent="0.3">
      <c r="C82" s="11"/>
    </row>
    <row r="83" spans="1:5" x14ac:dyDescent="0.3">
      <c r="C83" s="11"/>
    </row>
    <row r="84" spans="1:5" x14ac:dyDescent="0.3">
      <c r="C84" s="12"/>
    </row>
    <row r="85" spans="1:5" x14ac:dyDescent="0.3">
      <c r="C85" s="11"/>
    </row>
    <row r="86" spans="1:5" x14ac:dyDescent="0.3">
      <c r="A86" s="70"/>
      <c r="B86" s="76"/>
      <c r="C86" s="4"/>
      <c r="E86" s="2"/>
    </row>
    <row r="87" spans="1:5" x14ac:dyDescent="0.3">
      <c r="A87" s="70"/>
      <c r="B87" s="76"/>
      <c r="C87" s="4"/>
      <c r="E87" s="2"/>
    </row>
    <row r="88" spans="1:5" x14ac:dyDescent="0.3">
      <c r="A88" s="70"/>
      <c r="B88" s="76"/>
      <c r="C88" s="4"/>
      <c r="E88" s="2"/>
    </row>
  </sheetData>
  <pageMargins left="0.25" right="0.25" top="0.75" bottom="0.75" header="0.3" footer="0.3"/>
  <pageSetup scale="70" fitToHeight="0" orientation="portrait" horizontalDpi="300" verticalDpi="300" r:id="rId1"/>
  <ignoredErrors>
    <ignoredError sqref="A48:B1048576 A41:B46 A1:B25 A35:B39 A31:B32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0C6E-867F-49DB-BF4F-BEB1066B7373}">
  <dimension ref="A1:K460"/>
  <sheetViews>
    <sheetView workbookViewId="0">
      <selection activeCell="E11" sqref="E11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7.664062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98"/>
      <c r="B1" s="99"/>
      <c r="C1" s="99"/>
      <c r="D1" s="99"/>
      <c r="E1" s="100" t="s">
        <v>98</v>
      </c>
      <c r="F1" s="280" t="s">
        <v>93</v>
      </c>
      <c r="G1" s="278"/>
      <c r="H1" s="278"/>
      <c r="I1" s="281"/>
      <c r="J1" s="97"/>
      <c r="K1" t="s">
        <v>29</v>
      </c>
    </row>
    <row r="2" spans="1:11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93" t="s">
        <v>87</v>
      </c>
      <c r="J2" s="6"/>
    </row>
    <row r="3" spans="1:11" x14ac:dyDescent="0.3">
      <c r="A3" s="80">
        <v>202</v>
      </c>
      <c r="B3" s="87">
        <v>11203</v>
      </c>
      <c r="C3" s="91" t="str">
        <f t="shared" ref="C3" si="0">IF(D3="LUMP","LS",IF(SUM(F3:I3)=0,"",(SUM(F3:I3))))</f>
        <v>LS</v>
      </c>
      <c r="D3" s="89" t="s">
        <v>33</v>
      </c>
      <c r="E3" s="2" t="s">
        <v>77</v>
      </c>
      <c r="F3" s="91" t="s">
        <v>33</v>
      </c>
      <c r="G3" s="91" t="s">
        <v>33</v>
      </c>
      <c r="H3" s="91" t="s">
        <v>33</v>
      </c>
      <c r="I3" s="77"/>
      <c r="J3" s="6"/>
    </row>
    <row r="4" spans="1:11" x14ac:dyDescent="0.3">
      <c r="A4" s="80">
        <v>511</v>
      </c>
      <c r="B4" s="87">
        <v>34412</v>
      </c>
      <c r="C4" s="91">
        <f>IF(D4="LUMP","LS",IF(SUM(F4:I4)=0,"",(SUM(F4:I4))))</f>
        <v>8</v>
      </c>
      <c r="D4" s="89" t="s">
        <v>26</v>
      </c>
      <c r="E4" s="4" t="s">
        <v>94</v>
      </c>
      <c r="F4" s="91"/>
      <c r="G4" s="91"/>
      <c r="H4" s="91">
        <v>8</v>
      </c>
      <c r="I4" s="77"/>
    </row>
    <row r="5" spans="1:11" x14ac:dyDescent="0.3">
      <c r="A5" s="80" t="s">
        <v>46</v>
      </c>
      <c r="B5" s="87">
        <v>10100</v>
      </c>
      <c r="C5" s="91" t="str">
        <f t="shared" ref="C5:C20" si="1">IF(D5="LUMP","LS",IF(SUM(F5:I5)=0,"",(SUM(F5:I5))))</f>
        <v/>
      </c>
      <c r="D5" s="90" t="s">
        <v>8</v>
      </c>
      <c r="E5" s="4" t="s">
        <v>78</v>
      </c>
      <c r="F5" s="91"/>
      <c r="G5" s="91"/>
      <c r="H5" s="91"/>
      <c r="I5" s="77"/>
    </row>
    <row r="6" spans="1:11" x14ac:dyDescent="0.3">
      <c r="A6" s="80">
        <v>512</v>
      </c>
      <c r="B6" s="87">
        <v>10300</v>
      </c>
      <c r="C6" s="91"/>
      <c r="D6" s="89" t="s">
        <v>8</v>
      </c>
      <c r="E6" s="4" t="s">
        <v>96</v>
      </c>
      <c r="F6" s="91"/>
      <c r="G6" s="91"/>
      <c r="H6" s="91"/>
      <c r="I6" s="77"/>
    </row>
    <row r="7" spans="1:11" x14ac:dyDescent="0.3">
      <c r="A7" s="80">
        <v>512</v>
      </c>
      <c r="B7" s="87">
        <v>10600</v>
      </c>
      <c r="C7" s="91"/>
      <c r="D7" s="89" t="s">
        <v>6</v>
      </c>
      <c r="E7" s="4" t="s">
        <v>95</v>
      </c>
      <c r="F7" s="91"/>
      <c r="G7" s="91"/>
      <c r="H7" s="91"/>
      <c r="I7" s="77"/>
    </row>
    <row r="8" spans="1:11" x14ac:dyDescent="0.3">
      <c r="A8" s="80">
        <v>512</v>
      </c>
      <c r="B8" s="87">
        <v>73500</v>
      </c>
      <c r="C8" s="91" t="str">
        <f t="shared" si="1"/>
        <v/>
      </c>
      <c r="D8" s="89" t="s">
        <v>8</v>
      </c>
      <c r="E8" s="4" t="s">
        <v>88</v>
      </c>
      <c r="F8" s="91"/>
      <c r="G8" s="91"/>
      <c r="H8" s="91"/>
      <c r="I8" s="77"/>
    </row>
    <row r="9" spans="1:11" x14ac:dyDescent="0.3">
      <c r="A9" s="81" t="s">
        <v>46</v>
      </c>
      <c r="B9" s="87" t="s">
        <v>47</v>
      </c>
      <c r="C9" s="91" t="str">
        <f t="shared" si="1"/>
        <v/>
      </c>
      <c r="D9" s="89" t="s">
        <v>8</v>
      </c>
      <c r="E9" s="2" t="s">
        <v>37</v>
      </c>
      <c r="F9" s="91"/>
      <c r="G9" s="91"/>
      <c r="H9" s="91"/>
      <c r="I9" s="77"/>
    </row>
    <row r="10" spans="1:11" x14ac:dyDescent="0.3">
      <c r="A10" s="81">
        <v>512</v>
      </c>
      <c r="B10" s="87">
        <v>74500</v>
      </c>
      <c r="C10" s="91" t="str">
        <f t="shared" si="1"/>
        <v/>
      </c>
      <c r="D10" s="89" t="s">
        <v>6</v>
      </c>
      <c r="E10" s="4" t="s">
        <v>89</v>
      </c>
      <c r="F10" s="91"/>
      <c r="G10" s="91"/>
      <c r="H10" s="91"/>
      <c r="I10" s="77"/>
    </row>
    <row r="11" spans="1:11" x14ac:dyDescent="0.3">
      <c r="A11" s="81">
        <v>513</v>
      </c>
      <c r="B11" s="87">
        <v>10200</v>
      </c>
      <c r="C11" s="91" t="str">
        <f t="shared" si="1"/>
        <v/>
      </c>
      <c r="D11" s="89" t="s">
        <v>24</v>
      </c>
      <c r="E11" s="4" t="s">
        <v>90</v>
      </c>
      <c r="F11" s="91"/>
      <c r="G11" s="94"/>
      <c r="H11" s="91"/>
      <c r="I11" s="77"/>
    </row>
    <row r="12" spans="1:11" x14ac:dyDescent="0.3">
      <c r="A12" s="81"/>
      <c r="B12" s="87"/>
      <c r="C12" s="91" t="str">
        <f t="shared" si="1"/>
        <v/>
      </c>
      <c r="D12" s="89"/>
      <c r="E12" s="2"/>
      <c r="F12" s="91"/>
      <c r="G12" s="91"/>
      <c r="H12" s="94"/>
      <c r="I12" s="77"/>
    </row>
    <row r="13" spans="1:11" x14ac:dyDescent="0.3">
      <c r="A13" s="82" t="s">
        <v>79</v>
      </c>
      <c r="B13" s="87">
        <v>50</v>
      </c>
      <c r="C13" s="91" t="str">
        <f t="shared" si="1"/>
        <v/>
      </c>
      <c r="D13" s="89" t="s">
        <v>10</v>
      </c>
      <c r="E13" s="4" t="s">
        <v>80</v>
      </c>
      <c r="F13" s="91"/>
      <c r="G13" s="94"/>
      <c r="H13" s="94"/>
      <c r="I13" s="77"/>
    </row>
    <row r="14" spans="1:11" x14ac:dyDescent="0.3">
      <c r="A14" s="82" t="s">
        <v>79</v>
      </c>
      <c r="B14" s="87">
        <v>56</v>
      </c>
      <c r="C14" s="91" t="str">
        <f t="shared" si="1"/>
        <v/>
      </c>
      <c r="D14" s="89" t="s">
        <v>10</v>
      </c>
      <c r="E14" s="4" t="s">
        <v>83</v>
      </c>
      <c r="F14" s="91"/>
      <c r="G14" s="94"/>
      <c r="H14" s="94"/>
      <c r="I14" s="77"/>
    </row>
    <row r="15" spans="1:11" x14ac:dyDescent="0.3">
      <c r="A15" s="82" t="s">
        <v>79</v>
      </c>
      <c r="B15" s="87">
        <v>60</v>
      </c>
      <c r="C15" s="91" t="str">
        <f t="shared" si="1"/>
        <v/>
      </c>
      <c r="D15" s="89" t="s">
        <v>10</v>
      </c>
      <c r="E15" s="4" t="s">
        <v>81</v>
      </c>
      <c r="F15" s="91"/>
      <c r="G15" s="94"/>
      <c r="H15" s="94"/>
      <c r="I15" s="77"/>
    </row>
    <row r="16" spans="1:11" x14ac:dyDescent="0.3">
      <c r="A16" s="82" t="s">
        <v>79</v>
      </c>
      <c r="B16" s="87">
        <v>66</v>
      </c>
      <c r="C16" s="91" t="str">
        <f t="shared" si="1"/>
        <v/>
      </c>
      <c r="D16" s="89" t="s">
        <v>10</v>
      </c>
      <c r="E16" s="4" t="s">
        <v>82</v>
      </c>
      <c r="F16" s="91"/>
      <c r="G16" s="94"/>
      <c r="H16" s="94"/>
      <c r="I16" s="77"/>
    </row>
    <row r="17" spans="1:9" x14ac:dyDescent="0.3">
      <c r="A17" s="82" t="s">
        <v>79</v>
      </c>
      <c r="B17" s="87">
        <v>10000</v>
      </c>
      <c r="C17" s="91" t="str">
        <f t="shared" si="1"/>
        <v/>
      </c>
      <c r="D17" s="89" t="s">
        <v>7</v>
      </c>
      <c r="E17" s="4" t="s">
        <v>84</v>
      </c>
      <c r="F17" s="91"/>
      <c r="G17" s="91"/>
      <c r="H17" s="94"/>
      <c r="I17" s="77"/>
    </row>
    <row r="18" spans="1:9" x14ac:dyDescent="0.3">
      <c r="A18" s="82"/>
      <c r="B18" s="87"/>
      <c r="C18" s="91" t="str">
        <f t="shared" si="1"/>
        <v/>
      </c>
      <c r="D18" s="89"/>
      <c r="E18" s="4"/>
      <c r="F18" s="91"/>
      <c r="G18" s="91"/>
      <c r="H18" s="94"/>
      <c r="I18" s="77"/>
    </row>
    <row r="19" spans="1:9" x14ac:dyDescent="0.3">
      <c r="A19" s="82" t="s">
        <v>91</v>
      </c>
      <c r="B19" s="87">
        <v>11100</v>
      </c>
      <c r="C19" s="91" t="str">
        <f t="shared" si="1"/>
        <v/>
      </c>
      <c r="D19" s="89" t="s">
        <v>10</v>
      </c>
      <c r="E19" s="4" t="s">
        <v>92</v>
      </c>
      <c r="F19" s="91"/>
      <c r="G19" s="91"/>
      <c r="H19" s="94"/>
      <c r="I19" s="77"/>
    </row>
    <row r="20" spans="1:9" ht="15" thickBot="1" x14ac:dyDescent="0.35">
      <c r="A20" s="83">
        <v>519</v>
      </c>
      <c r="B20" s="88">
        <v>12300</v>
      </c>
      <c r="C20" s="95" t="str">
        <f t="shared" si="1"/>
        <v/>
      </c>
      <c r="D20" s="92" t="s">
        <v>8</v>
      </c>
      <c r="E20" s="5" t="s">
        <v>97</v>
      </c>
      <c r="F20" s="95"/>
      <c r="G20" s="95"/>
      <c r="H20" s="95"/>
      <c r="I20" s="96"/>
    </row>
    <row r="21" spans="1:9" x14ac:dyDescent="0.3">
      <c r="A21" s="84"/>
      <c r="B21" s="84"/>
      <c r="F21"/>
      <c r="G21"/>
      <c r="H21"/>
      <c r="I21"/>
    </row>
    <row r="22" spans="1:9" x14ac:dyDescent="0.3">
      <c r="A22" s="84"/>
      <c r="B22" s="84"/>
      <c r="F22"/>
      <c r="G22"/>
      <c r="H22"/>
      <c r="I22"/>
    </row>
    <row r="23" spans="1:9" x14ac:dyDescent="0.3">
      <c r="A23" s="84"/>
      <c r="B23" s="84"/>
      <c r="F23"/>
      <c r="G23"/>
      <c r="H23"/>
      <c r="I23"/>
    </row>
    <row r="24" spans="1:9" x14ac:dyDescent="0.3">
      <c r="A24" s="84"/>
      <c r="B24" s="84"/>
      <c r="F24"/>
      <c r="G24"/>
      <c r="H24"/>
      <c r="I24"/>
    </row>
    <row r="25" spans="1:9" x14ac:dyDescent="0.3">
      <c r="A25" s="84"/>
      <c r="B25" s="84"/>
      <c r="F25"/>
      <c r="G25"/>
      <c r="H25"/>
      <c r="I25"/>
    </row>
    <row r="26" spans="1:9" x14ac:dyDescent="0.3">
      <c r="A26" s="84"/>
      <c r="B26" s="84"/>
      <c r="F26"/>
      <c r="G26"/>
      <c r="H26"/>
      <c r="I26"/>
    </row>
    <row r="27" spans="1:9" x14ac:dyDescent="0.3">
      <c r="A27" s="84"/>
      <c r="B27" s="84"/>
      <c r="F27"/>
      <c r="G27"/>
      <c r="H27"/>
      <c r="I27"/>
    </row>
    <row r="28" spans="1:9" x14ac:dyDescent="0.3">
      <c r="A28" s="84"/>
      <c r="B28" s="84"/>
      <c r="F28"/>
      <c r="G28"/>
      <c r="H28"/>
      <c r="I28"/>
    </row>
    <row r="29" spans="1:9" x14ac:dyDescent="0.3">
      <c r="A29" s="84"/>
      <c r="B29" s="84"/>
      <c r="F29"/>
      <c r="G29"/>
      <c r="H29"/>
      <c r="I29"/>
    </row>
    <row r="30" spans="1:9" x14ac:dyDescent="0.3">
      <c r="A30" s="84"/>
      <c r="B30" s="84"/>
      <c r="F30"/>
      <c r="G30"/>
      <c r="H30"/>
      <c r="I30"/>
    </row>
    <row r="31" spans="1:9" x14ac:dyDescent="0.3">
      <c r="A31" s="84"/>
      <c r="B31" s="84"/>
      <c r="F31"/>
      <c r="G31"/>
      <c r="H31"/>
      <c r="I31"/>
    </row>
    <row r="32" spans="1:9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ht="15" customHeight="1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ht="7.5" customHeight="1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ht="7.5" customHeight="1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ht="7.5" customHeight="1" x14ac:dyDescent="0.3">
      <c r="A77" s="84"/>
      <c r="B77" s="84"/>
      <c r="F77"/>
      <c r="G77"/>
      <c r="H77"/>
      <c r="I77"/>
    </row>
    <row r="78" spans="1:9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ht="7.5" customHeight="1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ht="7.5" customHeight="1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ht="7.5" customHeight="1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ht="7.5" customHeight="1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ht="7.5" customHeight="1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ht="7.5" customHeight="1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ht="7.5" customHeight="1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ht="7.5" customHeight="1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ht="7.5" customHeight="1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ht="7.5" customHeight="1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ht="7.5" customHeight="1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ht="7.5" customHeight="1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ht="7.5" customHeight="1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x14ac:dyDescent="0.3">
      <c r="A310" s="84"/>
      <c r="B310" s="84"/>
      <c r="F310"/>
      <c r="G310"/>
      <c r="H310"/>
      <c r="I310"/>
    </row>
    <row r="311" spans="1:9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ht="7.5" customHeight="1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x14ac:dyDescent="0.3">
      <c r="A323" s="84"/>
      <c r="B323" s="84"/>
      <c r="F323"/>
      <c r="G323"/>
      <c r="H323"/>
      <c r="I323"/>
    </row>
    <row r="324" spans="1:9" ht="7.5" customHeight="1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ht="7.5" customHeight="1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ht="7.5" customHeight="1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x14ac:dyDescent="0.3">
      <c r="A340" s="84"/>
      <c r="B340" s="84"/>
      <c r="F340"/>
      <c r="G340"/>
      <c r="H340"/>
      <c r="I340"/>
    </row>
    <row r="341" spans="1:9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ht="7.5" customHeight="1" x14ac:dyDescent="0.3">
      <c r="A344" s="84"/>
      <c r="B344" s="84"/>
      <c r="F344"/>
      <c r="G344"/>
      <c r="H344"/>
      <c r="I344"/>
    </row>
    <row r="345" spans="1:9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x14ac:dyDescent="0.3">
      <c r="A348" s="84"/>
      <c r="B348" s="84"/>
      <c r="F348"/>
      <c r="G348"/>
      <c r="H348"/>
      <c r="I348"/>
    </row>
    <row r="349" spans="1:9" ht="7.5" customHeight="1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x14ac:dyDescent="0.3">
      <c r="A352" s="84"/>
      <c r="B352" s="84"/>
      <c r="F352"/>
      <c r="G352"/>
      <c r="H352"/>
      <c r="I352"/>
    </row>
    <row r="353" spans="1:9" x14ac:dyDescent="0.3">
      <c r="A353" s="84"/>
      <c r="B353" s="84"/>
      <c r="F353"/>
      <c r="G353"/>
      <c r="H353"/>
      <c r="I353"/>
    </row>
    <row r="354" spans="1:9" ht="7.5" customHeight="1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x14ac:dyDescent="0.3">
      <c r="A356" s="84"/>
      <c r="B356" s="84"/>
      <c r="F356"/>
      <c r="G356"/>
      <c r="H356"/>
      <c r="I356"/>
    </row>
    <row r="357" spans="1:9" x14ac:dyDescent="0.3">
      <c r="A357" s="84"/>
      <c r="B357" s="84"/>
      <c r="F357"/>
      <c r="G357"/>
      <c r="H357"/>
      <c r="I357"/>
    </row>
    <row r="358" spans="1:9" ht="7.5" customHeight="1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x14ac:dyDescent="0.3">
      <c r="A360" s="84"/>
      <c r="B360" s="84"/>
      <c r="F360"/>
      <c r="G360"/>
      <c r="H360"/>
      <c r="I360"/>
    </row>
    <row r="361" spans="1:9" x14ac:dyDescent="0.3">
      <c r="A361" s="84"/>
      <c r="B361" s="84"/>
      <c r="F361"/>
      <c r="G361"/>
      <c r="H361"/>
      <c r="I361"/>
    </row>
    <row r="362" spans="1:9" ht="7.5" customHeight="1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x14ac:dyDescent="0.3">
      <c r="A364" s="84"/>
      <c r="B364" s="84"/>
      <c r="F364"/>
      <c r="G364"/>
      <c r="H364"/>
      <c r="I364"/>
    </row>
    <row r="365" spans="1:9" x14ac:dyDescent="0.3">
      <c r="A365" s="84"/>
      <c r="B365" s="84"/>
      <c r="F365"/>
      <c r="G365"/>
      <c r="H365"/>
      <c r="I365"/>
    </row>
    <row r="366" spans="1:9" ht="7.5" customHeight="1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x14ac:dyDescent="0.3">
      <c r="A369" s="84"/>
      <c r="B369" s="84"/>
      <c r="F369"/>
      <c r="G369"/>
      <c r="H369"/>
      <c r="I369"/>
    </row>
    <row r="370" spans="1:9" ht="7.5" customHeight="1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x14ac:dyDescent="0.3">
      <c r="A373" s="84"/>
      <c r="B373" s="84"/>
      <c r="F373"/>
      <c r="G373"/>
      <c r="H373"/>
      <c r="I373"/>
    </row>
    <row r="374" spans="1:9" ht="7.5" customHeight="1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ht="7.5" customHeight="1" x14ac:dyDescent="0.3">
      <c r="A378" s="84"/>
      <c r="B378" s="84"/>
      <c r="F378"/>
      <c r="G378"/>
      <c r="H378"/>
      <c r="I378"/>
    </row>
    <row r="379" spans="1:9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ht="7.5" customHeight="1" x14ac:dyDescent="0.3">
      <c r="A382" s="84"/>
      <c r="B382" s="84"/>
      <c r="F382"/>
      <c r="G382"/>
      <c r="H382"/>
      <c r="I382"/>
    </row>
    <row r="383" spans="1:9" x14ac:dyDescent="0.3">
      <c r="A383" s="84"/>
      <c r="B383" s="84"/>
      <c r="F383"/>
      <c r="G383"/>
      <c r="H383"/>
      <c r="I383"/>
    </row>
    <row r="384" spans="1:9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ht="7.5" customHeight="1" x14ac:dyDescent="0.3">
      <c r="A387" s="84"/>
      <c r="B387" s="84"/>
      <c r="F387"/>
      <c r="G387"/>
      <c r="H387"/>
      <c r="I387"/>
    </row>
    <row r="388" spans="1:9" x14ac:dyDescent="0.3">
      <c r="A388" s="84"/>
      <c r="B388" s="84"/>
      <c r="F388"/>
      <c r="G388"/>
      <c r="H388"/>
      <c r="I388"/>
    </row>
    <row r="389" spans="1:9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ht="7.5" customHeight="1" x14ac:dyDescent="0.3">
      <c r="A391" s="84"/>
      <c r="B391" s="84"/>
      <c r="F391"/>
      <c r="G391"/>
      <c r="H391"/>
      <c r="I391"/>
    </row>
    <row r="392" spans="1:9" x14ac:dyDescent="0.3">
      <c r="A392" s="84"/>
      <c r="B392" s="84"/>
      <c r="F392"/>
      <c r="G392"/>
      <c r="H392"/>
      <c r="I392"/>
    </row>
    <row r="393" spans="1:9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x14ac:dyDescent="0.3">
      <c r="A396" s="84"/>
      <c r="B396" s="84"/>
      <c r="F396"/>
      <c r="G396"/>
      <c r="H396"/>
      <c r="I396"/>
    </row>
    <row r="397" spans="1:9" ht="7.5" customHeight="1" x14ac:dyDescent="0.3">
      <c r="A397" s="84"/>
      <c r="B397" s="84"/>
      <c r="F397"/>
      <c r="G397"/>
      <c r="H397"/>
      <c r="I397"/>
    </row>
    <row r="398" spans="1:9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x14ac:dyDescent="0.3">
      <c r="A401" s="84"/>
      <c r="B401" s="84"/>
      <c r="F401"/>
      <c r="G401"/>
      <c r="H401"/>
      <c r="I401"/>
    </row>
    <row r="402" spans="1:9" ht="7.5" customHeight="1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ht="7.5" customHeight="1" x14ac:dyDescent="0.3">
      <c r="A406" s="84"/>
      <c r="B406" s="84"/>
      <c r="F406"/>
      <c r="G406"/>
      <c r="H406"/>
      <c r="I406"/>
    </row>
    <row r="407" spans="1:9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ht="7.5" customHeight="1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ht="7.5" customHeight="1" x14ac:dyDescent="0.3">
      <c r="A415" s="84"/>
      <c r="B415" s="84"/>
      <c r="F415"/>
      <c r="G415"/>
      <c r="H415"/>
      <c r="I415"/>
    </row>
    <row r="416" spans="1:9" x14ac:dyDescent="0.3">
      <c r="A416" s="84"/>
      <c r="B416" s="84"/>
      <c r="F416"/>
      <c r="G416"/>
      <c r="H416"/>
      <c r="I416"/>
    </row>
    <row r="417" spans="1:9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ht="7.5" customHeight="1" x14ac:dyDescent="0.3">
      <c r="A419" s="84"/>
      <c r="B419" s="84"/>
      <c r="F419"/>
      <c r="G419"/>
      <c r="H419"/>
      <c r="I419"/>
    </row>
    <row r="420" spans="1:9" x14ac:dyDescent="0.3">
      <c r="A420" s="84"/>
      <c r="B420" s="84"/>
      <c r="F420"/>
      <c r="G420"/>
      <c r="H420"/>
      <c r="I420"/>
    </row>
    <row r="421" spans="1:9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ht="7.5" customHeight="1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x14ac:dyDescent="0.3">
      <c r="A429" s="84"/>
      <c r="B429" s="84"/>
      <c r="F429"/>
      <c r="G429"/>
      <c r="H429"/>
      <c r="I429"/>
    </row>
    <row r="430" spans="1:9" ht="7.5" customHeight="1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x14ac:dyDescent="0.3">
      <c r="A433" s="84"/>
      <c r="B433" s="84"/>
      <c r="F433"/>
      <c r="G433"/>
      <c r="H433"/>
      <c r="I433"/>
    </row>
    <row r="434" spans="1:9" ht="7.5" customHeight="1" x14ac:dyDescent="0.3">
      <c r="A434" s="84"/>
      <c r="B434" s="84"/>
      <c r="F434"/>
      <c r="G434"/>
      <c r="H434"/>
      <c r="I434"/>
    </row>
    <row r="435" spans="1:9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ht="7.5" customHeight="1" x14ac:dyDescent="0.3">
      <c r="A439" s="84"/>
      <c r="B439" s="84"/>
      <c r="F439"/>
      <c r="G439"/>
      <c r="H439"/>
      <c r="I439"/>
    </row>
    <row r="440" spans="1:9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x14ac:dyDescent="0.3">
      <c r="A443" s="84"/>
      <c r="B443" s="84"/>
      <c r="F443"/>
      <c r="G443"/>
      <c r="H443"/>
      <c r="I443"/>
    </row>
    <row r="444" spans="1:9" x14ac:dyDescent="0.3">
      <c r="A444" s="84"/>
      <c r="B444" s="84"/>
      <c r="F444"/>
      <c r="G444"/>
      <c r="H444"/>
      <c r="I444"/>
    </row>
    <row r="445" spans="1:9" x14ac:dyDescent="0.3">
      <c r="A445" s="84"/>
      <c r="B445" s="84"/>
      <c r="F445"/>
      <c r="G445"/>
      <c r="H445"/>
      <c r="I445"/>
    </row>
    <row r="446" spans="1:9" ht="7.5" customHeight="1" x14ac:dyDescent="0.3">
      <c r="A446" s="84"/>
      <c r="B446" s="84"/>
      <c r="F446"/>
      <c r="G446"/>
      <c r="H446"/>
      <c r="I446"/>
    </row>
    <row r="447" spans="1:9" x14ac:dyDescent="0.3">
      <c r="A447" s="84"/>
      <c r="B447" s="84"/>
      <c r="F447"/>
      <c r="G447"/>
      <c r="H447"/>
      <c r="I447"/>
    </row>
    <row r="448" spans="1:9" x14ac:dyDescent="0.3">
      <c r="A448" s="84"/>
      <c r="B448" s="84"/>
      <c r="F448"/>
      <c r="G448"/>
      <c r="H448"/>
      <c r="I448"/>
    </row>
    <row r="449" spans="1:9" x14ac:dyDescent="0.3">
      <c r="A449" s="84"/>
      <c r="B449" s="84"/>
      <c r="F449"/>
      <c r="G449"/>
      <c r="H449"/>
      <c r="I449"/>
    </row>
    <row r="450" spans="1:9" x14ac:dyDescent="0.3">
      <c r="A450" s="84"/>
      <c r="B450" s="84"/>
      <c r="F450"/>
      <c r="G450"/>
      <c r="H450"/>
      <c r="I450"/>
    </row>
    <row r="451" spans="1:9" x14ac:dyDescent="0.3">
      <c r="A451" s="84"/>
      <c r="B451" s="84"/>
      <c r="F451"/>
      <c r="G451"/>
      <c r="H451"/>
      <c r="I451"/>
    </row>
    <row r="452" spans="1:9" x14ac:dyDescent="0.3">
      <c r="A452" s="84"/>
      <c r="B452" s="84"/>
      <c r="F452"/>
      <c r="G452"/>
      <c r="H452"/>
      <c r="I452"/>
    </row>
    <row r="453" spans="1:9" ht="7.5" customHeight="1" x14ac:dyDescent="0.3">
      <c r="A453" s="84"/>
      <c r="B453" s="84"/>
      <c r="F453"/>
      <c r="G453"/>
      <c r="H453"/>
      <c r="I453"/>
    </row>
    <row r="454" spans="1:9" x14ac:dyDescent="0.3">
      <c r="A454" s="84"/>
      <c r="B454" s="84"/>
      <c r="F454"/>
      <c r="G454"/>
      <c r="H454"/>
      <c r="I454"/>
    </row>
    <row r="455" spans="1:9" x14ac:dyDescent="0.3">
      <c r="A455" s="84"/>
      <c r="B455" s="84"/>
      <c r="F455"/>
      <c r="G455"/>
      <c r="H455"/>
      <c r="I455"/>
    </row>
    <row r="456" spans="1:9" x14ac:dyDescent="0.3">
      <c r="A456" s="84"/>
      <c r="B456" s="84"/>
      <c r="F456"/>
      <c r="G456"/>
      <c r="H456"/>
      <c r="I456"/>
    </row>
    <row r="457" spans="1:9" x14ac:dyDescent="0.3">
      <c r="A457" s="84"/>
      <c r="B457" s="84"/>
      <c r="F457"/>
      <c r="G457"/>
      <c r="H457"/>
      <c r="I457"/>
    </row>
    <row r="458" spans="1:9" x14ac:dyDescent="0.3">
      <c r="A458" s="84"/>
      <c r="B458" s="84"/>
      <c r="F458"/>
      <c r="G458"/>
      <c r="H458"/>
      <c r="I458"/>
    </row>
    <row r="459" spans="1:9" x14ac:dyDescent="0.3">
      <c r="A459" s="84"/>
      <c r="B459" s="84"/>
      <c r="F459"/>
      <c r="G459"/>
      <c r="H459"/>
      <c r="I459"/>
    </row>
    <row r="460" spans="1:9" ht="7.5" customHeight="1" x14ac:dyDescent="0.3">
      <c r="A460" s="84"/>
      <c r="B460" s="84"/>
      <c r="F460"/>
      <c r="G460"/>
      <c r="H460"/>
      <c r="I460"/>
    </row>
  </sheetData>
  <mergeCells count="1">
    <mergeCell ref="F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1BA7-4998-4222-A701-3896DE731099}">
  <dimension ref="A1:BM243"/>
  <sheetViews>
    <sheetView topLeftCell="A132" zoomScaleNormal="100" workbookViewId="0">
      <selection activeCell="V132" sqref="V132"/>
    </sheetView>
  </sheetViews>
  <sheetFormatPr defaultRowHeight="14.4" x14ac:dyDescent="0.3"/>
  <cols>
    <col min="3" max="3" width="13" bestFit="1" customWidth="1"/>
    <col min="4" max="4" width="15.88671875" customWidth="1"/>
    <col min="5" max="5" width="13.109375" customWidth="1"/>
    <col min="8" max="8" width="17.88671875" customWidth="1"/>
    <col min="9" max="9" width="11.6640625" customWidth="1"/>
    <col min="12" max="12" width="15.44140625" customWidth="1"/>
    <col min="13" max="13" width="16.44140625" customWidth="1"/>
    <col min="16" max="16" width="16.109375" customWidth="1"/>
    <col min="17" max="17" width="12.33203125" customWidth="1"/>
    <col min="18" max="18" width="12.88671875" customWidth="1"/>
    <col min="19" max="19" width="12.6640625" customWidth="1"/>
    <col min="21" max="21" width="12.88671875" customWidth="1"/>
    <col min="35" max="35" width="15.109375" customWidth="1"/>
    <col min="38" max="38" width="16.88671875" customWidth="1"/>
    <col min="40" max="40" width="11.44140625" customWidth="1"/>
  </cols>
  <sheetData>
    <row r="1" spans="1:11" x14ac:dyDescent="0.3">
      <c r="A1" s="114" t="s">
        <v>104</v>
      </c>
    </row>
    <row r="3" spans="1:11" x14ac:dyDescent="0.3">
      <c r="A3" s="6" t="s">
        <v>142</v>
      </c>
    </row>
    <row r="5" spans="1:11" x14ac:dyDescent="0.3">
      <c r="A5" s="6" t="s">
        <v>105</v>
      </c>
    </row>
    <row r="7" spans="1:11" x14ac:dyDescent="0.3">
      <c r="A7" s="6" t="s">
        <v>364</v>
      </c>
    </row>
    <row r="8" spans="1:11" x14ac:dyDescent="0.3">
      <c r="A8" t="s">
        <v>365</v>
      </c>
      <c r="C8">
        <f>ROUNDUP((199/1.5)*2,0)</f>
        <v>266</v>
      </c>
      <c r="D8" t="s">
        <v>7</v>
      </c>
    </row>
    <row r="10" spans="1:11" x14ac:dyDescent="0.3">
      <c r="A10" s="6" t="s">
        <v>276</v>
      </c>
    </row>
    <row r="13" spans="1:11" x14ac:dyDescent="0.3">
      <c r="A13" t="s">
        <v>108</v>
      </c>
      <c r="D13">
        <v>210</v>
      </c>
      <c r="E13" t="s">
        <v>6</v>
      </c>
      <c r="G13" t="s">
        <v>108</v>
      </c>
      <c r="J13">
        <v>20</v>
      </c>
      <c r="K13" t="s">
        <v>6</v>
      </c>
    </row>
    <row r="14" spans="1:11" x14ac:dyDescent="0.3">
      <c r="A14" t="s">
        <v>109</v>
      </c>
      <c r="D14">
        <v>5</v>
      </c>
      <c r="E14" t="s">
        <v>6</v>
      </c>
      <c r="G14" t="s">
        <v>109</v>
      </c>
      <c r="J14">
        <v>7</v>
      </c>
      <c r="K14" t="s">
        <v>6</v>
      </c>
    </row>
    <row r="15" spans="1:11" x14ac:dyDescent="0.3">
      <c r="A15" t="s">
        <v>110</v>
      </c>
      <c r="D15">
        <v>2</v>
      </c>
      <c r="E15" t="s">
        <v>6</v>
      </c>
      <c r="G15" t="s">
        <v>110</v>
      </c>
      <c r="J15">
        <v>6</v>
      </c>
      <c r="K15" t="s">
        <v>6</v>
      </c>
    </row>
    <row r="16" spans="1:11" x14ac:dyDescent="0.3">
      <c r="A16" t="s">
        <v>308</v>
      </c>
      <c r="D16" s="115">
        <v>1</v>
      </c>
      <c r="E16" s="115" t="s">
        <v>7</v>
      </c>
      <c r="G16" t="s">
        <v>308</v>
      </c>
      <c r="J16" s="115">
        <v>2</v>
      </c>
      <c r="K16" s="115" t="s">
        <v>7</v>
      </c>
    </row>
    <row r="17" spans="1:11" x14ac:dyDescent="0.3">
      <c r="D17" s="116">
        <f>D13*D14*D15*D16</f>
        <v>2100</v>
      </c>
      <c r="E17" t="s">
        <v>112</v>
      </c>
      <c r="J17" s="116">
        <f>J13*J14*J15*J16</f>
        <v>1680</v>
      </c>
      <c r="K17" t="s">
        <v>112</v>
      </c>
    </row>
    <row r="18" spans="1:11" x14ac:dyDescent="0.3">
      <c r="D18" s="116">
        <f>D17/27</f>
        <v>77.777777777777771</v>
      </c>
      <c r="E18" t="s">
        <v>26</v>
      </c>
      <c r="J18" s="116">
        <f>J17/27</f>
        <v>62.222222222222221</v>
      </c>
      <c r="K18" t="s">
        <v>26</v>
      </c>
    </row>
    <row r="19" spans="1:11" x14ac:dyDescent="0.3">
      <c r="A19" t="s">
        <v>243</v>
      </c>
      <c r="B19" s="116">
        <f>ROUNDUP((D18+J18),0)</f>
        <v>140</v>
      </c>
      <c r="C19" t="s">
        <v>26</v>
      </c>
      <c r="D19" s="116"/>
      <c r="J19" s="116"/>
    </row>
    <row r="21" spans="1:11" x14ac:dyDescent="0.3">
      <c r="A21" s="6" t="s">
        <v>303</v>
      </c>
    </row>
    <row r="22" spans="1:11" x14ac:dyDescent="0.3">
      <c r="A22" t="s">
        <v>243</v>
      </c>
      <c r="C22">
        <v>8</v>
      </c>
      <c r="D22" t="s">
        <v>6</v>
      </c>
    </row>
    <row r="26" spans="1:11" x14ac:dyDescent="0.3">
      <c r="A26" s="6" t="s">
        <v>301</v>
      </c>
    </row>
    <row r="28" spans="1:11" x14ac:dyDescent="0.3">
      <c r="A28" s="6" t="s">
        <v>304</v>
      </c>
    </row>
    <row r="29" spans="1:11" x14ac:dyDescent="0.3">
      <c r="A29" t="s">
        <v>115</v>
      </c>
      <c r="C29">
        <f>6+220+6</f>
        <v>232</v>
      </c>
      <c r="D29" t="s">
        <v>6</v>
      </c>
    </row>
    <row r="30" spans="1:11" x14ac:dyDescent="0.3">
      <c r="A30" t="s">
        <v>305</v>
      </c>
      <c r="C30">
        <f>5+5+5</f>
        <v>15</v>
      </c>
    </row>
    <row r="31" spans="1:11" ht="14.85" customHeight="1" x14ac:dyDescent="0.3">
      <c r="A31" t="s">
        <v>117</v>
      </c>
      <c r="C31">
        <f>C29*C30</f>
        <v>3480</v>
      </c>
      <c r="D31" t="s">
        <v>10</v>
      </c>
    </row>
    <row r="32" spans="1:11" x14ac:dyDescent="0.3">
      <c r="C32" s="1">
        <f>ROUNDUP((C31/9),0)</f>
        <v>387</v>
      </c>
      <c r="D32" s="1" t="s">
        <v>8</v>
      </c>
    </row>
    <row r="34" spans="1:4" x14ac:dyDescent="0.3">
      <c r="A34" s="6" t="s">
        <v>307</v>
      </c>
    </row>
    <row r="35" spans="1:4" x14ac:dyDescent="0.3">
      <c r="A35" t="s">
        <v>115</v>
      </c>
      <c r="C35">
        <f>1.15+72+90+67+53.5+1.15</f>
        <v>284.79999999999995</v>
      </c>
      <c r="D35" t="s">
        <v>6</v>
      </c>
    </row>
    <row r="36" spans="1:4" x14ac:dyDescent="0.3">
      <c r="A36" t="s">
        <v>305</v>
      </c>
      <c r="C36">
        <f>2.666+1.5+2.666+0.92+3.25</f>
        <v>11.002000000000001</v>
      </c>
    </row>
    <row r="37" spans="1:4" x14ac:dyDescent="0.3">
      <c r="A37" t="s">
        <v>306</v>
      </c>
      <c r="C37">
        <v>2</v>
      </c>
      <c r="D37" t="s">
        <v>7</v>
      </c>
    </row>
    <row r="38" spans="1:4" x14ac:dyDescent="0.3">
      <c r="A38" t="s">
        <v>117</v>
      </c>
      <c r="C38">
        <f>C35*C36</f>
        <v>3133.3695999999995</v>
      </c>
      <c r="D38" t="s">
        <v>10</v>
      </c>
    </row>
    <row r="39" spans="1:4" x14ac:dyDescent="0.3">
      <c r="C39" s="1">
        <f>ROUNDUP((C38/9),0)</f>
        <v>349</v>
      </c>
      <c r="D39" s="1" t="s">
        <v>8</v>
      </c>
    </row>
    <row r="41" spans="1:4" x14ac:dyDescent="0.3">
      <c r="A41" s="6" t="s">
        <v>328</v>
      </c>
    </row>
    <row r="42" spans="1:4" x14ac:dyDescent="0.3">
      <c r="A42" t="s">
        <v>291</v>
      </c>
    </row>
    <row r="43" spans="1:4" x14ac:dyDescent="0.3">
      <c r="A43" t="s">
        <v>115</v>
      </c>
      <c r="C43">
        <v>24</v>
      </c>
      <c r="D43" t="s">
        <v>6</v>
      </c>
    </row>
    <row r="44" spans="1:4" x14ac:dyDescent="0.3">
      <c r="A44" t="s">
        <v>305</v>
      </c>
      <c r="C44">
        <f>2.666+1.5+2.666+0.92</f>
        <v>7.7520000000000007</v>
      </c>
    </row>
    <row r="45" spans="1:4" x14ac:dyDescent="0.3">
      <c r="A45" t="s">
        <v>306</v>
      </c>
      <c r="C45">
        <v>4</v>
      </c>
      <c r="D45" t="s">
        <v>7</v>
      </c>
    </row>
    <row r="46" spans="1:4" x14ac:dyDescent="0.3">
      <c r="A46" t="s">
        <v>117</v>
      </c>
      <c r="C46">
        <f>C43*C44</f>
        <v>186.048</v>
      </c>
      <c r="D46" t="s">
        <v>10</v>
      </c>
    </row>
    <row r="47" spans="1:4" x14ac:dyDescent="0.3">
      <c r="C47">
        <f>ROUNDUP((C46/9),0)</f>
        <v>21</v>
      </c>
      <c r="D47" t="s">
        <v>8</v>
      </c>
    </row>
    <row r="49" spans="1:4" x14ac:dyDescent="0.3">
      <c r="A49" t="s">
        <v>314</v>
      </c>
    </row>
    <row r="50" spans="1:4" x14ac:dyDescent="0.3">
      <c r="A50" t="s">
        <v>115</v>
      </c>
      <c r="C50">
        <v>24</v>
      </c>
      <c r="D50" t="s">
        <v>6</v>
      </c>
    </row>
    <row r="51" spans="1:4" x14ac:dyDescent="0.3">
      <c r="A51" t="s">
        <v>116</v>
      </c>
      <c r="C51">
        <f>3+4.5</f>
        <v>7.5</v>
      </c>
      <c r="D51" t="s">
        <v>6</v>
      </c>
    </row>
    <row r="52" spans="1:4" x14ac:dyDescent="0.3">
      <c r="A52" t="s">
        <v>331</v>
      </c>
      <c r="C52">
        <v>4</v>
      </c>
      <c r="D52" t="s">
        <v>7</v>
      </c>
    </row>
    <row r="53" spans="1:4" x14ac:dyDescent="0.3">
      <c r="A53" t="s">
        <v>117</v>
      </c>
      <c r="C53">
        <f>0.5*C50*C51*C52</f>
        <v>360</v>
      </c>
      <c r="D53" t="s">
        <v>10</v>
      </c>
    </row>
    <row r="54" spans="1:4" x14ac:dyDescent="0.3">
      <c r="C54">
        <f>ROUNDUP((C53/9),0)</f>
        <v>40</v>
      </c>
      <c r="D54" t="s">
        <v>8</v>
      </c>
    </row>
    <row r="56" spans="1:4" x14ac:dyDescent="0.3">
      <c r="A56" t="s">
        <v>316</v>
      </c>
    </row>
    <row r="57" spans="1:4" x14ac:dyDescent="0.3">
      <c r="A57" t="s">
        <v>115</v>
      </c>
      <c r="C57">
        <v>85.66</v>
      </c>
      <c r="D57" t="s">
        <v>6</v>
      </c>
    </row>
    <row r="58" spans="1:4" x14ac:dyDescent="0.3">
      <c r="A58" t="s">
        <v>116</v>
      </c>
      <c r="C58">
        <f>3+2+4.5</f>
        <v>9.5</v>
      </c>
      <c r="D58" t="s">
        <v>6</v>
      </c>
    </row>
    <row r="59" spans="1:4" x14ac:dyDescent="0.3">
      <c r="A59" t="s">
        <v>315</v>
      </c>
      <c r="C59">
        <v>1</v>
      </c>
      <c r="D59" t="s">
        <v>7</v>
      </c>
    </row>
    <row r="60" spans="1:4" x14ac:dyDescent="0.3">
      <c r="A60" t="s">
        <v>117</v>
      </c>
      <c r="C60">
        <f>0.5*C57*C58*C59</f>
        <v>406.88499999999999</v>
      </c>
      <c r="D60" t="s">
        <v>10</v>
      </c>
    </row>
    <row r="61" spans="1:4" x14ac:dyDescent="0.3">
      <c r="C61">
        <f>ROUNDUP((C60/9),0)</f>
        <v>46</v>
      </c>
      <c r="D61" t="s">
        <v>8</v>
      </c>
    </row>
    <row r="63" spans="1:4" x14ac:dyDescent="0.3">
      <c r="A63" t="s">
        <v>317</v>
      </c>
    </row>
    <row r="64" spans="1:4" x14ac:dyDescent="0.3">
      <c r="A64" t="s">
        <v>115</v>
      </c>
      <c r="C64">
        <v>83.5</v>
      </c>
      <c r="D64" t="s">
        <v>6</v>
      </c>
    </row>
    <row r="65" spans="1:4" x14ac:dyDescent="0.3">
      <c r="A65" t="s">
        <v>116</v>
      </c>
      <c r="C65">
        <f>3+2+4.5</f>
        <v>9.5</v>
      </c>
      <c r="D65" t="s">
        <v>6</v>
      </c>
    </row>
    <row r="66" spans="1:4" x14ac:dyDescent="0.3">
      <c r="A66" t="s">
        <v>315</v>
      </c>
      <c r="C66">
        <v>1</v>
      </c>
      <c r="D66" t="s">
        <v>7</v>
      </c>
    </row>
    <row r="67" spans="1:4" x14ac:dyDescent="0.3">
      <c r="A67" t="s">
        <v>117</v>
      </c>
      <c r="C67">
        <f>0.5*C64*C65*C66</f>
        <v>396.625</v>
      </c>
      <c r="D67" t="s">
        <v>10</v>
      </c>
    </row>
    <row r="68" spans="1:4" x14ac:dyDescent="0.3">
      <c r="C68">
        <f>ROUNDUP((C67/9),0)</f>
        <v>45</v>
      </c>
      <c r="D68" t="s">
        <v>8</v>
      </c>
    </row>
    <row r="70" spans="1:4" x14ac:dyDescent="0.3">
      <c r="A70" t="s">
        <v>318</v>
      </c>
      <c r="C70" s="1">
        <f>C47+C54+C61+C68</f>
        <v>152</v>
      </c>
      <c r="D70" s="1" t="s">
        <v>8</v>
      </c>
    </row>
    <row r="72" spans="1:4" x14ac:dyDescent="0.3">
      <c r="A72" s="6" t="s">
        <v>330</v>
      </c>
      <c r="B72" s="6"/>
    </row>
    <row r="73" spans="1:4" x14ac:dyDescent="0.3">
      <c r="A73" t="s">
        <v>321</v>
      </c>
      <c r="C73">
        <v>83</v>
      </c>
      <c r="D73" t="s">
        <v>6</v>
      </c>
    </row>
    <row r="74" spans="1:4" x14ac:dyDescent="0.3">
      <c r="A74" t="s">
        <v>322</v>
      </c>
      <c r="C74">
        <f xml:space="preserve"> 4.5+3+4.5+3</f>
        <v>15</v>
      </c>
      <c r="D74" t="s">
        <v>6</v>
      </c>
    </row>
    <row r="75" spans="1:4" x14ac:dyDescent="0.3">
      <c r="A75" t="s">
        <v>323</v>
      </c>
      <c r="C75">
        <f>C73*C74-(6*PI()*1.5^2)</f>
        <v>1202.5884991765379</v>
      </c>
      <c r="D75" t="s">
        <v>10</v>
      </c>
    </row>
    <row r="76" spans="1:4" x14ac:dyDescent="0.3">
      <c r="C76">
        <f>ROUNDUP((C75/9),0)</f>
        <v>134</v>
      </c>
      <c r="D76" t="s">
        <v>8</v>
      </c>
    </row>
    <row r="78" spans="1:4" x14ac:dyDescent="0.3">
      <c r="A78" t="s">
        <v>324</v>
      </c>
    </row>
    <row r="79" spans="1:4" x14ac:dyDescent="0.3">
      <c r="A79" t="s">
        <v>326</v>
      </c>
      <c r="C79">
        <f>18.67-5</f>
        <v>13.670000000000002</v>
      </c>
      <c r="D79" t="s">
        <v>6</v>
      </c>
    </row>
    <row r="80" spans="1:4" x14ac:dyDescent="0.3">
      <c r="A80" t="s">
        <v>325</v>
      </c>
      <c r="C80">
        <f>2*PI()*1.5</f>
        <v>9.4247779607693793</v>
      </c>
      <c r="D80" t="s">
        <v>6</v>
      </c>
    </row>
    <row r="81" spans="1:4" x14ac:dyDescent="0.3">
      <c r="A81" t="s">
        <v>327</v>
      </c>
      <c r="C81">
        <v>6</v>
      </c>
      <c r="D81" t="s">
        <v>7</v>
      </c>
    </row>
    <row r="82" spans="1:4" x14ac:dyDescent="0.3">
      <c r="C82">
        <f>C79*C80*C81</f>
        <v>773.02028834230453</v>
      </c>
      <c r="D82" t="s">
        <v>10</v>
      </c>
    </row>
    <row r="83" spans="1:4" x14ac:dyDescent="0.3">
      <c r="C83">
        <f>ROUNDUP((C82/9),0)</f>
        <v>86</v>
      </c>
      <c r="D83" t="s">
        <v>8</v>
      </c>
    </row>
    <row r="84" spans="1:4" x14ac:dyDescent="0.3">
      <c r="A84" s="6" t="s">
        <v>320</v>
      </c>
    </row>
    <row r="85" spans="1:4" x14ac:dyDescent="0.3">
      <c r="A85" t="s">
        <v>116</v>
      </c>
      <c r="C85">
        <v>14.25</v>
      </c>
      <c r="D85" t="s">
        <v>6</v>
      </c>
    </row>
    <row r="86" spans="1:4" x14ac:dyDescent="0.3">
      <c r="A86" t="s">
        <v>310</v>
      </c>
      <c r="C86">
        <f>2*PI()*1.75</f>
        <v>10.995574287564276</v>
      </c>
      <c r="D86" t="s">
        <v>6</v>
      </c>
    </row>
    <row r="87" spans="1:4" x14ac:dyDescent="0.3">
      <c r="A87" t="s">
        <v>311</v>
      </c>
      <c r="C87" s="115">
        <v>2</v>
      </c>
      <c r="D87" s="115" t="s">
        <v>7</v>
      </c>
    </row>
    <row r="88" spans="1:4" x14ac:dyDescent="0.3">
      <c r="C88">
        <f>C85*C86*C87</f>
        <v>313.37386719558185</v>
      </c>
      <c r="D88" t="s">
        <v>10</v>
      </c>
    </row>
    <row r="89" spans="1:4" x14ac:dyDescent="0.3">
      <c r="C89">
        <f>ROUNDUP((C88/9),0)</f>
        <v>35</v>
      </c>
      <c r="D89" t="s">
        <v>8</v>
      </c>
    </row>
    <row r="91" spans="1:4" x14ac:dyDescent="0.3">
      <c r="A91" s="6" t="s">
        <v>329</v>
      </c>
      <c r="B91" s="6"/>
    </row>
    <row r="92" spans="1:4" x14ac:dyDescent="0.3">
      <c r="A92" t="s">
        <v>321</v>
      </c>
      <c r="C92">
        <v>78</v>
      </c>
      <c r="D92" t="s">
        <v>6</v>
      </c>
    </row>
    <row r="93" spans="1:4" x14ac:dyDescent="0.3">
      <c r="A93" t="s">
        <v>322</v>
      </c>
      <c r="C93">
        <f xml:space="preserve"> 4.5+3+4.5+3</f>
        <v>15</v>
      </c>
      <c r="D93" t="s">
        <v>6</v>
      </c>
    </row>
    <row r="94" spans="1:4" x14ac:dyDescent="0.3">
      <c r="A94" t="s">
        <v>323</v>
      </c>
      <c r="C94">
        <f>C92*C93-(7*PI()*1.5^2)</f>
        <v>1120.5199157059608</v>
      </c>
      <c r="D94" t="s">
        <v>10</v>
      </c>
    </row>
    <row r="95" spans="1:4" x14ac:dyDescent="0.3">
      <c r="C95">
        <f>ROUNDUP((C94/9),0)</f>
        <v>125</v>
      </c>
      <c r="D95" t="s">
        <v>8</v>
      </c>
    </row>
    <row r="97" spans="1:5" x14ac:dyDescent="0.3">
      <c r="A97" t="s">
        <v>324</v>
      </c>
    </row>
    <row r="98" spans="1:5" x14ac:dyDescent="0.3">
      <c r="A98" t="s">
        <v>326</v>
      </c>
      <c r="C98">
        <f>16.5-5</f>
        <v>11.5</v>
      </c>
      <c r="D98" t="s">
        <v>6</v>
      </c>
    </row>
    <row r="99" spans="1:5" x14ac:dyDescent="0.3">
      <c r="A99" t="s">
        <v>325</v>
      </c>
      <c r="C99">
        <f>2*PI()*1.5</f>
        <v>9.4247779607693793</v>
      </c>
      <c r="D99" t="s">
        <v>6</v>
      </c>
    </row>
    <row r="100" spans="1:5" x14ac:dyDescent="0.3">
      <c r="A100" t="s">
        <v>327</v>
      </c>
      <c r="C100">
        <v>7</v>
      </c>
      <c r="D100" t="s">
        <v>7</v>
      </c>
    </row>
    <row r="101" spans="1:5" x14ac:dyDescent="0.3">
      <c r="C101">
        <f>C98*C99*C100</f>
        <v>758.69462584193502</v>
      </c>
      <c r="D101" t="s">
        <v>10</v>
      </c>
    </row>
    <row r="102" spans="1:5" x14ac:dyDescent="0.3">
      <c r="C102">
        <f>ROUNDUP((C101/9),0)</f>
        <v>85</v>
      </c>
      <c r="D102" t="s">
        <v>8</v>
      </c>
    </row>
    <row r="104" spans="1:5" x14ac:dyDescent="0.3">
      <c r="A104" t="s">
        <v>332</v>
      </c>
      <c r="C104" s="1">
        <f>C76+C83+C89+C95+C102</f>
        <v>465</v>
      </c>
      <c r="D104" s="1" t="s">
        <v>8</v>
      </c>
    </row>
    <row r="105" spans="1:5" x14ac:dyDescent="0.3">
      <c r="A105" t="s">
        <v>333</v>
      </c>
      <c r="D105">
        <f>C32+C39+C70+C104</f>
        <v>1353</v>
      </c>
      <c r="E105" t="s">
        <v>8</v>
      </c>
    </row>
    <row r="107" spans="1:5" x14ac:dyDescent="0.3">
      <c r="A107" s="6" t="s">
        <v>118</v>
      </c>
    </row>
    <row r="109" spans="1:5" ht="14.85" customHeight="1" x14ac:dyDescent="0.3">
      <c r="A109" t="s">
        <v>114</v>
      </c>
    </row>
    <row r="110" spans="1:5" x14ac:dyDescent="0.3">
      <c r="A110" t="s">
        <v>115</v>
      </c>
    </row>
    <row r="111" spans="1:5" x14ac:dyDescent="0.3">
      <c r="A111" t="s">
        <v>116</v>
      </c>
    </row>
    <row r="112" spans="1:5" ht="14.85" customHeight="1" x14ac:dyDescent="0.3">
      <c r="A112" t="s">
        <v>117</v>
      </c>
      <c r="C112" s="117">
        <f>C110*C111</f>
        <v>0</v>
      </c>
      <c r="D112" t="s">
        <v>10</v>
      </c>
    </row>
    <row r="113" spans="1:13" x14ac:dyDescent="0.3">
      <c r="C113">
        <f>C112/9</f>
        <v>0</v>
      </c>
      <c r="D113" t="s">
        <v>8</v>
      </c>
    </row>
    <row r="116" spans="1:13" x14ac:dyDescent="0.3">
      <c r="A116" s="6" t="s">
        <v>119</v>
      </c>
    </row>
    <row r="118" spans="1:13" x14ac:dyDescent="0.3">
      <c r="A118" t="s">
        <v>120</v>
      </c>
      <c r="D118" t="s">
        <v>6</v>
      </c>
    </row>
    <row r="119" spans="1:13" x14ac:dyDescent="0.3">
      <c r="A119" t="s">
        <v>121</v>
      </c>
      <c r="D119" t="s">
        <v>6</v>
      </c>
    </row>
    <row r="120" spans="1:13" x14ac:dyDescent="0.3">
      <c r="A120" t="s">
        <v>117</v>
      </c>
      <c r="C120">
        <v>16095</v>
      </c>
      <c r="D120" t="s">
        <v>246</v>
      </c>
    </row>
    <row r="121" spans="1:13" x14ac:dyDescent="0.3">
      <c r="C121">
        <f>C120/9</f>
        <v>1788.3333333333333</v>
      </c>
      <c r="D121" t="s">
        <v>8</v>
      </c>
    </row>
    <row r="123" spans="1:13" x14ac:dyDescent="0.3">
      <c r="A123" s="6" t="s">
        <v>371</v>
      </c>
      <c r="F123">
        <v>14</v>
      </c>
      <c r="G123" t="s">
        <v>7</v>
      </c>
    </row>
    <row r="124" spans="1:13" x14ac:dyDescent="0.3">
      <c r="A124" s="6" t="s">
        <v>372</v>
      </c>
      <c r="J124">
        <f>6*7</f>
        <v>42</v>
      </c>
      <c r="K124" t="s">
        <v>6</v>
      </c>
    </row>
    <row r="125" spans="1:13" x14ac:dyDescent="0.3">
      <c r="A125" s="6" t="s">
        <v>373</v>
      </c>
      <c r="L125">
        <f>8*7*2</f>
        <v>112</v>
      </c>
      <c r="M125" t="s">
        <v>6</v>
      </c>
    </row>
    <row r="127" spans="1:13" x14ac:dyDescent="0.3">
      <c r="A127" s="282" t="s">
        <v>144</v>
      </c>
      <c r="B127" s="282"/>
      <c r="C127" s="282"/>
      <c r="D127" s="282"/>
      <c r="E127" s="282"/>
      <c r="F127" s="282"/>
      <c r="G127" s="282"/>
      <c r="H127" s="282"/>
      <c r="I127" s="282"/>
      <c r="J127" s="282"/>
    </row>
    <row r="128" spans="1:13" x14ac:dyDescent="0.3">
      <c r="A128" s="282"/>
      <c r="B128" s="282"/>
      <c r="C128" s="282"/>
      <c r="D128" s="282"/>
      <c r="E128" s="282"/>
      <c r="F128" s="282"/>
      <c r="G128" s="282"/>
      <c r="H128" s="282"/>
      <c r="I128" s="282"/>
      <c r="J128" s="282"/>
      <c r="K128" s="120" t="s">
        <v>145</v>
      </c>
    </row>
    <row r="129" spans="1:64" x14ac:dyDescent="0.3">
      <c r="A129" s="282"/>
      <c r="B129" s="282"/>
      <c r="C129" s="282"/>
      <c r="D129" s="282"/>
      <c r="E129" s="282"/>
      <c r="F129" s="282"/>
      <c r="G129" s="282"/>
      <c r="H129" s="282"/>
      <c r="I129" s="282"/>
      <c r="J129" s="282"/>
    </row>
    <row r="130" spans="1:64" ht="15.6" x14ac:dyDescent="0.3">
      <c r="H130" t="s">
        <v>146</v>
      </c>
      <c r="L130" s="121" t="s">
        <v>147</v>
      </c>
      <c r="M130" s="121"/>
      <c r="N130" s="121"/>
      <c r="O130" s="121"/>
      <c r="P130" s="121" t="s">
        <v>148</v>
      </c>
      <c r="Q130" s="121">
        <f>2*(2.5+72+2.5)+(3*18)-(2*0.4375)</f>
        <v>207.125</v>
      </c>
      <c r="R130" s="121"/>
      <c r="S130" s="121"/>
      <c r="T130" s="121" t="s">
        <v>149</v>
      </c>
      <c r="U130" s="121"/>
      <c r="V130" s="121"/>
      <c r="W130" s="121"/>
      <c r="AM130" s="122"/>
    </row>
    <row r="131" spans="1:64" ht="58.8" x14ac:dyDescent="0.3">
      <c r="F131" t="s">
        <v>384</v>
      </c>
      <c r="G131" t="s">
        <v>253</v>
      </c>
      <c r="H131" s="231" t="s">
        <v>377</v>
      </c>
      <c r="I131" s="232">
        <f>2*36.52+(3*16.6)-(2*0.89)</f>
        <v>121.06</v>
      </c>
      <c r="J131" s="232" t="s">
        <v>150</v>
      </c>
      <c r="K131" s="231"/>
      <c r="L131" s="240" t="s">
        <v>378</v>
      </c>
      <c r="M131" s="241">
        <f>2*1.25+18-16.6</f>
        <v>3.8999999999999986</v>
      </c>
      <c r="N131" s="241" t="s">
        <v>150</v>
      </c>
      <c r="O131" s="276"/>
      <c r="P131" s="251" t="s">
        <v>252</v>
      </c>
      <c r="Q131" s="252">
        <f>2*53+4*18-2*1</f>
        <v>176</v>
      </c>
      <c r="R131" s="253" t="s">
        <v>150</v>
      </c>
      <c r="S131" s="273"/>
      <c r="T131" s="123" t="s">
        <v>151</v>
      </c>
      <c r="U131" s="124"/>
      <c r="V131" s="124" t="s">
        <v>150</v>
      </c>
      <c r="W131" s="123" t="s">
        <v>152</v>
      </c>
      <c r="X131" s="125"/>
    </row>
    <row r="132" spans="1:64" ht="172.8" x14ac:dyDescent="0.3">
      <c r="B132" s="126">
        <v>514</v>
      </c>
      <c r="C132" s="127" t="s">
        <v>153</v>
      </c>
      <c r="D132" s="125" t="s">
        <v>80</v>
      </c>
      <c r="E132" s="126" t="s">
        <v>154</v>
      </c>
      <c r="F132" s="128">
        <f>P149</f>
        <v>26341.34503675795</v>
      </c>
      <c r="G132" s="225">
        <f>P151</f>
        <v>1509.7640000000001</v>
      </c>
      <c r="H132" s="233"/>
      <c r="I132" s="232">
        <f>I131/12</f>
        <v>10.088333333333333</v>
      </c>
      <c r="J132" s="232" t="s">
        <v>155</v>
      </c>
      <c r="K132" s="234"/>
      <c r="L132" s="269"/>
      <c r="M132" s="241">
        <f>M131/12</f>
        <v>0.3249999999999999</v>
      </c>
      <c r="N132" s="246" t="s">
        <v>155</v>
      </c>
      <c r="O132" s="244"/>
      <c r="P132" s="254" t="s">
        <v>255</v>
      </c>
      <c r="Q132" s="252">
        <f>Q131/12</f>
        <v>14.666666666666666</v>
      </c>
      <c r="R132" s="253" t="s">
        <v>155</v>
      </c>
      <c r="S132" s="271"/>
      <c r="T132" s="129" t="s">
        <v>156</v>
      </c>
      <c r="U132" s="124">
        <f>U131/12</f>
        <v>0</v>
      </c>
      <c r="V132" s="124" t="s">
        <v>155</v>
      </c>
      <c r="W132" s="130"/>
      <c r="X132" s="126"/>
    </row>
    <row r="133" spans="1:64" ht="72" x14ac:dyDescent="0.3">
      <c r="B133" s="126">
        <v>514</v>
      </c>
      <c r="C133" s="127" t="s">
        <v>157</v>
      </c>
      <c r="D133" s="125" t="s">
        <v>158</v>
      </c>
      <c r="E133" s="126" t="s">
        <v>154</v>
      </c>
      <c r="F133" s="128">
        <f>P149</f>
        <v>26341.34503675795</v>
      </c>
      <c r="G133" s="225">
        <f>P151</f>
        <v>1509.7640000000001</v>
      </c>
      <c r="H133" s="232" t="s">
        <v>159</v>
      </c>
      <c r="I133" s="232">
        <f>0.75+72+90+63.08+53.5+0.75</f>
        <v>280.08</v>
      </c>
      <c r="J133" s="232" t="s">
        <v>155</v>
      </c>
      <c r="K133" s="235"/>
      <c r="L133" s="245" t="s">
        <v>250</v>
      </c>
      <c r="M133" s="241">
        <f>20+20+22</f>
        <v>62</v>
      </c>
      <c r="N133" s="246" t="s">
        <v>155</v>
      </c>
      <c r="O133" s="247"/>
      <c r="P133" s="252" t="s">
        <v>254</v>
      </c>
      <c r="Q133" s="252">
        <v>87.03</v>
      </c>
      <c r="R133" s="253" t="s">
        <v>155</v>
      </c>
      <c r="S133" s="270"/>
      <c r="T133" s="124" t="s">
        <v>160</v>
      </c>
      <c r="U133" s="124">
        <v>0</v>
      </c>
      <c r="V133" s="124" t="s">
        <v>155</v>
      </c>
      <c r="W133" s="124"/>
    </row>
    <row r="134" spans="1:64" ht="86.4" x14ac:dyDescent="0.3">
      <c r="B134" s="126">
        <v>514</v>
      </c>
      <c r="C134" s="127" t="s">
        <v>161</v>
      </c>
      <c r="D134" s="125" t="s">
        <v>162</v>
      </c>
      <c r="E134" s="126" t="s">
        <v>154</v>
      </c>
      <c r="F134" s="128">
        <f>P149</f>
        <v>26341.34503675795</v>
      </c>
      <c r="G134" s="225">
        <f>P151</f>
        <v>1509.7640000000001</v>
      </c>
      <c r="H134" s="236" t="s">
        <v>163</v>
      </c>
      <c r="I134" s="231" t="s">
        <v>249</v>
      </c>
      <c r="J134" s="238"/>
      <c r="K134" s="236"/>
      <c r="L134" s="248" t="s">
        <v>163</v>
      </c>
      <c r="M134" s="248" t="s">
        <v>251</v>
      </c>
      <c r="N134" s="275"/>
      <c r="O134" s="250"/>
      <c r="P134" s="256" t="s">
        <v>163</v>
      </c>
      <c r="Q134" s="256" t="s">
        <v>253</v>
      </c>
      <c r="R134" s="274"/>
      <c r="S134" s="272"/>
      <c r="T134" s="131" t="s">
        <v>163</v>
      </c>
      <c r="U134" s="132" t="s">
        <v>149</v>
      </c>
      <c r="V134" s="133"/>
      <c r="W134" s="131"/>
      <c r="X134" s="134"/>
      <c r="Y134" s="283" t="s">
        <v>164</v>
      </c>
      <c r="Z134" s="284"/>
      <c r="AA134" s="284"/>
      <c r="AB134" s="284"/>
      <c r="AC134" s="284"/>
      <c r="AD134" s="284"/>
      <c r="AE134" s="284"/>
      <c r="AF134" s="285"/>
      <c r="AH134" s="201" t="s">
        <v>256</v>
      </c>
      <c r="AI134" s="156"/>
      <c r="AJ134" s="156"/>
      <c r="AK134" s="156"/>
      <c r="AL134" s="156"/>
      <c r="AM134" s="156" t="s">
        <v>165</v>
      </c>
      <c r="AN134" s="156"/>
      <c r="AO134" s="199">
        <v>8.1999999999999993</v>
      </c>
      <c r="AP134" s="200" t="s">
        <v>166</v>
      </c>
      <c r="AQ134" s="157"/>
      <c r="AT134" s="201" t="s">
        <v>257</v>
      </c>
      <c r="AU134" s="156"/>
      <c r="AV134" s="156"/>
      <c r="AW134" s="156"/>
      <c r="AX134" s="156"/>
      <c r="AY134" s="156" t="s">
        <v>165</v>
      </c>
      <c r="AZ134" s="156"/>
      <c r="BA134" s="199">
        <v>8.1999999999999993</v>
      </c>
      <c r="BB134" s="200" t="s">
        <v>166</v>
      </c>
      <c r="BC134" s="157"/>
    </row>
    <row r="135" spans="1:64" ht="72" x14ac:dyDescent="0.3">
      <c r="B135" s="126">
        <v>514</v>
      </c>
      <c r="C135" s="127" t="s">
        <v>167</v>
      </c>
      <c r="D135" s="125" t="s">
        <v>168</v>
      </c>
      <c r="E135" s="126" t="s">
        <v>154</v>
      </c>
      <c r="F135" s="128">
        <f>P149</f>
        <v>26341.34503675795</v>
      </c>
      <c r="G135" s="225">
        <f>P151</f>
        <v>1509.7640000000001</v>
      </c>
      <c r="H135" s="232" t="s">
        <v>169</v>
      </c>
      <c r="I135" s="232">
        <f>I133*I132</f>
        <v>2825.5403999999999</v>
      </c>
      <c r="J135" s="232" t="s">
        <v>170</v>
      </c>
      <c r="K135" s="232"/>
      <c r="L135" s="241" t="s">
        <v>169</v>
      </c>
      <c r="M135" s="241">
        <f>M133*M132</f>
        <v>20.149999999999995</v>
      </c>
      <c r="N135" s="246" t="s">
        <v>170</v>
      </c>
      <c r="O135" s="247"/>
      <c r="P135" s="252" t="s">
        <v>169</v>
      </c>
      <c r="Q135" s="252">
        <f>Q133*Q132</f>
        <v>1276.44</v>
      </c>
      <c r="R135" s="253" t="s">
        <v>170</v>
      </c>
      <c r="S135" s="270"/>
      <c r="T135" s="124" t="s">
        <v>169</v>
      </c>
      <c r="U135" s="124">
        <f>U133*U132</f>
        <v>0</v>
      </c>
      <c r="V135" s="124" t="s">
        <v>170</v>
      </c>
      <c r="W135" s="124"/>
      <c r="X135" s="138"/>
      <c r="Y135" s="175"/>
      <c r="Z135" s="135" t="s">
        <v>171</v>
      </c>
      <c r="AA135" s="202">
        <v>6.96</v>
      </c>
      <c r="AB135" s="202" t="s">
        <v>155</v>
      </c>
      <c r="AC135" s="202"/>
      <c r="AD135" s="135"/>
      <c r="AE135" s="135"/>
      <c r="AF135" s="137"/>
      <c r="AH135" s="286" t="s">
        <v>164</v>
      </c>
      <c r="AI135" s="287"/>
      <c r="AJ135" s="287"/>
      <c r="AK135" s="287"/>
      <c r="AL135" s="287"/>
      <c r="AM135" s="287"/>
      <c r="AN135" s="287"/>
      <c r="AQ135" s="140"/>
      <c r="AT135" s="286" t="s">
        <v>164</v>
      </c>
      <c r="AU135" s="287"/>
      <c r="AV135" s="287"/>
      <c r="AW135" s="287"/>
      <c r="AX135" s="287"/>
      <c r="AY135" s="287"/>
      <c r="AZ135" s="287"/>
      <c r="BC135" s="140"/>
    </row>
    <row r="136" spans="1:64" ht="72.599999999999994" thickBot="1" x14ac:dyDescent="0.4">
      <c r="B136" s="126">
        <v>514</v>
      </c>
      <c r="C136" s="127" t="s">
        <v>172</v>
      </c>
      <c r="D136" s="141" t="s">
        <v>173</v>
      </c>
      <c r="E136" s="126" t="s">
        <v>174</v>
      </c>
      <c r="F136" s="142">
        <f>ROUNDUP(J137*J139/60,0)</f>
        <v>33</v>
      </c>
      <c r="G136" s="142">
        <f>ROUNDUP(Q133/60,0)</f>
        <v>2</v>
      </c>
      <c r="H136" s="239" t="s">
        <v>175</v>
      </c>
      <c r="I136" s="143">
        <f>I135*1.1</f>
        <v>3108.0944400000003</v>
      </c>
      <c r="J136" s="239" t="s">
        <v>170</v>
      </c>
      <c r="K136" s="239"/>
      <c r="L136" s="241" t="s">
        <v>175</v>
      </c>
      <c r="M136" s="180">
        <f>M135*1.1</f>
        <v>22.164999999999996</v>
      </c>
      <c r="N136" s="246" t="s">
        <v>170</v>
      </c>
      <c r="O136" s="247"/>
      <c r="P136" s="252" t="s">
        <v>175</v>
      </c>
      <c r="Q136" s="217">
        <f>Q135*1.1</f>
        <v>1404.0840000000001</v>
      </c>
      <c r="R136" s="253" t="s">
        <v>170</v>
      </c>
      <c r="S136" s="270"/>
      <c r="T136" s="124" t="s">
        <v>175</v>
      </c>
      <c r="U136" s="144">
        <f>U135*1.1</f>
        <v>0</v>
      </c>
      <c r="V136" s="124" t="s">
        <v>170</v>
      </c>
      <c r="W136" s="124"/>
      <c r="X136" s="138"/>
      <c r="Y136" s="175" t="s">
        <v>176</v>
      </c>
      <c r="Z136" s="176" t="s">
        <v>177</v>
      </c>
      <c r="AA136" s="135">
        <f>6.96*12</f>
        <v>83.52</v>
      </c>
      <c r="AB136" s="135" t="s">
        <v>150</v>
      </c>
      <c r="AC136" s="135"/>
      <c r="AD136" s="136"/>
      <c r="AE136" s="135"/>
      <c r="AF136" s="137"/>
      <c r="AH136" s="188"/>
      <c r="AI136" s="182"/>
      <c r="AJ136" s="182" t="s">
        <v>178</v>
      </c>
      <c r="AK136" s="182" t="s">
        <v>179</v>
      </c>
      <c r="AL136" s="182" t="s">
        <v>180</v>
      </c>
      <c r="AM136" s="182"/>
      <c r="AN136" s="182"/>
      <c r="AO136" s="145" t="s">
        <v>181</v>
      </c>
      <c r="AP136">
        <v>1.57</v>
      </c>
      <c r="AQ136" s="140" t="s">
        <v>150</v>
      </c>
      <c r="AT136" s="188"/>
      <c r="AU136" s="182"/>
      <c r="AV136" s="182" t="s">
        <v>178</v>
      </c>
      <c r="AW136" s="182" t="s">
        <v>179</v>
      </c>
      <c r="AX136" s="182" t="s">
        <v>180</v>
      </c>
      <c r="AY136" s="182"/>
      <c r="AZ136" s="182"/>
      <c r="BA136" s="145" t="s">
        <v>181</v>
      </c>
      <c r="BB136">
        <v>1.57</v>
      </c>
      <c r="BC136" s="140" t="s">
        <v>150</v>
      </c>
    </row>
    <row r="137" spans="1:64" ht="43.2" x14ac:dyDescent="0.3">
      <c r="B137" s="126">
        <v>514</v>
      </c>
      <c r="C137" s="146">
        <v>10000</v>
      </c>
      <c r="D137" s="141" t="s">
        <v>84</v>
      </c>
      <c r="E137" s="126" t="s">
        <v>7</v>
      </c>
      <c r="F137" s="147">
        <f>ROUNDUP(MAX(F132/1200,(J137*J139/150)),0)</f>
        <v>22</v>
      </c>
      <c r="G137" s="142">
        <f>ROUNDUP(MAX(G132/1200,(Q133/150)),0)</f>
        <v>2</v>
      </c>
      <c r="H137" s="148" t="s">
        <v>182</v>
      </c>
      <c r="I137" s="149"/>
      <c r="J137" s="28">
        <f>I133+(M133+Q133+U133)*0</f>
        <v>280.08</v>
      </c>
      <c r="K137" s="29" t="s">
        <v>155</v>
      </c>
      <c r="Y137" s="175"/>
      <c r="Z137" s="203" t="s">
        <v>183</v>
      </c>
      <c r="AA137" s="135">
        <f>30-2</f>
        <v>28</v>
      </c>
      <c r="AB137" s="135" t="s">
        <v>150</v>
      </c>
      <c r="AC137" s="135"/>
      <c r="AD137" s="136"/>
      <c r="AE137" s="135"/>
      <c r="AF137" s="137"/>
      <c r="AH137" s="188"/>
      <c r="AI137" s="182" t="s">
        <v>171</v>
      </c>
      <c r="AJ137" s="182">
        <f>14+(4.875/12)</f>
        <v>14.40625</v>
      </c>
      <c r="AK137" s="182">
        <f>AJ137/3</f>
        <v>4.802083333333333</v>
      </c>
      <c r="AL137" s="189">
        <f>AJ137/6</f>
        <v>2.4010416666666665</v>
      </c>
      <c r="AM137" s="182"/>
      <c r="AN137" s="182"/>
      <c r="AO137" t="s">
        <v>150</v>
      </c>
      <c r="AQ137" s="140"/>
      <c r="AT137" s="188"/>
      <c r="AU137" s="182" t="s">
        <v>171</v>
      </c>
      <c r="AV137" s="182">
        <f>12.6666</f>
        <v>12.666600000000001</v>
      </c>
      <c r="AW137" s="182">
        <f>AV137/3</f>
        <v>4.2222</v>
      </c>
      <c r="AX137" s="182">
        <f>AV137/6</f>
        <v>2.1111</v>
      </c>
      <c r="AY137" s="182"/>
      <c r="AZ137" s="182"/>
      <c r="BA137" t="s">
        <v>150</v>
      </c>
      <c r="BC137" s="140"/>
    </row>
    <row r="138" spans="1:64" x14ac:dyDescent="0.3">
      <c r="H138" s="150" t="s">
        <v>184</v>
      </c>
      <c r="I138" s="151"/>
      <c r="J138" s="152">
        <f>(I136+M136+(Q136+U136)*0)</f>
        <v>3130.2594400000003</v>
      </c>
      <c r="K138" s="153" t="s">
        <v>170</v>
      </c>
      <c r="M138" t="s">
        <v>185</v>
      </c>
      <c r="N138" s="154">
        <f>BH145</f>
        <v>0</v>
      </c>
      <c r="O138" t="s">
        <v>186</v>
      </c>
      <c r="Y138" s="175"/>
      <c r="Z138" s="135"/>
      <c r="AA138" s="135"/>
      <c r="AB138" s="135"/>
      <c r="AC138" s="135"/>
      <c r="AD138" s="135"/>
      <c r="AE138" s="135"/>
      <c r="AF138" s="137"/>
      <c r="AH138" s="138" t="s">
        <v>260</v>
      </c>
      <c r="AI138" s="182" t="s">
        <v>187</v>
      </c>
      <c r="AJ138" s="182">
        <v>36.520000000000003</v>
      </c>
      <c r="AK138" s="146" t="s">
        <v>150</v>
      </c>
      <c r="AL138" s="189"/>
      <c r="AM138" s="182"/>
      <c r="AN138" s="182"/>
      <c r="AO138" t="s">
        <v>150</v>
      </c>
      <c r="AQ138" s="140"/>
      <c r="AT138" s="188"/>
      <c r="AU138" s="182" t="s">
        <v>187</v>
      </c>
      <c r="AV138" s="182">
        <v>36</v>
      </c>
      <c r="AW138" s="146" t="s">
        <v>150</v>
      </c>
      <c r="AX138" s="182"/>
      <c r="AY138" s="182"/>
      <c r="AZ138" s="182"/>
      <c r="BA138" t="s">
        <v>150</v>
      </c>
      <c r="BC138" s="140"/>
      <c r="BE138" s="155"/>
      <c r="BF138" s="156"/>
      <c r="BG138" s="156"/>
      <c r="BH138" s="156"/>
      <c r="BI138" s="156"/>
      <c r="BJ138" s="156"/>
      <c r="BK138" s="156"/>
      <c r="BL138" s="157"/>
    </row>
    <row r="139" spans="1:64" x14ac:dyDescent="0.3">
      <c r="H139" s="158" t="s">
        <v>188</v>
      </c>
      <c r="I139" s="159"/>
      <c r="J139" s="9">
        <v>7</v>
      </c>
      <c r="K139" s="104"/>
      <c r="M139" t="s">
        <v>189</v>
      </c>
      <c r="N139" s="154">
        <f>BL165</f>
        <v>138.23007675795088</v>
      </c>
      <c r="O139" t="s">
        <v>186</v>
      </c>
      <c r="R139" s="9" t="s">
        <v>190</v>
      </c>
      <c r="S139" s="9" t="s">
        <v>191</v>
      </c>
      <c r="T139" s="9" t="s">
        <v>192</v>
      </c>
      <c r="U139" s="9" t="s">
        <v>193</v>
      </c>
      <c r="V139" s="9" t="s">
        <v>253</v>
      </c>
      <c r="Y139" s="175"/>
      <c r="Z139" s="135"/>
      <c r="AA139" s="135"/>
      <c r="AB139" s="135"/>
      <c r="AC139" s="135"/>
      <c r="AD139" s="135"/>
      <c r="AE139" s="135"/>
      <c r="AF139" s="137"/>
      <c r="AH139" s="188"/>
      <c r="AI139" s="182"/>
      <c r="AJ139" s="182">
        <f>AJ138/12</f>
        <v>3.0433333333333334</v>
      </c>
      <c r="AK139" s="146" t="s">
        <v>155</v>
      </c>
      <c r="AL139" s="189">
        <f>AI143^2+AI146^2</f>
        <v>30.797673784722221</v>
      </c>
      <c r="AM139" s="182"/>
      <c r="AN139" s="189">
        <f>AI143^2+AJ146^2</f>
        <v>13.502670529513889</v>
      </c>
      <c r="AO139" t="s">
        <v>150</v>
      </c>
      <c r="AQ139" s="140"/>
      <c r="AT139" s="188"/>
      <c r="AU139" s="182"/>
      <c r="AV139" s="182">
        <f>AV138/12</f>
        <v>3</v>
      </c>
      <c r="AW139" s="146" t="s">
        <v>155</v>
      </c>
      <c r="AX139" s="182">
        <f>AU143^2+AU146^2</f>
        <v>25.325442284444442</v>
      </c>
      <c r="AY139" s="182"/>
      <c r="AZ139" s="189">
        <f>AU143^2+AV146^2</f>
        <v>11.955212654444445</v>
      </c>
      <c r="BA139" t="s">
        <v>150</v>
      </c>
      <c r="BC139" s="140"/>
      <c r="BE139" s="138"/>
      <c r="BG139" t="s">
        <v>194</v>
      </c>
      <c r="BL139" s="140"/>
    </row>
    <row r="140" spans="1:64" ht="45.3" customHeight="1" thickBot="1" x14ac:dyDescent="0.35">
      <c r="H140" s="160" t="s">
        <v>379</v>
      </c>
      <c r="I140" s="161"/>
      <c r="J140" s="162">
        <f>(J138*J139)</f>
        <v>21911.816080000001</v>
      </c>
      <c r="K140" s="102" t="s">
        <v>170</v>
      </c>
      <c r="L140" s="224"/>
      <c r="R140" s="9" t="s">
        <v>196</v>
      </c>
      <c r="S140" s="9">
        <v>1.76</v>
      </c>
      <c r="T140" s="9">
        <v>7.84</v>
      </c>
      <c r="U140" s="9">
        <v>7.84</v>
      </c>
      <c r="V140" s="9">
        <v>7.84</v>
      </c>
      <c r="Y140" s="175"/>
      <c r="Z140" s="135"/>
      <c r="AA140" s="135"/>
      <c r="AB140" s="135"/>
      <c r="AC140" s="135"/>
      <c r="AD140" s="135"/>
      <c r="AE140" s="135"/>
      <c r="AF140" s="137"/>
      <c r="AH140" s="188"/>
      <c r="AI140" s="182"/>
      <c r="AJ140" s="182"/>
      <c r="AK140" s="146"/>
      <c r="AL140" s="182"/>
      <c r="AM140" s="182"/>
      <c r="AN140" s="182"/>
      <c r="AQ140" s="140"/>
      <c r="AT140" s="188"/>
      <c r="AU140" s="182"/>
      <c r="AV140" s="182"/>
      <c r="AW140" s="146"/>
      <c r="AX140" s="182"/>
      <c r="AY140" s="182"/>
      <c r="AZ140" s="182"/>
      <c r="BC140" s="140"/>
      <c r="BE140" s="138"/>
      <c r="BF140" t="s">
        <v>197</v>
      </c>
      <c r="BG140" t="s">
        <v>198</v>
      </c>
      <c r="BH140">
        <f>(BF147*BE149)+(BL149*BI146)+(2*(BE149-BL149)*BI146/2)</f>
        <v>798</v>
      </c>
      <c r="BI140" t="s">
        <v>199</v>
      </c>
      <c r="BL140" s="140"/>
    </row>
    <row r="141" spans="1:64" x14ac:dyDescent="0.3">
      <c r="H141" s="119"/>
      <c r="R141" s="9" t="s">
        <v>200</v>
      </c>
      <c r="S141" s="9">
        <v>14</v>
      </c>
      <c r="T141" s="9">
        <v>0</v>
      </c>
      <c r="U141" s="9">
        <v>14</v>
      </c>
      <c r="V141" s="9">
        <v>2</v>
      </c>
      <c r="Y141" s="175"/>
      <c r="Z141" s="135">
        <f>(Z142)/12</f>
        <v>2.3333333333333335</v>
      </c>
      <c r="AA141" s="135" t="s">
        <v>6</v>
      </c>
      <c r="AB141" s="135"/>
      <c r="AC141" s="135"/>
      <c r="AD141" s="135"/>
      <c r="AE141" s="135"/>
      <c r="AF141" s="137"/>
      <c r="AH141" s="188"/>
      <c r="AI141" s="182"/>
      <c r="AJ141" s="182"/>
      <c r="AK141" s="182"/>
      <c r="AL141" s="182"/>
      <c r="AM141" s="182"/>
      <c r="AN141" s="182"/>
      <c r="AP141">
        <v>1.333</v>
      </c>
      <c r="AQ141" s="140" t="s">
        <v>201</v>
      </c>
      <c r="AT141" s="188"/>
      <c r="AU141" s="182"/>
      <c r="AV141" s="182"/>
      <c r="AW141" s="182"/>
      <c r="AX141" s="182"/>
      <c r="AY141" s="182"/>
      <c r="AZ141" s="182"/>
      <c r="BB141">
        <v>1.333</v>
      </c>
      <c r="BC141" s="140" t="s">
        <v>201</v>
      </c>
      <c r="BE141" s="138"/>
      <c r="BF141" t="s">
        <v>202</v>
      </c>
      <c r="BG141" t="s">
        <v>198</v>
      </c>
      <c r="BH141">
        <f>0</f>
        <v>0</v>
      </c>
      <c r="BI141" t="s">
        <v>199</v>
      </c>
      <c r="BL141" s="140"/>
    </row>
    <row r="142" spans="1:64" ht="38.4" x14ac:dyDescent="0.3">
      <c r="H142" s="155" t="s">
        <v>203</v>
      </c>
      <c r="I142" s="156"/>
      <c r="J142" s="156">
        <f>2*(7.5*48)/144</f>
        <v>5</v>
      </c>
      <c r="K142" s="157" t="s">
        <v>186</v>
      </c>
      <c r="L142" s="155" t="s">
        <v>381</v>
      </c>
      <c r="M142" s="156"/>
      <c r="N142" s="156">
        <f>2*(7.5*48)/144</f>
        <v>5</v>
      </c>
      <c r="O142" s="157" t="s">
        <v>186</v>
      </c>
      <c r="R142" s="9" t="s">
        <v>204</v>
      </c>
      <c r="S142" s="9">
        <f>S140*S141</f>
        <v>24.64</v>
      </c>
      <c r="T142" s="9">
        <f>T140*T141</f>
        <v>0</v>
      </c>
      <c r="U142" s="9">
        <f>U140*U141</f>
        <v>109.75999999999999</v>
      </c>
      <c r="V142" s="223">
        <f>V140*V141</f>
        <v>15.68</v>
      </c>
      <c r="Y142" s="175"/>
      <c r="Z142" s="135">
        <f>AA137</f>
        <v>28</v>
      </c>
      <c r="AA142" s="135"/>
      <c r="AB142" s="135"/>
      <c r="AC142" s="135"/>
      <c r="AD142" s="135">
        <f>(SQRT((AB145/2)^2+(Z141)^2))</f>
        <v>4.189850169689179</v>
      </c>
      <c r="AE142" s="135" t="s">
        <v>6</v>
      </c>
      <c r="AF142" s="137"/>
      <c r="AH142" s="188"/>
      <c r="AI142" s="182"/>
      <c r="AJ142" s="220">
        <f>SQRT(AN139)</f>
        <v>3.6745980092404515</v>
      </c>
      <c r="AK142" s="189"/>
      <c r="AL142" s="182"/>
      <c r="AM142" s="219">
        <f>AH143</f>
        <v>5.5495651887983275</v>
      </c>
      <c r="AN142" s="182"/>
      <c r="AP142" s="116">
        <f>0.33*AP141*2</f>
        <v>0.87978000000000001</v>
      </c>
      <c r="AQ142" s="140" t="s">
        <v>186</v>
      </c>
      <c r="AT142" s="188"/>
      <c r="AU142" s="182"/>
      <c r="AV142" s="189">
        <f>SQRT(AZ139)</f>
        <v>3.457631075526197</v>
      </c>
      <c r="AW142" s="189"/>
      <c r="AX142" s="182"/>
      <c r="AY142" s="189">
        <f>AT143</f>
        <v>5.0324389995751009</v>
      </c>
      <c r="AZ142" s="182"/>
      <c r="BB142" s="116">
        <f>0.33*BB141*2</f>
        <v>0.87978000000000001</v>
      </c>
      <c r="BC142" s="140" t="s">
        <v>186</v>
      </c>
      <c r="BE142" s="138"/>
      <c r="BF142" t="s">
        <v>205</v>
      </c>
      <c r="BG142" t="s">
        <v>198</v>
      </c>
      <c r="BH142">
        <f>(BH140+BH141)/144*2</f>
        <v>11.083333333333334</v>
      </c>
      <c r="BI142" t="s">
        <v>170</v>
      </c>
      <c r="BL142" s="140"/>
    </row>
    <row r="143" spans="1:64" ht="46.8" customHeight="1" x14ac:dyDescent="0.3">
      <c r="H143" s="138" t="s">
        <v>206</v>
      </c>
      <c r="J143">
        <v>0</v>
      </c>
      <c r="K143" s="140" t="s">
        <v>207</v>
      </c>
      <c r="L143" s="138" t="s">
        <v>206</v>
      </c>
      <c r="N143">
        <v>18</v>
      </c>
      <c r="O143" s="140" t="s">
        <v>207</v>
      </c>
      <c r="P143" s="290" t="s">
        <v>380</v>
      </c>
      <c r="Q143" s="291"/>
      <c r="R143" s="138"/>
      <c r="U143" s="140"/>
      <c r="Y143" s="175"/>
      <c r="Z143" s="135"/>
      <c r="AA143" s="135"/>
      <c r="AB143" s="135"/>
      <c r="AC143" s="135"/>
      <c r="AD143" s="135"/>
      <c r="AE143" s="135"/>
      <c r="AF143" s="137"/>
      <c r="AH143" s="218">
        <f>SQRT(AL139)</f>
        <v>5.5495651887983275</v>
      </c>
      <c r="AI143" s="191">
        <f>(AJ138-2*AP136)/12</f>
        <v>2.7816666666666667</v>
      </c>
      <c r="AJ143" s="182"/>
      <c r="AK143" s="182"/>
      <c r="AL143" s="182"/>
      <c r="AM143" s="182"/>
      <c r="AN143" s="182"/>
      <c r="AP143">
        <v>7</v>
      </c>
      <c r="AQ143" s="140" t="s">
        <v>201</v>
      </c>
      <c r="AT143" s="190">
        <f>SQRT(AX139)</f>
        <v>5.0324389995751009</v>
      </c>
      <c r="AU143" s="191">
        <f>(AV138-2*BB136)/12</f>
        <v>2.7383333333333333</v>
      </c>
      <c r="AV143" s="182"/>
      <c r="AW143" s="182"/>
      <c r="AX143" s="182"/>
      <c r="AY143" s="182"/>
      <c r="AZ143" s="182"/>
      <c r="BB143">
        <v>7</v>
      </c>
      <c r="BC143" s="140" t="s">
        <v>201</v>
      </c>
      <c r="BE143" s="138"/>
      <c r="BF143" t="s">
        <v>200</v>
      </c>
      <c r="BH143">
        <v>0</v>
      </c>
      <c r="BL143" s="140"/>
    </row>
    <row r="144" spans="1:64" x14ac:dyDescent="0.3">
      <c r="H144" s="138" t="s">
        <v>208</v>
      </c>
      <c r="J144" s="1">
        <f>J142*J143</f>
        <v>0</v>
      </c>
      <c r="K144" s="140" t="s">
        <v>186</v>
      </c>
      <c r="L144" s="138" t="s">
        <v>208</v>
      </c>
      <c r="N144" s="222">
        <f>N142*N143</f>
        <v>90</v>
      </c>
      <c r="O144" s="140" t="s">
        <v>186</v>
      </c>
      <c r="R144" s="138"/>
      <c r="S144" t="s">
        <v>209</v>
      </c>
      <c r="T144">
        <f>S142+T142+U142</f>
        <v>134.39999999999998</v>
      </c>
      <c r="U144" s="140"/>
      <c r="Y144" s="175"/>
      <c r="Z144" s="135"/>
      <c r="AA144" s="135"/>
      <c r="AB144" s="135"/>
      <c r="AC144" s="135"/>
      <c r="AD144" s="135"/>
      <c r="AE144" s="135"/>
      <c r="AF144" s="137"/>
      <c r="AH144" s="188"/>
      <c r="AI144" s="182"/>
      <c r="AJ144" s="182"/>
      <c r="AK144" s="182"/>
      <c r="AL144" s="182"/>
      <c r="AM144" s="182"/>
      <c r="AN144" s="182"/>
      <c r="AP144" s="116">
        <f>0.33*AP143*2</f>
        <v>4.62</v>
      </c>
      <c r="AQ144" s="140" t="s">
        <v>186</v>
      </c>
      <c r="AT144" s="188"/>
      <c r="AU144" s="182"/>
      <c r="AV144" s="182"/>
      <c r="AW144" s="182"/>
      <c r="AX144" s="182"/>
      <c r="AY144" s="182"/>
      <c r="AZ144" s="182"/>
      <c r="BB144" s="116">
        <f>0.33*BB143*2</f>
        <v>4.62</v>
      </c>
      <c r="BC144" s="140" t="s">
        <v>186</v>
      </c>
      <c r="BE144" s="138"/>
      <c r="BF144" t="s">
        <v>210</v>
      </c>
      <c r="BH144">
        <f>BH142*BH143</f>
        <v>0</v>
      </c>
      <c r="BL144" s="140"/>
    </row>
    <row r="145" spans="8:64" x14ac:dyDescent="0.3">
      <c r="H145" s="164" t="s">
        <v>211</v>
      </c>
      <c r="I145" s="115"/>
      <c r="J145" s="115"/>
      <c r="K145" s="165"/>
      <c r="L145" s="164" t="s">
        <v>211</v>
      </c>
      <c r="M145" s="115"/>
      <c r="N145" s="115"/>
      <c r="O145" s="165"/>
      <c r="P145" s="181">
        <f>Q136+J144+V138</f>
        <v>1404.0840000000001</v>
      </c>
      <c r="R145" s="164"/>
      <c r="S145" s="166" t="s">
        <v>212</v>
      </c>
      <c r="T145" s="167">
        <f>T144*1.1</f>
        <v>147.83999999999997</v>
      </c>
      <c r="U145" s="165"/>
      <c r="Y145" s="175"/>
      <c r="Z145" s="135"/>
      <c r="AA145" s="135"/>
      <c r="AB145" s="202">
        <f>AA135</f>
        <v>6.96</v>
      </c>
      <c r="AC145" s="135"/>
      <c r="AD145" s="135"/>
      <c r="AE145" s="135"/>
      <c r="AF145" s="137"/>
      <c r="AH145" s="188"/>
      <c r="AI145" s="182"/>
      <c r="AJ145" s="182"/>
      <c r="AK145" s="182"/>
      <c r="AL145" s="182"/>
      <c r="AM145" s="182"/>
      <c r="AN145" s="182"/>
      <c r="AQ145" s="140"/>
      <c r="AT145" s="188"/>
      <c r="AU145" s="182"/>
      <c r="AV145" s="182"/>
      <c r="AW145" s="182"/>
      <c r="AX145" s="182"/>
      <c r="AY145" s="182"/>
      <c r="AZ145" s="182"/>
      <c r="BC145" s="140"/>
      <c r="BE145" s="138"/>
      <c r="BF145" t="s">
        <v>212</v>
      </c>
      <c r="BH145" s="1">
        <f>BH144*1.1</f>
        <v>0</v>
      </c>
      <c r="BL145" s="140"/>
    </row>
    <row r="146" spans="8:64" x14ac:dyDescent="0.3">
      <c r="Y146" s="175"/>
      <c r="Z146" s="135"/>
      <c r="AA146" s="135"/>
      <c r="AB146" s="135"/>
      <c r="AC146" s="135"/>
      <c r="AD146" s="135"/>
      <c r="AE146" s="135"/>
      <c r="AF146" s="137"/>
      <c r="AH146" s="188"/>
      <c r="AI146" s="189">
        <f>AK137</f>
        <v>4.802083333333333</v>
      </c>
      <c r="AJ146" s="189">
        <f>AL137</f>
        <v>2.4010416666666665</v>
      </c>
      <c r="AK146" s="182"/>
      <c r="AL146" s="182"/>
      <c r="AM146" s="182"/>
      <c r="AN146" s="182"/>
      <c r="AQ146" s="140"/>
      <c r="AT146" s="188"/>
      <c r="AU146" s="189">
        <f>AW137</f>
        <v>4.2222</v>
      </c>
      <c r="AV146" s="189">
        <f>AX137</f>
        <v>2.1111</v>
      </c>
      <c r="AW146" s="182"/>
      <c r="AX146" s="182"/>
      <c r="AY146" s="182"/>
      <c r="AZ146" s="182"/>
      <c r="BC146" s="140"/>
      <c r="BE146" s="138"/>
      <c r="BI146">
        <v>39</v>
      </c>
      <c r="BL146" s="140"/>
    </row>
    <row r="147" spans="8:64" ht="15" thickBot="1" x14ac:dyDescent="0.35">
      <c r="H147" s="155" t="s">
        <v>213</v>
      </c>
      <c r="I147" s="156"/>
      <c r="J147" s="156">
        <f>2*(8*72)/144</f>
        <v>8</v>
      </c>
      <c r="K147" s="157" t="s">
        <v>186</v>
      </c>
      <c r="Y147" s="175" t="s">
        <v>214</v>
      </c>
      <c r="Z147" s="135"/>
      <c r="AA147" s="135"/>
      <c r="AB147" s="202">
        <f>(2*AD142)+AB145</f>
        <v>15.339700339378357</v>
      </c>
      <c r="AC147" s="135" t="s">
        <v>201</v>
      </c>
      <c r="AD147" s="135"/>
      <c r="AE147" s="135"/>
      <c r="AF147" s="137"/>
      <c r="AH147" s="192"/>
      <c r="AI147" s="193"/>
      <c r="AJ147" s="193"/>
      <c r="AK147" s="193"/>
      <c r="AL147" s="193"/>
      <c r="AM147" s="193"/>
      <c r="AN147" s="193"/>
      <c r="AO147" s="115"/>
      <c r="AP147" s="115"/>
      <c r="AQ147" s="165"/>
      <c r="AT147" s="192"/>
      <c r="AU147" s="193"/>
      <c r="AV147" s="193"/>
      <c r="AW147" s="193"/>
      <c r="AX147" s="193"/>
      <c r="AY147" s="193"/>
      <c r="AZ147" s="193"/>
      <c r="BA147" s="115"/>
      <c r="BB147" s="115"/>
      <c r="BC147" s="165"/>
      <c r="BE147" s="138"/>
      <c r="BF147">
        <v>18</v>
      </c>
      <c r="BL147" s="140"/>
    </row>
    <row r="148" spans="8:64" ht="14.4" customHeight="1" x14ac:dyDescent="0.3">
      <c r="H148" s="138" t="s">
        <v>206</v>
      </c>
      <c r="J148">
        <v>0</v>
      </c>
      <c r="K148" s="140" t="s">
        <v>207</v>
      </c>
      <c r="N148" s="292" t="s">
        <v>383</v>
      </c>
      <c r="O148" s="293"/>
      <c r="P148" s="170"/>
      <c r="Y148" s="175"/>
      <c r="Z148" s="135"/>
      <c r="AA148" s="135"/>
      <c r="AB148" s="135"/>
      <c r="AC148" s="135"/>
      <c r="AD148" s="135"/>
      <c r="AE148" s="135"/>
      <c r="AF148" s="137"/>
      <c r="AH148" s="194"/>
      <c r="AI148" s="195"/>
      <c r="AJ148" s="195" t="s">
        <v>215</v>
      </c>
      <c r="AK148" s="196" t="s">
        <v>258</v>
      </c>
      <c r="AL148" s="195"/>
      <c r="AM148" s="195"/>
      <c r="AN148" s="195"/>
      <c r="AO148" s="156"/>
      <c r="AP148" s="156"/>
      <c r="AQ148" s="157"/>
      <c r="AT148" s="194"/>
      <c r="AU148" s="195"/>
      <c r="AV148" s="195" t="s">
        <v>215</v>
      </c>
      <c r="AW148" s="196" t="s">
        <v>258</v>
      </c>
      <c r="AX148" s="195"/>
      <c r="AY148" s="195"/>
      <c r="AZ148" s="195"/>
      <c r="BA148" s="156"/>
      <c r="BB148" s="156"/>
      <c r="BC148" s="157"/>
      <c r="BE148" s="138"/>
      <c r="BL148" s="140"/>
    </row>
    <row r="149" spans="8:64" ht="15" thickBot="1" x14ac:dyDescent="0.35">
      <c r="H149" s="138" t="s">
        <v>208</v>
      </c>
      <c r="J149" s="1">
        <f>J147*J148</f>
        <v>0</v>
      </c>
      <c r="K149" s="140" t="s">
        <v>186</v>
      </c>
      <c r="N149" s="294"/>
      <c r="O149" s="295"/>
      <c r="P149" s="171">
        <f>J140+J144+J149+I158+I168+N168+I177+T145+N138+N139</f>
        <v>26341.34503675795</v>
      </c>
      <c r="Y149" s="204" t="s">
        <v>216</v>
      </c>
      <c r="Z149" s="135"/>
      <c r="AA149" s="135"/>
      <c r="AB149" s="163">
        <f>0.25*4*AB147</f>
        <v>15.339700339378357</v>
      </c>
      <c r="AC149" s="135" t="s">
        <v>186</v>
      </c>
      <c r="AD149" s="135"/>
      <c r="AE149" s="135"/>
      <c r="AF149" s="137"/>
      <c r="AH149" s="192"/>
      <c r="AI149" s="193"/>
      <c r="AJ149" s="193"/>
      <c r="AK149" s="193">
        <f>AJ137+(2*AH143)+(2*AJ142)+AI143</f>
        <v>35.636243062744228</v>
      </c>
      <c r="AL149" s="193" t="s">
        <v>155</v>
      </c>
      <c r="AM149" s="193"/>
      <c r="AN149" s="193"/>
      <c r="AO149" s="115"/>
      <c r="AP149" s="115"/>
      <c r="AQ149" s="165"/>
      <c r="AT149" s="192"/>
      <c r="AU149" s="193"/>
      <c r="AV149" s="193"/>
      <c r="AW149" s="193">
        <f>AV137+(2*AT143)+(2*AV142)+AU143</f>
        <v>32.385073483535933</v>
      </c>
      <c r="AX149" s="193" t="s">
        <v>155</v>
      </c>
      <c r="AY149" s="193"/>
      <c r="AZ149" s="193"/>
      <c r="BA149" s="115"/>
      <c r="BB149" s="115"/>
      <c r="BC149" s="165"/>
      <c r="BE149" s="138">
        <v>14</v>
      </c>
      <c r="BL149" s="140">
        <v>6</v>
      </c>
    </row>
    <row r="150" spans="8:64" x14ac:dyDescent="0.3">
      <c r="H150" s="164" t="s">
        <v>211</v>
      </c>
      <c r="I150" s="115"/>
      <c r="J150" s="115"/>
      <c r="K150" s="165"/>
      <c r="Y150" s="175" t="s">
        <v>217</v>
      </c>
      <c r="Z150" s="135"/>
      <c r="AA150" s="135" t="s">
        <v>218</v>
      </c>
      <c r="AB150" s="202">
        <f>AB149*1.1</f>
        <v>16.873670373316195</v>
      </c>
      <c r="AC150" s="135" t="s">
        <v>186</v>
      </c>
      <c r="AD150" s="135"/>
      <c r="AE150" s="135"/>
      <c r="AF150" s="137"/>
      <c r="AH150" s="194"/>
      <c r="AI150" s="195"/>
      <c r="AJ150" s="195"/>
      <c r="AK150" s="195"/>
      <c r="AL150" s="195"/>
      <c r="AM150" s="195"/>
      <c r="AN150" s="195"/>
      <c r="AO150" s="156"/>
      <c r="AP150" s="156"/>
      <c r="AQ150" s="157"/>
      <c r="AT150" s="194"/>
      <c r="AU150" s="195"/>
      <c r="AV150" s="195"/>
      <c r="AW150" s="195"/>
      <c r="AX150" s="195"/>
      <c r="AY150" s="195"/>
      <c r="AZ150" s="195"/>
      <c r="BA150" s="156"/>
      <c r="BB150" s="156"/>
      <c r="BC150" s="157"/>
      <c r="BE150" s="138"/>
      <c r="BL150" s="140"/>
    </row>
    <row r="151" spans="8:64" ht="14.4" customHeight="1" x14ac:dyDescent="0.3">
      <c r="N151" s="296" t="s">
        <v>382</v>
      </c>
      <c r="O151" s="296"/>
      <c r="P151" s="297">
        <f>Q136+N144+V142</f>
        <v>1509.7640000000001</v>
      </c>
      <c r="Y151" s="175"/>
      <c r="Z151" s="135"/>
      <c r="AA151" s="135"/>
      <c r="AB151" s="202"/>
      <c r="AC151" s="135"/>
      <c r="AD151" s="135"/>
      <c r="AE151" s="135"/>
      <c r="AF151" s="137"/>
      <c r="AH151" s="188"/>
      <c r="AI151" s="182"/>
      <c r="AJ151" s="182"/>
      <c r="AK151" s="182"/>
      <c r="AL151" s="182"/>
      <c r="AM151" s="182"/>
      <c r="AN151" s="182"/>
      <c r="AQ151" s="140"/>
      <c r="AT151" s="188"/>
      <c r="AU151" s="182"/>
      <c r="AV151" s="182"/>
      <c r="AW151" s="182"/>
      <c r="AX151" s="182"/>
      <c r="AY151" s="182"/>
      <c r="AZ151" s="182"/>
      <c r="BC151" s="140"/>
      <c r="BE151" s="138"/>
      <c r="BL151" s="140"/>
    </row>
    <row r="152" spans="8:64" x14ac:dyDescent="0.3">
      <c r="H152" t="s">
        <v>219</v>
      </c>
      <c r="N152" s="296"/>
      <c r="O152" s="296"/>
      <c r="P152" s="298"/>
      <c r="Y152" s="178"/>
      <c r="Z152" s="168"/>
      <c r="AA152" s="168"/>
      <c r="AB152" s="168"/>
      <c r="AC152" s="168"/>
      <c r="AD152" s="168"/>
      <c r="AE152" s="168"/>
      <c r="AF152" s="169"/>
      <c r="AH152" s="188"/>
      <c r="AI152" s="182" t="s">
        <v>220</v>
      </c>
      <c r="AJ152" s="182"/>
      <c r="AK152" s="182">
        <f>AK149*(0.3333*4)</f>
        <v>47.510239251250603</v>
      </c>
      <c r="AL152" s="182" t="s">
        <v>186</v>
      </c>
      <c r="AM152" s="182"/>
      <c r="AN152" s="182"/>
      <c r="AQ152" s="140"/>
      <c r="AT152" s="188"/>
      <c r="AU152" s="182" t="s">
        <v>220</v>
      </c>
      <c r="AV152" s="182"/>
      <c r="AW152" s="182">
        <f>AW149*(0.3333*4)</f>
        <v>43.175779968250104</v>
      </c>
      <c r="AX152" s="182" t="s">
        <v>186</v>
      </c>
      <c r="AY152" s="182"/>
      <c r="AZ152" s="182"/>
      <c r="BC152" s="140"/>
      <c r="BE152" s="138"/>
      <c r="BL152" s="140"/>
    </row>
    <row r="153" spans="8:64" x14ac:dyDescent="0.3">
      <c r="H153" s="9" t="s">
        <v>151</v>
      </c>
      <c r="I153" s="9">
        <v>1.33</v>
      </c>
      <c r="J153" s="9" t="s">
        <v>155</v>
      </c>
      <c r="K153" s="9"/>
      <c r="AH153" s="192"/>
      <c r="AI153" s="193" t="s">
        <v>221</v>
      </c>
      <c r="AJ153" s="193"/>
      <c r="AK153" s="193"/>
      <c r="AL153" s="193"/>
      <c r="AM153" s="193"/>
      <c r="AN153" s="193"/>
      <c r="AO153" s="115"/>
      <c r="AP153" s="115"/>
      <c r="AQ153" s="165"/>
      <c r="AT153" s="192"/>
      <c r="AU153" s="193" t="s">
        <v>221</v>
      </c>
      <c r="AV153" s="193"/>
      <c r="AW153" s="193"/>
      <c r="AX153" s="193"/>
      <c r="AY153" s="193"/>
      <c r="AZ153" s="193"/>
      <c r="BA153" s="115"/>
      <c r="BB153" s="115"/>
      <c r="BC153" s="165"/>
      <c r="BE153" s="138"/>
      <c r="BL153" s="140"/>
    </row>
    <row r="154" spans="8:64" x14ac:dyDescent="0.3">
      <c r="H154" s="9" t="s">
        <v>160</v>
      </c>
      <c r="I154" s="173">
        <v>35.630000000000003</v>
      </c>
      <c r="J154" s="9" t="s">
        <v>155</v>
      </c>
      <c r="K154" s="9"/>
      <c r="AH154" s="155"/>
      <c r="AI154" s="156"/>
      <c r="AJ154" s="156"/>
      <c r="AK154" s="156"/>
      <c r="AL154" s="156"/>
      <c r="AM154" s="156"/>
      <c r="AN154" s="156"/>
      <c r="AO154" s="156"/>
      <c r="AP154" s="156"/>
      <c r="AQ154" s="157"/>
      <c r="AT154" s="155"/>
      <c r="AU154" s="156"/>
      <c r="AV154" s="156"/>
      <c r="AW154" s="156"/>
      <c r="AX154" s="156"/>
      <c r="AY154" s="156"/>
      <c r="AZ154" s="156"/>
      <c r="BA154" s="156"/>
      <c r="BB154" s="156"/>
      <c r="BC154" s="157"/>
      <c r="BE154" s="138">
        <v>1.375</v>
      </c>
      <c r="BL154" s="140"/>
    </row>
    <row r="155" spans="8:64" ht="14.85" customHeight="1" x14ac:dyDescent="0.3">
      <c r="H155" s="9" t="s">
        <v>163</v>
      </c>
      <c r="I155" t="str">
        <f>'[3]BUT-4-1580L'!$I$280</f>
        <v>End Crossframes</v>
      </c>
      <c r="K155" s="9"/>
      <c r="Y155" s="155"/>
      <c r="Z155" s="174" t="s">
        <v>222</v>
      </c>
      <c r="AA155" s="156"/>
      <c r="AB155" s="156"/>
      <c r="AC155" s="156"/>
      <c r="AD155" s="156"/>
      <c r="AE155" s="156"/>
      <c r="AF155" s="157"/>
      <c r="AH155" s="138"/>
      <c r="AI155" s="288" t="s">
        <v>223</v>
      </c>
      <c r="AQ155" s="140"/>
      <c r="AT155" s="138"/>
      <c r="AU155" s="288" t="s">
        <v>223</v>
      </c>
      <c r="BC155" s="140"/>
      <c r="BE155" s="138"/>
      <c r="BL155" s="140"/>
    </row>
    <row r="156" spans="8:64" x14ac:dyDescent="0.3">
      <c r="H156" s="9" t="s">
        <v>224</v>
      </c>
      <c r="I156" s="177">
        <v>12</v>
      </c>
      <c r="J156" s="159"/>
      <c r="K156" s="9"/>
      <c r="Y156" s="138"/>
      <c r="AA156" t="s">
        <v>178</v>
      </c>
      <c r="AF156" s="140"/>
      <c r="AH156" s="138"/>
      <c r="AI156" s="288"/>
      <c r="AK156">
        <f>AO134*AK149</f>
        <v>292.21719311450266</v>
      </c>
      <c r="AL156" t="s">
        <v>225</v>
      </c>
      <c r="AQ156" s="140"/>
      <c r="AT156" s="138"/>
      <c r="AU156" s="288"/>
      <c r="AW156">
        <f>BA134*AW149</f>
        <v>265.55760256499462</v>
      </c>
      <c r="AX156" t="s">
        <v>225</v>
      </c>
      <c r="BC156" s="140"/>
      <c r="BE156" s="138"/>
      <c r="BH156">
        <f>BF147+BI146</f>
        <v>57</v>
      </c>
      <c r="BL156" s="140"/>
    </row>
    <row r="157" spans="8:64" x14ac:dyDescent="0.3">
      <c r="H157" s="9" t="s">
        <v>169</v>
      </c>
      <c r="I157" s="9">
        <f>I154*I153*I156</f>
        <v>568.65480000000014</v>
      </c>
      <c r="J157" s="9" t="s">
        <v>170</v>
      </c>
      <c r="K157" s="9"/>
      <c r="Y157" s="138"/>
      <c r="AD157" s="145"/>
      <c r="AF157" s="140"/>
      <c r="AH157" s="164"/>
      <c r="AI157" s="289"/>
      <c r="AJ157" s="115"/>
      <c r="AK157" s="115"/>
      <c r="AL157" s="115"/>
      <c r="AM157" s="115"/>
      <c r="AN157" s="115"/>
      <c r="AO157" s="115"/>
      <c r="AP157" s="115"/>
      <c r="AQ157" s="165"/>
      <c r="AT157" s="164"/>
      <c r="AU157" s="289"/>
      <c r="AV157" s="115"/>
      <c r="AW157" s="115"/>
      <c r="AX157" s="115"/>
      <c r="AY157" s="115"/>
      <c r="AZ157" s="115"/>
      <c r="BA157" s="115"/>
      <c r="BB157" s="115"/>
      <c r="BC157" s="115"/>
      <c r="BD157" s="205"/>
      <c r="BE157" s="115"/>
      <c r="BF157" s="115"/>
      <c r="BG157" s="115"/>
      <c r="BH157" s="115"/>
      <c r="BI157" s="115"/>
      <c r="BJ157" s="115"/>
      <c r="BK157" s="115"/>
      <c r="BL157" s="165"/>
    </row>
    <row r="158" spans="8:64" ht="28.8" x14ac:dyDescent="0.3">
      <c r="H158" s="179" t="s">
        <v>226</v>
      </c>
      <c r="I158" s="180">
        <f>I157*1.1</f>
        <v>625.52028000000018</v>
      </c>
      <c r="J158" s="9" t="s">
        <v>170</v>
      </c>
      <c r="K158" s="9"/>
      <c r="Y158" s="138"/>
      <c r="Z158" t="s">
        <v>171</v>
      </c>
      <c r="AA158" s="139">
        <v>9.0830000000000002</v>
      </c>
      <c r="AB158" s="139" t="s">
        <v>155</v>
      </c>
      <c r="AC158" s="139"/>
      <c r="AF158" s="140"/>
      <c r="AH158" s="155"/>
      <c r="AI158" s="156"/>
      <c r="AJ158" s="156"/>
      <c r="AK158" s="156"/>
      <c r="AL158" s="156"/>
      <c r="AM158" s="156"/>
      <c r="AN158" s="156"/>
      <c r="AO158" s="156"/>
      <c r="AP158" s="156"/>
      <c r="AQ158" s="157"/>
      <c r="AT158" s="155"/>
      <c r="AU158" s="156"/>
      <c r="AV158" s="156"/>
      <c r="AW158" s="156"/>
      <c r="AX158" s="156"/>
      <c r="AY158" s="156"/>
      <c r="AZ158" s="156"/>
      <c r="BA158" s="156"/>
      <c r="BB158" s="156"/>
      <c r="BC158" s="157"/>
    </row>
    <row r="159" spans="8:64" x14ac:dyDescent="0.3">
      <c r="I159" s="181"/>
      <c r="Y159" s="138"/>
      <c r="AA159" s="139"/>
      <c r="AB159" s="139"/>
      <c r="AC159" s="139"/>
      <c r="AF159" s="140"/>
      <c r="AH159" s="138"/>
      <c r="AQ159" s="140"/>
      <c r="AT159" s="138"/>
      <c r="BC159" s="140"/>
    </row>
    <row r="160" spans="8:64" ht="14.85" customHeight="1" x14ac:dyDescent="0.3">
      <c r="H160" t="s">
        <v>222</v>
      </c>
      <c r="M160" t="s">
        <v>259</v>
      </c>
      <c r="Y160" s="138" t="s">
        <v>260</v>
      </c>
      <c r="Z160" s="182" t="s">
        <v>228</v>
      </c>
      <c r="AA160">
        <v>36.520000000000003</v>
      </c>
      <c r="AB160" t="s">
        <v>150</v>
      </c>
      <c r="AD160" s="145"/>
      <c r="AF160" s="140"/>
      <c r="AH160" s="138"/>
      <c r="AI160" s="288" t="s">
        <v>229</v>
      </c>
      <c r="AK160">
        <f>1.1*AK156</f>
        <v>321.43891242595294</v>
      </c>
      <c r="AL160" t="s">
        <v>225</v>
      </c>
      <c r="AQ160" s="140"/>
      <c r="AT160" s="138"/>
      <c r="AU160" s="288" t="s">
        <v>229</v>
      </c>
      <c r="AW160">
        <f>1.1*AW156</f>
        <v>292.11336282149409</v>
      </c>
      <c r="AX160" t="s">
        <v>225</v>
      </c>
      <c r="BC160" s="140"/>
    </row>
    <row r="161" spans="8:65" x14ac:dyDescent="0.3">
      <c r="H161" s="9" t="s">
        <v>230</v>
      </c>
      <c r="I161" s="9">
        <v>1</v>
      </c>
      <c r="J161" s="9" t="s">
        <v>155</v>
      </c>
      <c r="K161" s="9"/>
      <c r="M161" s="9" t="s">
        <v>230</v>
      </c>
      <c r="N161" s="9">
        <v>1</v>
      </c>
      <c r="O161" s="9" t="s">
        <v>155</v>
      </c>
      <c r="P161" s="9"/>
      <c r="Y161" s="183"/>
      <c r="AA161">
        <f>AA160/12</f>
        <v>3.0433333333333334</v>
      </c>
      <c r="AB161" t="s">
        <v>155</v>
      </c>
      <c r="AD161" s="145"/>
      <c r="AF161" s="140"/>
      <c r="AH161" s="164"/>
      <c r="AI161" s="289"/>
      <c r="AJ161" s="115"/>
      <c r="AK161" s="115"/>
      <c r="AL161" s="115"/>
      <c r="AM161" s="115"/>
      <c r="AN161" s="115"/>
      <c r="AO161" s="115"/>
      <c r="AP161" s="115"/>
      <c r="AQ161" s="165"/>
      <c r="AT161" s="164"/>
      <c r="AU161" s="289"/>
      <c r="AV161" s="115"/>
      <c r="AW161" s="115"/>
      <c r="AX161" s="115"/>
      <c r="AY161" s="115"/>
      <c r="AZ161" s="115"/>
      <c r="BA161" s="115"/>
      <c r="BB161" s="115"/>
      <c r="BC161" s="165"/>
      <c r="BF161" t="s">
        <v>189</v>
      </c>
    </row>
    <row r="162" spans="8:65" x14ac:dyDescent="0.3">
      <c r="H162" s="9" t="s">
        <v>231</v>
      </c>
      <c r="I162">
        <v>1</v>
      </c>
      <c r="J162" s="9" t="s">
        <v>155</v>
      </c>
      <c r="K162" s="9"/>
      <c r="M162" s="9" t="s">
        <v>231</v>
      </c>
      <c r="N162">
        <v>1</v>
      </c>
      <c r="O162" s="9" t="s">
        <v>155</v>
      </c>
      <c r="P162" s="9"/>
      <c r="Y162" s="138"/>
      <c r="AF162" s="140"/>
      <c r="AH162" s="155"/>
      <c r="AI162" s="156"/>
      <c r="AJ162" s="156"/>
      <c r="AK162" s="156"/>
      <c r="AL162" s="156"/>
      <c r="AM162" s="156"/>
      <c r="AN162" s="156"/>
      <c r="AO162" s="156"/>
      <c r="AP162" s="156"/>
      <c r="AQ162" s="157"/>
      <c r="AT162" s="155"/>
      <c r="AU162" s="156"/>
      <c r="AV162" s="156"/>
      <c r="AW162" s="156"/>
      <c r="AX162" s="156"/>
      <c r="AY162" s="156"/>
      <c r="AZ162" s="156"/>
      <c r="BA162" s="156"/>
      <c r="BB162" s="156"/>
      <c r="BC162" s="157"/>
      <c r="BH162">
        <v>8</v>
      </c>
      <c r="BI162" t="s">
        <v>150</v>
      </c>
      <c r="BK162" t="s">
        <v>198</v>
      </c>
      <c r="BL162">
        <f>PI()*BH162/12*BJ169</f>
        <v>7.8539816339744819</v>
      </c>
    </row>
    <row r="163" spans="8:65" ht="14.85" customHeight="1" x14ac:dyDescent="0.3">
      <c r="H163" s="9" t="s">
        <v>232</v>
      </c>
      <c r="I163" s="173">
        <v>9.5</v>
      </c>
      <c r="J163" s="9" t="s">
        <v>155</v>
      </c>
      <c r="K163" s="9"/>
      <c r="M163" s="9" t="s">
        <v>232</v>
      </c>
      <c r="N163" s="173">
        <v>9.5</v>
      </c>
      <c r="O163" s="9" t="s">
        <v>155</v>
      </c>
      <c r="P163" s="9"/>
      <c r="Y163" s="138"/>
      <c r="AF163" s="140"/>
      <c r="AH163" s="138"/>
      <c r="AI163" s="288" t="s">
        <v>233</v>
      </c>
      <c r="AK163">
        <v>6</v>
      </c>
      <c r="AQ163" s="140"/>
      <c r="AT163" s="138"/>
      <c r="AU163" s="288" t="s">
        <v>233</v>
      </c>
      <c r="AW163">
        <v>6</v>
      </c>
      <c r="BC163" s="140"/>
      <c r="BK163" t="s">
        <v>200</v>
      </c>
      <c r="BL163">
        <v>16</v>
      </c>
      <c r="BM163" t="s">
        <v>7</v>
      </c>
    </row>
    <row r="164" spans="8:65" x14ac:dyDescent="0.3">
      <c r="H164" s="9" t="s">
        <v>234</v>
      </c>
      <c r="I164">
        <v>9.0830000000000002</v>
      </c>
      <c r="J164" s="9" t="s">
        <v>155</v>
      </c>
      <c r="K164" s="9"/>
      <c r="M164" s="9" t="s">
        <v>234</v>
      </c>
      <c r="N164">
        <v>9.0830000000000002</v>
      </c>
      <c r="O164" s="9" t="s">
        <v>155</v>
      </c>
      <c r="P164" s="9"/>
      <c r="Y164" s="138"/>
      <c r="AF164" s="140"/>
      <c r="AH164" s="138"/>
      <c r="AI164" s="288"/>
      <c r="AQ164" s="140"/>
      <c r="AT164" s="138"/>
      <c r="AU164" s="288"/>
      <c r="BC164" s="140"/>
      <c r="BK164" t="s">
        <v>204</v>
      </c>
      <c r="BL164">
        <f>BL162*BL163</f>
        <v>125.66370614359171</v>
      </c>
    </row>
    <row r="165" spans="8:65" ht="28.2" x14ac:dyDescent="0.3">
      <c r="H165" s="9" t="s">
        <v>163</v>
      </c>
      <c r="I165" s="177" t="s">
        <v>235</v>
      </c>
      <c r="J165" s="159"/>
      <c r="K165" s="9"/>
      <c r="M165" s="9" t="s">
        <v>163</v>
      </c>
      <c r="N165" s="177" t="s">
        <v>261</v>
      </c>
      <c r="O165" s="159"/>
      <c r="P165" s="9"/>
      <c r="Y165" s="138"/>
      <c r="Z165">
        <f>(AA160-(1.57)*2)/12</f>
        <v>2.7816666666666667</v>
      </c>
      <c r="AA165" t="s">
        <v>6</v>
      </c>
      <c r="AC165" s="221">
        <f>SQRT((AB168)^2+(Z165)^2)</f>
        <v>9.4993977937785328</v>
      </c>
      <c r="AD165" t="s">
        <v>6</v>
      </c>
      <c r="AF165" s="140"/>
      <c r="AH165" s="164"/>
      <c r="AI165" s="115"/>
      <c r="AJ165" s="115"/>
      <c r="AK165" s="115"/>
      <c r="AL165" s="115"/>
      <c r="AM165" s="115"/>
      <c r="AN165" s="115"/>
      <c r="AO165" s="115"/>
      <c r="AP165" s="115"/>
      <c r="AQ165" s="165"/>
      <c r="AT165" s="164"/>
      <c r="AU165" s="115"/>
      <c r="AV165" s="115"/>
      <c r="AW165" s="115"/>
      <c r="AX165" s="115"/>
      <c r="AY165" s="115"/>
      <c r="AZ165" s="115"/>
      <c r="BA165" s="115"/>
      <c r="BB165" s="115"/>
      <c r="BC165" s="165"/>
      <c r="BK165" t="s">
        <v>212</v>
      </c>
      <c r="BL165" s="1">
        <f>BL164*1.1</f>
        <v>138.23007675795088</v>
      </c>
      <c r="BM165" t="s">
        <v>154</v>
      </c>
    </row>
    <row r="166" spans="8:65" ht="100.8" x14ac:dyDescent="0.3">
      <c r="H166" s="9" t="s">
        <v>224</v>
      </c>
      <c r="I166" s="177">
        <v>98</v>
      </c>
      <c r="J166" s="159"/>
      <c r="K166" s="9"/>
      <c r="M166" s="9" t="s">
        <v>224</v>
      </c>
      <c r="N166" s="177">
        <v>12</v>
      </c>
      <c r="O166" s="159"/>
      <c r="P166" s="9"/>
      <c r="Y166" s="138"/>
      <c r="Z166">
        <f>Z165*12</f>
        <v>33.380000000000003</v>
      </c>
      <c r="AF166" s="140"/>
      <c r="AH166" s="177"/>
      <c r="AI166" s="197" t="s">
        <v>236</v>
      </c>
      <c r="AJ166" s="198"/>
      <c r="AK166" s="198">
        <f>AK160*AK163</f>
        <v>1928.6334745557176</v>
      </c>
      <c r="AL166" s="198" t="s">
        <v>225</v>
      </c>
      <c r="AM166" s="198"/>
      <c r="AN166" s="198"/>
      <c r="AO166" s="198"/>
      <c r="AP166" s="198"/>
      <c r="AQ166" s="159"/>
      <c r="AT166" s="177"/>
      <c r="AU166" s="197" t="s">
        <v>236</v>
      </c>
      <c r="AV166" s="198"/>
      <c r="AW166" s="198">
        <f>AW160*AW163</f>
        <v>1752.6801769289646</v>
      </c>
      <c r="AX166" s="198" t="s">
        <v>225</v>
      </c>
      <c r="AY166" s="198"/>
      <c r="AZ166" s="198"/>
      <c r="BA166" s="198"/>
      <c r="BB166" s="198"/>
      <c r="BC166" s="159"/>
    </row>
    <row r="167" spans="8:65" x14ac:dyDescent="0.3">
      <c r="H167" s="9" t="s">
        <v>169</v>
      </c>
      <c r="I167" s="9">
        <f>((I161*I163*2)+(I162*I164))*I166</f>
        <v>2752.134</v>
      </c>
      <c r="J167" s="9" t="s">
        <v>170</v>
      </c>
      <c r="K167" s="9"/>
      <c r="M167" s="9" t="s">
        <v>169</v>
      </c>
      <c r="N167" s="9">
        <f>((N161*N163*2)+(N162*N164*2))*N166</f>
        <v>445.99199999999996</v>
      </c>
      <c r="O167" s="9" t="s">
        <v>170</v>
      </c>
      <c r="P167" s="9"/>
      <c r="Y167" s="138"/>
      <c r="AF167" s="140"/>
    </row>
    <row r="168" spans="8:65" ht="28.8" x14ac:dyDescent="0.3">
      <c r="H168" s="179" t="s">
        <v>226</v>
      </c>
      <c r="I168" s="180">
        <f>I167*1.1</f>
        <v>3027.3474000000001</v>
      </c>
      <c r="J168" s="9" t="s">
        <v>170</v>
      </c>
      <c r="K168" s="9"/>
      <c r="M168" s="179" t="s">
        <v>226</v>
      </c>
      <c r="N168" s="180">
        <f>N167*1.1</f>
        <v>490.59120000000001</v>
      </c>
      <c r="O168" s="9" t="s">
        <v>170</v>
      </c>
      <c r="P168" s="9"/>
      <c r="Y168" s="138"/>
      <c r="AB168" s="139">
        <f>AA158</f>
        <v>9.0830000000000002</v>
      </c>
      <c r="AF168" s="140"/>
    </row>
    <row r="169" spans="8:65" x14ac:dyDescent="0.3">
      <c r="Y169" s="138"/>
      <c r="AF169" s="140"/>
      <c r="BJ169">
        <v>3.75</v>
      </c>
      <c r="BK169" t="s">
        <v>155</v>
      </c>
    </row>
    <row r="170" spans="8:65" x14ac:dyDescent="0.3">
      <c r="Y170" s="138"/>
      <c r="AF170" s="140"/>
    </row>
    <row r="171" spans="8:65" x14ac:dyDescent="0.3">
      <c r="H171" t="s">
        <v>237</v>
      </c>
      <c r="Y171" s="138" t="s">
        <v>238</v>
      </c>
      <c r="AB171" s="139">
        <f>(1*AB168)</f>
        <v>9.0830000000000002</v>
      </c>
      <c r="AC171" t="s">
        <v>201</v>
      </c>
      <c r="AF171" s="140"/>
    </row>
    <row r="172" spans="8:65" x14ac:dyDescent="0.3">
      <c r="H172" s="9" t="s">
        <v>151</v>
      </c>
      <c r="I172" s="9">
        <f>0</f>
        <v>0</v>
      </c>
      <c r="J172" s="9" t="s">
        <v>155</v>
      </c>
      <c r="K172" s="9"/>
      <c r="Y172" s="138" t="s">
        <v>239</v>
      </c>
      <c r="AB172">
        <f>AC165</f>
        <v>9.4993977937785328</v>
      </c>
      <c r="AC172" t="s">
        <v>201</v>
      </c>
      <c r="AF172" s="140"/>
    </row>
    <row r="173" spans="8:65" x14ac:dyDescent="0.3">
      <c r="H173" s="9" t="s">
        <v>160</v>
      </c>
      <c r="I173" s="173">
        <f>0</f>
        <v>0</v>
      </c>
      <c r="J173" s="9" t="s">
        <v>155</v>
      </c>
      <c r="K173" s="9"/>
      <c r="Y173" s="172" t="s">
        <v>240</v>
      </c>
      <c r="AB173" s="116">
        <f>2*(0.25*4*AB172)+(0.25*4*AB171)</f>
        <v>28.081795587557068</v>
      </c>
      <c r="AC173" t="s">
        <v>186</v>
      </c>
      <c r="AF173" s="140"/>
    </row>
    <row r="174" spans="8:65" x14ac:dyDescent="0.3">
      <c r="H174" s="9" t="s">
        <v>163</v>
      </c>
      <c r="I174" t="s">
        <v>237</v>
      </c>
      <c r="K174" s="9"/>
      <c r="Y174" s="138" t="s">
        <v>217</v>
      </c>
      <c r="AA174" t="s">
        <v>218</v>
      </c>
      <c r="AB174" s="139">
        <f>AB173*1.1</f>
        <v>30.889975146312779</v>
      </c>
      <c r="AC174" t="s">
        <v>186</v>
      </c>
      <c r="AF174" s="140"/>
    </row>
    <row r="175" spans="8:65" x14ac:dyDescent="0.3">
      <c r="H175" s="9" t="s">
        <v>224</v>
      </c>
      <c r="I175" s="177">
        <v>12</v>
      </c>
      <c r="J175" s="159"/>
      <c r="K175" s="9"/>
      <c r="Y175" s="164" t="s">
        <v>241</v>
      </c>
      <c r="Z175" s="115"/>
      <c r="AA175" s="115"/>
      <c r="AB175" s="184">
        <f>AB171+2*AB172</f>
        <v>28.081795587557068</v>
      </c>
      <c r="AC175" s="115"/>
      <c r="AD175" s="115"/>
      <c r="AE175" s="115"/>
      <c r="AF175" s="165"/>
    </row>
    <row r="176" spans="8:65" x14ac:dyDescent="0.3">
      <c r="H176" s="9" t="s">
        <v>169</v>
      </c>
      <c r="I176" s="9">
        <f>I173*I172*I175</f>
        <v>0</v>
      </c>
      <c r="J176" s="9" t="s">
        <v>170</v>
      </c>
      <c r="K176" s="9"/>
    </row>
    <row r="177" spans="1:32" ht="28.8" x14ac:dyDescent="0.3">
      <c r="H177" s="179" t="s">
        <v>226</v>
      </c>
      <c r="I177" s="180">
        <f>I176*1.1</f>
        <v>0</v>
      </c>
      <c r="J177" s="9" t="s">
        <v>170</v>
      </c>
      <c r="K177" s="9"/>
    </row>
    <row r="178" spans="1:32" x14ac:dyDescent="0.3">
      <c r="Y178" s="155"/>
      <c r="Z178" s="174" t="s">
        <v>259</v>
      </c>
      <c r="AA178" s="156"/>
      <c r="AB178" s="156"/>
      <c r="AC178" s="156"/>
      <c r="AD178" s="156"/>
      <c r="AE178" s="156"/>
      <c r="AF178" s="157"/>
    </row>
    <row r="179" spans="1:32" x14ac:dyDescent="0.3">
      <c r="A179" s="185" t="s">
        <v>242</v>
      </c>
      <c r="Y179" s="138"/>
      <c r="AA179" t="s">
        <v>178</v>
      </c>
      <c r="AF179" s="140"/>
    </row>
    <row r="180" spans="1:32" x14ac:dyDescent="0.3">
      <c r="A180" s="1" t="s">
        <v>243</v>
      </c>
      <c r="B180" s="1"/>
      <c r="C180" s="1">
        <v>0</v>
      </c>
      <c r="D180" s="1" t="s">
        <v>7</v>
      </c>
      <c r="Y180" s="138"/>
      <c r="AD180" s="145"/>
      <c r="AF180" s="140"/>
    </row>
    <row r="181" spans="1:32" x14ac:dyDescent="0.3">
      <c r="Y181" s="138"/>
      <c r="Z181" t="s">
        <v>171</v>
      </c>
      <c r="AA181" s="139">
        <v>9.0830000000000002</v>
      </c>
      <c r="AB181" s="139" t="s">
        <v>155</v>
      </c>
      <c r="AC181" s="139"/>
      <c r="AF181" s="140"/>
    </row>
    <row r="182" spans="1:32" x14ac:dyDescent="0.3">
      <c r="A182" s="185" t="s">
        <v>244</v>
      </c>
      <c r="B182" s="186"/>
      <c r="C182" s="186"/>
      <c r="Y182" s="138"/>
      <c r="AA182" s="139"/>
      <c r="AB182" s="139"/>
      <c r="AC182" s="139"/>
      <c r="AF182" s="140"/>
    </row>
    <row r="183" spans="1:32" x14ac:dyDescent="0.3">
      <c r="A183" s="1" t="s">
        <v>245</v>
      </c>
      <c r="B183" s="1"/>
      <c r="C183" s="187">
        <f>0</f>
        <v>0</v>
      </c>
      <c r="D183" s="1" t="s">
        <v>225</v>
      </c>
      <c r="E183" s="1"/>
      <c r="Y183" s="138" t="s">
        <v>227</v>
      </c>
      <c r="Z183" s="182" t="s">
        <v>228</v>
      </c>
      <c r="AA183">
        <v>36.520000000000003</v>
      </c>
      <c r="AB183" t="s">
        <v>150</v>
      </c>
      <c r="AD183" s="145"/>
      <c r="AF183" s="140"/>
    </row>
    <row r="184" spans="1:32" x14ac:dyDescent="0.3">
      <c r="Y184" s="183"/>
      <c r="AA184">
        <f>AA183/12</f>
        <v>3.0433333333333334</v>
      </c>
      <c r="AB184" t="s">
        <v>155</v>
      </c>
      <c r="AD184" s="145"/>
      <c r="AF184" s="140"/>
    </row>
    <row r="185" spans="1:32" x14ac:dyDescent="0.3">
      <c r="A185" s="118" t="s">
        <v>122</v>
      </c>
      <c r="Y185" s="138"/>
      <c r="AF185" s="140"/>
    </row>
    <row r="186" spans="1:32" x14ac:dyDescent="0.3">
      <c r="J186" s="119"/>
      <c r="Y186" s="138"/>
      <c r="AF186" s="140"/>
    </row>
    <row r="187" spans="1:32" x14ac:dyDescent="0.3">
      <c r="A187" s="6" t="s">
        <v>319</v>
      </c>
      <c r="Y187" s="138"/>
      <c r="AF187" s="140"/>
    </row>
    <row r="188" spans="1:32" x14ac:dyDescent="0.3">
      <c r="A188" s="6"/>
      <c r="Y188" s="138"/>
      <c r="AF188" s="140"/>
    </row>
    <row r="189" spans="1:32" x14ac:dyDescent="0.3">
      <c r="A189" s="6" t="s">
        <v>309</v>
      </c>
      <c r="F189" s="6" t="s">
        <v>312</v>
      </c>
      <c r="Y189" s="138"/>
      <c r="AF189" s="140"/>
    </row>
    <row r="190" spans="1:32" x14ac:dyDescent="0.3">
      <c r="A190" t="s">
        <v>116</v>
      </c>
      <c r="C190">
        <v>6</v>
      </c>
      <c r="D190" t="s">
        <v>6</v>
      </c>
      <c r="F190" t="s">
        <v>116</v>
      </c>
      <c r="H190">
        <v>2</v>
      </c>
      <c r="I190" t="s">
        <v>6</v>
      </c>
      <c r="Y190" s="138"/>
      <c r="AF190" s="140"/>
    </row>
    <row r="191" spans="1:32" x14ac:dyDescent="0.3">
      <c r="A191" t="s">
        <v>310</v>
      </c>
      <c r="C191">
        <f>2*PI()*1.75</f>
        <v>10.995574287564276</v>
      </c>
      <c r="D191" t="s">
        <v>6</v>
      </c>
      <c r="F191" t="s">
        <v>310</v>
      </c>
      <c r="H191">
        <f>7.5+5.5+7.5+5.5</f>
        <v>26</v>
      </c>
      <c r="I191" t="s">
        <v>6</v>
      </c>
      <c r="Y191" s="138"/>
      <c r="AF191" s="140"/>
    </row>
    <row r="192" spans="1:32" x14ac:dyDescent="0.3">
      <c r="A192" t="s">
        <v>311</v>
      </c>
      <c r="C192" s="115">
        <v>2</v>
      </c>
      <c r="D192" s="115" t="s">
        <v>7</v>
      </c>
      <c r="F192" t="s">
        <v>311</v>
      </c>
      <c r="H192" s="115">
        <v>1</v>
      </c>
      <c r="I192" s="115" t="s">
        <v>7</v>
      </c>
      <c r="Y192" s="138"/>
      <c r="AF192" s="140"/>
    </row>
    <row r="193" spans="1:32" x14ac:dyDescent="0.3">
      <c r="C193">
        <f>C190*C191*C192</f>
        <v>131.94689145077132</v>
      </c>
      <c r="D193" t="s">
        <v>10</v>
      </c>
      <c r="H193">
        <f>H190*H191*H192</f>
        <v>52</v>
      </c>
      <c r="I193" t="s">
        <v>10</v>
      </c>
      <c r="Y193" s="138"/>
      <c r="Z193">
        <f>(AA183-2)/12</f>
        <v>2.8766666666666669</v>
      </c>
      <c r="AA193" t="s">
        <v>6</v>
      </c>
      <c r="AC193">
        <f>SQRT((AB198)^2+(Z193)^2)</f>
        <v>9.5276492437070281</v>
      </c>
      <c r="AD193" t="s">
        <v>6</v>
      </c>
      <c r="AF193" s="140"/>
    </row>
    <row r="194" spans="1:32" x14ac:dyDescent="0.3">
      <c r="Y194" s="138"/>
      <c r="AF194" s="140"/>
    </row>
    <row r="195" spans="1:32" x14ac:dyDescent="0.3">
      <c r="A195" t="s">
        <v>313</v>
      </c>
      <c r="B195">
        <f>ROUNDUP((C193+H193),0)</f>
        <v>184</v>
      </c>
      <c r="C195" t="s">
        <v>10</v>
      </c>
      <c r="Y195" s="138"/>
      <c r="AF195" s="140"/>
    </row>
    <row r="196" spans="1:32" x14ac:dyDescent="0.3">
      <c r="Y196" s="138"/>
      <c r="Z196">
        <f>Z193*12</f>
        <v>34.520000000000003</v>
      </c>
      <c r="AF196" s="140"/>
    </row>
    <row r="197" spans="1:32" x14ac:dyDescent="0.3">
      <c r="A197" s="6" t="s">
        <v>123</v>
      </c>
      <c r="Y197" s="138"/>
      <c r="AF197" s="140"/>
    </row>
    <row r="198" spans="1:32" x14ac:dyDescent="0.3">
      <c r="A198" s="6"/>
      <c r="Y198" s="138"/>
      <c r="AB198" s="139">
        <f>AA181</f>
        <v>9.0830000000000002</v>
      </c>
      <c r="AF198" s="140"/>
    </row>
    <row r="199" spans="1:32" x14ac:dyDescent="0.3">
      <c r="A199" t="s">
        <v>124</v>
      </c>
      <c r="Y199" s="138"/>
      <c r="AF199" s="140"/>
    </row>
    <row r="200" spans="1:32" x14ac:dyDescent="0.3">
      <c r="A200" t="s">
        <v>115</v>
      </c>
      <c r="C200">
        <v>2</v>
      </c>
      <c r="D200" t="s">
        <v>6</v>
      </c>
      <c r="Y200" s="138"/>
      <c r="AF200" s="140"/>
    </row>
    <row r="201" spans="1:32" x14ac:dyDescent="0.3">
      <c r="A201" t="s">
        <v>125</v>
      </c>
      <c r="C201">
        <v>1</v>
      </c>
      <c r="D201" t="s">
        <v>6</v>
      </c>
      <c r="Y201" s="138" t="s">
        <v>238</v>
      </c>
      <c r="AB201" s="139">
        <f>(1*AB198)</f>
        <v>9.0830000000000002</v>
      </c>
      <c r="AC201" t="s">
        <v>201</v>
      </c>
      <c r="AF201" s="140"/>
    </row>
    <row r="202" spans="1:32" x14ac:dyDescent="0.3">
      <c r="A202" t="s">
        <v>117</v>
      </c>
      <c r="C202">
        <f>C200*C201</f>
        <v>2</v>
      </c>
      <c r="D202" t="s">
        <v>10</v>
      </c>
      <c r="Y202" s="138" t="s">
        <v>239</v>
      </c>
      <c r="AB202">
        <f>AC193</f>
        <v>9.5276492437070281</v>
      </c>
      <c r="AC202" t="s">
        <v>201</v>
      </c>
      <c r="AF202" s="140"/>
    </row>
    <row r="203" spans="1:32" x14ac:dyDescent="0.3">
      <c r="C203">
        <f>C202/9</f>
        <v>0.22222222222222221</v>
      </c>
      <c r="D203" t="s">
        <v>8</v>
      </c>
      <c r="Y203" s="172" t="s">
        <v>240</v>
      </c>
      <c r="AB203" s="116">
        <f>2*(0.25*4*AB202)+2*(0.25*4*AB201)</f>
        <v>37.22129848741406</v>
      </c>
      <c r="AC203" t="s">
        <v>186</v>
      </c>
      <c r="AF203" s="140"/>
    </row>
    <row r="204" spans="1:32" x14ac:dyDescent="0.3">
      <c r="Y204" s="138" t="s">
        <v>217</v>
      </c>
      <c r="AA204" t="s">
        <v>218</v>
      </c>
      <c r="AB204" s="139">
        <f>AB203*1.1</f>
        <v>40.943428336155471</v>
      </c>
      <c r="AC204" t="s">
        <v>186</v>
      </c>
      <c r="AF204" s="140"/>
    </row>
    <row r="205" spans="1:32" x14ac:dyDescent="0.3">
      <c r="Y205" s="164" t="s">
        <v>241</v>
      </c>
      <c r="Z205" s="115"/>
      <c r="AA205" s="115"/>
      <c r="AB205" s="184">
        <f>2*AB201+2*AB202</f>
        <v>37.22129848741406</v>
      </c>
      <c r="AC205" s="115"/>
      <c r="AD205" s="115"/>
      <c r="AE205" s="115"/>
      <c r="AF205" s="165"/>
    </row>
    <row r="206" spans="1:32" x14ac:dyDescent="0.3">
      <c r="A206" t="s">
        <v>126</v>
      </c>
    </row>
    <row r="207" spans="1:32" x14ac:dyDescent="0.3">
      <c r="A207" t="s">
        <v>115</v>
      </c>
      <c r="D207" t="s">
        <v>6</v>
      </c>
    </row>
    <row r="208" spans="1:32" x14ac:dyDescent="0.3">
      <c r="A208" t="s">
        <v>125</v>
      </c>
      <c r="D208" t="s">
        <v>6</v>
      </c>
    </row>
    <row r="209" spans="1:4" x14ac:dyDescent="0.3">
      <c r="A209" t="s">
        <v>117</v>
      </c>
      <c r="C209">
        <f>(1*2+4*2+2*3+2*1+2*2+1*1+1*2)</f>
        <v>25</v>
      </c>
      <c r="D209" t="s">
        <v>10</v>
      </c>
    </row>
    <row r="210" spans="1:4" x14ac:dyDescent="0.3">
      <c r="C210">
        <f>C209/9</f>
        <v>2.7777777777777777</v>
      </c>
      <c r="D210" t="s">
        <v>8</v>
      </c>
    </row>
    <row r="211" spans="1:4" x14ac:dyDescent="0.3">
      <c r="A211" s="6"/>
    </row>
    <row r="212" spans="1:4" x14ac:dyDescent="0.3">
      <c r="A212" t="s">
        <v>114</v>
      </c>
    </row>
    <row r="213" spans="1:4" x14ac:dyDescent="0.3">
      <c r="A213" t="s">
        <v>115</v>
      </c>
    </row>
    <row r="214" spans="1:4" x14ac:dyDescent="0.3">
      <c r="A214" t="s">
        <v>116</v>
      </c>
    </row>
    <row r="215" spans="1:4" x14ac:dyDescent="0.3">
      <c r="A215" t="s">
        <v>117</v>
      </c>
      <c r="C215" s="117"/>
      <c r="D215" t="s">
        <v>10</v>
      </c>
    </row>
    <row r="216" spans="1:4" x14ac:dyDescent="0.3">
      <c r="C216">
        <f>C215/9</f>
        <v>0</v>
      </c>
      <c r="D216" t="s">
        <v>8</v>
      </c>
    </row>
    <row r="218" spans="1:4" x14ac:dyDescent="0.3">
      <c r="A218" s="6" t="s">
        <v>127</v>
      </c>
    </row>
    <row r="219" spans="1:4" x14ac:dyDescent="0.3">
      <c r="A219" s="6"/>
    </row>
    <row r="220" spans="1:4" x14ac:dyDescent="0.3">
      <c r="A220" t="s">
        <v>128</v>
      </c>
    </row>
    <row r="221" spans="1:4" x14ac:dyDescent="0.3">
      <c r="A221" t="s">
        <v>115</v>
      </c>
      <c r="C221">
        <v>82.6</v>
      </c>
      <c r="D221" t="s">
        <v>6</v>
      </c>
    </row>
    <row r="222" spans="1:4" x14ac:dyDescent="0.3">
      <c r="A222" t="s">
        <v>125</v>
      </c>
      <c r="C222">
        <v>1.25</v>
      </c>
      <c r="D222" t="s">
        <v>6</v>
      </c>
    </row>
    <row r="223" spans="1:4" x14ac:dyDescent="0.3">
      <c r="A223" t="s">
        <v>117</v>
      </c>
      <c r="C223">
        <f>C221*C222</f>
        <v>103.25</v>
      </c>
      <c r="D223" t="s">
        <v>10</v>
      </c>
    </row>
    <row r="224" spans="1:4" x14ac:dyDescent="0.3">
      <c r="C224">
        <f>C223/9</f>
        <v>11.472222222222221</v>
      </c>
      <c r="D224" t="s">
        <v>8</v>
      </c>
    </row>
    <row r="227" spans="1:5" x14ac:dyDescent="0.3">
      <c r="A227" t="s">
        <v>129</v>
      </c>
    </row>
    <row r="228" spans="1:5" x14ac:dyDescent="0.3">
      <c r="A228" t="s">
        <v>115</v>
      </c>
      <c r="C228">
        <v>81</v>
      </c>
      <c r="D228" t="s">
        <v>6</v>
      </c>
    </row>
    <row r="229" spans="1:5" x14ac:dyDescent="0.3">
      <c r="A229" t="s">
        <v>125</v>
      </c>
      <c r="C229">
        <v>1.25</v>
      </c>
      <c r="D229" t="s">
        <v>6</v>
      </c>
    </row>
    <row r="230" spans="1:5" x14ac:dyDescent="0.3">
      <c r="A230" t="s">
        <v>117</v>
      </c>
      <c r="C230">
        <f>1.2*C228*C229</f>
        <v>121.5</v>
      </c>
      <c r="D230" t="s">
        <v>10</v>
      </c>
      <c r="E230" t="s">
        <v>130</v>
      </c>
    </row>
    <row r="231" spans="1:5" x14ac:dyDescent="0.3">
      <c r="C231">
        <f>C230/9</f>
        <v>13.5</v>
      </c>
      <c r="D231" t="s">
        <v>8</v>
      </c>
    </row>
    <row r="233" spans="1:5" x14ac:dyDescent="0.3">
      <c r="A233" t="s">
        <v>131</v>
      </c>
    </row>
    <row r="234" spans="1:5" x14ac:dyDescent="0.3">
      <c r="A234" t="s">
        <v>115</v>
      </c>
      <c r="D234" t="s">
        <v>6</v>
      </c>
    </row>
    <row r="235" spans="1:5" x14ac:dyDescent="0.3">
      <c r="A235" t="s">
        <v>125</v>
      </c>
      <c r="D235" t="s">
        <v>6</v>
      </c>
    </row>
    <row r="236" spans="1:5" x14ac:dyDescent="0.3">
      <c r="A236" t="s">
        <v>117</v>
      </c>
      <c r="C236">
        <f>C234*C235</f>
        <v>0</v>
      </c>
      <c r="D236" t="s">
        <v>10</v>
      </c>
    </row>
    <row r="237" spans="1:5" x14ac:dyDescent="0.3">
      <c r="C237">
        <f>C236/9</f>
        <v>0</v>
      </c>
      <c r="D237" t="s">
        <v>8</v>
      </c>
    </row>
    <row r="239" spans="1:5" x14ac:dyDescent="0.3">
      <c r="A239" t="s">
        <v>247</v>
      </c>
      <c r="C239">
        <f>C224+C231+C237</f>
        <v>24.972222222222221</v>
      </c>
    </row>
    <row r="243" spans="1:11" x14ac:dyDescent="0.3">
      <c r="A243" s="6" t="s">
        <v>353</v>
      </c>
      <c r="K243" t="s">
        <v>33</v>
      </c>
    </row>
  </sheetData>
  <mergeCells count="14">
    <mergeCell ref="AU155:AU157"/>
    <mergeCell ref="AU160:AU161"/>
    <mergeCell ref="AU163:AU164"/>
    <mergeCell ref="AT135:AZ135"/>
    <mergeCell ref="AI163:AI164"/>
    <mergeCell ref="A127:J129"/>
    <mergeCell ref="Y134:AF134"/>
    <mergeCell ref="AH135:AN135"/>
    <mergeCell ref="AI155:AI157"/>
    <mergeCell ref="AI160:AI161"/>
    <mergeCell ref="P143:Q143"/>
    <mergeCell ref="N148:O149"/>
    <mergeCell ref="N151:O152"/>
    <mergeCell ref="P151:P15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4FDD-A7F2-4A80-8C05-45F76F08DA62}">
  <dimension ref="A1:K442"/>
  <sheetViews>
    <sheetView workbookViewId="0">
      <selection activeCell="E11" sqref="E11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9.554687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277"/>
      <c r="B1" s="278"/>
      <c r="C1" s="278"/>
      <c r="D1" s="279"/>
      <c r="E1" s="100" t="s">
        <v>133</v>
      </c>
      <c r="F1" s="280" t="s">
        <v>248</v>
      </c>
      <c r="G1" s="278"/>
      <c r="H1" s="278"/>
      <c r="I1" s="278"/>
      <c r="J1" s="281"/>
      <c r="K1" t="s">
        <v>29</v>
      </c>
    </row>
    <row r="2" spans="1:11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1" x14ac:dyDescent="0.3">
      <c r="A3" s="80">
        <v>202</v>
      </c>
      <c r="B3" s="87">
        <v>11203</v>
      </c>
      <c r="C3" s="91" t="str">
        <f t="shared" ref="C3" si="0">IF(D3="LUMP","LS",IF(SUM(F3:I3)=0,"",(SUM(F3:I3))))</f>
        <v>LS</v>
      </c>
      <c r="D3" s="89" t="s">
        <v>33</v>
      </c>
      <c r="E3" s="2" t="s">
        <v>77</v>
      </c>
      <c r="F3" s="91" t="s">
        <v>33</v>
      </c>
      <c r="G3" s="91" t="s">
        <v>33</v>
      </c>
      <c r="H3" s="91" t="s">
        <v>33</v>
      </c>
      <c r="I3" s="91"/>
      <c r="J3" s="77">
        <v>16</v>
      </c>
    </row>
    <row r="4" spans="1:11" x14ac:dyDescent="0.3">
      <c r="A4" s="80">
        <v>511</v>
      </c>
      <c r="B4" s="87">
        <v>53012</v>
      </c>
      <c r="C4" s="91">
        <f t="shared" ref="C4:C17" si="1">IF(D4="LUMP","LS",IF(SUM(F4:I4)=0,"",(SUM(F4:I4))))</f>
        <v>1</v>
      </c>
      <c r="D4" s="89" t="s">
        <v>26</v>
      </c>
      <c r="E4" s="4" t="s">
        <v>391</v>
      </c>
      <c r="F4" s="91"/>
      <c r="G4" s="91"/>
      <c r="H4" s="91">
        <v>1</v>
      </c>
      <c r="I4" s="91"/>
      <c r="J4" s="77"/>
    </row>
    <row r="5" spans="1:11" x14ac:dyDescent="0.3">
      <c r="A5" s="80" t="s">
        <v>46</v>
      </c>
      <c r="B5" s="87">
        <v>10100</v>
      </c>
      <c r="C5" s="91">
        <f t="shared" si="1"/>
        <v>652</v>
      </c>
      <c r="D5" s="90" t="s">
        <v>8</v>
      </c>
      <c r="E5" s="4" t="s">
        <v>78</v>
      </c>
      <c r="F5" s="91">
        <v>102</v>
      </c>
      <c r="G5" s="91">
        <v>280</v>
      </c>
      <c r="H5" s="91">
        <v>270</v>
      </c>
      <c r="I5" s="91"/>
      <c r="J5" s="77"/>
    </row>
    <row r="6" spans="1:11" x14ac:dyDescent="0.3">
      <c r="A6" s="80">
        <v>512</v>
      </c>
      <c r="B6" s="87">
        <v>73500</v>
      </c>
      <c r="C6" s="91">
        <f t="shared" si="1"/>
        <v>842</v>
      </c>
      <c r="D6" s="89" t="s">
        <v>8</v>
      </c>
      <c r="E6" s="4" t="s">
        <v>88</v>
      </c>
      <c r="F6" s="91"/>
      <c r="G6" s="91"/>
      <c r="H6" s="91">
        <v>842</v>
      </c>
      <c r="I6" s="91"/>
      <c r="J6" s="77"/>
    </row>
    <row r="7" spans="1:11" x14ac:dyDescent="0.3">
      <c r="A7" s="82" t="s">
        <v>140</v>
      </c>
      <c r="B7" s="87">
        <v>95020</v>
      </c>
      <c r="C7" s="91" t="s">
        <v>9</v>
      </c>
      <c r="D7" s="89" t="s">
        <v>33</v>
      </c>
      <c r="E7" s="4" t="s">
        <v>141</v>
      </c>
      <c r="F7" s="91"/>
      <c r="G7" s="91"/>
      <c r="H7" s="94"/>
      <c r="I7" s="91" t="s">
        <v>33</v>
      </c>
      <c r="J7" s="77">
        <v>16</v>
      </c>
    </row>
    <row r="8" spans="1:11" x14ac:dyDescent="0.3">
      <c r="A8" s="82"/>
      <c r="B8" s="87"/>
      <c r="C8" s="91"/>
      <c r="D8" s="89"/>
      <c r="E8" s="4"/>
      <c r="F8" s="91"/>
      <c r="G8" s="91"/>
      <c r="H8" s="94"/>
      <c r="I8" s="107"/>
      <c r="J8" s="77"/>
    </row>
    <row r="9" spans="1:11" x14ac:dyDescent="0.3">
      <c r="A9" s="82" t="s">
        <v>79</v>
      </c>
      <c r="B9" s="87">
        <v>50</v>
      </c>
      <c r="C9" s="91">
        <f t="shared" ref="C9:C14" si="2">IF(D9="LUMP","LS",IF(SUM(F9:I9)=0,"",(SUM(F9:I9))))</f>
        <v>14530</v>
      </c>
      <c r="D9" s="89" t="s">
        <v>10</v>
      </c>
      <c r="E9" s="4" t="s">
        <v>80</v>
      </c>
      <c r="F9" s="91"/>
      <c r="G9" s="91">
        <v>1468</v>
      </c>
      <c r="H9" s="91">
        <v>13062</v>
      </c>
      <c r="I9" s="107"/>
      <c r="J9" s="77"/>
    </row>
    <row r="10" spans="1:11" x14ac:dyDescent="0.3">
      <c r="A10" s="82" t="s">
        <v>79</v>
      </c>
      <c r="B10" s="87">
        <v>56</v>
      </c>
      <c r="C10" s="91">
        <f t="shared" si="2"/>
        <v>14530</v>
      </c>
      <c r="D10" s="89" t="s">
        <v>10</v>
      </c>
      <c r="E10" s="4" t="s">
        <v>101</v>
      </c>
      <c r="F10" s="91"/>
      <c r="G10" s="91">
        <v>1468</v>
      </c>
      <c r="H10" s="91">
        <v>13062</v>
      </c>
      <c r="I10" s="107"/>
      <c r="J10" s="77"/>
    </row>
    <row r="11" spans="1:11" x14ac:dyDescent="0.3">
      <c r="A11" s="82" t="s">
        <v>79</v>
      </c>
      <c r="B11" s="87">
        <v>60</v>
      </c>
      <c r="C11" s="91">
        <f t="shared" si="2"/>
        <v>14530</v>
      </c>
      <c r="D11" s="89" t="s">
        <v>10</v>
      </c>
      <c r="E11" s="4" t="s">
        <v>102</v>
      </c>
      <c r="F11" s="91"/>
      <c r="G11" s="91">
        <v>1468</v>
      </c>
      <c r="H11" s="91">
        <v>13062</v>
      </c>
      <c r="I11" s="107"/>
      <c r="J11" s="77"/>
    </row>
    <row r="12" spans="1:11" x14ac:dyDescent="0.3">
      <c r="A12" s="82" t="s">
        <v>79</v>
      </c>
      <c r="B12" s="87">
        <v>66</v>
      </c>
      <c r="C12" s="91">
        <f t="shared" si="2"/>
        <v>14530</v>
      </c>
      <c r="D12" s="89" t="s">
        <v>10</v>
      </c>
      <c r="E12" s="4" t="s">
        <v>103</v>
      </c>
      <c r="F12" s="91"/>
      <c r="G12" s="91">
        <v>1468</v>
      </c>
      <c r="H12" s="91">
        <v>13062</v>
      </c>
      <c r="I12" s="107"/>
      <c r="J12" s="77"/>
    </row>
    <row r="13" spans="1:11" x14ac:dyDescent="0.3">
      <c r="A13" s="82" t="s">
        <v>79</v>
      </c>
      <c r="B13" s="87">
        <v>504</v>
      </c>
      <c r="C13" s="91">
        <f t="shared" si="2"/>
        <v>20</v>
      </c>
      <c r="D13" s="89" t="s">
        <v>262</v>
      </c>
      <c r="E13" s="4" t="s">
        <v>173</v>
      </c>
      <c r="F13" s="91"/>
      <c r="G13" s="91">
        <v>1</v>
      </c>
      <c r="H13" s="91">
        <v>19</v>
      </c>
      <c r="I13" s="107"/>
      <c r="J13" s="77"/>
    </row>
    <row r="14" spans="1:11" x14ac:dyDescent="0.3">
      <c r="A14" s="82" t="s">
        <v>79</v>
      </c>
      <c r="B14" s="87">
        <v>10000</v>
      </c>
      <c r="C14" s="91">
        <f t="shared" si="2"/>
        <v>13</v>
      </c>
      <c r="D14" s="89" t="s">
        <v>7</v>
      </c>
      <c r="E14" s="4" t="s">
        <v>84</v>
      </c>
      <c r="F14" s="91"/>
      <c r="G14" s="91">
        <v>2</v>
      </c>
      <c r="H14" s="91">
        <v>11</v>
      </c>
      <c r="I14" s="107"/>
      <c r="J14" s="77"/>
    </row>
    <row r="15" spans="1:11" x14ac:dyDescent="0.3">
      <c r="A15" s="82"/>
      <c r="B15" s="87"/>
      <c r="C15" s="91"/>
      <c r="D15" s="89"/>
      <c r="E15" s="4"/>
      <c r="F15" s="91"/>
      <c r="G15" s="91"/>
      <c r="H15" s="94"/>
      <c r="I15" s="91"/>
      <c r="J15" s="77"/>
    </row>
    <row r="16" spans="1:11" x14ac:dyDescent="0.3">
      <c r="A16" s="82" t="s">
        <v>91</v>
      </c>
      <c r="B16" s="87">
        <v>11100</v>
      </c>
      <c r="C16" s="91">
        <f t="shared" si="1"/>
        <v>34</v>
      </c>
      <c r="D16" s="89" t="s">
        <v>10</v>
      </c>
      <c r="E16" s="4" t="s">
        <v>92</v>
      </c>
      <c r="F16" s="91"/>
      <c r="G16" s="91"/>
      <c r="H16" s="94">
        <v>34</v>
      </c>
      <c r="I16" s="91"/>
      <c r="J16" s="77"/>
    </row>
    <row r="17" spans="1:10" x14ac:dyDescent="0.3">
      <c r="A17" s="80">
        <v>519</v>
      </c>
      <c r="B17" s="87">
        <v>12300</v>
      </c>
      <c r="C17" s="91">
        <f t="shared" si="1"/>
        <v>14</v>
      </c>
      <c r="D17" s="110" t="s">
        <v>8</v>
      </c>
      <c r="E17" s="4" t="s">
        <v>97</v>
      </c>
      <c r="F17" s="91">
        <v>14</v>
      </c>
      <c r="G17" s="91"/>
      <c r="H17" s="91"/>
      <c r="I17" s="91"/>
      <c r="J17" s="77"/>
    </row>
    <row r="18" spans="1:10" x14ac:dyDescent="0.3">
      <c r="A18" s="212">
        <v>530</v>
      </c>
      <c r="B18" s="208">
        <v>200</v>
      </c>
      <c r="C18" s="91" t="s">
        <v>9</v>
      </c>
      <c r="D18" s="110" t="s">
        <v>33</v>
      </c>
      <c r="E18" s="42" t="s">
        <v>300</v>
      </c>
      <c r="F18" s="209"/>
      <c r="G18" s="209"/>
      <c r="H18" s="209" t="s">
        <v>33</v>
      </c>
      <c r="I18" s="209"/>
      <c r="J18" s="213"/>
    </row>
    <row r="19" spans="1:10" ht="15" thickBot="1" x14ac:dyDescent="0.35">
      <c r="A19" s="83">
        <v>530</v>
      </c>
      <c r="B19" s="88">
        <v>200</v>
      </c>
      <c r="C19" s="95" t="s">
        <v>9</v>
      </c>
      <c r="D19" s="92" t="s">
        <v>33</v>
      </c>
      <c r="E19" s="5" t="s">
        <v>100</v>
      </c>
      <c r="F19" s="95"/>
      <c r="G19" s="95"/>
      <c r="H19" s="95" t="s">
        <v>33</v>
      </c>
      <c r="I19" s="95"/>
      <c r="J19" s="96">
        <v>16</v>
      </c>
    </row>
    <row r="20" spans="1:10" x14ac:dyDescent="0.3">
      <c r="A20" s="84"/>
      <c r="B20" s="84"/>
      <c r="F20"/>
      <c r="G20"/>
      <c r="H20"/>
      <c r="I20"/>
    </row>
    <row r="21" spans="1:10" x14ac:dyDescent="0.3">
      <c r="A21" s="84"/>
      <c r="B21" s="84"/>
      <c r="F21"/>
      <c r="G21"/>
      <c r="H21"/>
      <c r="I21"/>
    </row>
    <row r="22" spans="1:10" x14ac:dyDescent="0.3">
      <c r="A22" s="84"/>
      <c r="B22" s="84"/>
      <c r="F22"/>
      <c r="G22"/>
      <c r="H22"/>
      <c r="I22"/>
    </row>
    <row r="23" spans="1:10" x14ac:dyDescent="0.3">
      <c r="A23" s="84"/>
      <c r="B23" s="84"/>
      <c r="F23"/>
      <c r="G23"/>
      <c r="H23"/>
      <c r="I23"/>
    </row>
    <row r="24" spans="1:10" x14ac:dyDescent="0.3">
      <c r="A24" s="84"/>
      <c r="B24" s="84"/>
      <c r="F24"/>
      <c r="G24"/>
      <c r="H24"/>
      <c r="I24"/>
    </row>
    <row r="25" spans="1:10" x14ac:dyDescent="0.3">
      <c r="A25" s="84"/>
      <c r="B25" s="84"/>
      <c r="F25"/>
      <c r="G25"/>
      <c r="H25"/>
      <c r="I25"/>
    </row>
    <row r="26" spans="1:10" x14ac:dyDescent="0.3">
      <c r="A26" s="84"/>
      <c r="B26" s="84"/>
      <c r="F26"/>
      <c r="G26"/>
      <c r="H26"/>
      <c r="I26"/>
    </row>
    <row r="27" spans="1:10" x14ac:dyDescent="0.3">
      <c r="A27" s="84"/>
      <c r="B27" s="84"/>
      <c r="F27"/>
      <c r="G27"/>
      <c r="H27"/>
      <c r="I27"/>
    </row>
    <row r="28" spans="1:10" x14ac:dyDescent="0.3">
      <c r="A28" s="84"/>
      <c r="B28" s="84"/>
      <c r="F28"/>
      <c r="G28"/>
      <c r="H28"/>
      <c r="I28"/>
    </row>
    <row r="29" spans="1:10" ht="7.5" customHeight="1" x14ac:dyDescent="0.3">
      <c r="A29" s="84"/>
      <c r="B29" s="84"/>
      <c r="F29"/>
      <c r="G29"/>
      <c r="H29"/>
      <c r="I29"/>
    </row>
    <row r="30" spans="1:10" x14ac:dyDescent="0.3">
      <c r="A30" s="84"/>
      <c r="B30" s="84"/>
      <c r="F30"/>
      <c r="G30"/>
      <c r="H30"/>
      <c r="I30"/>
    </row>
    <row r="31" spans="1:10" x14ac:dyDescent="0.3">
      <c r="A31" s="84"/>
      <c r="B31" s="84"/>
      <c r="F31"/>
      <c r="G31"/>
      <c r="H31"/>
      <c r="I31"/>
    </row>
    <row r="32" spans="1:10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ht="7.5" customHeight="1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ht="7.5" customHeight="1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ht="7.5" customHeight="1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ht="7.5" customHeight="1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ht="7.5" customHeight="1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ht="7.5" customHeight="1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ht="7.5" customHeight="1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ht="7.5" customHeight="1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ht="7.5" customHeight="1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ht="7.5" customHeight="1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ht="7.5" customHeight="1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ht="7.5" customHeight="1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ht="7.5" customHeight="1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ht="7.5" customHeight="1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ht="7.5" customHeight="1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ht="7.5" customHeight="1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ht="7.5" customHeight="1" x14ac:dyDescent="0.3">
      <c r="A306" s="84"/>
      <c r="B306" s="84"/>
      <c r="F306"/>
      <c r="G306"/>
      <c r="H306"/>
      <c r="I306"/>
    </row>
    <row r="307" spans="1:9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ht="7.5" customHeight="1" x14ac:dyDescent="0.3">
      <c r="A310" s="84"/>
      <c r="B310" s="84"/>
      <c r="F310"/>
      <c r="G310"/>
      <c r="H310"/>
      <c r="I310"/>
    </row>
    <row r="311" spans="1:9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ht="7.5" customHeight="1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ht="7.5" customHeight="1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ht="7.5" customHeight="1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ht="7.5" customHeight="1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ht="7.5" customHeight="1" x14ac:dyDescent="0.3">
      <c r="A340" s="84"/>
      <c r="B340" s="84"/>
      <c r="F340"/>
      <c r="G340"/>
      <c r="H340"/>
      <c r="I340"/>
    </row>
    <row r="341" spans="1:9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ht="7.5" customHeight="1" x14ac:dyDescent="0.3">
      <c r="A344" s="84"/>
      <c r="B344" s="84"/>
      <c r="F344"/>
      <c r="G344"/>
      <c r="H344"/>
      <c r="I344"/>
    </row>
    <row r="345" spans="1:9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ht="7.5" customHeight="1" x14ac:dyDescent="0.3">
      <c r="A348" s="84"/>
      <c r="B348" s="84"/>
      <c r="F348"/>
      <c r="G348"/>
      <c r="H348"/>
      <c r="I348"/>
    </row>
    <row r="349" spans="1:9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ht="7.5" customHeight="1" x14ac:dyDescent="0.3">
      <c r="A352" s="84"/>
      <c r="B352" s="84"/>
      <c r="F352"/>
      <c r="G352"/>
      <c r="H352"/>
      <c r="I352"/>
    </row>
    <row r="353" spans="1:9" x14ac:dyDescent="0.3">
      <c r="A353" s="84"/>
      <c r="B353" s="84"/>
      <c r="F353"/>
      <c r="G353"/>
      <c r="H353"/>
      <c r="I353"/>
    </row>
    <row r="354" spans="1:9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ht="7.5" customHeight="1" x14ac:dyDescent="0.3">
      <c r="A356" s="84"/>
      <c r="B356" s="84"/>
      <c r="F356"/>
      <c r="G356"/>
      <c r="H356"/>
      <c r="I356"/>
    </row>
    <row r="357" spans="1:9" x14ac:dyDescent="0.3">
      <c r="A357" s="84"/>
      <c r="B357" s="84"/>
      <c r="F357"/>
      <c r="G357"/>
      <c r="H357"/>
      <c r="I357"/>
    </row>
    <row r="358" spans="1:9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ht="7.5" customHeight="1" x14ac:dyDescent="0.3">
      <c r="A360" s="84"/>
      <c r="B360" s="84"/>
      <c r="F360"/>
      <c r="G360"/>
      <c r="H360"/>
      <c r="I360"/>
    </row>
    <row r="361" spans="1:9" x14ac:dyDescent="0.3">
      <c r="A361" s="84"/>
      <c r="B361" s="84"/>
      <c r="F361"/>
      <c r="G361"/>
      <c r="H361"/>
      <c r="I361"/>
    </row>
    <row r="362" spans="1:9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ht="7.5" customHeight="1" x14ac:dyDescent="0.3">
      <c r="A364" s="84"/>
      <c r="B364" s="84"/>
      <c r="F364"/>
      <c r="G364"/>
      <c r="H364"/>
      <c r="I364"/>
    </row>
    <row r="365" spans="1:9" x14ac:dyDescent="0.3">
      <c r="A365" s="84"/>
      <c r="B365" s="84"/>
      <c r="F365"/>
      <c r="G365"/>
      <c r="H365"/>
      <c r="I365"/>
    </row>
    <row r="366" spans="1:9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ht="7.5" customHeight="1" x14ac:dyDescent="0.3">
      <c r="A369" s="84"/>
      <c r="B369" s="84"/>
      <c r="F369"/>
      <c r="G369"/>
      <c r="H369"/>
      <c r="I369"/>
    </row>
    <row r="370" spans="1:9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ht="7.5" customHeight="1" x14ac:dyDescent="0.3">
      <c r="A373" s="84"/>
      <c r="B373" s="84"/>
      <c r="F373"/>
      <c r="G373"/>
      <c r="H373"/>
      <c r="I373"/>
    </row>
    <row r="374" spans="1:9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x14ac:dyDescent="0.3">
      <c r="A378" s="84"/>
      <c r="B378" s="84"/>
      <c r="F378"/>
      <c r="G378"/>
      <c r="H378"/>
      <c r="I378"/>
    </row>
    <row r="379" spans="1:9" ht="7.5" customHeight="1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x14ac:dyDescent="0.3">
      <c r="A382" s="84"/>
      <c r="B382" s="84"/>
      <c r="F382"/>
      <c r="G382"/>
      <c r="H382"/>
      <c r="I382"/>
    </row>
    <row r="383" spans="1:9" x14ac:dyDescent="0.3">
      <c r="A383" s="84"/>
      <c r="B383" s="84"/>
      <c r="F383"/>
      <c r="G383"/>
      <c r="H383"/>
      <c r="I383"/>
    </row>
    <row r="384" spans="1:9" ht="7.5" customHeight="1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x14ac:dyDescent="0.3">
      <c r="A387" s="84"/>
      <c r="B387" s="84"/>
      <c r="F387"/>
      <c r="G387"/>
      <c r="H387"/>
      <c r="I387"/>
    </row>
    <row r="388" spans="1:9" ht="7.5" customHeight="1" x14ac:dyDescent="0.3">
      <c r="A388" s="84"/>
      <c r="B388" s="84"/>
      <c r="F388"/>
      <c r="G388"/>
      <c r="H388"/>
      <c r="I388"/>
    </row>
    <row r="389" spans="1:9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x14ac:dyDescent="0.3">
      <c r="A392" s="84"/>
      <c r="B392" s="84"/>
      <c r="F392"/>
      <c r="G392"/>
      <c r="H392"/>
      <c r="I392"/>
    </row>
    <row r="393" spans="1:9" ht="7.5" customHeight="1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x14ac:dyDescent="0.3">
      <c r="A396" s="84"/>
      <c r="B396" s="84"/>
      <c r="F396"/>
      <c r="G396"/>
      <c r="H396"/>
      <c r="I396"/>
    </row>
    <row r="397" spans="1:9" ht="7.5" customHeight="1" x14ac:dyDescent="0.3">
      <c r="A397" s="84"/>
      <c r="B397" s="84"/>
      <c r="F397"/>
      <c r="G397"/>
      <c r="H397"/>
      <c r="I397"/>
    </row>
    <row r="398" spans="1:9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ht="7.5" customHeight="1" x14ac:dyDescent="0.3">
      <c r="A401" s="84"/>
      <c r="B401" s="84"/>
      <c r="F401"/>
      <c r="G401"/>
      <c r="H401"/>
      <c r="I401"/>
    </row>
    <row r="402" spans="1:9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ht="7.5" customHeight="1" x14ac:dyDescent="0.3">
      <c r="A406" s="84"/>
      <c r="B406" s="84"/>
      <c r="F406"/>
      <c r="G406"/>
      <c r="H406"/>
      <c r="I406"/>
    </row>
    <row r="407" spans="1:9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x14ac:dyDescent="0.3">
      <c r="A411" s="84"/>
      <c r="B411" s="84"/>
      <c r="F411"/>
      <c r="G411"/>
      <c r="H411"/>
      <c r="I411"/>
    </row>
    <row r="412" spans="1:9" ht="7.5" customHeight="1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x14ac:dyDescent="0.3">
      <c r="A415" s="84"/>
      <c r="B415" s="84"/>
      <c r="F415"/>
      <c r="G415"/>
      <c r="H415"/>
      <c r="I415"/>
    </row>
    <row r="416" spans="1:9" ht="7.5" customHeight="1" x14ac:dyDescent="0.3">
      <c r="A416" s="84"/>
      <c r="B416" s="84"/>
      <c r="F416"/>
      <c r="G416"/>
      <c r="H416"/>
      <c r="I416"/>
    </row>
    <row r="417" spans="1:9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x14ac:dyDescent="0.3">
      <c r="A420" s="84"/>
      <c r="B420" s="84"/>
      <c r="F420"/>
      <c r="G420"/>
      <c r="H420"/>
      <c r="I420"/>
    </row>
    <row r="421" spans="1:9" ht="7.5" customHeight="1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ht="7.5" customHeight="1" x14ac:dyDescent="0.3">
      <c r="A428" s="84"/>
      <c r="B428" s="84"/>
      <c r="F428"/>
      <c r="G428"/>
      <c r="H428"/>
      <c r="I428"/>
    </row>
    <row r="429" spans="1:9" x14ac:dyDescent="0.3">
      <c r="A429" s="84"/>
      <c r="B429" s="84"/>
      <c r="F429"/>
      <c r="G429"/>
      <c r="H429"/>
      <c r="I429"/>
    </row>
    <row r="430" spans="1:9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ht="7.5" customHeight="1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x14ac:dyDescent="0.3">
      <c r="A439" s="84"/>
      <c r="B439" s="84"/>
      <c r="F439"/>
      <c r="G439"/>
      <c r="H439"/>
      <c r="I439"/>
    </row>
    <row r="440" spans="1:9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ht="7.5" customHeight="1" x14ac:dyDescent="0.3">
      <c r="A442" s="84"/>
      <c r="B442" s="84"/>
      <c r="F442"/>
      <c r="G442"/>
      <c r="H442"/>
      <c r="I442"/>
    </row>
  </sheetData>
  <mergeCells count="2">
    <mergeCell ref="A1:D1"/>
    <mergeCell ref="F1:J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B5C7-1B5D-4C26-A365-F72BC3578E7D}">
  <dimension ref="A1:BM264"/>
  <sheetViews>
    <sheetView workbookViewId="0">
      <selection activeCell="F22" sqref="F22"/>
    </sheetView>
  </sheetViews>
  <sheetFormatPr defaultRowHeight="14.4" x14ac:dyDescent="0.3"/>
  <cols>
    <col min="5" max="5" width="11.6640625" customWidth="1"/>
    <col min="8" max="8" width="15.33203125" customWidth="1"/>
    <col min="11" max="11" width="15.6640625" customWidth="1"/>
    <col min="12" max="12" width="16.33203125" customWidth="1"/>
    <col min="13" max="13" width="10.6640625" customWidth="1"/>
    <col min="16" max="16" width="17" customWidth="1"/>
    <col min="19" max="19" width="13.109375" customWidth="1"/>
    <col min="20" max="20" width="14" customWidth="1"/>
    <col min="21" max="21" width="12" customWidth="1"/>
  </cols>
  <sheetData>
    <row r="1" spans="1:5" x14ac:dyDescent="0.3">
      <c r="A1" s="114" t="s">
        <v>104</v>
      </c>
    </row>
    <row r="3" spans="1:5" x14ac:dyDescent="0.3">
      <c r="A3" s="6" t="s">
        <v>143</v>
      </c>
    </row>
    <row r="5" spans="1:5" x14ac:dyDescent="0.3">
      <c r="A5" s="6" t="s">
        <v>105</v>
      </c>
    </row>
    <row r="7" spans="1:5" x14ac:dyDescent="0.3">
      <c r="A7" s="6" t="s">
        <v>390</v>
      </c>
    </row>
    <row r="9" spans="1:5" x14ac:dyDescent="0.3">
      <c r="A9" t="s">
        <v>107</v>
      </c>
    </row>
    <row r="10" spans="1:5" x14ac:dyDescent="0.3">
      <c r="A10" t="s">
        <v>108</v>
      </c>
      <c r="D10">
        <v>7</v>
      </c>
      <c r="E10" t="s">
        <v>6</v>
      </c>
    </row>
    <row r="11" spans="1:5" x14ac:dyDescent="0.3">
      <c r="A11" t="s">
        <v>109</v>
      </c>
      <c r="D11">
        <v>1</v>
      </c>
      <c r="E11" t="s">
        <v>6</v>
      </c>
    </row>
    <row r="12" spans="1:5" x14ac:dyDescent="0.3">
      <c r="A12" t="s">
        <v>110</v>
      </c>
      <c r="D12">
        <v>2</v>
      </c>
      <c r="E12" t="s">
        <v>6</v>
      </c>
    </row>
    <row r="13" spans="1:5" x14ac:dyDescent="0.3">
      <c r="A13" t="s">
        <v>111</v>
      </c>
      <c r="D13" s="115">
        <v>1</v>
      </c>
      <c r="E13" s="115" t="s">
        <v>7</v>
      </c>
    </row>
    <row r="14" spans="1:5" x14ac:dyDescent="0.3">
      <c r="D14" s="116">
        <f>D10*D11*D12*D13</f>
        <v>14</v>
      </c>
      <c r="E14" t="s">
        <v>112</v>
      </c>
    </row>
    <row r="15" spans="1:5" x14ac:dyDescent="0.3">
      <c r="D15" s="116">
        <f>D14/27</f>
        <v>0.51851851851851849</v>
      </c>
      <c r="E15" t="s">
        <v>26</v>
      </c>
    </row>
    <row r="17" spans="1:4" x14ac:dyDescent="0.3">
      <c r="A17" s="6" t="s">
        <v>302</v>
      </c>
    </row>
    <row r="19" spans="1:4" x14ac:dyDescent="0.3">
      <c r="A19" s="6" t="s">
        <v>307</v>
      </c>
    </row>
    <row r="20" spans="1:4" x14ac:dyDescent="0.3">
      <c r="A20" t="s">
        <v>115</v>
      </c>
      <c r="C20">
        <v>225.5</v>
      </c>
      <c r="D20" t="s">
        <v>6</v>
      </c>
    </row>
    <row r="21" spans="1:4" x14ac:dyDescent="0.3">
      <c r="A21" t="s">
        <v>305</v>
      </c>
      <c r="C21">
        <f>2.666+1.5+2.666+0.92+3</f>
        <v>10.752000000000001</v>
      </c>
    </row>
    <row r="22" spans="1:4" x14ac:dyDescent="0.3">
      <c r="A22" t="s">
        <v>306</v>
      </c>
      <c r="C22">
        <v>2</v>
      </c>
      <c r="D22" t="s">
        <v>7</v>
      </c>
    </row>
    <row r="23" spans="1:4" x14ac:dyDescent="0.3">
      <c r="A23" t="s">
        <v>117</v>
      </c>
      <c r="C23">
        <f>C20*C21</f>
        <v>2424.576</v>
      </c>
      <c r="D23" t="s">
        <v>10</v>
      </c>
    </row>
    <row r="24" spans="1:4" x14ac:dyDescent="0.3">
      <c r="C24" s="1">
        <f>ROUNDUP((C23/9),0)</f>
        <v>270</v>
      </c>
      <c r="D24" s="1" t="s">
        <v>8</v>
      </c>
    </row>
    <row r="26" spans="1:4" x14ac:dyDescent="0.3">
      <c r="A26" s="6" t="s">
        <v>328</v>
      </c>
    </row>
    <row r="27" spans="1:4" x14ac:dyDescent="0.3">
      <c r="A27" t="s">
        <v>291</v>
      </c>
    </row>
    <row r="28" spans="1:4" x14ac:dyDescent="0.3">
      <c r="A28" t="s">
        <v>115</v>
      </c>
      <c r="C28">
        <v>24</v>
      </c>
      <c r="D28" t="s">
        <v>6</v>
      </c>
    </row>
    <row r="29" spans="1:4" x14ac:dyDescent="0.3">
      <c r="A29" t="s">
        <v>305</v>
      </c>
      <c r="C29">
        <f>2.666+1.5+2.666+0.92</f>
        <v>7.7520000000000007</v>
      </c>
    </row>
    <row r="30" spans="1:4" x14ac:dyDescent="0.3">
      <c r="A30" t="s">
        <v>306</v>
      </c>
      <c r="C30">
        <v>4</v>
      </c>
      <c r="D30" t="s">
        <v>7</v>
      </c>
    </row>
    <row r="31" spans="1:4" x14ac:dyDescent="0.3">
      <c r="A31" t="s">
        <v>117</v>
      </c>
      <c r="C31">
        <f>C28*C29</f>
        <v>186.048</v>
      </c>
      <c r="D31" t="s">
        <v>10</v>
      </c>
    </row>
    <row r="32" spans="1:4" x14ac:dyDescent="0.3">
      <c r="C32">
        <f>ROUNDUP((C31/9),0)</f>
        <v>21</v>
      </c>
      <c r="D32" t="s">
        <v>8</v>
      </c>
    </row>
    <row r="34" spans="1:4" x14ac:dyDescent="0.3">
      <c r="A34" t="s">
        <v>314</v>
      </c>
    </row>
    <row r="35" spans="1:4" x14ac:dyDescent="0.3">
      <c r="A35" t="s">
        <v>115</v>
      </c>
      <c r="C35">
        <v>20.9</v>
      </c>
      <c r="D35" t="s">
        <v>6</v>
      </c>
    </row>
    <row r="36" spans="1:4" x14ac:dyDescent="0.3">
      <c r="A36" t="s">
        <v>116</v>
      </c>
      <c r="C36">
        <f>3+4</f>
        <v>7</v>
      </c>
      <c r="D36" t="s">
        <v>6</v>
      </c>
    </row>
    <row r="37" spans="1:4" x14ac:dyDescent="0.3">
      <c r="A37" t="s">
        <v>331</v>
      </c>
      <c r="C37">
        <v>4</v>
      </c>
      <c r="D37" t="s">
        <v>7</v>
      </c>
    </row>
    <row r="38" spans="1:4" x14ac:dyDescent="0.3">
      <c r="A38" t="s">
        <v>117</v>
      </c>
      <c r="C38">
        <f>0.5*C35*C36*C37</f>
        <v>292.59999999999997</v>
      </c>
      <c r="D38" t="s">
        <v>10</v>
      </c>
    </row>
    <row r="39" spans="1:4" x14ac:dyDescent="0.3">
      <c r="C39">
        <f>ROUNDUP((C38/9),0)</f>
        <v>33</v>
      </c>
      <c r="D39" t="s">
        <v>8</v>
      </c>
    </row>
    <row r="41" spans="1:4" x14ac:dyDescent="0.3">
      <c r="A41" t="s">
        <v>316</v>
      </c>
    </row>
    <row r="42" spans="1:4" x14ac:dyDescent="0.3">
      <c r="A42" t="s">
        <v>115</v>
      </c>
      <c r="C42">
        <v>47.5</v>
      </c>
      <c r="D42" t="s">
        <v>6</v>
      </c>
    </row>
    <row r="43" spans="1:4" x14ac:dyDescent="0.3">
      <c r="A43" t="s">
        <v>116</v>
      </c>
      <c r="C43">
        <f>3+2+4</f>
        <v>9</v>
      </c>
      <c r="D43" t="s">
        <v>6</v>
      </c>
    </row>
    <row r="44" spans="1:4" x14ac:dyDescent="0.3">
      <c r="A44" t="s">
        <v>315</v>
      </c>
      <c r="C44">
        <v>1</v>
      </c>
      <c r="D44" t="s">
        <v>7</v>
      </c>
    </row>
    <row r="45" spans="1:4" x14ac:dyDescent="0.3">
      <c r="A45" t="s">
        <v>117</v>
      </c>
      <c r="C45">
        <f>0.5*C42*C43*C44</f>
        <v>213.75</v>
      </c>
      <c r="D45" t="s">
        <v>10</v>
      </c>
    </row>
    <row r="46" spans="1:4" x14ac:dyDescent="0.3">
      <c r="C46">
        <f>ROUNDUP((C45/9),0)</f>
        <v>24</v>
      </c>
      <c r="D46" t="s">
        <v>8</v>
      </c>
    </row>
    <row r="48" spans="1:4" x14ac:dyDescent="0.3">
      <c r="A48" t="s">
        <v>317</v>
      </c>
    </row>
    <row r="49" spans="1:4" x14ac:dyDescent="0.3">
      <c r="A49" t="s">
        <v>115</v>
      </c>
      <c r="C49">
        <v>47.5</v>
      </c>
      <c r="D49" t="s">
        <v>6</v>
      </c>
    </row>
    <row r="50" spans="1:4" x14ac:dyDescent="0.3">
      <c r="A50" t="s">
        <v>116</v>
      </c>
      <c r="C50">
        <f>3+2+4</f>
        <v>9</v>
      </c>
      <c r="D50" t="s">
        <v>6</v>
      </c>
    </row>
    <row r="51" spans="1:4" x14ac:dyDescent="0.3">
      <c r="A51" t="s">
        <v>315</v>
      </c>
      <c r="C51">
        <v>1</v>
      </c>
      <c r="D51" t="s">
        <v>7</v>
      </c>
    </row>
    <row r="52" spans="1:4" x14ac:dyDescent="0.3">
      <c r="A52" t="s">
        <v>117</v>
      </c>
      <c r="C52">
        <f>0.5*C49*C50*C51</f>
        <v>213.75</v>
      </c>
      <c r="D52" t="s">
        <v>10</v>
      </c>
    </row>
    <row r="53" spans="1:4" x14ac:dyDescent="0.3">
      <c r="C53">
        <f>ROUNDUP((C52/9),0)</f>
        <v>24</v>
      </c>
      <c r="D53" t="s">
        <v>8</v>
      </c>
    </row>
    <row r="55" spans="1:4" x14ac:dyDescent="0.3">
      <c r="A55" t="s">
        <v>318</v>
      </c>
      <c r="C55" s="1">
        <f>C32+C39+C46+C53</f>
        <v>102</v>
      </c>
      <c r="D55" s="1" t="s">
        <v>8</v>
      </c>
    </row>
    <row r="57" spans="1:4" x14ac:dyDescent="0.3">
      <c r="A57" s="6" t="s">
        <v>330</v>
      </c>
      <c r="B57" s="6"/>
    </row>
    <row r="58" spans="1:4" x14ac:dyDescent="0.3">
      <c r="A58" t="s">
        <v>321</v>
      </c>
      <c r="C58">
        <v>44</v>
      </c>
      <c r="D58" t="s">
        <v>6</v>
      </c>
    </row>
    <row r="59" spans="1:4" x14ac:dyDescent="0.3">
      <c r="A59" t="s">
        <v>322</v>
      </c>
      <c r="C59">
        <f xml:space="preserve"> 3.5+3+3.5+3</f>
        <v>13</v>
      </c>
      <c r="D59" t="s">
        <v>6</v>
      </c>
    </row>
    <row r="60" spans="1:4" x14ac:dyDescent="0.3">
      <c r="A60" t="s">
        <v>323</v>
      </c>
      <c r="C60">
        <f>C58*C59-(4*PI()*1.5^2)</f>
        <v>543.72566611769184</v>
      </c>
      <c r="D60" t="s">
        <v>10</v>
      </c>
    </row>
    <row r="61" spans="1:4" x14ac:dyDescent="0.3">
      <c r="C61">
        <f>ROUNDUP((C60/9),0)</f>
        <v>61</v>
      </c>
      <c r="D61" t="s">
        <v>8</v>
      </c>
    </row>
    <row r="63" spans="1:4" x14ac:dyDescent="0.3">
      <c r="A63" t="s">
        <v>324</v>
      </c>
    </row>
    <row r="64" spans="1:4" x14ac:dyDescent="0.3">
      <c r="A64" t="s">
        <v>326</v>
      </c>
      <c r="C64">
        <f>18-5</f>
        <v>13</v>
      </c>
      <c r="D64" t="s">
        <v>6</v>
      </c>
    </row>
    <row r="65" spans="1:4" x14ac:dyDescent="0.3">
      <c r="A65" t="s">
        <v>325</v>
      </c>
      <c r="C65">
        <f>2*PI()*1.5</f>
        <v>9.4247779607693793</v>
      </c>
      <c r="D65" t="s">
        <v>6</v>
      </c>
    </row>
    <row r="66" spans="1:4" x14ac:dyDescent="0.3">
      <c r="A66" t="s">
        <v>327</v>
      </c>
      <c r="C66">
        <v>4</v>
      </c>
      <c r="D66" t="s">
        <v>7</v>
      </c>
    </row>
    <row r="67" spans="1:4" x14ac:dyDescent="0.3">
      <c r="C67">
        <f>C64*C65*C66</f>
        <v>490.08845396000771</v>
      </c>
      <c r="D67" t="s">
        <v>10</v>
      </c>
    </row>
    <row r="68" spans="1:4" x14ac:dyDescent="0.3">
      <c r="C68">
        <f>ROUNDUP((C67/9),0)</f>
        <v>55</v>
      </c>
      <c r="D68" t="s">
        <v>8</v>
      </c>
    </row>
    <row r="69" spans="1:4" x14ac:dyDescent="0.3">
      <c r="A69" s="6" t="s">
        <v>320</v>
      </c>
    </row>
    <row r="70" spans="1:4" x14ac:dyDescent="0.3">
      <c r="A70" t="s">
        <v>116</v>
      </c>
      <c r="C70">
        <v>3</v>
      </c>
      <c r="D70" t="s">
        <v>6</v>
      </c>
    </row>
    <row r="71" spans="1:4" x14ac:dyDescent="0.3">
      <c r="A71" t="s">
        <v>310</v>
      </c>
      <c r="C71">
        <f>7.5+5.333+7.5+5.333</f>
        <v>25.665999999999997</v>
      </c>
      <c r="D71" t="s">
        <v>6</v>
      </c>
    </row>
    <row r="72" spans="1:4" x14ac:dyDescent="0.3">
      <c r="A72" t="s">
        <v>311</v>
      </c>
      <c r="C72" s="115">
        <v>2</v>
      </c>
      <c r="D72" s="115" t="s">
        <v>7</v>
      </c>
    </row>
    <row r="73" spans="1:4" x14ac:dyDescent="0.3">
      <c r="C73">
        <f>C70*C71*C72</f>
        <v>153.99599999999998</v>
      </c>
      <c r="D73" t="s">
        <v>10</v>
      </c>
    </row>
    <row r="74" spans="1:4" x14ac:dyDescent="0.3">
      <c r="C74">
        <f>ROUNDUP((C73/9),0)</f>
        <v>18</v>
      </c>
      <c r="D74" t="s">
        <v>8</v>
      </c>
    </row>
    <row r="76" spans="1:4" x14ac:dyDescent="0.3">
      <c r="A76" s="6" t="s">
        <v>329</v>
      </c>
      <c r="B76" s="6"/>
    </row>
    <row r="77" spans="1:4" x14ac:dyDescent="0.3">
      <c r="A77" t="s">
        <v>321</v>
      </c>
      <c r="C77">
        <v>43.5</v>
      </c>
      <c r="D77" t="s">
        <v>6</v>
      </c>
    </row>
    <row r="78" spans="1:4" x14ac:dyDescent="0.3">
      <c r="A78" t="s">
        <v>322</v>
      </c>
      <c r="C78">
        <f xml:space="preserve"> 3.5+3+3.5+3</f>
        <v>13</v>
      </c>
      <c r="D78" t="s">
        <v>6</v>
      </c>
    </row>
    <row r="79" spans="1:4" x14ac:dyDescent="0.3">
      <c r="A79" t="s">
        <v>323</v>
      </c>
      <c r="C79">
        <f>C77*C78-(4*PI()*1.5^2)</f>
        <v>537.22566611769184</v>
      </c>
      <c r="D79" t="s">
        <v>10</v>
      </c>
    </row>
    <row r="80" spans="1:4" x14ac:dyDescent="0.3">
      <c r="C80">
        <f>ROUNDUP((C79/9),0)</f>
        <v>60</v>
      </c>
      <c r="D80" t="s">
        <v>8</v>
      </c>
    </row>
    <row r="82" spans="1:5" x14ac:dyDescent="0.3">
      <c r="A82" t="s">
        <v>324</v>
      </c>
    </row>
    <row r="83" spans="1:5" x14ac:dyDescent="0.3">
      <c r="A83" t="s">
        <v>326</v>
      </c>
      <c r="C83">
        <f>25.4-5</f>
        <v>20.399999999999999</v>
      </c>
      <c r="D83" t="s">
        <v>6</v>
      </c>
    </row>
    <row r="84" spans="1:5" x14ac:dyDescent="0.3">
      <c r="A84" t="s">
        <v>325</v>
      </c>
      <c r="C84">
        <f>2*PI()*1.5</f>
        <v>9.4247779607693793</v>
      </c>
      <c r="D84" t="s">
        <v>6</v>
      </c>
    </row>
    <row r="85" spans="1:5" x14ac:dyDescent="0.3">
      <c r="A85" t="s">
        <v>327</v>
      </c>
      <c r="C85">
        <v>4</v>
      </c>
      <c r="D85" t="s">
        <v>7</v>
      </c>
    </row>
    <row r="86" spans="1:5" x14ac:dyDescent="0.3">
      <c r="C86">
        <f>C83*C84*C85</f>
        <v>769.06188159878127</v>
      </c>
      <c r="D86" t="s">
        <v>10</v>
      </c>
    </row>
    <row r="87" spans="1:5" x14ac:dyDescent="0.3">
      <c r="C87">
        <f>ROUNDUP((C86/9),0)</f>
        <v>86</v>
      </c>
      <c r="D87" t="s">
        <v>8</v>
      </c>
    </row>
    <row r="89" spans="1:5" x14ac:dyDescent="0.3">
      <c r="A89" t="s">
        <v>332</v>
      </c>
      <c r="C89" s="1">
        <f>C61+C68+C74+C80+C87</f>
        <v>280</v>
      </c>
      <c r="D89" s="1" t="s">
        <v>8</v>
      </c>
    </row>
    <row r="90" spans="1:5" x14ac:dyDescent="0.3">
      <c r="A90" t="s">
        <v>333</v>
      </c>
      <c r="D90">
        <f>C17+C24+C55+C89</f>
        <v>652</v>
      </c>
      <c r="E90" t="s">
        <v>8</v>
      </c>
    </row>
    <row r="93" spans="1:5" x14ac:dyDescent="0.3">
      <c r="A93" s="6" t="s">
        <v>118</v>
      </c>
    </row>
    <row r="95" spans="1:5" x14ac:dyDescent="0.3">
      <c r="A95" t="s">
        <v>114</v>
      </c>
    </row>
    <row r="96" spans="1:5" x14ac:dyDescent="0.3">
      <c r="A96" t="s">
        <v>115</v>
      </c>
    </row>
    <row r="97" spans="1:11" x14ac:dyDescent="0.3">
      <c r="A97" t="s">
        <v>116</v>
      </c>
    </row>
    <row r="98" spans="1:11" x14ac:dyDescent="0.3">
      <c r="A98" t="s">
        <v>117</v>
      </c>
      <c r="C98" s="117">
        <f>C96*C97</f>
        <v>0</v>
      </c>
      <c r="D98" t="s">
        <v>10</v>
      </c>
    </row>
    <row r="99" spans="1:11" x14ac:dyDescent="0.3">
      <c r="C99">
        <f>C98/9</f>
        <v>0</v>
      </c>
      <c r="D99" t="s">
        <v>8</v>
      </c>
    </row>
    <row r="102" spans="1:11" x14ac:dyDescent="0.3">
      <c r="A102" s="6" t="s">
        <v>119</v>
      </c>
    </row>
    <row r="104" spans="1:11" x14ac:dyDescent="0.3">
      <c r="A104" t="s">
        <v>120</v>
      </c>
      <c r="D104" t="s">
        <v>6</v>
      </c>
    </row>
    <row r="105" spans="1:11" x14ac:dyDescent="0.3">
      <c r="A105" t="s">
        <v>121</v>
      </c>
      <c r="D105" t="s">
        <v>6</v>
      </c>
    </row>
    <row r="106" spans="1:11" x14ac:dyDescent="0.3">
      <c r="A106" t="s">
        <v>117</v>
      </c>
      <c r="C106">
        <v>7575</v>
      </c>
      <c r="D106" t="s">
        <v>246</v>
      </c>
      <c r="F106">
        <v>16095</v>
      </c>
    </row>
    <row r="107" spans="1:11" x14ac:dyDescent="0.3">
      <c r="C107">
        <f>C106/9</f>
        <v>841.66666666666663</v>
      </c>
      <c r="D107" t="s">
        <v>8</v>
      </c>
    </row>
    <row r="111" spans="1:11" ht="14.85" customHeight="1" x14ac:dyDescent="0.3">
      <c r="A111" s="282" t="s">
        <v>144</v>
      </c>
      <c r="B111" s="282"/>
      <c r="C111" s="282"/>
      <c r="D111" s="282"/>
      <c r="E111" s="282"/>
      <c r="F111" s="282"/>
      <c r="G111" s="282"/>
      <c r="H111" s="282"/>
      <c r="I111" s="282"/>
      <c r="J111" s="282"/>
    </row>
    <row r="112" spans="1:11" x14ac:dyDescent="0.3">
      <c r="A112" s="282"/>
      <c r="B112" s="282"/>
      <c r="C112" s="282"/>
      <c r="D112" s="282"/>
      <c r="E112" s="282"/>
      <c r="F112" s="282"/>
      <c r="G112" s="282"/>
      <c r="H112" s="282"/>
      <c r="I112" s="282"/>
      <c r="J112" s="282"/>
      <c r="K112" s="120" t="s">
        <v>145</v>
      </c>
    </row>
    <row r="113" spans="1:64" x14ac:dyDescent="0.3">
      <c r="A113" s="282"/>
      <c r="B113" s="282"/>
      <c r="C113" s="282"/>
      <c r="D113" s="282"/>
      <c r="E113" s="282"/>
      <c r="F113" s="282"/>
      <c r="G113" s="282"/>
      <c r="H113" s="282"/>
      <c r="I113" s="282"/>
      <c r="J113" s="282"/>
    </row>
    <row r="114" spans="1:64" ht="15.6" x14ac:dyDescent="0.3">
      <c r="H114" t="s">
        <v>146</v>
      </c>
      <c r="L114" s="121" t="s">
        <v>147</v>
      </c>
      <c r="M114" s="121"/>
      <c r="N114" s="121"/>
      <c r="O114" s="121"/>
      <c r="P114" s="121" t="s">
        <v>148</v>
      </c>
      <c r="Q114" s="121">
        <f>2*(2.5+72+2.5)+(3*18)-(2*0.4375)</f>
        <v>207.125</v>
      </c>
      <c r="R114" s="121"/>
      <c r="S114" s="121"/>
      <c r="T114" s="121" t="s">
        <v>149</v>
      </c>
      <c r="U114" s="121"/>
      <c r="V114" s="121"/>
      <c r="W114" s="121"/>
      <c r="AM114" s="122"/>
    </row>
    <row r="115" spans="1:64" ht="106.95" customHeight="1" x14ac:dyDescent="0.3">
      <c r="F115" s="119" t="s">
        <v>389</v>
      </c>
      <c r="G115" t="s">
        <v>388</v>
      </c>
      <c r="H115" s="231" t="s">
        <v>377</v>
      </c>
      <c r="I115" s="232">
        <f>2*35.6+(3*12)-(2*0.6)</f>
        <v>106</v>
      </c>
      <c r="J115" s="232" t="s">
        <v>150</v>
      </c>
      <c r="K115" s="231"/>
      <c r="L115" s="240" t="s">
        <v>385</v>
      </c>
      <c r="M115" s="241">
        <f>2*0.5+(13.5-12)</f>
        <v>2.5</v>
      </c>
      <c r="N115" s="241" t="s">
        <v>150</v>
      </c>
      <c r="O115" s="242" t="s">
        <v>152</v>
      </c>
      <c r="P115" s="251" t="s">
        <v>252</v>
      </c>
      <c r="Q115" s="252">
        <f>2*(1+2.375+0.5*(27+60)+2.375)+(4*20)-(2*0.625)</f>
        <v>177.25</v>
      </c>
      <c r="R115" s="253" t="s">
        <v>150</v>
      </c>
      <c r="S115" s="251"/>
      <c r="T115" s="260" t="s">
        <v>272</v>
      </c>
      <c r="U115" s="261">
        <f>2*(13.5+25+13.5)+4*(10.5+10+21.5+10)</f>
        <v>312</v>
      </c>
      <c r="V115" s="261" t="s">
        <v>150</v>
      </c>
      <c r="W115" s="262"/>
      <c r="X115" s="125"/>
    </row>
    <row r="116" spans="1:64" ht="100.8" x14ac:dyDescent="0.3">
      <c r="B116" s="126">
        <v>514</v>
      </c>
      <c r="C116" s="127" t="s">
        <v>153</v>
      </c>
      <c r="D116" s="125" t="s">
        <v>80</v>
      </c>
      <c r="E116" s="126" t="s">
        <v>154</v>
      </c>
      <c r="F116" s="128">
        <f>T134</f>
        <v>13061.711710091286</v>
      </c>
      <c r="G116" s="225">
        <f>T136</f>
        <v>1467.9245273333336</v>
      </c>
      <c r="H116" s="233"/>
      <c r="I116" s="232">
        <f>I115/12</f>
        <v>8.8333333333333339</v>
      </c>
      <c r="J116" s="232" t="s">
        <v>155</v>
      </c>
      <c r="K116" s="234"/>
      <c r="L116" s="243"/>
      <c r="M116" s="241">
        <f>M115/12</f>
        <v>0.20833333333333334</v>
      </c>
      <c r="N116" s="241" t="s">
        <v>155</v>
      </c>
      <c r="O116" s="244"/>
      <c r="P116" s="254" t="s">
        <v>270</v>
      </c>
      <c r="Q116" s="252">
        <f>Q115/12</f>
        <v>14.770833333333334</v>
      </c>
      <c r="R116" s="253" t="s">
        <v>155</v>
      </c>
      <c r="S116" s="255"/>
      <c r="T116" s="263" t="s">
        <v>271</v>
      </c>
      <c r="U116" s="261">
        <f>U115/12</f>
        <v>26</v>
      </c>
      <c r="V116" s="261" t="s">
        <v>155</v>
      </c>
      <c r="W116" s="264"/>
      <c r="X116" s="126"/>
    </row>
    <row r="117" spans="1:64" ht="129.6" x14ac:dyDescent="0.3">
      <c r="B117" s="126">
        <v>514</v>
      </c>
      <c r="C117" s="127" t="s">
        <v>157</v>
      </c>
      <c r="D117" s="125" t="s">
        <v>158</v>
      </c>
      <c r="E117" s="126" t="s">
        <v>154</v>
      </c>
      <c r="F117" s="128">
        <f>T134</f>
        <v>13061.711710091286</v>
      </c>
      <c r="G117" s="225">
        <f>T136</f>
        <v>1467.9245273333336</v>
      </c>
      <c r="H117" s="232" t="s">
        <v>159</v>
      </c>
      <c r="I117" s="232">
        <f>0.75+223.5+0.75</f>
        <v>225</v>
      </c>
      <c r="J117" s="232" t="s">
        <v>155</v>
      </c>
      <c r="K117" s="235"/>
      <c r="L117" s="245" t="s">
        <v>250</v>
      </c>
      <c r="M117" s="241">
        <v>43</v>
      </c>
      <c r="N117" s="246" t="s">
        <v>155</v>
      </c>
      <c r="O117" s="247"/>
      <c r="P117" s="252" t="s">
        <v>254</v>
      </c>
      <c r="Q117" s="252">
        <v>42.2</v>
      </c>
      <c r="R117" s="253" t="s">
        <v>155</v>
      </c>
      <c r="S117" s="253"/>
      <c r="T117" s="261" t="s">
        <v>386</v>
      </c>
      <c r="U117" s="261">
        <v>12.6</v>
      </c>
      <c r="V117" s="261" t="s">
        <v>155</v>
      </c>
      <c r="W117" s="261"/>
    </row>
    <row r="118" spans="1:64" ht="144" x14ac:dyDescent="0.3">
      <c r="B118" s="126">
        <v>514</v>
      </c>
      <c r="C118" s="127" t="s">
        <v>161</v>
      </c>
      <c r="D118" s="125" t="s">
        <v>162</v>
      </c>
      <c r="E118" s="126" t="s">
        <v>154</v>
      </c>
      <c r="F118" s="128">
        <f>T134</f>
        <v>13061.711710091286</v>
      </c>
      <c r="G118" s="225">
        <f>T136</f>
        <v>1467.9245273333336</v>
      </c>
      <c r="H118" s="236" t="s">
        <v>163</v>
      </c>
      <c r="I118" s="237" t="s">
        <v>263</v>
      </c>
      <c r="J118" s="238"/>
      <c r="K118" s="236"/>
      <c r="L118" s="248" t="s">
        <v>163</v>
      </c>
      <c r="M118" s="249" t="s">
        <v>264</v>
      </c>
      <c r="N118" s="250"/>
      <c r="O118" s="250"/>
      <c r="P118" s="256" t="s">
        <v>163</v>
      </c>
      <c r="Q118" s="257" t="s">
        <v>253</v>
      </c>
      <c r="R118" s="258"/>
      <c r="S118" s="259"/>
      <c r="T118" s="265" t="s">
        <v>163</v>
      </c>
      <c r="U118" s="266" t="s">
        <v>273</v>
      </c>
      <c r="V118" s="267"/>
      <c r="W118" s="265"/>
      <c r="X118" s="134"/>
      <c r="Y118" s="283" t="s">
        <v>164</v>
      </c>
      <c r="Z118" s="284"/>
      <c r="AA118" s="284"/>
      <c r="AB118" s="284"/>
      <c r="AC118" s="284"/>
      <c r="AD118" s="284"/>
      <c r="AE118" s="284"/>
      <c r="AF118" s="285"/>
      <c r="AH118" s="201" t="s">
        <v>265</v>
      </c>
      <c r="AI118" s="156"/>
      <c r="AJ118" s="156"/>
      <c r="AK118" s="156"/>
      <c r="AL118" s="156"/>
      <c r="AM118" s="156" t="s">
        <v>165</v>
      </c>
      <c r="AN118" s="156"/>
      <c r="AO118" s="199">
        <v>8.1999999999999993</v>
      </c>
      <c r="AP118" s="200" t="s">
        <v>166</v>
      </c>
      <c r="AQ118" s="157"/>
      <c r="AT118" s="201" t="s">
        <v>266</v>
      </c>
      <c r="AU118" s="156"/>
      <c r="AV118" s="156"/>
      <c r="AW118" s="156"/>
      <c r="AX118" s="156"/>
      <c r="AY118" s="156" t="s">
        <v>165</v>
      </c>
      <c r="AZ118" s="156"/>
      <c r="BA118" s="199">
        <v>8.1999999999999993</v>
      </c>
      <c r="BB118" s="200" t="s">
        <v>166</v>
      </c>
      <c r="BC118" s="157"/>
    </row>
    <row r="119" spans="1:64" ht="129.6" x14ac:dyDescent="0.3">
      <c r="B119" s="126">
        <v>514</v>
      </c>
      <c r="C119" s="127" t="s">
        <v>167</v>
      </c>
      <c r="D119" s="125" t="s">
        <v>168</v>
      </c>
      <c r="E119" s="126" t="s">
        <v>154</v>
      </c>
      <c r="F119" s="128">
        <f>T134</f>
        <v>13061.711710091286</v>
      </c>
      <c r="G119" s="225">
        <f>T136</f>
        <v>1467.9245273333336</v>
      </c>
      <c r="H119" s="232" t="s">
        <v>169</v>
      </c>
      <c r="I119" s="232">
        <f>I117*I116</f>
        <v>1987.5000000000002</v>
      </c>
      <c r="J119" s="232" t="s">
        <v>170</v>
      </c>
      <c r="K119" s="232"/>
      <c r="L119" s="241" t="s">
        <v>169</v>
      </c>
      <c r="M119" s="241">
        <f>M117*M116</f>
        <v>8.9583333333333339</v>
      </c>
      <c r="N119" s="246" t="s">
        <v>170</v>
      </c>
      <c r="O119" s="247"/>
      <c r="P119" s="252" t="s">
        <v>169</v>
      </c>
      <c r="Q119" s="252">
        <f>Q117*Q116</f>
        <v>623.32916666666677</v>
      </c>
      <c r="R119" s="253" t="s">
        <v>170</v>
      </c>
      <c r="S119" s="253"/>
      <c r="T119" s="268" t="s">
        <v>387</v>
      </c>
      <c r="U119" s="261">
        <f>U117*U116+(8*3.67*0.833)+(4.33*6.5)</f>
        <v>380.20187999999996</v>
      </c>
      <c r="V119" s="261" t="s">
        <v>170</v>
      </c>
      <c r="W119" s="261"/>
      <c r="X119" s="138"/>
      <c r="Y119" s="175"/>
      <c r="Z119" s="135" t="s">
        <v>171</v>
      </c>
      <c r="AA119" s="202">
        <v>6.96</v>
      </c>
      <c r="AB119" s="202" t="s">
        <v>155</v>
      </c>
      <c r="AC119" s="202"/>
      <c r="AD119" s="135"/>
      <c r="AE119" s="135"/>
      <c r="AF119" s="137"/>
      <c r="AH119" s="286" t="s">
        <v>164</v>
      </c>
      <c r="AI119" s="287"/>
      <c r="AJ119" s="287"/>
      <c r="AK119" s="287"/>
      <c r="AL119" s="287"/>
      <c r="AM119" s="287"/>
      <c r="AN119" s="287"/>
      <c r="AQ119" s="140"/>
      <c r="AT119" s="286" t="s">
        <v>164</v>
      </c>
      <c r="AU119" s="287"/>
      <c r="AV119" s="287"/>
      <c r="AW119" s="287"/>
      <c r="AX119" s="287"/>
      <c r="AY119" s="287"/>
      <c r="AZ119" s="287"/>
      <c r="BC119" s="140"/>
    </row>
    <row r="120" spans="1:64" ht="130.19999999999999" thickBot="1" x14ac:dyDescent="0.4">
      <c r="B120" s="126">
        <v>514</v>
      </c>
      <c r="C120" s="127" t="s">
        <v>172</v>
      </c>
      <c r="D120" s="141" t="s">
        <v>173</v>
      </c>
      <c r="E120" s="126" t="s">
        <v>174</v>
      </c>
      <c r="F120" s="142">
        <f>ROUNDUP(J121*J123/60,0)</f>
        <v>19</v>
      </c>
      <c r="G120" s="230">
        <f>ROUNDUP(54.8/60,0)</f>
        <v>1</v>
      </c>
      <c r="H120" s="239" t="s">
        <v>175</v>
      </c>
      <c r="I120" s="143">
        <f>I119*1.1</f>
        <v>2186.2500000000005</v>
      </c>
      <c r="J120" s="239" t="s">
        <v>170</v>
      </c>
      <c r="K120" s="239"/>
      <c r="L120" s="241" t="s">
        <v>175</v>
      </c>
      <c r="M120" s="180">
        <f>M119*1.1</f>
        <v>9.8541666666666679</v>
      </c>
      <c r="N120" s="246" t="s">
        <v>170</v>
      </c>
      <c r="O120" s="247"/>
      <c r="P120" s="252" t="s">
        <v>175</v>
      </c>
      <c r="Q120" s="217">
        <f>Q119*1.1</f>
        <v>685.6620833333335</v>
      </c>
      <c r="R120" s="253" t="s">
        <v>170</v>
      </c>
      <c r="S120" s="253"/>
      <c r="T120" s="261" t="s">
        <v>274</v>
      </c>
      <c r="U120" s="226">
        <f>U119*1.3</f>
        <v>494.26244399999996</v>
      </c>
      <c r="V120" s="261" t="s">
        <v>170</v>
      </c>
      <c r="W120" s="261"/>
      <c r="X120" s="138"/>
      <c r="Y120" s="175" t="s">
        <v>176</v>
      </c>
      <c r="Z120" s="176" t="s">
        <v>177</v>
      </c>
      <c r="AA120" s="135">
        <f>6.96*12</f>
        <v>83.52</v>
      </c>
      <c r="AB120" s="135" t="s">
        <v>150</v>
      </c>
      <c r="AC120" s="135"/>
      <c r="AD120" s="136"/>
      <c r="AE120" s="135"/>
      <c r="AF120" s="137"/>
      <c r="AH120" s="188"/>
      <c r="AI120" s="182"/>
      <c r="AJ120" s="182" t="s">
        <v>178</v>
      </c>
      <c r="AK120" s="182" t="s">
        <v>179</v>
      </c>
      <c r="AL120" s="182" t="s">
        <v>180</v>
      </c>
      <c r="AM120" s="182"/>
      <c r="AN120" s="182"/>
      <c r="AO120" s="145" t="s">
        <v>181</v>
      </c>
      <c r="AP120">
        <v>1.57</v>
      </c>
      <c r="AQ120" s="140" t="s">
        <v>150</v>
      </c>
      <c r="AT120" s="188"/>
      <c r="AU120" s="182"/>
      <c r="AV120" s="182" t="s">
        <v>178</v>
      </c>
      <c r="AW120" s="182" t="s">
        <v>179</v>
      </c>
      <c r="AX120" s="182" t="s">
        <v>180</v>
      </c>
      <c r="AY120" s="182"/>
      <c r="AZ120" s="182"/>
      <c r="BA120" s="145" t="s">
        <v>181</v>
      </c>
      <c r="BB120">
        <v>1.57</v>
      </c>
      <c r="BC120" s="140" t="s">
        <v>150</v>
      </c>
    </row>
    <row r="121" spans="1:64" ht="57.6" x14ac:dyDescent="0.3">
      <c r="B121" s="126">
        <v>514</v>
      </c>
      <c r="C121" s="146">
        <v>10000</v>
      </c>
      <c r="D121" s="141" t="s">
        <v>84</v>
      </c>
      <c r="E121" s="126" t="s">
        <v>7</v>
      </c>
      <c r="F121" s="147">
        <f>ROUNDUP(MAX(F116/1200,(J121*J123/150)),0)</f>
        <v>11</v>
      </c>
      <c r="G121" s="230">
        <f>ROUNDUP(MAX(G116/1200,(54.8/150)),0)</f>
        <v>2</v>
      </c>
      <c r="H121" s="148" t="s">
        <v>182</v>
      </c>
      <c r="I121" s="149"/>
      <c r="J121" s="28">
        <f>I117+(M117+Q117+U117)*0</f>
        <v>225</v>
      </c>
      <c r="K121" s="29" t="s">
        <v>155</v>
      </c>
      <c r="Y121" s="175"/>
      <c r="Z121" s="203" t="s">
        <v>183</v>
      </c>
      <c r="AA121" s="135">
        <f>30-2</f>
        <v>28</v>
      </c>
      <c r="AB121" s="135" t="s">
        <v>150</v>
      </c>
      <c r="AC121" s="135"/>
      <c r="AD121" s="136"/>
      <c r="AE121" s="135"/>
      <c r="AF121" s="137"/>
      <c r="AH121" s="188"/>
      <c r="AI121" s="182" t="s">
        <v>171</v>
      </c>
      <c r="AJ121" s="182">
        <f>10+(1.125/12)</f>
        <v>10.09375</v>
      </c>
      <c r="AK121" s="182">
        <f>AJ121/3</f>
        <v>3.3645833333333335</v>
      </c>
      <c r="AL121" s="189">
        <f>AJ121/6</f>
        <v>1.6822916666666667</v>
      </c>
      <c r="AM121" s="182"/>
      <c r="AN121" s="182"/>
      <c r="AO121" t="s">
        <v>150</v>
      </c>
      <c r="AQ121" s="140"/>
      <c r="AT121" s="188"/>
      <c r="AU121" s="182" t="s">
        <v>171</v>
      </c>
      <c r="AV121" s="182">
        <v>0</v>
      </c>
      <c r="AW121" s="182">
        <f>AV121/3</f>
        <v>0</v>
      </c>
      <c r="AX121" s="182">
        <f>AV121/6</f>
        <v>0</v>
      </c>
      <c r="AY121" s="182"/>
      <c r="AZ121" s="182"/>
      <c r="BA121" t="s">
        <v>150</v>
      </c>
      <c r="BC121" s="140"/>
    </row>
    <row r="122" spans="1:64" x14ac:dyDescent="0.3">
      <c r="H122" s="150" t="s">
        <v>184</v>
      </c>
      <c r="I122" s="151"/>
      <c r="J122" s="152">
        <f>(I120+M120+(Q120+U120)*0)</f>
        <v>2196.104166666667</v>
      </c>
      <c r="K122" s="153" t="s">
        <v>170</v>
      </c>
      <c r="M122" t="s">
        <v>185</v>
      </c>
      <c r="N122" s="154">
        <f>BH129</f>
        <v>0</v>
      </c>
      <c r="O122" t="s">
        <v>186</v>
      </c>
      <c r="Y122" s="175"/>
      <c r="Z122" s="135"/>
      <c r="AA122" s="135"/>
      <c r="AB122" s="135"/>
      <c r="AC122" s="135"/>
      <c r="AD122" s="135"/>
      <c r="AE122" s="135"/>
      <c r="AF122" s="137"/>
      <c r="AH122" s="138" t="s">
        <v>268</v>
      </c>
      <c r="AI122" s="182" t="s">
        <v>187</v>
      </c>
      <c r="AJ122" s="182">
        <v>36</v>
      </c>
      <c r="AK122" s="146" t="s">
        <v>150</v>
      </c>
      <c r="AL122" s="189"/>
      <c r="AM122" s="182"/>
      <c r="AN122" s="182"/>
      <c r="AO122" t="s">
        <v>150</v>
      </c>
      <c r="AQ122" s="140"/>
      <c r="AT122" s="138" t="s">
        <v>268</v>
      </c>
      <c r="AU122" s="182" t="s">
        <v>187</v>
      </c>
      <c r="AV122" s="182">
        <v>0</v>
      </c>
      <c r="AW122" s="146" t="s">
        <v>150</v>
      </c>
      <c r="AX122" s="182"/>
      <c r="AY122" s="182"/>
      <c r="AZ122" s="182"/>
      <c r="BA122" t="s">
        <v>150</v>
      </c>
      <c r="BC122" s="140"/>
      <c r="BE122" s="155"/>
      <c r="BF122" s="156"/>
      <c r="BG122" s="156"/>
      <c r="BH122" s="156"/>
      <c r="BI122" s="156"/>
      <c r="BJ122" s="156"/>
      <c r="BK122" s="156"/>
      <c r="BL122" s="157"/>
    </row>
    <row r="123" spans="1:64" ht="28.8" x14ac:dyDescent="0.3">
      <c r="H123" s="158" t="s">
        <v>188</v>
      </c>
      <c r="I123" s="159"/>
      <c r="J123" s="9">
        <v>5</v>
      </c>
      <c r="K123" s="104"/>
      <c r="M123" t="s">
        <v>189</v>
      </c>
      <c r="N123" s="154">
        <f>BL149</f>
        <v>138.23007675795088</v>
      </c>
      <c r="O123" t="s">
        <v>186</v>
      </c>
      <c r="R123" s="9" t="s">
        <v>190</v>
      </c>
      <c r="S123" s="9" t="s">
        <v>191</v>
      </c>
      <c r="T123" s="9" t="s">
        <v>192</v>
      </c>
      <c r="U123" s="179" t="s">
        <v>269</v>
      </c>
      <c r="Y123" s="175"/>
      <c r="Z123" s="135"/>
      <c r="AA123" s="135"/>
      <c r="AB123" s="135"/>
      <c r="AC123" s="135"/>
      <c r="AD123" s="135"/>
      <c r="AE123" s="135"/>
      <c r="AF123" s="137"/>
      <c r="AH123" s="188"/>
      <c r="AI123" s="182"/>
      <c r="AJ123" s="182">
        <f>AJ122/12</f>
        <v>3</v>
      </c>
      <c r="AK123" s="146" t="s">
        <v>155</v>
      </c>
      <c r="AL123" s="189">
        <f>AI127^2+AI130^2</f>
        <v>18.818890451388889</v>
      </c>
      <c r="AM123" s="182"/>
      <c r="AN123" s="189">
        <f>AI127^2+AJ130^2</f>
        <v>10.328574696180555</v>
      </c>
      <c r="AO123" t="s">
        <v>150</v>
      </c>
      <c r="AQ123" s="140"/>
      <c r="AT123" s="188"/>
      <c r="AU123" s="182"/>
      <c r="AV123" s="182">
        <f>AV122/12</f>
        <v>0</v>
      </c>
      <c r="AW123" s="146" t="s">
        <v>155</v>
      </c>
      <c r="AX123" s="182">
        <f>AU127^2+AU130^2</f>
        <v>6.8469444444444444E-2</v>
      </c>
      <c r="AY123" s="182"/>
      <c r="AZ123" s="189">
        <f>AU127^2+AV130^2</f>
        <v>6.8469444444444444E-2</v>
      </c>
      <c r="BA123" t="s">
        <v>150</v>
      </c>
      <c r="BC123" s="140"/>
      <c r="BE123" s="138"/>
      <c r="BG123" t="s">
        <v>194</v>
      </c>
      <c r="BL123" s="140"/>
    </row>
    <row r="124" spans="1:64" ht="45.3" customHeight="1" thickBot="1" x14ac:dyDescent="0.35">
      <c r="H124" s="160" t="s">
        <v>195</v>
      </c>
      <c r="I124" s="161"/>
      <c r="J124" s="162">
        <f>J122*J123</f>
        <v>10980.520833333336</v>
      </c>
      <c r="K124" s="102" t="s">
        <v>170</v>
      </c>
      <c r="L124" s="224"/>
      <c r="R124" s="9" t="s">
        <v>196</v>
      </c>
      <c r="S124" s="9">
        <v>1.76</v>
      </c>
      <c r="T124" s="9">
        <v>7.84</v>
      </c>
      <c r="U124" s="9">
        <v>7.84</v>
      </c>
      <c r="Y124" s="175"/>
      <c r="Z124" s="135"/>
      <c r="AA124" s="135"/>
      <c r="AB124" s="135"/>
      <c r="AC124" s="135"/>
      <c r="AD124" s="135"/>
      <c r="AE124" s="135"/>
      <c r="AF124" s="137"/>
      <c r="AH124" s="188"/>
      <c r="AI124" s="182"/>
      <c r="AJ124" s="182"/>
      <c r="AK124" s="146"/>
      <c r="AL124" s="182"/>
      <c r="AM124" s="182"/>
      <c r="AN124" s="182"/>
      <c r="AQ124" s="140"/>
      <c r="AT124" s="188"/>
      <c r="AU124" s="182"/>
      <c r="AV124" s="182"/>
      <c r="AW124" s="146"/>
      <c r="AX124" s="182"/>
      <c r="AY124" s="182"/>
      <c r="AZ124" s="182"/>
      <c r="BC124" s="140"/>
      <c r="BE124" s="138"/>
      <c r="BF124" t="s">
        <v>197</v>
      </c>
      <c r="BG124" t="s">
        <v>198</v>
      </c>
      <c r="BH124">
        <f>(BF131*BE133)+(BL133*BI130)+(2*(BE133-BL133)*BI130/2)</f>
        <v>798</v>
      </c>
      <c r="BI124" t="s">
        <v>199</v>
      </c>
      <c r="BL124" s="140"/>
    </row>
    <row r="125" spans="1:64" x14ac:dyDescent="0.3">
      <c r="H125" s="119"/>
      <c r="R125" s="9" t="s">
        <v>200</v>
      </c>
      <c r="S125" s="9">
        <v>10</v>
      </c>
      <c r="T125" s="9">
        <v>5</v>
      </c>
      <c r="U125" s="9">
        <v>10</v>
      </c>
      <c r="Y125" s="175"/>
      <c r="Z125" s="135">
        <f>(Z126)/12</f>
        <v>2.3333333333333335</v>
      </c>
      <c r="AA125" s="135" t="s">
        <v>6</v>
      </c>
      <c r="AB125" s="135"/>
      <c r="AC125" s="135"/>
      <c r="AD125" s="135"/>
      <c r="AE125" s="135"/>
      <c r="AF125" s="137"/>
      <c r="AH125" s="188"/>
      <c r="AI125" s="182"/>
      <c r="AJ125" s="182"/>
      <c r="AK125" s="182"/>
      <c r="AL125" s="182"/>
      <c r="AM125" s="182"/>
      <c r="AN125" s="182"/>
      <c r="AP125">
        <v>1.333</v>
      </c>
      <c r="AQ125" s="140" t="s">
        <v>201</v>
      </c>
      <c r="AT125" s="188"/>
      <c r="AU125" s="182"/>
      <c r="AV125" s="182"/>
      <c r="AW125" s="182"/>
      <c r="AX125" s="182"/>
      <c r="AY125" s="182"/>
      <c r="AZ125" s="182"/>
      <c r="BB125">
        <v>1.333</v>
      </c>
      <c r="BC125" s="140" t="s">
        <v>201</v>
      </c>
      <c r="BE125" s="138"/>
      <c r="BF125" t="s">
        <v>202</v>
      </c>
      <c r="BG125" t="s">
        <v>198</v>
      </c>
      <c r="BH125">
        <f>0</f>
        <v>0</v>
      </c>
      <c r="BI125" t="s">
        <v>199</v>
      </c>
      <c r="BL125" s="140"/>
    </row>
    <row r="126" spans="1:64" ht="38.4" x14ac:dyDescent="0.3">
      <c r="H126" s="155" t="s">
        <v>203</v>
      </c>
      <c r="I126" s="156"/>
      <c r="J126" s="156">
        <f>2*(6*72)/144</f>
        <v>6</v>
      </c>
      <c r="K126" s="157" t="s">
        <v>186</v>
      </c>
      <c r="L126" s="155" t="s">
        <v>381</v>
      </c>
      <c r="M126" s="156"/>
      <c r="N126" s="156">
        <f>2*(6*72)/144</f>
        <v>6</v>
      </c>
      <c r="O126" s="157" t="s">
        <v>186</v>
      </c>
      <c r="R126" s="9" t="s">
        <v>204</v>
      </c>
      <c r="S126" s="9">
        <f>S124*S125</f>
        <v>17.600000000000001</v>
      </c>
      <c r="T126" s="9">
        <f>T124*T125</f>
        <v>39.200000000000003</v>
      </c>
      <c r="U126" s="9">
        <f>U124*U125</f>
        <v>78.400000000000006</v>
      </c>
      <c r="Y126" s="175"/>
      <c r="Z126" s="135">
        <f>AA121</f>
        <v>28</v>
      </c>
      <c r="AA126" s="135"/>
      <c r="AB126" s="135"/>
      <c r="AC126" s="135"/>
      <c r="AD126" s="135">
        <f>(SQRT((AB129/2)^2+(Z125)^2))</f>
        <v>4.189850169689179</v>
      </c>
      <c r="AE126" s="135" t="s">
        <v>6</v>
      </c>
      <c r="AF126" s="137"/>
      <c r="AH126" s="188"/>
      <c r="AI126" s="182"/>
      <c r="AJ126" s="229">
        <f>SQRT(AN123)</f>
        <v>3.2138099969009608</v>
      </c>
      <c r="AK126" s="189"/>
      <c r="AL126" s="182"/>
      <c r="AM126" s="227">
        <f>AH127</f>
        <v>4.3380745096631168</v>
      </c>
      <c r="AN126" s="182"/>
      <c r="AP126" s="116">
        <f>0.33*AP125*2</f>
        <v>0.87978000000000001</v>
      </c>
      <c r="AQ126" s="140" t="s">
        <v>186</v>
      </c>
      <c r="AT126" s="188"/>
      <c r="AU126" s="182"/>
      <c r="AV126" s="189">
        <f>SQRT(AZ123)</f>
        <v>0.26166666666666666</v>
      </c>
      <c r="AW126" s="189"/>
      <c r="AX126" s="182"/>
      <c r="AY126" s="189">
        <f>AT127</f>
        <v>0.26166666666666666</v>
      </c>
      <c r="AZ126" s="182"/>
      <c r="BB126" s="116">
        <f>0.33*BB125*2</f>
        <v>0.87978000000000001</v>
      </c>
      <c r="BC126" s="140" t="s">
        <v>186</v>
      </c>
      <c r="BE126" s="138"/>
      <c r="BF126" t="s">
        <v>205</v>
      </c>
      <c r="BG126" t="s">
        <v>198</v>
      </c>
      <c r="BH126">
        <f>(BH124+BH125)/144*2</f>
        <v>11.083333333333334</v>
      </c>
      <c r="BI126" t="s">
        <v>170</v>
      </c>
      <c r="BL126" s="140"/>
    </row>
    <row r="127" spans="1:64" ht="36.6" x14ac:dyDescent="0.3">
      <c r="H127" s="138" t="s">
        <v>206</v>
      </c>
      <c r="J127">
        <v>0</v>
      </c>
      <c r="K127" s="140" t="s">
        <v>207</v>
      </c>
      <c r="L127" s="138" t="s">
        <v>206</v>
      </c>
      <c r="N127">
        <v>48</v>
      </c>
      <c r="O127" s="140" t="s">
        <v>207</v>
      </c>
      <c r="R127" s="138"/>
      <c r="U127" s="140"/>
      <c r="Y127" s="175"/>
      <c r="Z127" s="135"/>
      <c r="AA127" s="135"/>
      <c r="AB127" s="135"/>
      <c r="AC127" s="135"/>
      <c r="AD127" s="135"/>
      <c r="AE127" s="135"/>
      <c r="AF127" s="137"/>
      <c r="AH127" s="228">
        <f>SQRT(AL123)</f>
        <v>4.3380745096631168</v>
      </c>
      <c r="AI127" s="191">
        <f>(AJ122-2*AP120)/12</f>
        <v>2.7383333333333333</v>
      </c>
      <c r="AJ127" s="182"/>
      <c r="AK127" s="182"/>
      <c r="AL127" s="182"/>
      <c r="AM127" s="182"/>
      <c r="AN127" s="182"/>
      <c r="AP127">
        <v>7</v>
      </c>
      <c r="AQ127" s="140" t="s">
        <v>201</v>
      </c>
      <c r="AT127" s="190">
        <f>SQRT(AX123)</f>
        <v>0.26166666666666666</v>
      </c>
      <c r="AU127" s="191">
        <f>(AV122-2*BB120)/12</f>
        <v>-0.26166666666666666</v>
      </c>
      <c r="AV127" s="182"/>
      <c r="AW127" s="182"/>
      <c r="AX127" s="182"/>
      <c r="AY127" s="182"/>
      <c r="AZ127" s="182"/>
      <c r="BB127">
        <v>7</v>
      </c>
      <c r="BC127" s="140" t="s">
        <v>201</v>
      </c>
      <c r="BE127" s="138"/>
      <c r="BF127" t="s">
        <v>200</v>
      </c>
      <c r="BH127">
        <v>0</v>
      </c>
      <c r="BL127" s="140"/>
    </row>
    <row r="128" spans="1:64" x14ac:dyDescent="0.3">
      <c r="H128" s="138" t="s">
        <v>208</v>
      </c>
      <c r="J128" s="1">
        <f>J126*J127</f>
        <v>0</v>
      </c>
      <c r="K128" s="140" t="s">
        <v>186</v>
      </c>
      <c r="L128" s="138" t="s">
        <v>208</v>
      </c>
      <c r="N128" s="222">
        <f>N126*N127</f>
        <v>288</v>
      </c>
      <c r="O128" s="140" t="s">
        <v>186</v>
      </c>
      <c r="R128" s="138"/>
      <c r="S128" t="s">
        <v>209</v>
      </c>
      <c r="T128">
        <f>S126+T126+U126</f>
        <v>135.20000000000002</v>
      </c>
      <c r="U128" s="140"/>
      <c r="Y128" s="175"/>
      <c r="Z128" s="135"/>
      <c r="AA128" s="135"/>
      <c r="AB128" s="135"/>
      <c r="AC128" s="135"/>
      <c r="AD128" s="135"/>
      <c r="AE128" s="135"/>
      <c r="AF128" s="137"/>
      <c r="AH128" s="188"/>
      <c r="AI128" s="182"/>
      <c r="AJ128" s="182"/>
      <c r="AK128" s="182"/>
      <c r="AL128" s="182"/>
      <c r="AM128" s="182"/>
      <c r="AN128" s="182"/>
      <c r="AP128" s="116">
        <f>0.33*AP127*2</f>
        <v>4.62</v>
      </c>
      <c r="AQ128" s="140" t="s">
        <v>186</v>
      </c>
      <c r="AT128" s="188"/>
      <c r="AU128" s="182"/>
      <c r="AV128" s="182"/>
      <c r="AW128" s="182"/>
      <c r="AX128" s="182"/>
      <c r="AY128" s="182"/>
      <c r="AZ128" s="182"/>
      <c r="BB128" s="116">
        <f>0.33*BB127*2</f>
        <v>4.62</v>
      </c>
      <c r="BC128" s="140" t="s">
        <v>186</v>
      </c>
      <c r="BE128" s="138"/>
      <c r="BF128" t="s">
        <v>210</v>
      </c>
      <c r="BH128">
        <f>BH126*BH127</f>
        <v>0</v>
      </c>
      <c r="BL128" s="140"/>
    </row>
    <row r="129" spans="8:64" x14ac:dyDescent="0.3">
      <c r="H129" s="164" t="s">
        <v>211</v>
      </c>
      <c r="I129" s="115"/>
      <c r="J129" s="115"/>
      <c r="K129" s="165"/>
      <c r="L129" s="164" t="s">
        <v>211</v>
      </c>
      <c r="M129" s="115"/>
      <c r="N129" s="115"/>
      <c r="O129" s="165"/>
      <c r="R129" s="164"/>
      <c r="S129" s="166" t="s">
        <v>212</v>
      </c>
      <c r="T129" s="167">
        <f>T128*1.1</f>
        <v>148.72000000000003</v>
      </c>
      <c r="U129" s="165"/>
      <c r="Y129" s="175"/>
      <c r="Z129" s="135"/>
      <c r="AA129" s="135"/>
      <c r="AB129" s="202">
        <f>AA119</f>
        <v>6.96</v>
      </c>
      <c r="AC129" s="135"/>
      <c r="AD129" s="135"/>
      <c r="AE129" s="135"/>
      <c r="AF129" s="137"/>
      <c r="AH129" s="188"/>
      <c r="AI129" s="182"/>
      <c r="AJ129" s="182"/>
      <c r="AK129" s="182"/>
      <c r="AL129" s="182"/>
      <c r="AM129" s="182"/>
      <c r="AN129" s="182"/>
      <c r="AQ129" s="140"/>
      <c r="AT129" s="188"/>
      <c r="AU129" s="182"/>
      <c r="AV129" s="182"/>
      <c r="AW129" s="182"/>
      <c r="AX129" s="182"/>
      <c r="AY129" s="182"/>
      <c r="AZ129" s="182"/>
      <c r="BC129" s="140"/>
      <c r="BE129" s="138"/>
      <c r="BF129" t="s">
        <v>212</v>
      </c>
      <c r="BH129" s="1">
        <f>BH128*1.1</f>
        <v>0</v>
      </c>
      <c r="BL129" s="140"/>
    </row>
    <row r="130" spans="8:64" x14ac:dyDescent="0.3">
      <c r="Y130" s="175"/>
      <c r="Z130" s="135"/>
      <c r="AA130" s="135"/>
      <c r="AB130" s="135"/>
      <c r="AC130" s="135"/>
      <c r="AD130" s="135"/>
      <c r="AE130" s="135"/>
      <c r="AF130" s="137"/>
      <c r="AH130" s="188"/>
      <c r="AI130" s="189">
        <f>AK121</f>
        <v>3.3645833333333335</v>
      </c>
      <c r="AJ130" s="189">
        <f>AL121</f>
        <v>1.6822916666666667</v>
      </c>
      <c r="AK130" s="182"/>
      <c r="AL130" s="182"/>
      <c r="AM130" s="182"/>
      <c r="AN130" s="182"/>
      <c r="AQ130" s="140"/>
      <c r="AT130" s="188"/>
      <c r="AU130" s="189">
        <f>AW121</f>
        <v>0</v>
      </c>
      <c r="AV130" s="189">
        <f>AX121</f>
        <v>0</v>
      </c>
      <c r="AW130" s="182"/>
      <c r="AX130" s="182"/>
      <c r="AY130" s="182"/>
      <c r="AZ130" s="182"/>
      <c r="BC130" s="140"/>
      <c r="BE130" s="138"/>
      <c r="BI130">
        <v>39</v>
      </c>
      <c r="BL130" s="140"/>
    </row>
    <row r="131" spans="8:64" x14ac:dyDescent="0.3">
      <c r="H131" s="155" t="s">
        <v>275</v>
      </c>
      <c r="I131" s="156"/>
      <c r="J131" s="156">
        <f>2*(9*48)/144</f>
        <v>6</v>
      </c>
      <c r="K131" s="157" t="s">
        <v>186</v>
      </c>
      <c r="Y131" s="175" t="s">
        <v>214</v>
      </c>
      <c r="Z131" s="135"/>
      <c r="AA131" s="135"/>
      <c r="AB131" s="202">
        <f>(2*AD126)+AB129</f>
        <v>15.339700339378357</v>
      </c>
      <c r="AC131" s="135" t="s">
        <v>201</v>
      </c>
      <c r="AD131" s="135"/>
      <c r="AE131" s="135"/>
      <c r="AF131" s="137"/>
      <c r="AH131" s="192"/>
      <c r="AI131" s="193"/>
      <c r="AJ131" s="193"/>
      <c r="AK131" s="193"/>
      <c r="AL131" s="193"/>
      <c r="AM131" s="193"/>
      <c r="AN131" s="193"/>
      <c r="AO131" s="115"/>
      <c r="AP131" s="115"/>
      <c r="AQ131" s="165"/>
      <c r="AT131" s="192"/>
      <c r="AU131" s="193"/>
      <c r="AV131" s="193"/>
      <c r="AW131" s="193"/>
      <c r="AX131" s="193"/>
      <c r="AY131" s="193"/>
      <c r="AZ131" s="193"/>
      <c r="BA131" s="115"/>
      <c r="BB131" s="115"/>
      <c r="BC131" s="165"/>
      <c r="BE131" s="138"/>
      <c r="BF131">
        <v>18</v>
      </c>
      <c r="BL131" s="140"/>
    </row>
    <row r="132" spans="8:64" ht="15" thickBot="1" x14ac:dyDescent="0.35">
      <c r="H132" s="138" t="s">
        <v>206</v>
      </c>
      <c r="J132">
        <v>0</v>
      </c>
      <c r="K132" s="140" t="s">
        <v>207</v>
      </c>
      <c r="Y132" s="175"/>
      <c r="Z132" s="135"/>
      <c r="AA132" s="135"/>
      <c r="AB132" s="135"/>
      <c r="AC132" s="135"/>
      <c r="AD132" s="135"/>
      <c r="AE132" s="135"/>
      <c r="AF132" s="137"/>
      <c r="AH132" s="194"/>
      <c r="AI132" s="195"/>
      <c r="AJ132" s="195" t="s">
        <v>215</v>
      </c>
      <c r="AK132" s="196" t="s">
        <v>267</v>
      </c>
      <c r="AL132" s="195"/>
      <c r="AM132" s="195"/>
      <c r="AN132" s="195"/>
      <c r="AO132" s="156"/>
      <c r="AP132" s="156"/>
      <c r="AQ132" s="157"/>
      <c r="AT132" s="194"/>
      <c r="AU132" s="195"/>
      <c r="AV132" s="195" t="s">
        <v>215</v>
      </c>
      <c r="AW132" s="196" t="s">
        <v>258</v>
      </c>
      <c r="AX132" s="195"/>
      <c r="AY132" s="195"/>
      <c r="AZ132" s="195"/>
      <c r="BA132" s="156"/>
      <c r="BB132" s="156"/>
      <c r="BC132" s="157"/>
      <c r="BE132" s="138"/>
      <c r="BL132" s="140"/>
    </row>
    <row r="133" spans="8:64" x14ac:dyDescent="0.3">
      <c r="H133" s="138" t="s">
        <v>208</v>
      </c>
      <c r="J133" s="1">
        <f>J131*J132</f>
        <v>0</v>
      </c>
      <c r="K133" s="140" t="s">
        <v>186</v>
      </c>
      <c r="R133" s="292" t="s">
        <v>383</v>
      </c>
      <c r="S133" s="293"/>
      <c r="T133" s="170"/>
      <c r="Y133" s="204" t="s">
        <v>216</v>
      </c>
      <c r="Z133" s="135"/>
      <c r="AA133" s="135"/>
      <c r="AB133" s="163">
        <f>0.25*4*AB131</f>
        <v>15.339700339378357</v>
      </c>
      <c r="AC133" s="135" t="s">
        <v>186</v>
      </c>
      <c r="AD133" s="135"/>
      <c r="AE133" s="135"/>
      <c r="AF133" s="137"/>
      <c r="AH133" s="192"/>
      <c r="AI133" s="193"/>
      <c r="AJ133" s="193"/>
      <c r="AK133" s="193">
        <f>AJ121+(2*AH127)+(2*AJ126)</f>
        <v>25.197519013128154</v>
      </c>
      <c r="AL133" s="193" t="s">
        <v>155</v>
      </c>
      <c r="AM133" s="193"/>
      <c r="AN133" s="193"/>
      <c r="AO133" s="115"/>
      <c r="AP133" s="115"/>
      <c r="AQ133" s="165"/>
      <c r="AT133" s="192"/>
      <c r="AU133" s="193"/>
      <c r="AV133" s="193"/>
      <c r="AW133" s="193">
        <f>AV121+(2*AT127)+(2*AV126)+AU127</f>
        <v>0.78499999999999992</v>
      </c>
      <c r="AX133" s="193" t="s">
        <v>155</v>
      </c>
      <c r="AY133" s="193"/>
      <c r="AZ133" s="193"/>
      <c r="BA133" s="115"/>
      <c r="BB133" s="115"/>
      <c r="BC133" s="165"/>
      <c r="BE133" s="138">
        <v>14</v>
      </c>
      <c r="BL133" s="140">
        <v>6</v>
      </c>
    </row>
    <row r="134" spans="8:64" ht="15" thickBot="1" x14ac:dyDescent="0.35">
      <c r="H134" s="164" t="s">
        <v>211</v>
      </c>
      <c r="I134" s="115"/>
      <c r="J134" s="115"/>
      <c r="K134" s="165"/>
      <c r="R134" s="294"/>
      <c r="S134" s="295"/>
      <c r="T134" s="171">
        <f>J124+J128+J133+I142+I152+N152+I161+T129+N122+N123</f>
        <v>13061.711710091286</v>
      </c>
      <c r="Y134" s="175" t="s">
        <v>217</v>
      </c>
      <c r="Z134" s="135"/>
      <c r="AA134" s="135" t="s">
        <v>218</v>
      </c>
      <c r="AB134" s="202">
        <f>AB133*1.1</f>
        <v>16.873670373316195</v>
      </c>
      <c r="AC134" s="135" t="s">
        <v>186</v>
      </c>
      <c r="AD134" s="135"/>
      <c r="AE134" s="135"/>
      <c r="AF134" s="137"/>
      <c r="AH134" s="194"/>
      <c r="AI134" s="195"/>
      <c r="AJ134" s="195"/>
      <c r="AK134" s="195"/>
      <c r="AL134" s="195"/>
      <c r="AM134" s="195"/>
      <c r="AN134" s="195"/>
      <c r="AO134" s="156"/>
      <c r="AP134" s="156"/>
      <c r="AQ134" s="157"/>
      <c r="AT134" s="194"/>
      <c r="AU134" s="195"/>
      <c r="AV134" s="195"/>
      <c r="AW134" s="195"/>
      <c r="AX134" s="195"/>
      <c r="AY134" s="195"/>
      <c r="AZ134" s="195"/>
      <c r="BA134" s="156"/>
      <c r="BB134" s="156"/>
      <c r="BC134" s="157"/>
      <c r="BE134" s="138"/>
      <c r="BL134" s="140"/>
    </row>
    <row r="135" spans="8:64" x14ac:dyDescent="0.3">
      <c r="Y135" s="175"/>
      <c r="Z135" s="135"/>
      <c r="AA135" s="135"/>
      <c r="AB135" s="202"/>
      <c r="AC135" s="135"/>
      <c r="AD135" s="135"/>
      <c r="AE135" s="135"/>
      <c r="AF135" s="137"/>
      <c r="AH135" s="188"/>
      <c r="AI135" s="182"/>
      <c r="AJ135" s="182"/>
      <c r="AK135" s="182"/>
      <c r="AL135" s="182"/>
      <c r="AM135" s="182"/>
      <c r="AN135" s="182"/>
      <c r="AQ135" s="140"/>
      <c r="AT135" s="188"/>
      <c r="AU135" s="182"/>
      <c r="AV135" s="182"/>
      <c r="AW135" s="182"/>
      <c r="AX135" s="182"/>
      <c r="AY135" s="182"/>
      <c r="AZ135" s="182"/>
      <c r="BC135" s="140"/>
      <c r="BE135" s="138"/>
      <c r="BL135" s="140"/>
    </row>
    <row r="136" spans="8:64" x14ac:dyDescent="0.3">
      <c r="H136" t="s">
        <v>219</v>
      </c>
      <c r="R136" s="296" t="s">
        <v>382</v>
      </c>
      <c r="S136" s="296"/>
      <c r="T136" s="297">
        <f>Q120+U120+N128</f>
        <v>1467.9245273333336</v>
      </c>
      <c r="Y136" s="178"/>
      <c r="Z136" s="168"/>
      <c r="AA136" s="168"/>
      <c r="AB136" s="168"/>
      <c r="AC136" s="168"/>
      <c r="AD136" s="168"/>
      <c r="AE136" s="168"/>
      <c r="AF136" s="169"/>
      <c r="AH136" s="188"/>
      <c r="AI136" s="182" t="s">
        <v>220</v>
      </c>
      <c r="AJ136" s="182"/>
      <c r="AK136" s="182">
        <f>AK133*(0.3333*4)</f>
        <v>33.593332348302454</v>
      </c>
      <c r="AL136" s="182" t="s">
        <v>186</v>
      </c>
      <c r="AM136" s="182"/>
      <c r="AN136" s="182"/>
      <c r="AQ136" s="140"/>
      <c r="AT136" s="188"/>
      <c r="AU136" s="182" t="s">
        <v>220</v>
      </c>
      <c r="AV136" s="182"/>
      <c r="AW136" s="182">
        <f>AW133*(0.3333*4)</f>
        <v>1.0465619999999998</v>
      </c>
      <c r="AX136" s="182" t="s">
        <v>186</v>
      </c>
      <c r="AY136" s="182"/>
      <c r="AZ136" s="182"/>
      <c r="BC136" s="140"/>
      <c r="BE136" s="138"/>
      <c r="BL136" s="140"/>
    </row>
    <row r="137" spans="8:64" x14ac:dyDescent="0.3">
      <c r="H137" s="9" t="s">
        <v>151</v>
      </c>
      <c r="I137" s="9">
        <v>1.33</v>
      </c>
      <c r="J137" s="9" t="s">
        <v>155</v>
      </c>
      <c r="K137" s="9"/>
      <c r="R137" s="296"/>
      <c r="S137" s="296"/>
      <c r="T137" s="298"/>
      <c r="AH137" s="192"/>
      <c r="AI137" s="193" t="s">
        <v>221</v>
      </c>
      <c r="AJ137" s="193"/>
      <c r="AK137" s="193"/>
      <c r="AL137" s="193"/>
      <c r="AM137" s="193"/>
      <c r="AN137" s="193"/>
      <c r="AO137" s="115"/>
      <c r="AP137" s="115"/>
      <c r="AQ137" s="165"/>
      <c r="AT137" s="192"/>
      <c r="AU137" s="193" t="s">
        <v>221</v>
      </c>
      <c r="AV137" s="193"/>
      <c r="AW137" s="193"/>
      <c r="AX137" s="193"/>
      <c r="AY137" s="193"/>
      <c r="AZ137" s="193"/>
      <c r="BA137" s="115"/>
      <c r="BB137" s="115"/>
      <c r="BC137" s="165"/>
      <c r="BE137" s="138"/>
      <c r="BL137" s="140"/>
    </row>
    <row r="138" spans="8:64" x14ac:dyDescent="0.3">
      <c r="H138" s="9" t="s">
        <v>160</v>
      </c>
      <c r="I138" s="173">
        <v>25.2</v>
      </c>
      <c r="J138" s="9" t="s">
        <v>155</v>
      </c>
      <c r="K138" s="9"/>
      <c r="AH138" s="155"/>
      <c r="AI138" s="156"/>
      <c r="AJ138" s="156"/>
      <c r="AK138" s="156"/>
      <c r="AL138" s="156"/>
      <c r="AM138" s="156"/>
      <c r="AN138" s="156"/>
      <c r="AO138" s="156"/>
      <c r="AP138" s="156"/>
      <c r="AQ138" s="157"/>
      <c r="AT138" s="155"/>
      <c r="AU138" s="156"/>
      <c r="AV138" s="156"/>
      <c r="AW138" s="156"/>
      <c r="AX138" s="156"/>
      <c r="AY138" s="156"/>
      <c r="AZ138" s="156"/>
      <c r="BA138" s="156"/>
      <c r="BB138" s="156"/>
      <c r="BC138" s="157"/>
      <c r="BE138" s="138">
        <v>1.375</v>
      </c>
      <c r="BL138" s="140"/>
    </row>
    <row r="139" spans="8:64" ht="14.85" customHeight="1" x14ac:dyDescent="0.3">
      <c r="H139" s="9" t="s">
        <v>163</v>
      </c>
      <c r="I139" t="str">
        <f>'[3]BUT-4-1580L'!$I$280</f>
        <v>End Crossframes</v>
      </c>
      <c r="K139" s="9"/>
      <c r="Y139" s="155"/>
      <c r="Z139" s="174" t="s">
        <v>222</v>
      </c>
      <c r="AA139" s="156"/>
      <c r="AB139" s="156"/>
      <c r="AC139" s="156"/>
      <c r="AD139" s="156"/>
      <c r="AE139" s="156"/>
      <c r="AF139" s="157"/>
      <c r="AH139" s="138"/>
      <c r="AI139" s="288" t="s">
        <v>223</v>
      </c>
      <c r="AQ139" s="140"/>
      <c r="AT139" s="138"/>
      <c r="AU139" s="288" t="s">
        <v>223</v>
      </c>
      <c r="BC139" s="140"/>
      <c r="BE139" s="138"/>
      <c r="BL139" s="140"/>
    </row>
    <row r="140" spans="8:64" x14ac:dyDescent="0.3">
      <c r="H140" s="9" t="s">
        <v>224</v>
      </c>
      <c r="I140" s="177">
        <v>8</v>
      </c>
      <c r="J140" s="159"/>
      <c r="K140" s="9"/>
      <c r="Y140" s="138"/>
      <c r="AA140" t="s">
        <v>178</v>
      </c>
      <c r="AF140" s="140"/>
      <c r="AH140" s="138"/>
      <c r="AI140" s="288"/>
      <c r="AK140">
        <f>AO118*AK133</f>
        <v>206.61965590765084</v>
      </c>
      <c r="AL140" t="s">
        <v>225</v>
      </c>
      <c r="AQ140" s="140"/>
      <c r="AT140" s="138"/>
      <c r="AU140" s="288"/>
      <c r="AW140">
        <f>BA118*AW133</f>
        <v>6.4369999999999985</v>
      </c>
      <c r="AX140" t="s">
        <v>225</v>
      </c>
      <c r="BC140" s="140"/>
      <c r="BE140" s="138"/>
      <c r="BH140">
        <f>BF131+BI130</f>
        <v>57</v>
      </c>
      <c r="BL140" s="140"/>
    </row>
    <row r="141" spans="8:64" x14ac:dyDescent="0.3">
      <c r="H141" s="9" t="s">
        <v>169</v>
      </c>
      <c r="I141" s="9">
        <f>I138*I137*I140</f>
        <v>268.12799999999999</v>
      </c>
      <c r="J141" s="9" t="s">
        <v>170</v>
      </c>
      <c r="K141" s="9"/>
      <c r="Y141" s="138"/>
      <c r="AD141" s="145"/>
      <c r="AF141" s="140"/>
      <c r="AH141" s="164"/>
      <c r="AI141" s="289"/>
      <c r="AJ141" s="115"/>
      <c r="AK141" s="115"/>
      <c r="AL141" s="115"/>
      <c r="AM141" s="115"/>
      <c r="AN141" s="115"/>
      <c r="AO141" s="115"/>
      <c r="AP141" s="115"/>
      <c r="AQ141" s="165"/>
      <c r="AT141" s="164"/>
      <c r="AU141" s="289"/>
      <c r="AV141" s="115"/>
      <c r="AW141" s="115"/>
      <c r="AX141" s="115"/>
      <c r="AY141" s="115"/>
      <c r="AZ141" s="115"/>
      <c r="BA141" s="115"/>
      <c r="BB141" s="115"/>
      <c r="BC141" s="115"/>
      <c r="BD141" s="205"/>
      <c r="BE141" s="115"/>
      <c r="BF141" s="115"/>
      <c r="BG141" s="115"/>
      <c r="BH141" s="115"/>
      <c r="BI141" s="115"/>
      <c r="BJ141" s="115"/>
      <c r="BK141" s="115"/>
      <c r="BL141" s="165"/>
    </row>
    <row r="142" spans="8:64" ht="59.4" customHeight="1" x14ac:dyDescent="0.3">
      <c r="H142" s="179" t="s">
        <v>226</v>
      </c>
      <c r="I142" s="180">
        <f>I141*1.1</f>
        <v>294.94080000000002</v>
      </c>
      <c r="J142" s="9" t="s">
        <v>170</v>
      </c>
      <c r="K142" s="9"/>
      <c r="Y142" s="138"/>
      <c r="Z142" t="s">
        <v>171</v>
      </c>
      <c r="AA142" s="139">
        <v>7.5</v>
      </c>
      <c r="AB142" s="139" t="s">
        <v>155</v>
      </c>
      <c r="AC142" s="139"/>
      <c r="AF142" s="140"/>
      <c r="AH142" s="155"/>
      <c r="AI142" s="156"/>
      <c r="AJ142" s="156"/>
      <c r="AK142" s="156"/>
      <c r="AL142" s="156"/>
      <c r="AM142" s="156"/>
      <c r="AN142" s="156"/>
      <c r="AO142" s="156"/>
      <c r="AP142" s="156"/>
      <c r="AQ142" s="157"/>
      <c r="AT142" s="155"/>
      <c r="AU142" s="156"/>
      <c r="AV142" s="156"/>
      <c r="AW142" s="156"/>
      <c r="AX142" s="156"/>
      <c r="AY142" s="156"/>
      <c r="AZ142" s="156"/>
      <c r="BA142" s="156"/>
      <c r="BB142" s="156"/>
      <c r="BC142" s="157"/>
    </row>
    <row r="143" spans="8:64" x14ac:dyDescent="0.3">
      <c r="I143" s="181"/>
      <c r="Y143" s="138"/>
      <c r="AA143" s="139"/>
      <c r="AB143" s="139"/>
      <c r="AC143" s="139"/>
      <c r="AF143" s="140"/>
      <c r="AH143" s="138"/>
      <c r="AQ143" s="140"/>
      <c r="AT143" s="138"/>
      <c r="BC143" s="140"/>
    </row>
    <row r="144" spans="8:64" ht="14.85" customHeight="1" x14ac:dyDescent="0.3">
      <c r="H144" t="s">
        <v>222</v>
      </c>
      <c r="M144" t="s">
        <v>259</v>
      </c>
      <c r="Y144" s="138" t="s">
        <v>260</v>
      </c>
      <c r="Z144" s="182" t="s">
        <v>228</v>
      </c>
      <c r="AA144">
        <v>35.6</v>
      </c>
      <c r="AB144" t="s">
        <v>150</v>
      </c>
      <c r="AD144" s="145"/>
      <c r="AF144" s="140"/>
      <c r="AH144" s="138"/>
      <c r="AI144" s="288" t="s">
        <v>229</v>
      </c>
      <c r="AK144">
        <f>1.1*AK140</f>
        <v>227.28162149841594</v>
      </c>
      <c r="AL144" t="s">
        <v>225</v>
      </c>
      <c r="AQ144" s="140"/>
      <c r="AT144" s="138"/>
      <c r="AU144" s="288" t="s">
        <v>229</v>
      </c>
      <c r="AW144">
        <f>1.1*AW140</f>
        <v>7.0806999999999993</v>
      </c>
      <c r="AX144" t="s">
        <v>225</v>
      </c>
      <c r="BC144" s="140"/>
    </row>
    <row r="145" spans="8:65" x14ac:dyDescent="0.3">
      <c r="H145" s="9" t="s">
        <v>230</v>
      </c>
      <c r="I145" s="9">
        <v>1</v>
      </c>
      <c r="J145" s="9" t="s">
        <v>155</v>
      </c>
      <c r="K145" s="9"/>
      <c r="M145" s="9" t="s">
        <v>230</v>
      </c>
      <c r="N145" s="9">
        <v>1</v>
      </c>
      <c r="O145" s="9" t="s">
        <v>155</v>
      </c>
      <c r="P145" s="9"/>
      <c r="Y145" s="183"/>
      <c r="AA145">
        <f>AA144/12</f>
        <v>2.9666666666666668</v>
      </c>
      <c r="AB145" t="s">
        <v>155</v>
      </c>
      <c r="AD145" s="145"/>
      <c r="AF145" s="140"/>
      <c r="AH145" s="164"/>
      <c r="AI145" s="289"/>
      <c r="AJ145" s="115"/>
      <c r="AK145" s="115"/>
      <c r="AL145" s="115"/>
      <c r="AM145" s="115"/>
      <c r="AN145" s="115"/>
      <c r="AO145" s="115"/>
      <c r="AP145" s="115"/>
      <c r="AQ145" s="165"/>
      <c r="AT145" s="164"/>
      <c r="AU145" s="289"/>
      <c r="AV145" s="115"/>
      <c r="AW145" s="115"/>
      <c r="AX145" s="115"/>
      <c r="AY145" s="115"/>
      <c r="AZ145" s="115"/>
      <c r="BA145" s="115"/>
      <c r="BB145" s="115"/>
      <c r="BC145" s="165"/>
      <c r="BF145" t="s">
        <v>189</v>
      </c>
    </row>
    <row r="146" spans="8:65" x14ac:dyDescent="0.3">
      <c r="H146" s="9" t="s">
        <v>231</v>
      </c>
      <c r="I146">
        <v>1</v>
      </c>
      <c r="J146" s="9" t="s">
        <v>155</v>
      </c>
      <c r="K146" s="9"/>
      <c r="M146" s="9" t="s">
        <v>231</v>
      </c>
      <c r="N146">
        <v>1</v>
      </c>
      <c r="O146" s="9" t="s">
        <v>155</v>
      </c>
      <c r="P146" s="9"/>
      <c r="Y146" s="138"/>
      <c r="AF146" s="140"/>
      <c r="AH146" s="155"/>
      <c r="AI146" s="156"/>
      <c r="AJ146" s="156"/>
      <c r="AK146" s="156"/>
      <c r="AL146" s="156"/>
      <c r="AM146" s="156"/>
      <c r="AN146" s="156"/>
      <c r="AO146" s="156"/>
      <c r="AP146" s="156"/>
      <c r="AQ146" s="157"/>
      <c r="AT146" s="155"/>
      <c r="AU146" s="156"/>
      <c r="AV146" s="156"/>
      <c r="AW146" s="156"/>
      <c r="AX146" s="156"/>
      <c r="AY146" s="156"/>
      <c r="AZ146" s="156"/>
      <c r="BA146" s="156"/>
      <c r="BB146" s="156"/>
      <c r="BC146" s="157"/>
      <c r="BH146">
        <v>8</v>
      </c>
      <c r="BI146" t="s">
        <v>150</v>
      </c>
      <c r="BK146" t="s">
        <v>198</v>
      </c>
      <c r="BL146">
        <f>PI()*BH146/12*BJ153</f>
        <v>7.8539816339744819</v>
      </c>
    </row>
    <row r="147" spans="8:65" ht="14.85" customHeight="1" x14ac:dyDescent="0.3">
      <c r="H147" s="9" t="s">
        <v>232</v>
      </c>
      <c r="I147" s="173">
        <v>8</v>
      </c>
      <c r="J147" s="9" t="s">
        <v>155</v>
      </c>
      <c r="K147" s="9"/>
      <c r="M147" s="9" t="s">
        <v>232</v>
      </c>
      <c r="N147" s="173">
        <v>0</v>
      </c>
      <c r="O147" s="9" t="s">
        <v>155</v>
      </c>
      <c r="P147" s="9"/>
      <c r="Y147" s="138"/>
      <c r="AF147" s="140"/>
      <c r="AH147" s="138"/>
      <c r="AI147" s="288" t="s">
        <v>233</v>
      </c>
      <c r="AK147">
        <v>5</v>
      </c>
      <c r="AQ147" s="140"/>
      <c r="AT147" s="138"/>
      <c r="AU147" s="288" t="s">
        <v>233</v>
      </c>
      <c r="AW147">
        <v>0</v>
      </c>
      <c r="BC147" s="140"/>
      <c r="BK147" t="s">
        <v>200</v>
      </c>
      <c r="BL147">
        <v>16</v>
      </c>
      <c r="BM147" t="s">
        <v>7</v>
      </c>
    </row>
    <row r="148" spans="8:65" x14ac:dyDescent="0.3">
      <c r="H148" s="9" t="s">
        <v>234</v>
      </c>
      <c r="I148">
        <v>7.5</v>
      </c>
      <c r="J148" s="9" t="s">
        <v>155</v>
      </c>
      <c r="K148" s="9"/>
      <c r="M148" s="9" t="s">
        <v>234</v>
      </c>
      <c r="N148">
        <v>0</v>
      </c>
      <c r="O148" s="9" t="s">
        <v>155</v>
      </c>
      <c r="P148" s="9"/>
      <c r="Y148" s="138"/>
      <c r="AF148" s="140"/>
      <c r="AH148" s="138"/>
      <c r="AI148" s="288"/>
      <c r="AQ148" s="140"/>
      <c r="AT148" s="138"/>
      <c r="AU148" s="288"/>
      <c r="BC148" s="140"/>
      <c r="BK148" t="s">
        <v>204</v>
      </c>
      <c r="BL148">
        <f>BL146*BL147</f>
        <v>125.66370614359171</v>
      </c>
    </row>
    <row r="149" spans="8:65" x14ac:dyDescent="0.3">
      <c r="H149" s="9" t="s">
        <v>163</v>
      </c>
      <c r="I149" s="177" t="s">
        <v>235</v>
      </c>
      <c r="J149" s="159"/>
      <c r="K149" s="9"/>
      <c r="M149" s="9" t="s">
        <v>163</v>
      </c>
      <c r="N149" s="177" t="s">
        <v>261</v>
      </c>
      <c r="O149" s="159"/>
      <c r="P149" s="9"/>
      <c r="Y149" s="138"/>
      <c r="Z149">
        <f>(AA144-2)/12</f>
        <v>2.8000000000000003</v>
      </c>
      <c r="AA149" t="s">
        <v>6</v>
      </c>
      <c r="AC149">
        <f>SQRT((AB152)^2+(Z149)^2)</f>
        <v>8.0056230238501733</v>
      </c>
      <c r="AD149" t="s">
        <v>6</v>
      </c>
      <c r="AF149" s="140"/>
      <c r="AH149" s="164"/>
      <c r="AI149" s="115"/>
      <c r="AJ149" s="115"/>
      <c r="AK149" s="115"/>
      <c r="AL149" s="115"/>
      <c r="AM149" s="115"/>
      <c r="AN149" s="115"/>
      <c r="AO149" s="115"/>
      <c r="AP149" s="115"/>
      <c r="AQ149" s="165"/>
      <c r="AT149" s="164"/>
      <c r="AU149" s="115"/>
      <c r="AV149" s="115"/>
      <c r="AW149" s="115"/>
      <c r="AX149" s="115"/>
      <c r="AY149" s="115"/>
      <c r="AZ149" s="115"/>
      <c r="BA149" s="115"/>
      <c r="BB149" s="115"/>
      <c r="BC149" s="165"/>
      <c r="BK149" t="s">
        <v>212</v>
      </c>
      <c r="BL149" s="1">
        <f>BL148*1.1</f>
        <v>138.23007675795088</v>
      </c>
      <c r="BM149" t="s">
        <v>154</v>
      </c>
    </row>
    <row r="150" spans="8:65" ht="100.8" x14ac:dyDescent="0.3">
      <c r="H150" s="9" t="s">
        <v>224</v>
      </c>
      <c r="I150" s="177">
        <v>58</v>
      </c>
      <c r="J150" s="159"/>
      <c r="K150" s="9"/>
      <c r="M150" s="9" t="s">
        <v>224</v>
      </c>
      <c r="N150" s="177">
        <v>0</v>
      </c>
      <c r="O150" s="159"/>
      <c r="P150" s="9"/>
      <c r="Y150" s="138"/>
      <c r="Z150">
        <f>Z149*12</f>
        <v>33.6</v>
      </c>
      <c r="AF150" s="140"/>
      <c r="AH150" s="177"/>
      <c r="AI150" s="197" t="s">
        <v>236</v>
      </c>
      <c r="AJ150" s="198"/>
      <c r="AK150" s="198">
        <f>AK144*AK147</f>
        <v>1136.4081074920798</v>
      </c>
      <c r="AL150" s="198" t="s">
        <v>225</v>
      </c>
      <c r="AM150" s="198"/>
      <c r="AN150" s="198"/>
      <c r="AO150" s="198"/>
      <c r="AP150" s="198"/>
      <c r="AQ150" s="159"/>
      <c r="AT150" s="177"/>
      <c r="AU150" s="197" t="s">
        <v>236</v>
      </c>
      <c r="AV150" s="198"/>
      <c r="AW150" s="198">
        <f>AW144*AW147</f>
        <v>0</v>
      </c>
      <c r="AX150" s="198" t="s">
        <v>225</v>
      </c>
      <c r="AY150" s="198"/>
      <c r="AZ150" s="198"/>
      <c r="BA150" s="198"/>
      <c r="BB150" s="198"/>
      <c r="BC150" s="159"/>
    </row>
    <row r="151" spans="8:65" x14ac:dyDescent="0.3">
      <c r="H151" s="9" t="s">
        <v>169</v>
      </c>
      <c r="I151" s="9">
        <f>((I145*I147*2)+(I146*I148))*I150</f>
        <v>1363</v>
      </c>
      <c r="J151" s="9" t="s">
        <v>170</v>
      </c>
      <c r="K151" s="9"/>
      <c r="M151" s="9" t="s">
        <v>169</v>
      </c>
      <c r="N151" s="9">
        <f>((N147*N145*2)+(N146*N148*2))*N150</f>
        <v>0</v>
      </c>
      <c r="O151" s="9" t="s">
        <v>170</v>
      </c>
      <c r="P151" s="9"/>
      <c r="Y151" s="138"/>
      <c r="AF151" s="140"/>
    </row>
    <row r="152" spans="8:65" ht="59.4" customHeight="1" x14ac:dyDescent="0.3">
      <c r="H152" s="179" t="s">
        <v>226</v>
      </c>
      <c r="I152" s="180">
        <f>I151*1.1</f>
        <v>1499.3000000000002</v>
      </c>
      <c r="J152" s="9" t="s">
        <v>170</v>
      </c>
      <c r="K152" s="9"/>
      <c r="M152" s="179" t="s">
        <v>226</v>
      </c>
      <c r="N152" s="180">
        <f>N151*1.1</f>
        <v>0</v>
      </c>
      <c r="O152" s="9" t="s">
        <v>170</v>
      </c>
      <c r="P152" s="9"/>
      <c r="Y152" s="138"/>
      <c r="AB152" s="139">
        <f>AA142</f>
        <v>7.5</v>
      </c>
      <c r="AF152" s="140"/>
    </row>
    <row r="153" spans="8:65" x14ac:dyDescent="0.3">
      <c r="Y153" s="138"/>
      <c r="AF153" s="140"/>
      <c r="BJ153">
        <v>3.75</v>
      </c>
      <c r="BK153" t="s">
        <v>155</v>
      </c>
    </row>
    <row r="154" spans="8:65" x14ac:dyDescent="0.3">
      <c r="Y154" s="138"/>
      <c r="AF154" s="140"/>
    </row>
    <row r="155" spans="8:65" x14ac:dyDescent="0.3">
      <c r="H155" t="s">
        <v>237</v>
      </c>
      <c r="Y155" s="138" t="s">
        <v>238</v>
      </c>
      <c r="AB155" s="139">
        <f>(1*AB152)</f>
        <v>7.5</v>
      </c>
      <c r="AC155" t="s">
        <v>201</v>
      </c>
      <c r="AF155" s="140"/>
    </row>
    <row r="156" spans="8:65" x14ac:dyDescent="0.3">
      <c r="H156" s="9" t="s">
        <v>151</v>
      </c>
      <c r="I156" s="9">
        <f>0</f>
        <v>0</v>
      </c>
      <c r="J156" s="9" t="s">
        <v>155</v>
      </c>
      <c r="K156" s="9"/>
      <c r="Y156" s="138" t="s">
        <v>239</v>
      </c>
      <c r="AB156">
        <f>AC149</f>
        <v>8.0056230238501733</v>
      </c>
      <c r="AC156" t="s">
        <v>201</v>
      </c>
      <c r="AF156" s="140"/>
    </row>
    <row r="157" spans="8:65" x14ac:dyDescent="0.3">
      <c r="H157" s="9" t="s">
        <v>160</v>
      </c>
      <c r="I157" s="173">
        <f>0</f>
        <v>0</v>
      </c>
      <c r="J157" s="9" t="s">
        <v>155</v>
      </c>
      <c r="K157" s="9"/>
      <c r="Y157" s="172" t="s">
        <v>240</v>
      </c>
      <c r="AB157" s="116">
        <f>2*(0.25*4*AB156)+(0.25*4*AB155)</f>
        <v>23.511246047700347</v>
      </c>
      <c r="AC157" t="s">
        <v>186</v>
      </c>
      <c r="AF157" s="140"/>
    </row>
    <row r="158" spans="8:65" x14ac:dyDescent="0.3">
      <c r="H158" s="9" t="s">
        <v>163</v>
      </c>
      <c r="I158" t="s">
        <v>237</v>
      </c>
      <c r="K158" s="9"/>
      <c r="Y158" s="138" t="s">
        <v>217</v>
      </c>
      <c r="AA158" t="s">
        <v>218</v>
      </c>
      <c r="AB158" s="139">
        <f>AB157*1.1</f>
        <v>25.862370652470382</v>
      </c>
      <c r="AC158" t="s">
        <v>186</v>
      </c>
      <c r="AF158" s="140"/>
    </row>
    <row r="159" spans="8:65" x14ac:dyDescent="0.3">
      <c r="H159" s="9" t="s">
        <v>224</v>
      </c>
      <c r="I159" s="177">
        <v>12</v>
      </c>
      <c r="J159" s="159"/>
      <c r="K159" s="9"/>
      <c r="Y159" s="164" t="s">
        <v>241</v>
      </c>
      <c r="Z159" s="115"/>
      <c r="AA159" s="115"/>
      <c r="AB159" s="184">
        <f>AB155+2*AB156</f>
        <v>23.511246047700347</v>
      </c>
      <c r="AC159" s="115"/>
      <c r="AD159" s="115"/>
      <c r="AE159" s="115"/>
      <c r="AF159" s="165"/>
    </row>
    <row r="160" spans="8:65" x14ac:dyDescent="0.3">
      <c r="H160" s="9" t="s">
        <v>169</v>
      </c>
      <c r="I160" s="9">
        <f>I157*I156*I159</f>
        <v>0</v>
      </c>
      <c r="J160" s="9" t="s">
        <v>170</v>
      </c>
      <c r="K160" s="9"/>
    </row>
    <row r="161" spans="1:32" ht="59.4" customHeight="1" x14ac:dyDescent="0.3">
      <c r="H161" s="179" t="s">
        <v>226</v>
      </c>
      <c r="I161" s="180">
        <f>I160*1.1</f>
        <v>0</v>
      </c>
      <c r="J161" s="9" t="s">
        <v>170</v>
      </c>
      <c r="K161" s="9"/>
    </row>
    <row r="162" spans="1:32" x14ac:dyDescent="0.3">
      <c r="Y162" s="155"/>
      <c r="Z162" s="174" t="s">
        <v>259</v>
      </c>
      <c r="AA162" s="156"/>
      <c r="AB162" s="156"/>
      <c r="AC162" s="156"/>
      <c r="AD162" s="156"/>
      <c r="AE162" s="156"/>
      <c r="AF162" s="157"/>
    </row>
    <row r="163" spans="1:32" x14ac:dyDescent="0.3">
      <c r="A163" s="185" t="s">
        <v>242</v>
      </c>
      <c r="Y163" s="138"/>
      <c r="AA163" t="s">
        <v>178</v>
      </c>
      <c r="AF163" s="140"/>
    </row>
    <row r="164" spans="1:32" x14ac:dyDescent="0.3">
      <c r="A164" s="1" t="s">
        <v>243</v>
      </c>
      <c r="B164" s="1"/>
      <c r="C164" s="1">
        <v>0</v>
      </c>
      <c r="D164" s="1" t="s">
        <v>7</v>
      </c>
      <c r="Y164" s="138"/>
      <c r="AD164" s="145"/>
      <c r="AF164" s="140"/>
    </row>
    <row r="165" spans="1:32" x14ac:dyDescent="0.3">
      <c r="Y165" s="138"/>
      <c r="Z165" t="s">
        <v>171</v>
      </c>
      <c r="AA165" s="139">
        <v>0</v>
      </c>
      <c r="AB165" s="139" t="s">
        <v>155</v>
      </c>
      <c r="AC165" s="139"/>
      <c r="AF165" s="140"/>
    </row>
    <row r="166" spans="1:32" x14ac:dyDescent="0.3">
      <c r="A166" s="185" t="s">
        <v>244</v>
      </c>
      <c r="B166" s="186"/>
      <c r="C166" s="186"/>
      <c r="Y166" s="138"/>
      <c r="AA166" s="139"/>
      <c r="AB166" s="139"/>
      <c r="AC166" s="139"/>
      <c r="AF166" s="140"/>
    </row>
    <row r="167" spans="1:32" x14ac:dyDescent="0.3">
      <c r="A167" s="1" t="s">
        <v>245</v>
      </c>
      <c r="B167" s="1"/>
      <c r="C167" s="187">
        <f>0</f>
        <v>0</v>
      </c>
      <c r="D167" s="1" t="s">
        <v>225</v>
      </c>
      <c r="E167" s="1"/>
      <c r="Y167" s="138" t="s">
        <v>227</v>
      </c>
      <c r="Z167" s="182" t="s">
        <v>228</v>
      </c>
      <c r="AA167">
        <v>0</v>
      </c>
      <c r="AB167" t="s">
        <v>150</v>
      </c>
      <c r="AD167" s="145"/>
      <c r="AF167" s="140"/>
    </row>
    <row r="168" spans="1:32" x14ac:dyDescent="0.3">
      <c r="Y168" s="183"/>
      <c r="AA168">
        <f>AA167/12</f>
        <v>0</v>
      </c>
      <c r="AB168" t="s">
        <v>155</v>
      </c>
      <c r="AD168" s="145"/>
      <c r="AF168" s="140"/>
    </row>
    <row r="169" spans="1:32" x14ac:dyDescent="0.3">
      <c r="A169" s="118" t="s">
        <v>122</v>
      </c>
      <c r="Y169" s="138"/>
      <c r="AF169" s="140"/>
    </row>
    <row r="170" spans="1:32" x14ac:dyDescent="0.3">
      <c r="J170" s="119"/>
      <c r="Y170" s="138"/>
      <c r="AF170" s="140"/>
    </row>
    <row r="171" spans="1:32" x14ac:dyDescent="0.3">
      <c r="Y171" s="138"/>
      <c r="AF171" s="140"/>
    </row>
    <row r="172" spans="1:32" x14ac:dyDescent="0.3">
      <c r="Y172" s="138"/>
      <c r="Z172">
        <f>(AA167-2)/12</f>
        <v>-0.16666666666666666</v>
      </c>
      <c r="AA172" t="s">
        <v>6</v>
      </c>
      <c r="AC172">
        <f>SQRT((AB175)^2+(Z172)^2)</f>
        <v>0.16666666666666666</v>
      </c>
      <c r="AD172" t="s">
        <v>6</v>
      </c>
      <c r="AF172" s="140"/>
    </row>
    <row r="173" spans="1:32" x14ac:dyDescent="0.3">
      <c r="Y173" s="138"/>
      <c r="Z173">
        <f>Z172*12</f>
        <v>-2</v>
      </c>
      <c r="AF173" s="140"/>
    </row>
    <row r="174" spans="1:32" x14ac:dyDescent="0.3">
      <c r="A174" s="6" t="s">
        <v>123</v>
      </c>
      <c r="Y174" s="138"/>
      <c r="AF174" s="140"/>
    </row>
    <row r="175" spans="1:32" x14ac:dyDescent="0.3">
      <c r="A175" s="6"/>
      <c r="Y175" s="138"/>
      <c r="AB175" s="139">
        <f>AA165</f>
        <v>0</v>
      </c>
      <c r="AF175" s="140"/>
    </row>
    <row r="176" spans="1:32" x14ac:dyDescent="0.3">
      <c r="A176" t="s">
        <v>124</v>
      </c>
      <c r="Y176" s="138"/>
      <c r="AF176" s="140"/>
    </row>
    <row r="177" spans="1:32" x14ac:dyDescent="0.3">
      <c r="A177" t="s">
        <v>115</v>
      </c>
      <c r="D177" t="s">
        <v>6</v>
      </c>
      <c r="Y177" s="138"/>
      <c r="AF177" s="140"/>
    </row>
    <row r="178" spans="1:32" x14ac:dyDescent="0.3">
      <c r="A178" t="s">
        <v>125</v>
      </c>
      <c r="D178" t="s">
        <v>6</v>
      </c>
      <c r="Y178" s="138" t="s">
        <v>238</v>
      </c>
      <c r="AB178" s="139">
        <f>(1*AB175)</f>
        <v>0</v>
      </c>
      <c r="AC178" t="s">
        <v>201</v>
      </c>
      <c r="AF178" s="140"/>
    </row>
    <row r="179" spans="1:32" x14ac:dyDescent="0.3">
      <c r="A179" t="s">
        <v>117</v>
      </c>
      <c r="C179">
        <f>C177*C178</f>
        <v>0</v>
      </c>
      <c r="D179" t="s">
        <v>10</v>
      </c>
      <c r="Y179" s="138" t="s">
        <v>239</v>
      </c>
      <c r="AB179">
        <f>AC172</f>
        <v>0.16666666666666666</v>
      </c>
      <c r="AC179" t="s">
        <v>201</v>
      </c>
      <c r="AF179" s="140"/>
    </row>
    <row r="180" spans="1:32" x14ac:dyDescent="0.3">
      <c r="C180">
        <f>C179/9</f>
        <v>0</v>
      </c>
      <c r="D180" t="s">
        <v>8</v>
      </c>
      <c r="Y180" s="172" t="s">
        <v>240</v>
      </c>
      <c r="AB180" s="116">
        <f>2*(0.25*4*AB179)+2*(0.25*4*AB178)</f>
        <v>0.33333333333333331</v>
      </c>
      <c r="AC180" t="s">
        <v>186</v>
      </c>
      <c r="AF180" s="140"/>
    </row>
    <row r="181" spans="1:32" x14ac:dyDescent="0.3">
      <c r="Y181" s="138" t="s">
        <v>217</v>
      </c>
      <c r="AA181" t="s">
        <v>218</v>
      </c>
      <c r="AB181" s="139">
        <f>AB180*1.1</f>
        <v>0.3666666666666667</v>
      </c>
      <c r="AC181" t="s">
        <v>186</v>
      </c>
      <c r="AF181" s="140"/>
    </row>
    <row r="182" spans="1:32" x14ac:dyDescent="0.3">
      <c r="Y182" s="164" t="s">
        <v>241</v>
      </c>
      <c r="Z182" s="115"/>
      <c r="AA182" s="115"/>
      <c r="AB182" s="184">
        <f>2*AB178+2*AB179</f>
        <v>0.33333333333333331</v>
      </c>
      <c r="AC182" s="115"/>
      <c r="AD182" s="115"/>
      <c r="AE182" s="115"/>
      <c r="AF182" s="165"/>
    </row>
    <row r="183" spans="1:32" x14ac:dyDescent="0.3">
      <c r="A183" t="s">
        <v>115</v>
      </c>
      <c r="D183" t="s">
        <v>6</v>
      </c>
    </row>
    <row r="184" spans="1:32" x14ac:dyDescent="0.3">
      <c r="A184" t="s">
        <v>125</v>
      </c>
      <c r="D184" t="s">
        <v>6</v>
      </c>
    </row>
    <row r="185" spans="1:32" x14ac:dyDescent="0.3">
      <c r="A185" t="s">
        <v>117</v>
      </c>
      <c r="C185">
        <f>C183*C184</f>
        <v>0</v>
      </c>
      <c r="D185" t="s">
        <v>10</v>
      </c>
    </row>
    <row r="186" spans="1:32" x14ac:dyDescent="0.3">
      <c r="C186">
        <f>C185/9</f>
        <v>0</v>
      </c>
      <c r="D186" t="s">
        <v>8</v>
      </c>
    </row>
    <row r="187" spans="1:32" x14ac:dyDescent="0.3">
      <c r="A187" s="6"/>
    </row>
    <row r="188" spans="1:32" x14ac:dyDescent="0.3">
      <c r="A188" t="s">
        <v>114</v>
      </c>
    </row>
    <row r="189" spans="1:32" x14ac:dyDescent="0.3">
      <c r="A189" t="s">
        <v>115</v>
      </c>
    </row>
    <row r="190" spans="1:32" x14ac:dyDescent="0.3">
      <c r="A190" t="s">
        <v>116</v>
      </c>
    </row>
    <row r="191" spans="1:32" x14ac:dyDescent="0.3">
      <c r="A191" t="s">
        <v>117</v>
      </c>
      <c r="C191" s="117">
        <f>2+30+2</f>
        <v>34</v>
      </c>
      <c r="D191" t="s">
        <v>10</v>
      </c>
    </row>
    <row r="192" spans="1:32" x14ac:dyDescent="0.3">
      <c r="C192">
        <f>C191/9</f>
        <v>3.7777777777777777</v>
      </c>
      <c r="D192" t="s">
        <v>8</v>
      </c>
    </row>
    <row r="194" spans="1:5" x14ac:dyDescent="0.3">
      <c r="A194" s="6" t="s">
        <v>127</v>
      </c>
    </row>
    <row r="195" spans="1:5" x14ac:dyDescent="0.3">
      <c r="A195" s="6"/>
    </row>
    <row r="196" spans="1:5" x14ac:dyDescent="0.3">
      <c r="A196" t="s">
        <v>128</v>
      </c>
    </row>
    <row r="197" spans="1:5" x14ac:dyDescent="0.3">
      <c r="A197" t="s">
        <v>115</v>
      </c>
      <c r="C197">
        <v>44.1</v>
      </c>
      <c r="D197" t="s">
        <v>6</v>
      </c>
    </row>
    <row r="198" spans="1:5" x14ac:dyDescent="0.3">
      <c r="A198" t="s">
        <v>125</v>
      </c>
      <c r="C198">
        <v>1.25</v>
      </c>
      <c r="D198" t="s">
        <v>6</v>
      </c>
    </row>
    <row r="199" spans="1:5" x14ac:dyDescent="0.3">
      <c r="A199" t="s">
        <v>117</v>
      </c>
      <c r="C199">
        <f>C197*C198</f>
        <v>55.125</v>
      </c>
      <c r="D199" t="s">
        <v>10</v>
      </c>
    </row>
    <row r="200" spans="1:5" x14ac:dyDescent="0.3">
      <c r="C200">
        <f>C199/9</f>
        <v>6.125</v>
      </c>
      <c r="D200" t="s">
        <v>8</v>
      </c>
    </row>
    <row r="203" spans="1:5" x14ac:dyDescent="0.3">
      <c r="A203" t="s">
        <v>129</v>
      </c>
    </row>
    <row r="204" spans="1:5" x14ac:dyDescent="0.3">
      <c r="A204" t="s">
        <v>115</v>
      </c>
      <c r="C204">
        <v>44.1</v>
      </c>
      <c r="D204" t="s">
        <v>6</v>
      </c>
    </row>
    <row r="205" spans="1:5" x14ac:dyDescent="0.3">
      <c r="A205" t="s">
        <v>125</v>
      </c>
      <c r="C205">
        <v>1.25</v>
      </c>
      <c r="D205" t="s">
        <v>6</v>
      </c>
    </row>
    <row r="206" spans="1:5" x14ac:dyDescent="0.3">
      <c r="A206" t="s">
        <v>117</v>
      </c>
      <c r="C206">
        <f>1.2*C204*C205</f>
        <v>66.150000000000006</v>
      </c>
      <c r="D206" t="s">
        <v>10</v>
      </c>
      <c r="E206" t="s">
        <v>130</v>
      </c>
    </row>
    <row r="207" spans="1:5" x14ac:dyDescent="0.3">
      <c r="C207">
        <f>C206/9</f>
        <v>7.3500000000000005</v>
      </c>
      <c r="D207" t="s">
        <v>8</v>
      </c>
    </row>
    <row r="209" spans="1:4" x14ac:dyDescent="0.3">
      <c r="A209" t="s">
        <v>131</v>
      </c>
    </row>
    <row r="210" spans="1:4" x14ac:dyDescent="0.3">
      <c r="A210" t="s">
        <v>115</v>
      </c>
      <c r="D210" t="s">
        <v>6</v>
      </c>
    </row>
    <row r="211" spans="1:4" x14ac:dyDescent="0.3">
      <c r="A211" t="s">
        <v>125</v>
      </c>
      <c r="D211" t="s">
        <v>6</v>
      </c>
    </row>
    <row r="212" spans="1:4" x14ac:dyDescent="0.3">
      <c r="A212" t="s">
        <v>117</v>
      </c>
      <c r="C212">
        <f>C210*C211</f>
        <v>0</v>
      </c>
      <c r="D212" t="s">
        <v>10</v>
      </c>
    </row>
    <row r="213" spans="1:4" x14ac:dyDescent="0.3">
      <c r="C213">
        <f>C212/9</f>
        <v>0</v>
      </c>
      <c r="D213" t="s">
        <v>8</v>
      </c>
    </row>
    <row r="215" spans="1:4" x14ac:dyDescent="0.3">
      <c r="A215" t="s">
        <v>247</v>
      </c>
      <c r="C215">
        <f>C200+C207+C213</f>
        <v>13.475000000000001</v>
      </c>
    </row>
    <row r="237" spans="1:10" x14ac:dyDescent="0.3">
      <c r="A237" s="118"/>
    </row>
    <row r="238" spans="1:10" x14ac:dyDescent="0.3">
      <c r="J238" s="119"/>
    </row>
    <row r="242" spans="1:1" x14ac:dyDescent="0.3">
      <c r="A242" s="6"/>
    </row>
    <row r="243" spans="1:1" x14ac:dyDescent="0.3">
      <c r="A243" s="6"/>
    </row>
    <row r="256" spans="1:1" x14ac:dyDescent="0.3">
      <c r="A256" s="6"/>
    </row>
    <row r="260" spans="1:3" x14ac:dyDescent="0.3">
      <c r="C260" s="117"/>
    </row>
    <row r="263" spans="1:3" x14ac:dyDescent="0.3">
      <c r="A263" s="6"/>
    </row>
    <row r="264" spans="1:3" x14ac:dyDescent="0.3">
      <c r="A264" s="6"/>
    </row>
  </sheetData>
  <mergeCells count="13">
    <mergeCell ref="AI147:AI148"/>
    <mergeCell ref="AT119:AZ119"/>
    <mergeCell ref="AU139:AU141"/>
    <mergeCell ref="AU144:AU145"/>
    <mergeCell ref="AU147:AU148"/>
    <mergeCell ref="A111:J113"/>
    <mergeCell ref="Y118:AF118"/>
    <mergeCell ref="AH119:AN119"/>
    <mergeCell ref="AI139:AI141"/>
    <mergeCell ref="AI144:AI145"/>
    <mergeCell ref="R136:S137"/>
    <mergeCell ref="T136:T137"/>
    <mergeCell ref="R133:S134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D5CA-CFAB-404D-A289-90561C7EC1B6}">
  <dimension ref="A1:K451"/>
  <sheetViews>
    <sheetView workbookViewId="0">
      <selection activeCell="E6" sqref="E6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8.664062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277"/>
      <c r="B1" s="278"/>
      <c r="C1" s="278"/>
      <c r="D1" s="279"/>
      <c r="E1" s="100" t="s">
        <v>134</v>
      </c>
      <c r="F1" s="280" t="s">
        <v>248</v>
      </c>
      <c r="G1" s="278"/>
      <c r="H1" s="278"/>
      <c r="I1" s="278"/>
      <c r="J1" s="281"/>
      <c r="K1" t="s">
        <v>29</v>
      </c>
    </row>
    <row r="2" spans="1:11" x14ac:dyDescent="0.3">
      <c r="A2" s="79" t="s">
        <v>0</v>
      </c>
      <c r="B2" s="109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1" x14ac:dyDescent="0.3">
      <c r="A3" s="80">
        <v>202</v>
      </c>
      <c r="B3" s="87">
        <v>11203</v>
      </c>
      <c r="C3" s="91" t="str">
        <f t="shared" ref="C3:C6" si="0">IF(D3="LUMP","LS",IF(SUM(F3:I3)=0,"",(SUM(F3:I3))))</f>
        <v>LS</v>
      </c>
      <c r="D3" s="89" t="s">
        <v>33</v>
      </c>
      <c r="E3" s="2" t="s">
        <v>77</v>
      </c>
      <c r="F3" s="91" t="s">
        <v>33</v>
      </c>
      <c r="G3" s="91" t="s">
        <v>33</v>
      </c>
      <c r="H3" s="91" t="s">
        <v>33</v>
      </c>
      <c r="I3" s="107"/>
      <c r="J3" s="112">
        <v>16</v>
      </c>
    </row>
    <row r="4" spans="1:11" x14ac:dyDescent="0.3">
      <c r="A4" s="80">
        <v>509</v>
      </c>
      <c r="B4" s="87">
        <v>25000</v>
      </c>
      <c r="C4" s="91">
        <f t="shared" ref="C4:C5" si="1">IF(D4="LUMP","LS",IF(SUM(F4:I4)=0,"",(SUM(F4:I4))))</f>
        <v>2683</v>
      </c>
      <c r="D4" s="89" t="s">
        <v>24</v>
      </c>
      <c r="E4" s="4" t="s">
        <v>352</v>
      </c>
      <c r="F4" s="91">
        <v>1595</v>
      </c>
      <c r="G4" s="91"/>
      <c r="H4" s="91">
        <v>1088</v>
      </c>
      <c r="I4" s="107"/>
      <c r="J4" s="112"/>
    </row>
    <row r="5" spans="1:11" x14ac:dyDescent="0.3">
      <c r="A5" s="80">
        <v>510</v>
      </c>
      <c r="B5" s="87">
        <v>10001</v>
      </c>
      <c r="C5" s="91">
        <f t="shared" si="1"/>
        <v>238</v>
      </c>
      <c r="D5" s="89" t="s">
        <v>7</v>
      </c>
      <c r="E5" s="4" t="s">
        <v>366</v>
      </c>
      <c r="F5" s="91">
        <v>128</v>
      </c>
      <c r="G5" s="91"/>
      <c r="H5" s="91">
        <v>110</v>
      </c>
      <c r="I5" s="91"/>
      <c r="J5" s="77">
        <v>17</v>
      </c>
    </row>
    <row r="6" spans="1:11" x14ac:dyDescent="0.3">
      <c r="A6" s="80">
        <v>511</v>
      </c>
      <c r="B6" s="87">
        <v>53012</v>
      </c>
      <c r="C6" s="91">
        <f t="shared" si="0"/>
        <v>19</v>
      </c>
      <c r="D6" s="89" t="s">
        <v>26</v>
      </c>
      <c r="E6" s="4" t="s">
        <v>391</v>
      </c>
      <c r="F6" s="91">
        <v>13</v>
      </c>
      <c r="G6" s="91"/>
      <c r="H6" s="91">
        <v>6</v>
      </c>
      <c r="I6" s="107"/>
      <c r="J6" s="112"/>
    </row>
    <row r="7" spans="1:11" x14ac:dyDescent="0.3">
      <c r="A7" s="80" t="s">
        <v>46</v>
      </c>
      <c r="B7" s="87">
        <v>10100</v>
      </c>
      <c r="C7" s="91">
        <f t="shared" ref="C7:C11" si="2">IF(D7="LUMP","LS",IF(SUM(F7:I7)=0,"",(SUM(F7:I7))))</f>
        <v>32</v>
      </c>
      <c r="D7" s="90" t="s">
        <v>8</v>
      </c>
      <c r="E7" s="4" t="s">
        <v>78</v>
      </c>
      <c r="F7" s="91">
        <v>17</v>
      </c>
      <c r="G7" s="91"/>
      <c r="H7" s="91">
        <v>15</v>
      </c>
      <c r="I7" s="107"/>
      <c r="J7" s="112"/>
    </row>
    <row r="8" spans="1:11" x14ac:dyDescent="0.3">
      <c r="A8" s="80">
        <v>512</v>
      </c>
      <c r="B8" s="87">
        <v>73500</v>
      </c>
      <c r="C8" s="91">
        <f t="shared" si="2"/>
        <v>698</v>
      </c>
      <c r="D8" s="89" t="s">
        <v>8</v>
      </c>
      <c r="E8" s="4" t="s">
        <v>88</v>
      </c>
      <c r="F8" s="91"/>
      <c r="G8" s="91"/>
      <c r="H8" s="91">
        <v>698</v>
      </c>
      <c r="I8" s="107"/>
      <c r="J8" s="112"/>
    </row>
    <row r="9" spans="1:11" x14ac:dyDescent="0.3">
      <c r="A9" s="81" t="s">
        <v>46</v>
      </c>
      <c r="B9" s="87" t="s">
        <v>47</v>
      </c>
      <c r="C9" s="91">
        <f t="shared" si="2"/>
        <v>6</v>
      </c>
      <c r="D9" s="89" t="s">
        <v>8</v>
      </c>
      <c r="E9" s="2" t="s">
        <v>37</v>
      </c>
      <c r="F9" s="91">
        <v>1</v>
      </c>
      <c r="G9" s="91"/>
      <c r="H9" s="91">
        <v>5</v>
      </c>
      <c r="I9" s="107"/>
      <c r="J9" s="112"/>
    </row>
    <row r="10" spans="1:11" x14ac:dyDescent="0.3">
      <c r="A10" s="207">
        <v>516</v>
      </c>
      <c r="B10" s="208">
        <v>11211</v>
      </c>
      <c r="C10" s="91">
        <f t="shared" si="2"/>
        <v>92</v>
      </c>
      <c r="D10" s="210" t="s">
        <v>6</v>
      </c>
      <c r="E10" s="42" t="s">
        <v>294</v>
      </c>
      <c r="F10" s="91"/>
      <c r="G10" s="91"/>
      <c r="H10" s="91">
        <v>92</v>
      </c>
      <c r="I10" s="107"/>
      <c r="J10" s="112">
        <v>17</v>
      </c>
    </row>
    <row r="11" spans="1:11" x14ac:dyDescent="0.3">
      <c r="A11" s="82" t="s">
        <v>91</v>
      </c>
      <c r="B11" s="87">
        <v>11100</v>
      </c>
      <c r="C11" s="91">
        <f t="shared" si="2"/>
        <v>2</v>
      </c>
      <c r="D11" s="89" t="s">
        <v>10</v>
      </c>
      <c r="E11" s="4" t="s">
        <v>92</v>
      </c>
      <c r="F11" s="91">
        <v>2</v>
      </c>
      <c r="G11" s="91"/>
      <c r="H11" s="91"/>
      <c r="I11" s="107"/>
      <c r="J11" s="112"/>
    </row>
    <row r="12" spans="1:11" ht="15" thickBot="1" x14ac:dyDescent="0.35">
      <c r="A12" s="83">
        <v>530</v>
      </c>
      <c r="B12" s="88">
        <v>200</v>
      </c>
      <c r="C12" s="95" t="s">
        <v>9</v>
      </c>
      <c r="D12" s="92" t="s">
        <v>33</v>
      </c>
      <c r="E12" s="5" t="s">
        <v>100</v>
      </c>
      <c r="F12" s="95" t="s">
        <v>33</v>
      </c>
      <c r="G12" s="95"/>
      <c r="H12" s="95" t="s">
        <v>33</v>
      </c>
      <c r="I12" s="111"/>
      <c r="J12" s="113"/>
    </row>
    <row r="13" spans="1:11" x14ac:dyDescent="0.3">
      <c r="A13" s="84"/>
      <c r="B13" s="84"/>
      <c r="F13"/>
      <c r="G13"/>
      <c r="H13"/>
      <c r="I13"/>
    </row>
    <row r="14" spans="1:11" x14ac:dyDescent="0.3">
      <c r="A14" s="84"/>
      <c r="B14" s="84"/>
      <c r="F14"/>
      <c r="G14"/>
      <c r="H14"/>
      <c r="I14"/>
    </row>
    <row r="15" spans="1:11" x14ac:dyDescent="0.3">
      <c r="A15" s="84"/>
      <c r="B15" s="84"/>
      <c r="F15"/>
      <c r="G15"/>
      <c r="H15"/>
      <c r="I15"/>
    </row>
    <row r="16" spans="1:11" x14ac:dyDescent="0.3">
      <c r="A16" s="84"/>
      <c r="B16" s="84"/>
      <c r="F16"/>
      <c r="G16"/>
      <c r="H16"/>
      <c r="I16"/>
    </row>
    <row r="17" spans="1:9" x14ac:dyDescent="0.3">
      <c r="A17" s="84"/>
      <c r="B17" s="84"/>
      <c r="F17"/>
      <c r="G17"/>
      <c r="H17"/>
      <c r="I17"/>
    </row>
    <row r="18" spans="1:9" x14ac:dyDescent="0.3">
      <c r="A18" s="84"/>
      <c r="B18" s="84"/>
      <c r="F18"/>
      <c r="G18"/>
      <c r="H18"/>
      <c r="I18"/>
    </row>
    <row r="19" spans="1:9" x14ac:dyDescent="0.3">
      <c r="A19" s="84"/>
      <c r="B19" s="84"/>
      <c r="F19"/>
      <c r="G19"/>
      <c r="H19"/>
      <c r="I19"/>
    </row>
    <row r="20" spans="1:9" x14ac:dyDescent="0.3">
      <c r="A20" s="84"/>
      <c r="B20" s="84"/>
      <c r="F20"/>
      <c r="G20"/>
      <c r="H20"/>
      <c r="I20"/>
    </row>
    <row r="21" spans="1:9" x14ac:dyDescent="0.3">
      <c r="A21" s="84"/>
      <c r="B21" s="84"/>
      <c r="F21"/>
      <c r="G21"/>
      <c r="H21"/>
      <c r="I21"/>
    </row>
    <row r="22" spans="1:9" x14ac:dyDescent="0.3">
      <c r="A22" s="84"/>
      <c r="B22" s="84"/>
      <c r="F22"/>
      <c r="G22"/>
      <c r="H22"/>
      <c r="I22"/>
    </row>
    <row r="23" spans="1:9" x14ac:dyDescent="0.3">
      <c r="A23" s="84"/>
      <c r="B23" s="84"/>
      <c r="F23"/>
      <c r="G23"/>
      <c r="H23"/>
      <c r="I23"/>
    </row>
    <row r="24" spans="1:9" x14ac:dyDescent="0.3">
      <c r="A24" s="84"/>
      <c r="B24" s="84"/>
      <c r="F24"/>
      <c r="G24"/>
      <c r="H24"/>
      <c r="I24"/>
    </row>
    <row r="25" spans="1:9" ht="15" customHeight="1" x14ac:dyDescent="0.3">
      <c r="A25" s="84"/>
      <c r="B25" s="84"/>
      <c r="F25"/>
      <c r="G25"/>
      <c r="H25"/>
      <c r="I25"/>
    </row>
    <row r="26" spans="1:9" x14ac:dyDescent="0.3">
      <c r="A26" s="84"/>
      <c r="B26" s="84"/>
      <c r="F26"/>
      <c r="G26"/>
      <c r="H26"/>
      <c r="I26"/>
    </row>
    <row r="27" spans="1:9" x14ac:dyDescent="0.3">
      <c r="A27" s="84"/>
      <c r="B27" s="84"/>
      <c r="F27"/>
      <c r="G27"/>
      <c r="H27"/>
      <c r="I27"/>
    </row>
    <row r="28" spans="1:9" x14ac:dyDescent="0.3">
      <c r="A28" s="84"/>
      <c r="B28" s="84"/>
      <c r="F28"/>
      <c r="G28"/>
      <c r="H28"/>
      <c r="I28"/>
    </row>
    <row r="29" spans="1:9" x14ac:dyDescent="0.3">
      <c r="A29" s="84"/>
      <c r="B29" s="84"/>
      <c r="F29"/>
      <c r="G29"/>
      <c r="H29"/>
      <c r="I29"/>
    </row>
    <row r="30" spans="1:9" x14ac:dyDescent="0.3">
      <c r="A30" s="84"/>
      <c r="B30" s="84"/>
      <c r="F30"/>
      <c r="G30"/>
      <c r="H30"/>
      <c r="I30"/>
    </row>
    <row r="31" spans="1:9" x14ac:dyDescent="0.3">
      <c r="A31" s="84"/>
      <c r="B31" s="84"/>
      <c r="F31"/>
      <c r="G31"/>
      <c r="H31"/>
      <c r="I31"/>
    </row>
    <row r="32" spans="1:9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ht="7.5" customHeight="1" x14ac:dyDescent="0.3">
      <c r="A38" s="84"/>
      <c r="B38" s="84"/>
      <c r="F38"/>
      <c r="G38"/>
      <c r="H38"/>
      <c r="I38"/>
    </row>
    <row r="39" spans="1:9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ht="7.5" customHeight="1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ht="7.5" customHeight="1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ht="7.5" customHeight="1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ht="7.5" customHeight="1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ht="7.5" customHeight="1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ht="7.5" customHeight="1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ht="7.5" customHeight="1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x14ac:dyDescent="0.3">
      <c r="A176" s="84"/>
      <c r="B176" s="84"/>
      <c r="F176"/>
      <c r="G176"/>
      <c r="H176"/>
      <c r="I176"/>
    </row>
    <row r="177" spans="1:9" ht="7.5" customHeight="1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ht="7.5" customHeight="1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x14ac:dyDescent="0.3">
      <c r="A208" s="84"/>
      <c r="B208" s="84"/>
      <c r="F208"/>
      <c r="G208"/>
      <c r="H208"/>
      <c r="I208"/>
    </row>
    <row r="209" spans="1:9" ht="7.5" customHeight="1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x14ac:dyDescent="0.3">
      <c r="A223" s="84"/>
      <c r="B223" s="84"/>
      <c r="F223"/>
      <c r="G223"/>
      <c r="H223"/>
      <c r="I223"/>
    </row>
    <row r="224" spans="1:9" ht="7.5" customHeight="1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ht="7.5" customHeight="1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ht="7.5" customHeight="1" x14ac:dyDescent="0.3">
      <c r="A260" s="84"/>
      <c r="B260" s="84"/>
      <c r="F260"/>
      <c r="G260"/>
      <c r="H260"/>
      <c r="I260"/>
    </row>
    <row r="261" spans="1:9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x14ac:dyDescent="0.3">
      <c r="A269" s="84"/>
      <c r="B269" s="84"/>
      <c r="F269"/>
      <c r="G269"/>
      <c r="H269"/>
      <c r="I269"/>
    </row>
    <row r="270" spans="1:9" ht="7.5" customHeight="1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ht="7.5" customHeight="1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x14ac:dyDescent="0.3">
      <c r="A310" s="84"/>
      <c r="B310" s="84"/>
      <c r="F310"/>
      <c r="G310"/>
      <c r="H310"/>
      <c r="I310"/>
    </row>
    <row r="311" spans="1:9" ht="7.5" customHeight="1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ht="7.5" customHeight="1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x14ac:dyDescent="0.3">
      <c r="A318" s="84"/>
      <c r="B318" s="84"/>
      <c r="F318"/>
      <c r="G318"/>
      <c r="H318"/>
      <c r="I318"/>
    </row>
    <row r="319" spans="1:9" ht="7.5" customHeight="1" x14ac:dyDescent="0.3">
      <c r="A319" s="84"/>
      <c r="B319" s="84"/>
      <c r="F319"/>
      <c r="G319"/>
      <c r="H319"/>
      <c r="I319"/>
    </row>
    <row r="320" spans="1:9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x14ac:dyDescent="0.3">
      <c r="A326" s="84"/>
      <c r="B326" s="84"/>
      <c r="F326"/>
      <c r="G326"/>
      <c r="H326"/>
      <c r="I326"/>
    </row>
    <row r="327" spans="1:9" ht="7.5" customHeight="1" x14ac:dyDescent="0.3">
      <c r="A327" s="84"/>
      <c r="B327" s="84"/>
      <c r="F327"/>
      <c r="G327"/>
      <c r="H327"/>
      <c r="I327"/>
    </row>
    <row r="328" spans="1:9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ht="7.5" customHeight="1" x14ac:dyDescent="0.3">
      <c r="A335" s="84"/>
      <c r="B335" s="84"/>
      <c r="F335"/>
      <c r="G335"/>
      <c r="H335"/>
      <c r="I335"/>
    </row>
    <row r="336" spans="1:9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ht="7.5" customHeight="1" x14ac:dyDescent="0.3">
      <c r="A340" s="84"/>
      <c r="B340" s="84"/>
      <c r="F340"/>
      <c r="G340"/>
      <c r="H340"/>
      <c r="I340"/>
    </row>
    <row r="341" spans="1:9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x14ac:dyDescent="0.3">
      <c r="A344" s="84"/>
      <c r="B344" s="84"/>
      <c r="F344"/>
      <c r="G344"/>
      <c r="H344"/>
      <c r="I344"/>
    </row>
    <row r="345" spans="1:9" ht="7.5" customHeight="1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x14ac:dyDescent="0.3">
      <c r="A348" s="84"/>
      <c r="B348" s="84"/>
      <c r="F348"/>
      <c r="G348"/>
      <c r="H348"/>
      <c r="I348"/>
    </row>
    <row r="349" spans="1:9" ht="7.5" customHeight="1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x14ac:dyDescent="0.3">
      <c r="A352" s="84"/>
      <c r="B352" s="84"/>
      <c r="F352"/>
      <c r="G352"/>
      <c r="H352"/>
      <c r="I352"/>
    </row>
    <row r="353" spans="1:9" ht="7.5" customHeight="1" x14ac:dyDescent="0.3">
      <c r="A353" s="84"/>
      <c r="B353" s="84"/>
      <c r="F353"/>
      <c r="G353"/>
      <c r="H353"/>
      <c r="I353"/>
    </row>
    <row r="354" spans="1:9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x14ac:dyDescent="0.3">
      <c r="A356" s="84"/>
      <c r="B356" s="84"/>
      <c r="F356"/>
      <c r="G356"/>
      <c r="H356"/>
      <c r="I356"/>
    </row>
    <row r="357" spans="1:9" ht="7.5" customHeight="1" x14ac:dyDescent="0.3">
      <c r="A357" s="84"/>
      <c r="B357" s="84"/>
      <c r="F357"/>
      <c r="G357"/>
      <c r="H357"/>
      <c r="I357"/>
    </row>
    <row r="358" spans="1:9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x14ac:dyDescent="0.3">
      <c r="A360" s="84"/>
      <c r="B360" s="84"/>
      <c r="F360"/>
      <c r="G360"/>
      <c r="H360"/>
      <c r="I360"/>
    </row>
    <row r="361" spans="1:9" ht="7.5" customHeight="1" x14ac:dyDescent="0.3">
      <c r="A361" s="84"/>
      <c r="B361" s="84"/>
      <c r="F361"/>
      <c r="G361"/>
      <c r="H361"/>
      <c r="I361"/>
    </row>
    <row r="362" spans="1:9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x14ac:dyDescent="0.3">
      <c r="A364" s="84"/>
      <c r="B364" s="84"/>
      <c r="F364"/>
      <c r="G364"/>
      <c r="H364"/>
      <c r="I364"/>
    </row>
    <row r="365" spans="1:9" ht="7.5" customHeight="1" x14ac:dyDescent="0.3">
      <c r="A365" s="84"/>
      <c r="B365" s="84"/>
      <c r="F365"/>
      <c r="G365"/>
      <c r="H365"/>
      <c r="I365"/>
    </row>
    <row r="366" spans="1:9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ht="7.5" customHeight="1" x14ac:dyDescent="0.3">
      <c r="A369" s="84"/>
      <c r="B369" s="84"/>
      <c r="F369"/>
      <c r="G369"/>
      <c r="H369"/>
      <c r="I369"/>
    </row>
    <row r="370" spans="1:9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ht="7.5" customHeight="1" x14ac:dyDescent="0.3">
      <c r="A373" s="84"/>
      <c r="B373" s="84"/>
      <c r="F373"/>
      <c r="G373"/>
      <c r="H373"/>
      <c r="I373"/>
    </row>
    <row r="374" spans="1:9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ht="7.5" customHeight="1" x14ac:dyDescent="0.3">
      <c r="A378" s="84"/>
      <c r="B378" s="84"/>
      <c r="F378"/>
      <c r="G378"/>
      <c r="H378"/>
      <c r="I378"/>
    </row>
    <row r="379" spans="1:9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ht="7.5" customHeight="1" x14ac:dyDescent="0.3">
      <c r="A382" s="84"/>
      <c r="B382" s="84"/>
      <c r="F382"/>
      <c r="G382"/>
      <c r="H382"/>
      <c r="I382"/>
    </row>
    <row r="383" spans="1:9" x14ac:dyDescent="0.3">
      <c r="A383" s="84"/>
      <c r="B383" s="84"/>
      <c r="F383"/>
      <c r="G383"/>
      <c r="H383"/>
      <c r="I383"/>
    </row>
    <row r="384" spans="1:9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x14ac:dyDescent="0.3">
      <c r="A387" s="84"/>
      <c r="B387" s="84"/>
      <c r="F387"/>
      <c r="G387"/>
      <c r="H387"/>
      <c r="I387"/>
    </row>
    <row r="388" spans="1:9" ht="7.5" customHeight="1" x14ac:dyDescent="0.3">
      <c r="A388" s="84"/>
      <c r="B388" s="84"/>
      <c r="F388"/>
      <c r="G388"/>
      <c r="H388"/>
      <c r="I388"/>
    </row>
    <row r="389" spans="1:9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x14ac:dyDescent="0.3">
      <c r="A392" s="84"/>
      <c r="B392" s="84"/>
      <c r="F392"/>
      <c r="G392"/>
      <c r="H392"/>
      <c r="I392"/>
    </row>
    <row r="393" spans="1:9" ht="7.5" customHeight="1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x14ac:dyDescent="0.3">
      <c r="A396" s="84"/>
      <c r="B396" s="84"/>
      <c r="F396"/>
      <c r="G396"/>
      <c r="H396"/>
      <c r="I396"/>
    </row>
    <row r="397" spans="1:9" ht="7.5" customHeight="1" x14ac:dyDescent="0.3">
      <c r="A397" s="84"/>
      <c r="B397" s="84"/>
      <c r="F397"/>
      <c r="G397"/>
      <c r="H397"/>
      <c r="I397"/>
    </row>
    <row r="398" spans="1:9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x14ac:dyDescent="0.3">
      <c r="A401" s="84"/>
      <c r="B401" s="84"/>
      <c r="F401"/>
      <c r="G401"/>
      <c r="H401"/>
      <c r="I401"/>
    </row>
    <row r="402" spans="1:9" ht="7.5" customHeight="1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ht="7.5" customHeight="1" x14ac:dyDescent="0.3">
      <c r="A406" s="84"/>
      <c r="B406" s="84"/>
      <c r="F406"/>
      <c r="G406"/>
      <c r="H406"/>
      <c r="I406"/>
    </row>
    <row r="407" spans="1:9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ht="7.5" customHeight="1" x14ac:dyDescent="0.3">
      <c r="A410" s="84"/>
      <c r="B410" s="84"/>
      <c r="F410"/>
      <c r="G410"/>
      <c r="H410"/>
      <c r="I410"/>
    </row>
    <row r="411" spans="1:9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ht="7.5" customHeight="1" x14ac:dyDescent="0.3">
      <c r="A415" s="84"/>
      <c r="B415" s="84"/>
      <c r="F415"/>
      <c r="G415"/>
      <c r="H415"/>
      <c r="I415"/>
    </row>
    <row r="416" spans="1:9" x14ac:dyDescent="0.3">
      <c r="A416" s="84"/>
      <c r="B416" s="84"/>
      <c r="F416"/>
      <c r="G416"/>
      <c r="H416"/>
      <c r="I416"/>
    </row>
    <row r="417" spans="1:9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x14ac:dyDescent="0.3">
      <c r="A420" s="84"/>
      <c r="B420" s="84"/>
      <c r="F420"/>
      <c r="G420"/>
      <c r="H420"/>
      <c r="I420"/>
    </row>
    <row r="421" spans="1:9" ht="7.5" customHeight="1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x14ac:dyDescent="0.3">
      <c r="A424" s="84"/>
      <c r="B424" s="84"/>
      <c r="F424"/>
      <c r="G424"/>
      <c r="H424"/>
      <c r="I424"/>
    </row>
    <row r="425" spans="1:9" ht="7.5" customHeight="1" x14ac:dyDescent="0.3">
      <c r="A425" s="84"/>
      <c r="B425" s="84"/>
      <c r="F425"/>
      <c r="G425"/>
      <c r="H425"/>
      <c r="I425"/>
    </row>
    <row r="426" spans="1:9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x14ac:dyDescent="0.3">
      <c r="A429" s="84"/>
      <c r="B429" s="84"/>
      <c r="F429"/>
      <c r="G429"/>
      <c r="H429"/>
      <c r="I429"/>
    </row>
    <row r="430" spans="1:9" ht="7.5" customHeight="1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ht="7.5" customHeight="1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x14ac:dyDescent="0.3">
      <c r="A439" s="84"/>
      <c r="B439" s="84"/>
      <c r="F439"/>
      <c r="G439"/>
      <c r="H439"/>
      <c r="I439"/>
    </row>
    <row r="440" spans="1:9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x14ac:dyDescent="0.3">
      <c r="A443" s="84"/>
      <c r="B443" s="84"/>
      <c r="F443"/>
      <c r="G443"/>
      <c r="H443"/>
      <c r="I443"/>
    </row>
    <row r="444" spans="1:9" ht="7.5" customHeight="1" x14ac:dyDescent="0.3">
      <c r="A444" s="84"/>
      <c r="B444" s="84"/>
      <c r="F444"/>
      <c r="G444"/>
      <c r="H444"/>
      <c r="I444"/>
    </row>
    <row r="445" spans="1:9" x14ac:dyDescent="0.3">
      <c r="A445" s="84"/>
      <c r="B445" s="84"/>
      <c r="F445"/>
      <c r="G445"/>
      <c r="H445"/>
      <c r="I445"/>
    </row>
    <row r="446" spans="1:9" x14ac:dyDescent="0.3">
      <c r="A446" s="84"/>
      <c r="B446" s="84"/>
      <c r="F446"/>
      <c r="G446"/>
      <c r="H446"/>
      <c r="I446"/>
    </row>
    <row r="447" spans="1:9" x14ac:dyDescent="0.3">
      <c r="A447" s="84"/>
      <c r="B447" s="84"/>
      <c r="F447"/>
      <c r="G447"/>
      <c r="H447"/>
      <c r="I447"/>
    </row>
    <row r="448" spans="1:9" x14ac:dyDescent="0.3">
      <c r="A448" s="84"/>
      <c r="B448" s="84"/>
      <c r="F448"/>
      <c r="G448"/>
      <c r="H448"/>
      <c r="I448"/>
    </row>
    <row r="449" spans="1:9" x14ac:dyDescent="0.3">
      <c r="A449" s="84"/>
      <c r="B449" s="84"/>
      <c r="F449"/>
      <c r="G449"/>
      <c r="H449"/>
      <c r="I449"/>
    </row>
    <row r="450" spans="1:9" x14ac:dyDescent="0.3">
      <c r="A450" s="84"/>
      <c r="B450" s="84"/>
      <c r="F450"/>
      <c r="G450"/>
      <c r="H450"/>
      <c r="I450"/>
    </row>
    <row r="451" spans="1:9" ht="7.5" customHeight="1" x14ac:dyDescent="0.3">
      <c r="A451" s="84"/>
      <c r="B451" s="84"/>
      <c r="F451"/>
      <c r="G451"/>
      <c r="H451"/>
      <c r="I451"/>
    </row>
  </sheetData>
  <mergeCells count="2">
    <mergeCell ref="A1:D1"/>
    <mergeCell ref="F1:J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4A114-89B4-4F37-9C19-601894FA3EB7}">
  <dimension ref="A1:M146"/>
  <sheetViews>
    <sheetView topLeftCell="A10" workbookViewId="0">
      <selection activeCell="A20" sqref="A20"/>
    </sheetView>
  </sheetViews>
  <sheetFormatPr defaultRowHeight="14.4" x14ac:dyDescent="0.3"/>
  <sheetData>
    <row r="1" spans="1:4" x14ac:dyDescent="0.3">
      <c r="A1" s="114" t="s">
        <v>104</v>
      </c>
    </row>
    <row r="3" spans="1:4" x14ac:dyDescent="0.3">
      <c r="A3" s="6" t="s">
        <v>298</v>
      </c>
    </row>
    <row r="5" spans="1:4" x14ac:dyDescent="0.3">
      <c r="A5" s="6" t="s">
        <v>105</v>
      </c>
    </row>
    <row r="7" spans="1:4" x14ac:dyDescent="0.3">
      <c r="A7" s="6" t="s">
        <v>299</v>
      </c>
    </row>
    <row r="9" spans="1:4" x14ac:dyDescent="0.3">
      <c r="A9" s="6" t="s">
        <v>364</v>
      </c>
    </row>
    <row r="10" spans="1:4" x14ac:dyDescent="0.3">
      <c r="A10" t="s">
        <v>367</v>
      </c>
      <c r="C10">
        <v>64</v>
      </c>
      <c r="D10" t="s">
        <v>7</v>
      </c>
    </row>
    <row r="11" spans="1:4" x14ac:dyDescent="0.3">
      <c r="A11" t="s">
        <v>368</v>
      </c>
      <c r="C11" s="115">
        <v>64</v>
      </c>
      <c r="D11" s="115" t="s">
        <v>7</v>
      </c>
    </row>
    <row r="12" spans="1:4" x14ac:dyDescent="0.3">
      <c r="C12">
        <f>SUM(C10:C11)</f>
        <v>128</v>
      </c>
      <c r="D12" t="s">
        <v>7</v>
      </c>
    </row>
    <row r="14" spans="1:4" x14ac:dyDescent="0.3">
      <c r="A14" t="s">
        <v>369</v>
      </c>
      <c r="C14">
        <v>78</v>
      </c>
      <c r="D14" t="s">
        <v>7</v>
      </c>
    </row>
    <row r="15" spans="1:4" x14ac:dyDescent="0.3">
      <c r="A15" t="s">
        <v>370</v>
      </c>
      <c r="C15" s="115">
        <v>32</v>
      </c>
      <c r="D15" s="115" t="s">
        <v>7</v>
      </c>
    </row>
    <row r="16" spans="1:4" x14ac:dyDescent="0.3">
      <c r="C16">
        <f>SUM(C14:C15)</f>
        <v>110</v>
      </c>
      <c r="D16" t="s">
        <v>7</v>
      </c>
    </row>
    <row r="20" spans="1:5" x14ac:dyDescent="0.3">
      <c r="A20" s="6" t="s">
        <v>390</v>
      </c>
    </row>
    <row r="22" spans="1:5" x14ac:dyDescent="0.3">
      <c r="A22" t="s">
        <v>286</v>
      </c>
    </row>
    <row r="23" spans="1:5" x14ac:dyDescent="0.3">
      <c r="A23" t="s">
        <v>108</v>
      </c>
      <c r="D23">
        <v>47.6</v>
      </c>
      <c r="E23" t="s">
        <v>6</v>
      </c>
    </row>
    <row r="24" spans="1:5" x14ac:dyDescent="0.3">
      <c r="A24" t="s">
        <v>109</v>
      </c>
      <c r="D24">
        <v>1.75</v>
      </c>
      <c r="E24" t="s">
        <v>6</v>
      </c>
    </row>
    <row r="25" spans="1:5" x14ac:dyDescent="0.3">
      <c r="A25" t="s">
        <v>110</v>
      </c>
      <c r="D25">
        <v>2</v>
      </c>
      <c r="E25" t="s">
        <v>6</v>
      </c>
    </row>
    <row r="26" spans="1:5" x14ac:dyDescent="0.3">
      <c r="A26" t="s">
        <v>287</v>
      </c>
      <c r="D26" s="115">
        <v>2</v>
      </c>
      <c r="E26" s="115"/>
    </row>
    <row r="27" spans="1:5" x14ac:dyDescent="0.3">
      <c r="D27">
        <f>D23*D24*D25*D26</f>
        <v>333.2</v>
      </c>
      <c r="E27" t="s">
        <v>43</v>
      </c>
    </row>
    <row r="28" spans="1:5" x14ac:dyDescent="0.3">
      <c r="D28">
        <f>D27/27</f>
        <v>12.34074074074074</v>
      </c>
      <c r="E28" t="s">
        <v>26</v>
      </c>
    </row>
    <row r="30" spans="1:5" x14ac:dyDescent="0.3">
      <c r="A30" t="s">
        <v>288</v>
      </c>
    </row>
    <row r="31" spans="1:5" x14ac:dyDescent="0.3">
      <c r="A31" t="s">
        <v>125</v>
      </c>
      <c r="D31">
        <v>45.6</v>
      </c>
      <c r="E31" t="s">
        <v>6</v>
      </c>
    </row>
    <row r="32" spans="1:5" x14ac:dyDescent="0.3">
      <c r="A32" t="s">
        <v>109</v>
      </c>
      <c r="D32">
        <v>2</v>
      </c>
      <c r="E32" t="s">
        <v>6</v>
      </c>
    </row>
    <row r="33" spans="1:5" x14ac:dyDescent="0.3">
      <c r="A33" t="s">
        <v>110</v>
      </c>
      <c r="D33">
        <f>10.5/12</f>
        <v>0.875</v>
      </c>
      <c r="E33" t="s">
        <v>6</v>
      </c>
    </row>
    <row r="34" spans="1:5" x14ac:dyDescent="0.3">
      <c r="A34" t="s">
        <v>289</v>
      </c>
      <c r="D34" s="115">
        <v>2</v>
      </c>
      <c r="E34" s="115" t="s">
        <v>7</v>
      </c>
    </row>
    <row r="35" spans="1:5" x14ac:dyDescent="0.3">
      <c r="D35" s="116">
        <f>D31*D32*D33*D34</f>
        <v>159.6</v>
      </c>
      <c r="E35" t="s">
        <v>112</v>
      </c>
    </row>
    <row r="36" spans="1:5" x14ac:dyDescent="0.3">
      <c r="D36" s="116">
        <f>D35/27</f>
        <v>5.9111111111111105</v>
      </c>
      <c r="E36" t="s">
        <v>26</v>
      </c>
    </row>
    <row r="39" spans="1:5" x14ac:dyDescent="0.3">
      <c r="A39" s="6" t="s">
        <v>113</v>
      </c>
    </row>
    <row r="41" spans="1:5" x14ac:dyDescent="0.3">
      <c r="A41" t="s">
        <v>114</v>
      </c>
    </row>
    <row r="42" spans="1:5" x14ac:dyDescent="0.3">
      <c r="A42" t="s">
        <v>115</v>
      </c>
      <c r="C42">
        <f>3</f>
        <v>3</v>
      </c>
      <c r="D42" t="s">
        <v>6</v>
      </c>
    </row>
    <row r="43" spans="1:5" x14ac:dyDescent="0.3">
      <c r="A43" t="s">
        <v>290</v>
      </c>
      <c r="C43">
        <v>10.75</v>
      </c>
      <c r="D43" t="s">
        <v>6</v>
      </c>
    </row>
    <row r="44" spans="1:5" x14ac:dyDescent="0.3">
      <c r="A44" t="s">
        <v>343</v>
      </c>
      <c r="C44">
        <v>4</v>
      </c>
      <c r="D44" t="s">
        <v>7</v>
      </c>
    </row>
    <row r="45" spans="1:5" x14ac:dyDescent="0.3">
      <c r="A45" t="s">
        <v>117</v>
      </c>
      <c r="C45" s="206">
        <f>C42*C43*C44</f>
        <v>129</v>
      </c>
      <c r="D45" t="s">
        <v>10</v>
      </c>
    </row>
    <row r="46" spans="1:5" x14ac:dyDescent="0.3">
      <c r="C46">
        <f>C45/9</f>
        <v>14.333333333333334</v>
      </c>
      <c r="D46" t="s">
        <v>8</v>
      </c>
    </row>
    <row r="48" spans="1:5" x14ac:dyDescent="0.3">
      <c r="A48" t="s">
        <v>291</v>
      </c>
    </row>
    <row r="49" spans="1:6" x14ac:dyDescent="0.3">
      <c r="A49" t="s">
        <v>115</v>
      </c>
      <c r="C49">
        <f>1.85</f>
        <v>1.85</v>
      </c>
      <c r="D49" t="s">
        <v>6</v>
      </c>
    </row>
    <row r="50" spans="1:6" x14ac:dyDescent="0.3">
      <c r="A50" t="s">
        <v>290</v>
      </c>
      <c r="C50">
        <v>7</v>
      </c>
      <c r="D50" t="s">
        <v>6</v>
      </c>
    </row>
    <row r="51" spans="1:6" x14ac:dyDescent="0.3">
      <c r="A51" t="s">
        <v>343</v>
      </c>
      <c r="C51">
        <v>4</v>
      </c>
      <c r="D51" t="s">
        <v>7</v>
      </c>
    </row>
    <row r="52" spans="1:6" x14ac:dyDescent="0.3">
      <c r="A52" t="s">
        <v>117</v>
      </c>
      <c r="C52" s="206">
        <f>C49*C50*C51</f>
        <v>51.800000000000004</v>
      </c>
      <c r="D52" t="s">
        <v>10</v>
      </c>
    </row>
    <row r="53" spans="1:6" x14ac:dyDescent="0.3">
      <c r="C53">
        <f>C52/9</f>
        <v>5.7555555555555564</v>
      </c>
      <c r="D53" t="s">
        <v>8</v>
      </c>
    </row>
    <row r="55" spans="1:6" x14ac:dyDescent="0.3">
      <c r="A55" t="s">
        <v>292</v>
      </c>
    </row>
    <row r="56" spans="1:6" x14ac:dyDescent="0.3">
      <c r="A56" t="s">
        <v>108</v>
      </c>
      <c r="D56">
        <v>47.6</v>
      </c>
      <c r="E56" t="s">
        <v>6</v>
      </c>
    </row>
    <row r="57" spans="1:6" x14ac:dyDescent="0.3">
      <c r="A57" t="s">
        <v>110</v>
      </c>
      <c r="D57">
        <v>2.25</v>
      </c>
      <c r="E57" t="s">
        <v>6</v>
      </c>
    </row>
    <row r="58" spans="1:6" x14ac:dyDescent="0.3">
      <c r="A58" t="s">
        <v>287</v>
      </c>
      <c r="D58" s="115">
        <v>2</v>
      </c>
      <c r="E58" s="115"/>
    </row>
    <row r="59" spans="1:6" x14ac:dyDescent="0.3">
      <c r="D59">
        <f>(D56*D57*D58)*1.2</f>
        <v>257.04000000000002</v>
      </c>
      <c r="E59" t="s">
        <v>10</v>
      </c>
      <c r="F59" t="s">
        <v>293</v>
      </c>
    </row>
    <row r="60" spans="1:6" x14ac:dyDescent="0.3">
      <c r="D60">
        <f>D59/27</f>
        <v>9.5200000000000014</v>
      </c>
      <c r="E60" t="s">
        <v>8</v>
      </c>
    </row>
    <row r="62" spans="1:6" x14ac:dyDescent="0.3">
      <c r="A62" t="s">
        <v>355</v>
      </c>
      <c r="C62">
        <f>3*3/9</f>
        <v>1</v>
      </c>
      <c r="D62" t="s">
        <v>8</v>
      </c>
    </row>
    <row r="65" spans="1:5" x14ac:dyDescent="0.3">
      <c r="A65" s="6" t="s">
        <v>118</v>
      </c>
    </row>
    <row r="67" spans="1:5" x14ac:dyDescent="0.3">
      <c r="A67" t="s">
        <v>344</v>
      </c>
    </row>
    <row r="68" spans="1:5" x14ac:dyDescent="0.3">
      <c r="A68" t="s">
        <v>115</v>
      </c>
      <c r="C68">
        <v>1</v>
      </c>
      <c r="D68" t="s">
        <v>6</v>
      </c>
    </row>
    <row r="69" spans="1:5" x14ac:dyDescent="0.3">
      <c r="A69" t="s">
        <v>290</v>
      </c>
      <c r="C69">
        <v>10.75</v>
      </c>
      <c r="D69" t="s">
        <v>6</v>
      </c>
    </row>
    <row r="70" spans="1:5" x14ac:dyDescent="0.3">
      <c r="A70" t="s">
        <v>343</v>
      </c>
      <c r="C70">
        <v>4</v>
      </c>
      <c r="D70" t="s">
        <v>7</v>
      </c>
    </row>
    <row r="71" spans="1:5" x14ac:dyDescent="0.3">
      <c r="A71" t="s">
        <v>117</v>
      </c>
      <c r="C71" s="206">
        <f>C68*C69*C70</f>
        <v>43</v>
      </c>
      <c r="D71" t="s">
        <v>10</v>
      </c>
    </row>
    <row r="72" spans="1:5" x14ac:dyDescent="0.3">
      <c r="C72">
        <f>C71/9</f>
        <v>4.7777777777777777</v>
      </c>
      <c r="D72" t="s">
        <v>8</v>
      </c>
    </row>
    <row r="74" spans="1:5" x14ac:dyDescent="0.3">
      <c r="A74" t="s">
        <v>345</v>
      </c>
      <c r="D74">
        <v>0</v>
      </c>
      <c r="E74" t="s">
        <v>8</v>
      </c>
    </row>
    <row r="76" spans="1:5" x14ac:dyDescent="0.3">
      <c r="A76" t="s">
        <v>356</v>
      </c>
      <c r="D76">
        <f>0</f>
        <v>0</v>
      </c>
      <c r="E76" t="s">
        <v>8</v>
      </c>
    </row>
    <row r="78" spans="1:5" x14ac:dyDescent="0.3">
      <c r="A78" t="s">
        <v>357</v>
      </c>
      <c r="D78">
        <f>(3*3-1*1)/9</f>
        <v>0.88888888888888884</v>
      </c>
      <c r="E78" t="s">
        <v>8</v>
      </c>
    </row>
    <row r="83" spans="1:10" x14ac:dyDescent="0.3">
      <c r="A83" s="6" t="s">
        <v>119</v>
      </c>
    </row>
    <row r="85" spans="1:10" x14ac:dyDescent="0.3">
      <c r="A85" t="s">
        <v>120</v>
      </c>
      <c r="C85">
        <v>160.9</v>
      </c>
      <c r="D85" t="s">
        <v>6</v>
      </c>
    </row>
    <row r="86" spans="1:10" x14ac:dyDescent="0.3">
      <c r="A86" t="s">
        <v>121</v>
      </c>
      <c r="C86">
        <v>39</v>
      </c>
      <c r="D86" t="s">
        <v>6</v>
      </c>
    </row>
    <row r="87" spans="1:10" x14ac:dyDescent="0.3">
      <c r="A87" t="s">
        <v>117</v>
      </c>
      <c r="C87">
        <f>C85*C86</f>
        <v>6275.1</v>
      </c>
      <c r="D87" t="s">
        <v>10</v>
      </c>
    </row>
    <row r="88" spans="1:10" x14ac:dyDescent="0.3">
      <c r="C88">
        <f>C87/9</f>
        <v>697.23333333333335</v>
      </c>
      <c r="D88" t="s">
        <v>8</v>
      </c>
    </row>
    <row r="92" spans="1:10" x14ac:dyDescent="0.3">
      <c r="A92" s="118" t="s">
        <v>122</v>
      </c>
    </row>
    <row r="93" spans="1:10" x14ac:dyDescent="0.3">
      <c r="J93" s="119"/>
    </row>
    <row r="97" spans="1:4" x14ac:dyDescent="0.3">
      <c r="A97" s="6" t="s">
        <v>123</v>
      </c>
    </row>
    <row r="98" spans="1:4" x14ac:dyDescent="0.3">
      <c r="A98" s="6"/>
    </row>
    <row r="99" spans="1:4" x14ac:dyDescent="0.3">
      <c r="A99" t="s">
        <v>124</v>
      </c>
    </row>
    <row r="100" spans="1:4" x14ac:dyDescent="0.3">
      <c r="A100" t="s">
        <v>115</v>
      </c>
      <c r="C100">
        <v>1</v>
      </c>
      <c r="D100" t="s">
        <v>6</v>
      </c>
    </row>
    <row r="101" spans="1:4" x14ac:dyDescent="0.3">
      <c r="A101" t="s">
        <v>125</v>
      </c>
      <c r="C101">
        <v>1</v>
      </c>
      <c r="D101" t="s">
        <v>6</v>
      </c>
    </row>
    <row r="102" spans="1:4" x14ac:dyDescent="0.3">
      <c r="A102" t="s">
        <v>117</v>
      </c>
      <c r="C102">
        <f>C100*C101*1.5</f>
        <v>1.5</v>
      </c>
      <c r="D102" t="s">
        <v>10</v>
      </c>
    </row>
    <row r="103" spans="1:4" x14ac:dyDescent="0.3">
      <c r="C103">
        <f>C102/9</f>
        <v>0.16666666666666666</v>
      </c>
      <c r="D103" t="s">
        <v>8</v>
      </c>
    </row>
    <row r="106" spans="1:4" x14ac:dyDescent="0.3">
      <c r="A106" t="s">
        <v>126</v>
      </c>
    </row>
    <row r="107" spans="1:4" x14ac:dyDescent="0.3">
      <c r="A107" t="s">
        <v>115</v>
      </c>
      <c r="D107" t="s">
        <v>6</v>
      </c>
    </row>
    <row r="108" spans="1:4" x14ac:dyDescent="0.3">
      <c r="A108" t="s">
        <v>125</v>
      </c>
      <c r="D108" t="s">
        <v>6</v>
      </c>
    </row>
    <row r="109" spans="1:4" x14ac:dyDescent="0.3">
      <c r="A109" t="s">
        <v>117</v>
      </c>
      <c r="C109">
        <f>C107*C108</f>
        <v>0</v>
      </c>
      <c r="D109" t="s">
        <v>10</v>
      </c>
    </row>
    <row r="110" spans="1:4" x14ac:dyDescent="0.3">
      <c r="C110">
        <f>C109/9</f>
        <v>0</v>
      </c>
      <c r="D110" t="s">
        <v>8</v>
      </c>
    </row>
    <row r="111" spans="1:4" x14ac:dyDescent="0.3">
      <c r="A111" s="6"/>
    </row>
    <row r="112" spans="1:4" x14ac:dyDescent="0.3">
      <c r="A112" t="s">
        <v>114</v>
      </c>
    </row>
    <row r="113" spans="1:4" x14ac:dyDescent="0.3">
      <c r="A113" t="s">
        <v>115</v>
      </c>
    </row>
    <row r="114" spans="1:4" x14ac:dyDescent="0.3">
      <c r="A114" t="s">
        <v>116</v>
      </c>
    </row>
    <row r="115" spans="1:4" x14ac:dyDescent="0.3">
      <c r="A115" t="s">
        <v>117</v>
      </c>
      <c r="C115" s="117">
        <f>0</f>
        <v>0</v>
      </c>
      <c r="D115" t="s">
        <v>10</v>
      </c>
    </row>
    <row r="116" spans="1:4" x14ac:dyDescent="0.3">
      <c r="C116">
        <f>C115/9</f>
        <v>0</v>
      </c>
      <c r="D116" t="s">
        <v>8</v>
      </c>
    </row>
    <row r="118" spans="1:4" x14ac:dyDescent="0.3">
      <c r="A118" s="6" t="s">
        <v>127</v>
      </c>
    </row>
    <row r="119" spans="1:4" x14ac:dyDescent="0.3">
      <c r="A119" s="6"/>
    </row>
    <row r="120" spans="1:4" x14ac:dyDescent="0.3">
      <c r="A120" t="s">
        <v>128</v>
      </c>
    </row>
    <row r="121" spans="1:4" x14ac:dyDescent="0.3">
      <c r="A121" t="s">
        <v>115</v>
      </c>
      <c r="D121" t="s">
        <v>6</v>
      </c>
    </row>
    <row r="122" spans="1:4" x14ac:dyDescent="0.3">
      <c r="A122" t="s">
        <v>125</v>
      </c>
      <c r="D122" t="s">
        <v>6</v>
      </c>
    </row>
    <row r="123" spans="1:4" x14ac:dyDescent="0.3">
      <c r="A123" t="s">
        <v>117</v>
      </c>
      <c r="C123">
        <f>C121*C122</f>
        <v>0</v>
      </c>
      <c r="D123" t="s">
        <v>10</v>
      </c>
    </row>
    <row r="124" spans="1:4" x14ac:dyDescent="0.3">
      <c r="C124">
        <f>C123/9</f>
        <v>0</v>
      </c>
      <c r="D124" t="s">
        <v>8</v>
      </c>
    </row>
    <row r="127" spans="1:4" x14ac:dyDescent="0.3">
      <c r="A127" t="s">
        <v>129</v>
      </c>
    </row>
    <row r="128" spans="1:4" x14ac:dyDescent="0.3">
      <c r="A128" t="s">
        <v>115</v>
      </c>
      <c r="C128">
        <v>30</v>
      </c>
      <c r="D128" t="s">
        <v>6</v>
      </c>
    </row>
    <row r="129" spans="1:5" x14ac:dyDescent="0.3">
      <c r="A129" t="s">
        <v>125</v>
      </c>
      <c r="C129">
        <v>0</v>
      </c>
      <c r="D129" t="s">
        <v>6</v>
      </c>
    </row>
    <row r="130" spans="1:5" x14ac:dyDescent="0.3">
      <c r="A130" t="s">
        <v>117</v>
      </c>
      <c r="C130">
        <f>1.2*C128*C129</f>
        <v>0</v>
      </c>
      <c r="D130" t="s">
        <v>10</v>
      </c>
      <c r="E130" t="s">
        <v>130</v>
      </c>
    </row>
    <row r="131" spans="1:5" x14ac:dyDescent="0.3">
      <c r="C131">
        <f>C130/9</f>
        <v>0</v>
      </c>
      <c r="D131" t="s">
        <v>8</v>
      </c>
    </row>
    <row r="133" spans="1:5" x14ac:dyDescent="0.3">
      <c r="A133" t="s">
        <v>131</v>
      </c>
    </row>
    <row r="134" spans="1:5" x14ac:dyDescent="0.3">
      <c r="A134" t="s">
        <v>115</v>
      </c>
      <c r="D134" t="s">
        <v>6</v>
      </c>
    </row>
    <row r="135" spans="1:5" x14ac:dyDescent="0.3">
      <c r="A135" t="s">
        <v>125</v>
      </c>
      <c r="D135" t="s">
        <v>6</v>
      </c>
    </row>
    <row r="136" spans="1:5" x14ac:dyDescent="0.3">
      <c r="A136" t="s">
        <v>117</v>
      </c>
      <c r="C136">
        <f>C134*C135</f>
        <v>0</v>
      </c>
      <c r="D136" t="s">
        <v>10</v>
      </c>
    </row>
    <row r="137" spans="1:5" x14ac:dyDescent="0.3">
      <c r="C137">
        <f>C136/9</f>
        <v>0</v>
      </c>
      <c r="D137" t="s">
        <v>8</v>
      </c>
    </row>
    <row r="139" spans="1:5" x14ac:dyDescent="0.3">
      <c r="A139" s="6" t="s">
        <v>295</v>
      </c>
    </row>
    <row r="141" spans="1:5" x14ac:dyDescent="0.3">
      <c r="A141" t="s">
        <v>284</v>
      </c>
      <c r="D141">
        <v>45.8</v>
      </c>
      <c r="E141" t="s">
        <v>6</v>
      </c>
    </row>
    <row r="142" spans="1:5" x14ac:dyDescent="0.3">
      <c r="A142" t="s">
        <v>285</v>
      </c>
      <c r="D142" s="115">
        <v>45.8</v>
      </c>
      <c r="E142" s="115" t="s">
        <v>6</v>
      </c>
    </row>
    <row r="143" spans="1:5" x14ac:dyDescent="0.3">
      <c r="D143">
        <f>SUM(D141:D142)</f>
        <v>91.6</v>
      </c>
      <c r="E143" t="s">
        <v>6</v>
      </c>
    </row>
    <row r="146" spans="1:13" x14ac:dyDescent="0.3">
      <c r="A146" s="6" t="s">
        <v>353</v>
      </c>
      <c r="M146" t="s">
        <v>33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B94D-35D9-4D9E-8C11-BAC375BA82DD}">
  <dimension ref="A1:K450"/>
  <sheetViews>
    <sheetView workbookViewId="0">
      <selection activeCell="E6" sqref="E6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8.664062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1" x14ac:dyDescent="0.3">
      <c r="A1" s="277"/>
      <c r="B1" s="278"/>
      <c r="C1" s="278"/>
      <c r="D1" s="279"/>
      <c r="E1" s="100" t="s">
        <v>135</v>
      </c>
      <c r="F1" s="280" t="s">
        <v>248</v>
      </c>
      <c r="G1" s="278"/>
      <c r="H1" s="278"/>
      <c r="I1" s="278"/>
      <c r="J1" s="281"/>
      <c r="K1" t="s">
        <v>29</v>
      </c>
    </row>
    <row r="2" spans="1:11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1" x14ac:dyDescent="0.3">
      <c r="A3" s="80">
        <v>202</v>
      </c>
      <c r="B3" s="87">
        <v>11203</v>
      </c>
      <c r="C3" s="91" t="str">
        <f t="shared" ref="C3:C6" si="0">IF(D3="LUMP","LS",IF(SUM(F3:I3)=0,"",(SUM(F3:I3))))</f>
        <v>LS</v>
      </c>
      <c r="D3" s="89" t="s">
        <v>33</v>
      </c>
      <c r="E3" s="2" t="s">
        <v>77</v>
      </c>
      <c r="F3" s="91" t="s">
        <v>33</v>
      </c>
      <c r="G3" s="91" t="s">
        <v>33</v>
      </c>
      <c r="H3" s="91" t="s">
        <v>33</v>
      </c>
      <c r="I3" s="107"/>
      <c r="J3" s="77">
        <v>16</v>
      </c>
    </row>
    <row r="4" spans="1:11" x14ac:dyDescent="0.3">
      <c r="A4" s="80">
        <v>509</v>
      </c>
      <c r="B4" s="87">
        <v>25000</v>
      </c>
      <c r="C4" s="91">
        <f t="shared" si="0"/>
        <v>2683</v>
      </c>
      <c r="D4" s="89" t="s">
        <v>24</v>
      </c>
      <c r="E4" s="4" t="s">
        <v>352</v>
      </c>
      <c r="F4" s="91">
        <v>1595</v>
      </c>
      <c r="G4" s="91"/>
      <c r="H4" s="91">
        <v>1088</v>
      </c>
      <c r="I4" s="107"/>
      <c r="J4" s="104"/>
    </row>
    <row r="5" spans="1:11" x14ac:dyDescent="0.3">
      <c r="A5" s="80">
        <v>510</v>
      </c>
      <c r="B5" s="87">
        <v>10001</v>
      </c>
      <c r="C5" s="91">
        <f t="shared" si="0"/>
        <v>238</v>
      </c>
      <c r="D5" s="89" t="s">
        <v>7</v>
      </c>
      <c r="E5" s="4" t="s">
        <v>366</v>
      </c>
      <c r="F5" s="91">
        <v>128</v>
      </c>
      <c r="G5" s="91"/>
      <c r="H5" s="91">
        <v>110</v>
      </c>
      <c r="I5" s="91"/>
      <c r="J5" s="77">
        <v>17</v>
      </c>
    </row>
    <row r="6" spans="1:11" x14ac:dyDescent="0.3">
      <c r="A6" s="80">
        <v>511</v>
      </c>
      <c r="B6" s="87">
        <v>53012</v>
      </c>
      <c r="C6" s="91">
        <f t="shared" si="0"/>
        <v>33</v>
      </c>
      <c r="D6" s="89" t="s">
        <v>26</v>
      </c>
      <c r="E6" s="4" t="s">
        <v>391</v>
      </c>
      <c r="F6" s="91">
        <v>13</v>
      </c>
      <c r="G6" s="91"/>
      <c r="H6" s="91">
        <v>20</v>
      </c>
      <c r="I6" s="107"/>
      <c r="J6" s="104"/>
    </row>
    <row r="7" spans="1:11" x14ac:dyDescent="0.3">
      <c r="A7" s="80" t="s">
        <v>46</v>
      </c>
      <c r="B7" s="87">
        <v>10100</v>
      </c>
      <c r="C7" s="91">
        <f t="shared" ref="C7:C10" si="1">IF(D7="LUMP","LS",IF(SUM(F7:I7)=0,"",(SUM(F7:I7))))</f>
        <v>34</v>
      </c>
      <c r="D7" s="90" t="s">
        <v>8</v>
      </c>
      <c r="E7" s="4" t="s">
        <v>78</v>
      </c>
      <c r="F7" s="91">
        <v>19</v>
      </c>
      <c r="G7" s="91"/>
      <c r="H7" s="91">
        <v>15</v>
      </c>
      <c r="I7" s="107"/>
      <c r="J7" s="104"/>
    </row>
    <row r="8" spans="1:11" x14ac:dyDescent="0.3">
      <c r="A8" s="80">
        <v>512</v>
      </c>
      <c r="B8" s="87">
        <v>73500</v>
      </c>
      <c r="C8" s="91">
        <f t="shared" si="1"/>
        <v>812</v>
      </c>
      <c r="D8" s="89" t="s">
        <v>8</v>
      </c>
      <c r="E8" s="4" t="s">
        <v>88</v>
      </c>
      <c r="F8" s="91"/>
      <c r="G8" s="91"/>
      <c r="H8" s="91">
        <v>812</v>
      </c>
      <c r="I8" s="107"/>
      <c r="J8" s="104"/>
    </row>
    <row r="9" spans="1:11" x14ac:dyDescent="0.3">
      <c r="A9" s="81" t="s">
        <v>46</v>
      </c>
      <c r="B9" s="87" t="s">
        <v>47</v>
      </c>
      <c r="C9" s="91">
        <f t="shared" si="1"/>
        <v>5</v>
      </c>
      <c r="D9" s="89" t="s">
        <v>8</v>
      </c>
      <c r="E9" s="2" t="s">
        <v>37</v>
      </c>
      <c r="F9" s="91"/>
      <c r="G9" s="91"/>
      <c r="H9" s="91">
        <v>5</v>
      </c>
      <c r="I9" s="107"/>
      <c r="J9" s="104"/>
    </row>
    <row r="10" spans="1:11" x14ac:dyDescent="0.3">
      <c r="A10" s="207">
        <v>516</v>
      </c>
      <c r="B10" s="208">
        <v>11211</v>
      </c>
      <c r="C10" s="91">
        <f t="shared" si="1"/>
        <v>92</v>
      </c>
      <c r="D10" s="210" t="s">
        <v>6</v>
      </c>
      <c r="E10" s="42" t="s">
        <v>294</v>
      </c>
      <c r="F10" s="91"/>
      <c r="G10" s="91"/>
      <c r="H10" s="91">
        <v>92</v>
      </c>
      <c r="I10" s="107"/>
      <c r="J10" s="77">
        <v>17</v>
      </c>
    </row>
    <row r="11" spans="1:11" ht="15" thickBot="1" x14ac:dyDescent="0.35">
      <c r="A11" s="83">
        <v>530</v>
      </c>
      <c r="B11" s="88">
        <v>200</v>
      </c>
      <c r="C11" s="95" t="s">
        <v>9</v>
      </c>
      <c r="D11" s="92" t="s">
        <v>33</v>
      </c>
      <c r="E11" s="5" t="s">
        <v>100</v>
      </c>
      <c r="F11" s="95" t="s">
        <v>33</v>
      </c>
      <c r="G11" s="95"/>
      <c r="H11" s="95" t="s">
        <v>33</v>
      </c>
      <c r="I11" s="111"/>
      <c r="J11" s="113"/>
    </row>
    <row r="12" spans="1:11" x14ac:dyDescent="0.3">
      <c r="A12" s="84"/>
      <c r="B12" s="84"/>
      <c r="F12"/>
      <c r="G12"/>
      <c r="H12"/>
      <c r="I12"/>
    </row>
    <row r="13" spans="1:11" x14ac:dyDescent="0.3">
      <c r="A13" s="84"/>
      <c r="B13" s="84"/>
      <c r="F13"/>
      <c r="G13"/>
      <c r="H13"/>
      <c r="I13"/>
    </row>
    <row r="14" spans="1:11" x14ac:dyDescent="0.3">
      <c r="A14" s="84"/>
      <c r="B14" s="84"/>
      <c r="F14"/>
      <c r="G14"/>
      <c r="H14"/>
      <c r="I14"/>
    </row>
    <row r="15" spans="1:11" x14ac:dyDescent="0.3">
      <c r="A15" s="84"/>
      <c r="B15" s="84"/>
      <c r="F15"/>
      <c r="G15"/>
      <c r="H15"/>
      <c r="I15"/>
    </row>
    <row r="16" spans="1:11" x14ac:dyDescent="0.3">
      <c r="A16" s="84"/>
      <c r="B16" s="84"/>
      <c r="F16"/>
      <c r="G16"/>
      <c r="H16"/>
      <c r="I16"/>
    </row>
    <row r="17" spans="1:9" x14ac:dyDescent="0.3">
      <c r="A17" s="84"/>
      <c r="B17" s="84"/>
      <c r="F17"/>
      <c r="G17"/>
      <c r="H17"/>
      <c r="I17"/>
    </row>
    <row r="18" spans="1:9" x14ac:dyDescent="0.3">
      <c r="A18" s="84"/>
      <c r="B18" s="84"/>
      <c r="F18"/>
      <c r="G18"/>
      <c r="H18"/>
      <c r="I18"/>
    </row>
    <row r="19" spans="1:9" x14ac:dyDescent="0.3">
      <c r="A19" s="84"/>
      <c r="B19" s="84"/>
      <c r="F19"/>
      <c r="G19"/>
      <c r="H19"/>
      <c r="I19"/>
    </row>
    <row r="20" spans="1:9" x14ac:dyDescent="0.3">
      <c r="A20" s="84"/>
      <c r="B20" s="84"/>
      <c r="F20"/>
      <c r="G20"/>
      <c r="H20"/>
      <c r="I20"/>
    </row>
    <row r="21" spans="1:9" x14ac:dyDescent="0.3">
      <c r="A21" s="84"/>
      <c r="B21" s="84"/>
      <c r="F21"/>
      <c r="G21"/>
      <c r="H21"/>
      <c r="I21"/>
    </row>
    <row r="22" spans="1:9" x14ac:dyDescent="0.3">
      <c r="A22" s="84"/>
      <c r="B22" s="84"/>
      <c r="F22"/>
      <c r="G22"/>
      <c r="H22"/>
      <c r="I22"/>
    </row>
    <row r="23" spans="1:9" x14ac:dyDescent="0.3">
      <c r="A23" s="84"/>
      <c r="B23" s="84"/>
      <c r="F23"/>
      <c r="G23"/>
      <c r="H23"/>
      <c r="I23"/>
    </row>
    <row r="24" spans="1:9" ht="15" customHeight="1" x14ac:dyDescent="0.3">
      <c r="A24" s="84"/>
      <c r="B24" s="84"/>
      <c r="F24"/>
      <c r="G24"/>
      <c r="H24"/>
      <c r="I24"/>
    </row>
    <row r="25" spans="1:9" x14ac:dyDescent="0.3">
      <c r="A25" s="84"/>
      <c r="B25" s="84"/>
      <c r="F25"/>
      <c r="G25"/>
      <c r="H25"/>
      <c r="I25"/>
    </row>
    <row r="26" spans="1:9" x14ac:dyDescent="0.3">
      <c r="A26" s="84"/>
      <c r="B26" s="84"/>
      <c r="F26"/>
      <c r="G26"/>
      <c r="H26"/>
      <c r="I26"/>
    </row>
    <row r="27" spans="1:9" x14ac:dyDescent="0.3">
      <c r="A27" s="84"/>
      <c r="B27" s="84"/>
      <c r="F27"/>
      <c r="G27"/>
      <c r="H27"/>
      <c r="I27"/>
    </row>
    <row r="28" spans="1:9" x14ac:dyDescent="0.3">
      <c r="A28" s="84"/>
      <c r="B28" s="84"/>
      <c r="F28"/>
      <c r="G28"/>
      <c r="H28"/>
      <c r="I28"/>
    </row>
    <row r="29" spans="1:9" x14ac:dyDescent="0.3">
      <c r="A29" s="84"/>
      <c r="B29" s="84"/>
      <c r="F29"/>
      <c r="G29"/>
      <c r="H29"/>
      <c r="I29"/>
    </row>
    <row r="30" spans="1:9" x14ac:dyDescent="0.3">
      <c r="A30" s="84"/>
      <c r="B30" s="84"/>
      <c r="F30"/>
      <c r="G30"/>
      <c r="H30"/>
      <c r="I30"/>
    </row>
    <row r="31" spans="1:9" x14ac:dyDescent="0.3">
      <c r="A31" s="84"/>
      <c r="B31" s="84"/>
      <c r="F31"/>
      <c r="G31"/>
      <c r="H31"/>
      <c r="I31"/>
    </row>
    <row r="32" spans="1:9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ht="7.5" customHeight="1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ht="7.5" customHeight="1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ht="7.5" customHeight="1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ht="7.5" customHeight="1" x14ac:dyDescent="0.3">
      <c r="A81" s="84"/>
      <c r="B81" s="84"/>
      <c r="F81"/>
      <c r="G81"/>
      <c r="H81"/>
      <c r="I81"/>
    </row>
    <row r="82" spans="1:9" x14ac:dyDescent="0.3">
      <c r="A82" s="84"/>
      <c r="B82" s="84"/>
      <c r="F82"/>
      <c r="G82"/>
      <c r="H82"/>
      <c r="I82"/>
    </row>
    <row r="83" spans="1:9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ht="7.5" customHeight="1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ht="7.5" customHeight="1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ht="7.5" customHeight="1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ht="7.5" customHeight="1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ht="7.5" customHeight="1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ht="7.5" customHeight="1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ht="7.5" customHeight="1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ht="7.5" customHeight="1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ht="7.5" customHeight="1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ht="7.5" customHeight="1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ht="7.5" customHeight="1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ht="7.5" customHeight="1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ht="7.5" customHeight="1" x14ac:dyDescent="0.3">
      <c r="A310" s="84"/>
      <c r="B310" s="84"/>
      <c r="F310"/>
      <c r="G310"/>
      <c r="H310"/>
      <c r="I310"/>
    </row>
    <row r="311" spans="1:9" x14ac:dyDescent="0.3">
      <c r="A311" s="84"/>
      <c r="B311" s="84"/>
      <c r="F311"/>
      <c r="G311"/>
      <c r="H311"/>
      <c r="I311"/>
    </row>
    <row r="312" spans="1:9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ht="7.5" customHeight="1" x14ac:dyDescent="0.3">
      <c r="A314" s="84"/>
      <c r="B314" s="84"/>
      <c r="F314"/>
      <c r="G314"/>
      <c r="H314"/>
      <c r="I314"/>
    </row>
    <row r="315" spans="1:9" x14ac:dyDescent="0.3">
      <c r="A315" s="84"/>
      <c r="B315" s="84"/>
      <c r="F315"/>
      <c r="G315"/>
      <c r="H315"/>
      <c r="I315"/>
    </row>
    <row r="316" spans="1:9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ht="7.5" customHeight="1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ht="7.5" customHeight="1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ht="7.5" customHeight="1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ht="7.5" customHeight="1" x14ac:dyDescent="0.3">
      <c r="A339" s="84"/>
      <c r="B339" s="84"/>
      <c r="F339"/>
      <c r="G339"/>
      <c r="H339"/>
      <c r="I339"/>
    </row>
    <row r="340" spans="1:9" x14ac:dyDescent="0.3">
      <c r="A340" s="84"/>
      <c r="B340" s="84"/>
      <c r="F340"/>
      <c r="G340"/>
      <c r="H340"/>
      <c r="I340"/>
    </row>
    <row r="341" spans="1:9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ht="7.5" customHeight="1" x14ac:dyDescent="0.3">
      <c r="A344" s="84"/>
      <c r="B344" s="84"/>
      <c r="F344"/>
      <c r="G344"/>
      <c r="H344"/>
      <c r="I344"/>
    </row>
    <row r="345" spans="1:9" x14ac:dyDescent="0.3">
      <c r="A345" s="84"/>
      <c r="B345" s="84"/>
      <c r="F345"/>
      <c r="G345"/>
      <c r="H345"/>
      <c r="I345"/>
    </row>
    <row r="346" spans="1:9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ht="7.5" customHeight="1" x14ac:dyDescent="0.3">
      <c r="A348" s="84"/>
      <c r="B348" s="84"/>
      <c r="F348"/>
      <c r="G348"/>
      <c r="H348"/>
      <c r="I348"/>
    </row>
    <row r="349" spans="1:9" x14ac:dyDescent="0.3">
      <c r="A349" s="84"/>
      <c r="B349" s="84"/>
      <c r="F349"/>
      <c r="G349"/>
      <c r="H349"/>
      <c r="I349"/>
    </row>
    <row r="350" spans="1:9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ht="7.5" customHeight="1" x14ac:dyDescent="0.3">
      <c r="A352" s="84"/>
      <c r="B352" s="84"/>
      <c r="F352"/>
      <c r="G352"/>
      <c r="H352"/>
      <c r="I352"/>
    </row>
    <row r="353" spans="1:9" x14ac:dyDescent="0.3">
      <c r="A353" s="84"/>
      <c r="B353" s="84"/>
      <c r="F353"/>
      <c r="G353"/>
      <c r="H353"/>
      <c r="I353"/>
    </row>
    <row r="354" spans="1:9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ht="7.5" customHeight="1" x14ac:dyDescent="0.3">
      <c r="A356" s="84"/>
      <c r="B356" s="84"/>
      <c r="F356"/>
      <c r="G356"/>
      <c r="H356"/>
      <c r="I356"/>
    </row>
    <row r="357" spans="1:9" x14ac:dyDescent="0.3">
      <c r="A357" s="84"/>
      <c r="B357" s="84"/>
      <c r="F357"/>
      <c r="G357"/>
      <c r="H357"/>
      <c r="I357"/>
    </row>
    <row r="358" spans="1:9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ht="7.5" customHeight="1" x14ac:dyDescent="0.3">
      <c r="A360" s="84"/>
      <c r="B360" s="84"/>
      <c r="F360"/>
      <c r="G360"/>
      <c r="H360"/>
      <c r="I360"/>
    </row>
    <row r="361" spans="1:9" x14ac:dyDescent="0.3">
      <c r="A361" s="84"/>
      <c r="B361" s="84"/>
      <c r="F361"/>
      <c r="G361"/>
      <c r="H361"/>
      <c r="I361"/>
    </row>
    <row r="362" spans="1:9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ht="7.5" customHeight="1" x14ac:dyDescent="0.3">
      <c r="A364" s="84"/>
      <c r="B364" s="84"/>
      <c r="F364"/>
      <c r="G364"/>
      <c r="H364"/>
      <c r="I364"/>
    </row>
    <row r="365" spans="1:9" x14ac:dyDescent="0.3">
      <c r="A365" s="84"/>
      <c r="B365" s="84"/>
      <c r="F365"/>
      <c r="G365"/>
      <c r="H365"/>
      <c r="I365"/>
    </row>
    <row r="366" spans="1:9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ht="7.5" customHeight="1" x14ac:dyDescent="0.3">
      <c r="A368" s="84"/>
      <c r="B368" s="84"/>
      <c r="F368"/>
      <c r="G368"/>
      <c r="H368"/>
      <c r="I368"/>
    </row>
    <row r="369" spans="1:9" x14ac:dyDescent="0.3">
      <c r="A369" s="84"/>
      <c r="B369" s="84"/>
      <c r="F369"/>
      <c r="G369"/>
      <c r="H369"/>
      <c r="I369"/>
    </row>
    <row r="370" spans="1:9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ht="7.5" customHeight="1" x14ac:dyDescent="0.3">
      <c r="A372" s="84"/>
      <c r="B372" s="84"/>
      <c r="F372"/>
      <c r="G372"/>
      <c r="H372"/>
      <c r="I372"/>
    </row>
    <row r="373" spans="1:9" x14ac:dyDescent="0.3">
      <c r="A373" s="84"/>
      <c r="B373" s="84"/>
      <c r="F373"/>
      <c r="G373"/>
      <c r="H373"/>
      <c r="I373"/>
    </row>
    <row r="374" spans="1:9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ht="7.5" customHeight="1" x14ac:dyDescent="0.3">
      <c r="A377" s="84"/>
      <c r="B377" s="84"/>
      <c r="F377"/>
      <c r="G377"/>
      <c r="H377"/>
      <c r="I377"/>
    </row>
    <row r="378" spans="1:9" x14ac:dyDescent="0.3">
      <c r="A378" s="84"/>
      <c r="B378" s="84"/>
      <c r="F378"/>
      <c r="G378"/>
      <c r="H378"/>
      <c r="I378"/>
    </row>
    <row r="379" spans="1:9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ht="7.5" customHeight="1" x14ac:dyDescent="0.3">
      <c r="A381" s="84"/>
      <c r="B381" s="84"/>
      <c r="F381"/>
      <c r="G381"/>
      <c r="H381"/>
      <c r="I381"/>
    </row>
    <row r="382" spans="1:9" x14ac:dyDescent="0.3">
      <c r="A382" s="84"/>
      <c r="B382" s="84"/>
      <c r="F382"/>
      <c r="G382"/>
      <c r="H382"/>
      <c r="I382"/>
    </row>
    <row r="383" spans="1:9" x14ac:dyDescent="0.3">
      <c r="A383" s="84"/>
      <c r="B383" s="84"/>
      <c r="F383"/>
      <c r="G383"/>
      <c r="H383"/>
      <c r="I383"/>
    </row>
    <row r="384" spans="1:9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ht="7.5" customHeight="1" x14ac:dyDescent="0.3">
      <c r="A387" s="84"/>
      <c r="B387" s="84"/>
      <c r="F387"/>
      <c r="G387"/>
      <c r="H387"/>
      <c r="I387"/>
    </row>
    <row r="388" spans="1:9" x14ac:dyDescent="0.3">
      <c r="A388" s="84"/>
      <c r="B388" s="84"/>
      <c r="F388"/>
      <c r="G388"/>
      <c r="H388"/>
      <c r="I388"/>
    </row>
    <row r="389" spans="1:9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ht="7.5" customHeight="1" x14ac:dyDescent="0.3">
      <c r="A392" s="84"/>
      <c r="B392" s="84"/>
      <c r="F392"/>
      <c r="G392"/>
      <c r="H392"/>
      <c r="I392"/>
    </row>
    <row r="393" spans="1:9" x14ac:dyDescent="0.3">
      <c r="A393" s="84"/>
      <c r="B393" s="84"/>
      <c r="F393"/>
      <c r="G393"/>
      <c r="H393"/>
      <c r="I393"/>
    </row>
    <row r="394" spans="1:9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ht="7.5" customHeight="1" x14ac:dyDescent="0.3">
      <c r="A396" s="84"/>
      <c r="B396" s="84"/>
      <c r="F396"/>
      <c r="G396"/>
      <c r="H396"/>
      <c r="I396"/>
    </row>
    <row r="397" spans="1:9" x14ac:dyDescent="0.3">
      <c r="A397" s="84"/>
      <c r="B397" s="84"/>
      <c r="F397"/>
      <c r="G397"/>
      <c r="H397"/>
      <c r="I397"/>
    </row>
    <row r="398" spans="1:9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ht="7.5" customHeight="1" x14ac:dyDescent="0.3">
      <c r="A401" s="84"/>
      <c r="B401" s="84"/>
      <c r="F401"/>
      <c r="G401"/>
      <c r="H401"/>
      <c r="I401"/>
    </row>
    <row r="402" spans="1:9" x14ac:dyDescent="0.3">
      <c r="A402" s="84"/>
      <c r="B402" s="84"/>
      <c r="F402"/>
      <c r="G402"/>
      <c r="H402"/>
      <c r="I402"/>
    </row>
    <row r="403" spans="1:9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ht="7.5" customHeight="1" x14ac:dyDescent="0.3">
      <c r="A405" s="84"/>
      <c r="B405" s="84"/>
      <c r="F405"/>
      <c r="G405"/>
      <c r="H405"/>
      <c r="I405"/>
    </row>
    <row r="406" spans="1:9" x14ac:dyDescent="0.3">
      <c r="A406" s="84"/>
      <c r="B406" s="84"/>
      <c r="F406"/>
      <c r="G406"/>
      <c r="H406"/>
      <c r="I406"/>
    </row>
    <row r="407" spans="1:9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ht="7.5" customHeight="1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ht="7.5" customHeight="1" x14ac:dyDescent="0.3">
      <c r="A414" s="84"/>
      <c r="B414" s="84"/>
      <c r="F414"/>
      <c r="G414"/>
      <c r="H414"/>
      <c r="I414"/>
    </row>
    <row r="415" spans="1:9" x14ac:dyDescent="0.3">
      <c r="A415" s="84"/>
      <c r="B415" s="84"/>
      <c r="F415"/>
      <c r="G415"/>
      <c r="H415"/>
      <c r="I415"/>
    </row>
    <row r="416" spans="1:9" x14ac:dyDescent="0.3">
      <c r="A416" s="84"/>
      <c r="B416" s="84"/>
      <c r="F416"/>
      <c r="G416"/>
      <c r="H416"/>
      <c r="I416"/>
    </row>
    <row r="417" spans="1:9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ht="7.5" customHeight="1" x14ac:dyDescent="0.3">
      <c r="A420" s="84"/>
      <c r="B420" s="84"/>
      <c r="F420"/>
      <c r="G420"/>
      <c r="H420"/>
      <c r="I420"/>
    </row>
    <row r="421" spans="1:9" x14ac:dyDescent="0.3">
      <c r="A421" s="84"/>
      <c r="B421" s="84"/>
      <c r="F421"/>
      <c r="G421"/>
      <c r="H421"/>
      <c r="I421"/>
    </row>
    <row r="422" spans="1:9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ht="7.5" customHeight="1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ht="7.5" customHeight="1" x14ac:dyDescent="0.3">
      <c r="A429" s="84"/>
      <c r="B429" s="84"/>
      <c r="F429"/>
      <c r="G429"/>
      <c r="H429"/>
      <c r="I429"/>
    </row>
    <row r="430" spans="1:9" x14ac:dyDescent="0.3">
      <c r="A430" s="84"/>
      <c r="B430" s="84"/>
      <c r="F430"/>
      <c r="G430"/>
      <c r="H430"/>
      <c r="I430"/>
    </row>
    <row r="431" spans="1:9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x14ac:dyDescent="0.3">
      <c r="A435" s="84"/>
      <c r="B435" s="84"/>
      <c r="F435"/>
      <c r="G435"/>
      <c r="H435"/>
      <c r="I435"/>
    </row>
    <row r="436" spans="1:9" ht="7.5" customHeight="1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x14ac:dyDescent="0.3">
      <c r="A438" s="84"/>
      <c r="B438" s="84"/>
      <c r="F438"/>
      <c r="G438"/>
      <c r="H438"/>
      <c r="I438"/>
    </row>
    <row r="439" spans="1:9" x14ac:dyDescent="0.3">
      <c r="A439" s="84"/>
      <c r="B439" s="84"/>
      <c r="F439"/>
      <c r="G439"/>
      <c r="H439"/>
      <c r="I439"/>
    </row>
    <row r="440" spans="1:9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ht="7.5" customHeight="1" x14ac:dyDescent="0.3">
      <c r="A443" s="84"/>
      <c r="B443" s="84"/>
      <c r="F443"/>
      <c r="G443"/>
      <c r="H443"/>
      <c r="I443"/>
    </row>
    <row r="444" spans="1:9" x14ac:dyDescent="0.3">
      <c r="A444" s="84"/>
      <c r="B444" s="84"/>
      <c r="F444"/>
      <c r="G444"/>
      <c r="H444"/>
      <c r="I444"/>
    </row>
    <row r="445" spans="1:9" x14ac:dyDescent="0.3">
      <c r="A445" s="84"/>
      <c r="B445" s="84"/>
      <c r="F445"/>
      <c r="G445"/>
      <c r="H445"/>
      <c r="I445"/>
    </row>
    <row r="446" spans="1:9" x14ac:dyDescent="0.3">
      <c r="A446" s="84"/>
      <c r="B446" s="84"/>
      <c r="F446"/>
      <c r="G446"/>
      <c r="H446"/>
      <c r="I446"/>
    </row>
    <row r="447" spans="1:9" x14ac:dyDescent="0.3">
      <c r="A447" s="84"/>
      <c r="B447" s="84"/>
      <c r="F447"/>
      <c r="G447"/>
      <c r="H447"/>
      <c r="I447"/>
    </row>
    <row r="448" spans="1:9" x14ac:dyDescent="0.3">
      <c r="A448" s="84"/>
      <c r="B448" s="84"/>
      <c r="F448"/>
      <c r="G448"/>
      <c r="H448"/>
      <c r="I448"/>
    </row>
    <row r="449" spans="1:9" x14ac:dyDescent="0.3">
      <c r="A449" s="84"/>
      <c r="B449" s="84"/>
      <c r="F449"/>
      <c r="G449"/>
      <c r="H449"/>
      <c r="I449"/>
    </row>
    <row r="450" spans="1:9" ht="7.5" customHeight="1" x14ac:dyDescent="0.3">
      <c r="A450" s="84"/>
      <c r="B450" s="84"/>
      <c r="F450"/>
      <c r="G450"/>
      <c r="H450"/>
      <c r="I450"/>
    </row>
  </sheetData>
  <mergeCells count="2">
    <mergeCell ref="A1:D1"/>
    <mergeCell ref="F1:J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542F-BBAA-4F75-8F69-F2EF241B8AA3}">
  <dimension ref="A1:M144"/>
  <sheetViews>
    <sheetView topLeftCell="A4" workbookViewId="0">
      <selection activeCell="A18" sqref="A18"/>
    </sheetView>
  </sheetViews>
  <sheetFormatPr defaultRowHeight="14.4" x14ac:dyDescent="0.3"/>
  <sheetData>
    <row r="1" spans="1:4" x14ac:dyDescent="0.3">
      <c r="A1" s="114" t="s">
        <v>104</v>
      </c>
    </row>
    <row r="3" spans="1:4" x14ac:dyDescent="0.3">
      <c r="A3" s="6" t="s">
        <v>297</v>
      </c>
    </row>
    <row r="5" spans="1:4" x14ac:dyDescent="0.3">
      <c r="A5" s="6" t="s">
        <v>105</v>
      </c>
    </row>
    <row r="7" spans="1:4" x14ac:dyDescent="0.3">
      <c r="A7" s="6" t="s">
        <v>364</v>
      </c>
    </row>
    <row r="8" spans="1:4" x14ac:dyDescent="0.3">
      <c r="A8" t="s">
        <v>367</v>
      </c>
      <c r="C8">
        <v>64</v>
      </c>
      <c r="D8" t="s">
        <v>7</v>
      </c>
    </row>
    <row r="9" spans="1:4" x14ac:dyDescent="0.3">
      <c r="A9" t="s">
        <v>368</v>
      </c>
      <c r="C9" s="115">
        <v>64</v>
      </c>
      <c r="D9" s="115" t="s">
        <v>7</v>
      </c>
    </row>
    <row r="10" spans="1:4" x14ac:dyDescent="0.3">
      <c r="C10">
        <f>SUM(C8:C9)</f>
        <v>128</v>
      </c>
      <c r="D10" t="s">
        <v>7</v>
      </c>
    </row>
    <row r="12" spans="1:4" x14ac:dyDescent="0.3">
      <c r="A12" t="s">
        <v>369</v>
      </c>
      <c r="C12">
        <v>78</v>
      </c>
      <c r="D12" t="s">
        <v>7</v>
      </c>
    </row>
    <row r="13" spans="1:4" x14ac:dyDescent="0.3">
      <c r="A13" t="s">
        <v>370</v>
      </c>
      <c r="C13" s="115">
        <v>32</v>
      </c>
      <c r="D13" s="115" t="s">
        <v>7</v>
      </c>
    </row>
    <row r="14" spans="1:4" x14ac:dyDescent="0.3">
      <c r="C14">
        <f>SUM(C12:C13)</f>
        <v>110</v>
      </c>
      <c r="D14" t="s">
        <v>7</v>
      </c>
    </row>
    <row r="18" spans="1:5" x14ac:dyDescent="0.3">
      <c r="A18" s="6" t="s">
        <v>390</v>
      </c>
    </row>
    <row r="20" spans="1:5" x14ac:dyDescent="0.3">
      <c r="A20" t="s">
        <v>286</v>
      </c>
    </row>
    <row r="21" spans="1:5" x14ac:dyDescent="0.3">
      <c r="A21" t="s">
        <v>108</v>
      </c>
      <c r="D21">
        <v>47.6</v>
      </c>
      <c r="E21" t="s">
        <v>6</v>
      </c>
    </row>
    <row r="22" spans="1:5" x14ac:dyDescent="0.3">
      <c r="A22" t="s">
        <v>109</v>
      </c>
      <c r="D22">
        <v>1.75</v>
      </c>
      <c r="E22" t="s">
        <v>6</v>
      </c>
    </row>
    <row r="23" spans="1:5" x14ac:dyDescent="0.3">
      <c r="A23" t="s">
        <v>110</v>
      </c>
      <c r="D23">
        <v>2</v>
      </c>
      <c r="E23" t="s">
        <v>6</v>
      </c>
    </row>
    <row r="24" spans="1:5" x14ac:dyDescent="0.3">
      <c r="A24" t="s">
        <v>287</v>
      </c>
      <c r="D24" s="115">
        <v>2</v>
      </c>
      <c r="E24" s="115"/>
    </row>
    <row r="25" spans="1:5" x14ac:dyDescent="0.3">
      <c r="D25">
        <f>D21*D22*D23*D24</f>
        <v>333.2</v>
      </c>
      <c r="E25" t="s">
        <v>43</v>
      </c>
    </row>
    <row r="26" spans="1:5" x14ac:dyDescent="0.3">
      <c r="D26">
        <f>D25/27</f>
        <v>12.34074074074074</v>
      </c>
      <c r="E26" t="s">
        <v>26</v>
      </c>
    </row>
    <row r="28" spans="1:5" x14ac:dyDescent="0.3">
      <c r="A28" t="s">
        <v>288</v>
      </c>
    </row>
    <row r="29" spans="1:5" x14ac:dyDescent="0.3">
      <c r="A29" t="s">
        <v>125</v>
      </c>
      <c r="D29">
        <v>45.6</v>
      </c>
      <c r="E29" t="s">
        <v>6</v>
      </c>
    </row>
    <row r="30" spans="1:5" x14ac:dyDescent="0.3">
      <c r="A30" t="s">
        <v>109</v>
      </c>
      <c r="D30">
        <v>2</v>
      </c>
      <c r="E30" t="s">
        <v>6</v>
      </c>
    </row>
    <row r="31" spans="1:5" x14ac:dyDescent="0.3">
      <c r="A31" t="s">
        <v>110</v>
      </c>
      <c r="D31">
        <f>10.5/12</f>
        <v>0.875</v>
      </c>
      <c r="E31" t="s">
        <v>6</v>
      </c>
    </row>
    <row r="32" spans="1:5" x14ac:dyDescent="0.3">
      <c r="A32" t="s">
        <v>289</v>
      </c>
      <c r="D32" s="115">
        <v>2</v>
      </c>
      <c r="E32" s="115" t="s">
        <v>7</v>
      </c>
    </row>
    <row r="33" spans="1:6" x14ac:dyDescent="0.3">
      <c r="D33" s="116">
        <f>D29*D30*D31*D32</f>
        <v>159.6</v>
      </c>
      <c r="E33" t="s">
        <v>112</v>
      </c>
    </row>
    <row r="34" spans="1:6" x14ac:dyDescent="0.3">
      <c r="D34" s="116">
        <f>D33/27</f>
        <v>5.9111111111111105</v>
      </c>
      <c r="E34" t="s">
        <v>26</v>
      </c>
    </row>
    <row r="35" spans="1:6" x14ac:dyDescent="0.3">
      <c r="D35" s="116"/>
    </row>
    <row r="36" spans="1:6" x14ac:dyDescent="0.3">
      <c r="A36" t="s">
        <v>107</v>
      </c>
    </row>
    <row r="37" spans="1:6" x14ac:dyDescent="0.3">
      <c r="A37" t="s">
        <v>115</v>
      </c>
      <c r="D37">
        <v>153</v>
      </c>
      <c r="E37" t="s">
        <v>6</v>
      </c>
    </row>
    <row r="38" spans="1:6" x14ac:dyDescent="0.3">
      <c r="A38" t="s">
        <v>109</v>
      </c>
      <c r="D38">
        <v>1.25</v>
      </c>
      <c r="E38" t="s">
        <v>6</v>
      </c>
    </row>
    <row r="39" spans="1:6" x14ac:dyDescent="0.3">
      <c r="A39" t="s">
        <v>110</v>
      </c>
      <c r="D39">
        <v>1</v>
      </c>
      <c r="E39" t="s">
        <v>6</v>
      </c>
    </row>
    <row r="40" spans="1:6" x14ac:dyDescent="0.3">
      <c r="A40" t="s">
        <v>289</v>
      </c>
      <c r="D40" s="115">
        <v>2</v>
      </c>
      <c r="E40" s="115" t="s">
        <v>7</v>
      </c>
    </row>
    <row r="41" spans="1:6" x14ac:dyDescent="0.3">
      <c r="D41" s="116">
        <f>D37*D38*D39*D40</f>
        <v>382.5</v>
      </c>
      <c r="E41" t="s">
        <v>112</v>
      </c>
    </row>
    <row r="42" spans="1:6" x14ac:dyDescent="0.3">
      <c r="D42" s="116">
        <f>D41/27</f>
        <v>14.166666666666666</v>
      </c>
      <c r="E42" t="s">
        <v>26</v>
      </c>
    </row>
    <row r="43" spans="1:6" x14ac:dyDescent="0.3">
      <c r="D43" s="116"/>
    </row>
    <row r="44" spans="1:6" x14ac:dyDescent="0.3">
      <c r="D44" s="116">
        <f>D34+D42</f>
        <v>20.077777777777776</v>
      </c>
      <c r="E44" t="s">
        <v>26</v>
      </c>
      <c r="F44" t="s">
        <v>361</v>
      </c>
    </row>
    <row r="45" spans="1:6" x14ac:dyDescent="0.3">
      <c r="D45" s="216">
        <f>D26</f>
        <v>12.34074074074074</v>
      </c>
      <c r="E45" s="115" t="s">
        <v>26</v>
      </c>
      <c r="F45" t="s">
        <v>362</v>
      </c>
    </row>
    <row r="46" spans="1:6" x14ac:dyDescent="0.3">
      <c r="A46" t="s">
        <v>360</v>
      </c>
      <c r="D46" s="116">
        <f>SUM(D44:D45)</f>
        <v>32.418518518518518</v>
      </c>
      <c r="E46" t="s">
        <v>26</v>
      </c>
    </row>
    <row r="47" spans="1:6" x14ac:dyDescent="0.3">
      <c r="D47" s="116"/>
    </row>
    <row r="48" spans="1:6" x14ac:dyDescent="0.3">
      <c r="A48" s="6" t="s">
        <v>113</v>
      </c>
    </row>
    <row r="50" spans="1:5" x14ac:dyDescent="0.3">
      <c r="A50" t="s">
        <v>114</v>
      </c>
    </row>
    <row r="51" spans="1:5" x14ac:dyDescent="0.3">
      <c r="A51" t="s">
        <v>115</v>
      </c>
      <c r="C51">
        <f>4*3</f>
        <v>12</v>
      </c>
      <c r="D51" t="s">
        <v>6</v>
      </c>
    </row>
    <row r="52" spans="1:5" x14ac:dyDescent="0.3">
      <c r="A52" t="s">
        <v>290</v>
      </c>
      <c r="C52">
        <v>10.75</v>
      </c>
      <c r="D52" t="s">
        <v>6</v>
      </c>
    </row>
    <row r="53" spans="1:5" x14ac:dyDescent="0.3">
      <c r="A53" t="s">
        <v>117</v>
      </c>
      <c r="C53" s="206">
        <f>C51*C52</f>
        <v>129</v>
      </c>
      <c r="D53" t="s">
        <v>10</v>
      </c>
    </row>
    <row r="54" spans="1:5" x14ac:dyDescent="0.3">
      <c r="C54">
        <f>C53/9</f>
        <v>14.333333333333334</v>
      </c>
      <c r="D54" t="s">
        <v>8</v>
      </c>
    </row>
    <row r="56" spans="1:5" x14ac:dyDescent="0.3">
      <c r="A56" t="s">
        <v>291</v>
      </c>
    </row>
    <row r="57" spans="1:5" x14ac:dyDescent="0.3">
      <c r="A57" t="s">
        <v>115</v>
      </c>
      <c r="C57">
        <f>4*1.85</f>
        <v>7.4</v>
      </c>
      <c r="D57" t="s">
        <v>6</v>
      </c>
    </row>
    <row r="58" spans="1:5" x14ac:dyDescent="0.3">
      <c r="A58" t="s">
        <v>290</v>
      </c>
      <c r="C58">
        <v>7</v>
      </c>
      <c r="D58" t="s">
        <v>6</v>
      </c>
    </row>
    <row r="59" spans="1:5" x14ac:dyDescent="0.3">
      <c r="A59" t="s">
        <v>117</v>
      </c>
      <c r="C59" s="206">
        <f>C57*C58</f>
        <v>51.800000000000004</v>
      </c>
      <c r="D59" t="s">
        <v>10</v>
      </c>
    </row>
    <row r="60" spans="1:5" x14ac:dyDescent="0.3">
      <c r="C60">
        <f>C59/9</f>
        <v>5.7555555555555564</v>
      </c>
      <c r="D60" t="s">
        <v>8</v>
      </c>
    </row>
    <row r="62" spans="1:5" x14ac:dyDescent="0.3">
      <c r="A62" t="s">
        <v>292</v>
      </c>
    </row>
    <row r="63" spans="1:5" x14ac:dyDescent="0.3">
      <c r="A63" t="s">
        <v>108</v>
      </c>
      <c r="D63">
        <v>47.6</v>
      </c>
      <c r="E63" t="s">
        <v>6</v>
      </c>
    </row>
    <row r="64" spans="1:5" x14ac:dyDescent="0.3">
      <c r="A64" t="s">
        <v>110</v>
      </c>
      <c r="D64">
        <v>3</v>
      </c>
      <c r="E64" t="s">
        <v>6</v>
      </c>
    </row>
    <row r="65" spans="1:6" x14ac:dyDescent="0.3">
      <c r="A65" t="s">
        <v>287</v>
      </c>
      <c r="D65" s="115">
        <v>2</v>
      </c>
      <c r="E65" s="115"/>
    </row>
    <row r="66" spans="1:6" x14ac:dyDescent="0.3">
      <c r="D66">
        <f>(D63*D64*D65)*1.2</f>
        <v>342.72</v>
      </c>
      <c r="E66" t="s">
        <v>10</v>
      </c>
      <c r="F66" t="s">
        <v>293</v>
      </c>
    </row>
    <row r="67" spans="1:6" x14ac:dyDescent="0.3">
      <c r="D67">
        <f>D66/27</f>
        <v>12.693333333333335</v>
      </c>
      <c r="E67" t="s">
        <v>8</v>
      </c>
    </row>
    <row r="72" spans="1:6" x14ac:dyDescent="0.3">
      <c r="A72" s="6" t="s">
        <v>118</v>
      </c>
    </row>
    <row r="74" spans="1:6" x14ac:dyDescent="0.3">
      <c r="A74" t="s">
        <v>114</v>
      </c>
    </row>
    <row r="75" spans="1:6" x14ac:dyDescent="0.3">
      <c r="A75" t="s">
        <v>115</v>
      </c>
      <c r="C75">
        <f>4*1</f>
        <v>4</v>
      </c>
      <c r="D75" t="s">
        <v>6</v>
      </c>
    </row>
    <row r="76" spans="1:6" x14ac:dyDescent="0.3">
      <c r="A76" t="s">
        <v>290</v>
      </c>
      <c r="C76">
        <v>10.75</v>
      </c>
      <c r="D76" t="s">
        <v>6</v>
      </c>
    </row>
    <row r="77" spans="1:6" x14ac:dyDescent="0.3">
      <c r="A77" t="s">
        <v>117</v>
      </c>
      <c r="C77" s="206">
        <f>C75*C76</f>
        <v>43</v>
      </c>
      <c r="D77" t="s">
        <v>10</v>
      </c>
    </row>
    <row r="78" spans="1:6" x14ac:dyDescent="0.3">
      <c r="C78">
        <f>C77/9</f>
        <v>4.7777777777777777</v>
      </c>
      <c r="D78" t="s">
        <v>8</v>
      </c>
    </row>
    <row r="81" spans="1:10" x14ac:dyDescent="0.3">
      <c r="A81" s="6" t="s">
        <v>119</v>
      </c>
    </row>
    <row r="83" spans="1:10" x14ac:dyDescent="0.3">
      <c r="A83" t="s">
        <v>120</v>
      </c>
      <c r="C83">
        <v>187.4</v>
      </c>
      <c r="D83" t="s">
        <v>6</v>
      </c>
    </row>
    <row r="84" spans="1:10" x14ac:dyDescent="0.3">
      <c r="A84" t="s">
        <v>121</v>
      </c>
      <c r="C84">
        <v>39</v>
      </c>
      <c r="D84" t="s">
        <v>6</v>
      </c>
    </row>
    <row r="85" spans="1:10" x14ac:dyDescent="0.3">
      <c r="A85" t="s">
        <v>117</v>
      </c>
      <c r="C85">
        <f>C83*C84</f>
        <v>7308.6</v>
      </c>
      <c r="D85" t="s">
        <v>10</v>
      </c>
    </row>
    <row r="86" spans="1:10" x14ac:dyDescent="0.3">
      <c r="C86">
        <f>C85/9</f>
        <v>812.06666666666672</v>
      </c>
      <c r="D86" t="s">
        <v>8</v>
      </c>
    </row>
    <row r="90" spans="1:10" x14ac:dyDescent="0.3">
      <c r="A90" s="118" t="s">
        <v>122</v>
      </c>
    </row>
    <row r="91" spans="1:10" x14ac:dyDescent="0.3">
      <c r="J91" s="119"/>
    </row>
    <row r="95" spans="1:10" x14ac:dyDescent="0.3">
      <c r="A95" s="6" t="s">
        <v>123</v>
      </c>
    </row>
    <row r="96" spans="1:10" x14ac:dyDescent="0.3">
      <c r="A96" s="6"/>
    </row>
    <row r="97" spans="1:4" x14ac:dyDescent="0.3">
      <c r="A97" t="s">
        <v>124</v>
      </c>
    </row>
    <row r="98" spans="1:4" x14ac:dyDescent="0.3">
      <c r="A98" t="s">
        <v>115</v>
      </c>
      <c r="D98" t="s">
        <v>6</v>
      </c>
    </row>
    <row r="99" spans="1:4" x14ac:dyDescent="0.3">
      <c r="A99" t="s">
        <v>125</v>
      </c>
      <c r="D99" t="s">
        <v>6</v>
      </c>
    </row>
    <row r="100" spans="1:4" x14ac:dyDescent="0.3">
      <c r="A100" t="s">
        <v>117</v>
      </c>
      <c r="C100">
        <f>C98*C99</f>
        <v>0</v>
      </c>
      <c r="D100" t="s">
        <v>10</v>
      </c>
    </row>
    <row r="101" spans="1:4" x14ac:dyDescent="0.3">
      <c r="C101">
        <f>C100/9</f>
        <v>0</v>
      </c>
      <c r="D101" t="s">
        <v>8</v>
      </c>
    </row>
    <row r="104" spans="1:4" x14ac:dyDescent="0.3">
      <c r="A104" t="s">
        <v>126</v>
      </c>
    </row>
    <row r="105" spans="1:4" x14ac:dyDescent="0.3">
      <c r="A105" t="s">
        <v>115</v>
      </c>
      <c r="D105" t="s">
        <v>6</v>
      </c>
    </row>
    <row r="106" spans="1:4" x14ac:dyDescent="0.3">
      <c r="A106" t="s">
        <v>125</v>
      </c>
      <c r="D106" t="s">
        <v>6</v>
      </c>
    </row>
    <row r="107" spans="1:4" x14ac:dyDescent="0.3">
      <c r="A107" t="s">
        <v>117</v>
      </c>
      <c r="C107">
        <f>C105*C106</f>
        <v>0</v>
      </c>
      <c r="D107" t="s">
        <v>10</v>
      </c>
    </row>
    <row r="108" spans="1:4" x14ac:dyDescent="0.3">
      <c r="C108">
        <f>C107/9</f>
        <v>0</v>
      </c>
      <c r="D108" t="s">
        <v>8</v>
      </c>
    </row>
    <row r="109" spans="1:4" x14ac:dyDescent="0.3">
      <c r="A109" s="6"/>
    </row>
    <row r="110" spans="1:4" x14ac:dyDescent="0.3">
      <c r="A110" t="s">
        <v>114</v>
      </c>
    </row>
    <row r="111" spans="1:4" x14ac:dyDescent="0.3">
      <c r="A111" t="s">
        <v>115</v>
      </c>
    </row>
    <row r="112" spans="1:4" x14ac:dyDescent="0.3">
      <c r="A112" t="s">
        <v>116</v>
      </c>
    </row>
    <row r="113" spans="1:5" x14ac:dyDescent="0.3">
      <c r="A113" t="s">
        <v>117</v>
      </c>
      <c r="C113" s="117">
        <f>0</f>
        <v>0</v>
      </c>
      <c r="D113" t="s">
        <v>10</v>
      </c>
    </row>
    <row r="114" spans="1:5" x14ac:dyDescent="0.3">
      <c r="C114">
        <f>C113/9</f>
        <v>0</v>
      </c>
      <c r="D114" t="s">
        <v>8</v>
      </c>
    </row>
    <row r="116" spans="1:5" x14ac:dyDescent="0.3">
      <c r="A116" s="6" t="s">
        <v>127</v>
      </c>
    </row>
    <row r="117" spans="1:5" x14ac:dyDescent="0.3">
      <c r="A117" s="6"/>
    </row>
    <row r="118" spans="1:5" x14ac:dyDescent="0.3">
      <c r="A118" t="s">
        <v>128</v>
      </c>
    </row>
    <row r="119" spans="1:5" x14ac:dyDescent="0.3">
      <c r="A119" t="s">
        <v>115</v>
      </c>
      <c r="D119" t="s">
        <v>6</v>
      </c>
    </row>
    <row r="120" spans="1:5" x14ac:dyDescent="0.3">
      <c r="A120" t="s">
        <v>125</v>
      </c>
      <c r="D120" t="s">
        <v>6</v>
      </c>
    </row>
    <row r="121" spans="1:5" x14ac:dyDescent="0.3">
      <c r="A121" t="s">
        <v>117</v>
      </c>
      <c r="C121">
        <f>C119*C120</f>
        <v>0</v>
      </c>
      <c r="D121" t="s">
        <v>10</v>
      </c>
    </row>
    <row r="122" spans="1:5" x14ac:dyDescent="0.3">
      <c r="C122">
        <f>C121/9</f>
        <v>0</v>
      </c>
      <c r="D122" t="s">
        <v>8</v>
      </c>
    </row>
    <row r="125" spans="1:5" x14ac:dyDescent="0.3">
      <c r="A125" t="s">
        <v>129</v>
      </c>
    </row>
    <row r="126" spans="1:5" x14ac:dyDescent="0.3">
      <c r="A126" t="s">
        <v>115</v>
      </c>
      <c r="C126">
        <v>0</v>
      </c>
      <c r="D126" t="s">
        <v>6</v>
      </c>
    </row>
    <row r="127" spans="1:5" x14ac:dyDescent="0.3">
      <c r="A127" t="s">
        <v>125</v>
      </c>
      <c r="C127">
        <v>1</v>
      </c>
      <c r="D127" t="s">
        <v>6</v>
      </c>
    </row>
    <row r="128" spans="1:5" x14ac:dyDescent="0.3">
      <c r="A128" t="s">
        <v>117</v>
      </c>
      <c r="C128">
        <f>1.2*C126*C127</f>
        <v>0</v>
      </c>
      <c r="D128" t="s">
        <v>10</v>
      </c>
      <c r="E128" t="s">
        <v>130</v>
      </c>
    </row>
    <row r="129" spans="1:13" x14ac:dyDescent="0.3">
      <c r="C129">
        <f>C128/9</f>
        <v>0</v>
      </c>
      <c r="D129" t="s">
        <v>8</v>
      </c>
    </row>
    <row r="131" spans="1:13" x14ac:dyDescent="0.3">
      <c r="A131" t="s">
        <v>131</v>
      </c>
    </row>
    <row r="132" spans="1:13" x14ac:dyDescent="0.3">
      <c r="A132" t="s">
        <v>115</v>
      </c>
      <c r="D132" t="s">
        <v>6</v>
      </c>
    </row>
    <row r="133" spans="1:13" x14ac:dyDescent="0.3">
      <c r="A133" t="s">
        <v>125</v>
      </c>
      <c r="D133" t="s">
        <v>6</v>
      </c>
    </row>
    <row r="134" spans="1:13" x14ac:dyDescent="0.3">
      <c r="A134" t="s">
        <v>117</v>
      </c>
      <c r="C134">
        <f>C132*C133</f>
        <v>0</v>
      </c>
      <c r="D134" t="s">
        <v>10</v>
      </c>
    </row>
    <row r="135" spans="1:13" x14ac:dyDescent="0.3">
      <c r="C135">
        <f>C134/9</f>
        <v>0</v>
      </c>
      <c r="D135" t="s">
        <v>8</v>
      </c>
    </row>
    <row r="138" spans="1:13" x14ac:dyDescent="0.3">
      <c r="A138" s="6" t="s">
        <v>295</v>
      </c>
    </row>
    <row r="140" spans="1:13" x14ac:dyDescent="0.3">
      <c r="A140" t="s">
        <v>284</v>
      </c>
      <c r="D140">
        <v>45.8</v>
      </c>
      <c r="E140" t="s">
        <v>6</v>
      </c>
    </row>
    <row r="141" spans="1:13" x14ac:dyDescent="0.3">
      <c r="A141" t="s">
        <v>285</v>
      </c>
      <c r="D141" s="115">
        <v>45.8</v>
      </c>
      <c r="E141" s="115" t="s">
        <v>6</v>
      </c>
    </row>
    <row r="142" spans="1:13" x14ac:dyDescent="0.3">
      <c r="D142">
        <f>SUM(D140:D141)</f>
        <v>91.6</v>
      </c>
      <c r="E142" t="s">
        <v>6</v>
      </c>
    </row>
    <row r="144" spans="1:13" x14ac:dyDescent="0.3">
      <c r="A144" s="6" t="s">
        <v>353</v>
      </c>
      <c r="M144" t="s">
        <v>33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D6C5-0BF8-4F81-BF06-D5F449ED6489}">
  <dimension ref="A1:L452"/>
  <sheetViews>
    <sheetView workbookViewId="0">
      <selection activeCell="E6" sqref="E6"/>
    </sheetView>
  </sheetViews>
  <sheetFormatPr defaultRowHeight="14.4" x14ac:dyDescent="0.3"/>
  <cols>
    <col min="1" max="1" width="9.44140625" style="85" customWidth="1"/>
    <col min="2" max="2" width="12.109375" style="85" customWidth="1"/>
    <col min="3" max="3" width="8.6640625" style="84" customWidth="1"/>
    <col min="4" max="4" width="7.6640625" style="84" customWidth="1"/>
    <col min="5" max="5" width="140.6640625" customWidth="1"/>
    <col min="6" max="6" width="12.6640625" style="1" customWidth="1"/>
    <col min="7" max="7" width="14" style="1" customWidth="1"/>
    <col min="8" max="8" width="17.44140625" style="1" customWidth="1"/>
    <col min="9" max="9" width="12.6640625" style="1" customWidth="1"/>
    <col min="10" max="10" width="9.109375" customWidth="1"/>
    <col min="12" max="12" width="8.6640625" bestFit="1" customWidth="1"/>
    <col min="13" max="13" width="11" customWidth="1"/>
    <col min="14" max="14" width="6.5546875" customWidth="1"/>
    <col min="15" max="15" width="5.6640625" bestFit="1" customWidth="1"/>
    <col min="16" max="17" width="6.33203125" bestFit="1" customWidth="1"/>
    <col min="18" max="18" width="5.88671875" bestFit="1" customWidth="1"/>
    <col min="19" max="19" width="7.109375" bestFit="1" customWidth="1"/>
    <col min="20" max="20" width="6" bestFit="1" customWidth="1"/>
  </cols>
  <sheetData>
    <row r="1" spans="1:12" x14ac:dyDescent="0.3">
      <c r="A1" s="277"/>
      <c r="B1" s="278"/>
      <c r="C1" s="278"/>
      <c r="D1" s="279"/>
      <c r="E1" s="100" t="s">
        <v>136</v>
      </c>
      <c r="F1" s="280" t="s">
        <v>248</v>
      </c>
      <c r="G1" s="278"/>
      <c r="H1" s="278"/>
      <c r="I1" s="278"/>
      <c r="J1" s="281"/>
      <c r="L1" t="s">
        <v>29</v>
      </c>
    </row>
    <row r="2" spans="1:12" x14ac:dyDescent="0.3">
      <c r="A2" s="79" t="s">
        <v>0</v>
      </c>
      <c r="B2" s="86" t="s">
        <v>1</v>
      </c>
      <c r="C2" s="57" t="s">
        <v>2</v>
      </c>
      <c r="D2" s="57" t="s">
        <v>3</v>
      </c>
      <c r="E2" s="78" t="s">
        <v>4</v>
      </c>
      <c r="F2" s="57" t="s">
        <v>85</v>
      </c>
      <c r="G2" s="57" t="s">
        <v>5</v>
      </c>
      <c r="H2" s="57" t="s">
        <v>86</v>
      </c>
      <c r="I2" s="57" t="s">
        <v>87</v>
      </c>
      <c r="J2" s="103" t="s">
        <v>99</v>
      </c>
    </row>
    <row r="3" spans="1:12" x14ac:dyDescent="0.3">
      <c r="A3" s="80">
        <v>202</v>
      </c>
      <c r="B3" s="87">
        <v>11203</v>
      </c>
      <c r="C3" s="91" t="str">
        <f t="shared" ref="C3:C6" si="0">IF(D3="LUMP","LS",IF(SUM(F3:I3)=0,"",(SUM(F3:I3))))</f>
        <v>LS</v>
      </c>
      <c r="D3" s="89" t="s">
        <v>33</v>
      </c>
      <c r="E3" s="2" t="s">
        <v>77</v>
      </c>
      <c r="F3" s="91" t="s">
        <v>33</v>
      </c>
      <c r="G3" s="91" t="s">
        <v>33</v>
      </c>
      <c r="H3" s="91" t="s">
        <v>33</v>
      </c>
      <c r="I3" s="91"/>
      <c r="J3" s="77">
        <v>16</v>
      </c>
    </row>
    <row r="4" spans="1:12" x14ac:dyDescent="0.3">
      <c r="A4" s="80">
        <v>509</v>
      </c>
      <c r="B4" s="87">
        <v>25000</v>
      </c>
      <c r="C4" s="91">
        <f t="shared" si="0"/>
        <v>3327</v>
      </c>
      <c r="D4" s="89" t="s">
        <v>24</v>
      </c>
      <c r="E4" s="4" t="s">
        <v>352</v>
      </c>
      <c r="F4" s="91">
        <v>1370</v>
      </c>
      <c r="G4" s="91"/>
      <c r="H4" s="91">
        <v>1957</v>
      </c>
      <c r="I4" s="107"/>
      <c r="J4" s="104"/>
    </row>
    <row r="5" spans="1:12" x14ac:dyDescent="0.3">
      <c r="A5" s="80">
        <v>510</v>
      </c>
      <c r="B5" s="87">
        <v>10001</v>
      </c>
      <c r="C5" s="91">
        <f t="shared" si="0"/>
        <v>273</v>
      </c>
      <c r="D5" s="89" t="s">
        <v>7</v>
      </c>
      <c r="E5" s="4" t="s">
        <v>366</v>
      </c>
      <c r="F5" s="91">
        <v>146</v>
      </c>
      <c r="G5" s="91"/>
      <c r="H5" s="91">
        <v>127</v>
      </c>
      <c r="I5" s="91"/>
      <c r="J5" s="77">
        <v>17</v>
      </c>
    </row>
    <row r="6" spans="1:12" x14ac:dyDescent="0.3">
      <c r="A6" s="80">
        <v>511</v>
      </c>
      <c r="B6" s="87">
        <v>53012</v>
      </c>
      <c r="C6" s="91">
        <f t="shared" si="0"/>
        <v>24</v>
      </c>
      <c r="D6" s="89" t="s">
        <v>26</v>
      </c>
      <c r="E6" s="4" t="s">
        <v>391</v>
      </c>
      <c r="F6" s="91">
        <v>16</v>
      </c>
      <c r="G6" s="91"/>
      <c r="H6" s="91">
        <v>8</v>
      </c>
      <c r="I6" s="107"/>
      <c r="J6" s="104"/>
    </row>
    <row r="7" spans="1:12" x14ac:dyDescent="0.3">
      <c r="A7" s="80" t="s">
        <v>46</v>
      </c>
      <c r="B7" s="87">
        <v>10100</v>
      </c>
      <c r="C7" s="91">
        <f t="shared" ref="C7:C11" si="1">IF(D7="LUMP","LS",IF(SUM(F7:I7)=0,"",(SUM(F7:I7))))</f>
        <v>100</v>
      </c>
      <c r="D7" s="90" t="s">
        <v>8</v>
      </c>
      <c r="E7" s="4" t="s">
        <v>78</v>
      </c>
      <c r="F7" s="91">
        <v>77</v>
      </c>
      <c r="G7" s="91"/>
      <c r="H7" s="91">
        <v>23</v>
      </c>
      <c r="I7" s="107"/>
      <c r="J7" s="104"/>
    </row>
    <row r="8" spans="1:12" x14ac:dyDescent="0.3">
      <c r="A8" s="80">
        <v>512</v>
      </c>
      <c r="B8" s="87">
        <v>73500</v>
      </c>
      <c r="C8" s="91">
        <f t="shared" si="1"/>
        <v>1038</v>
      </c>
      <c r="D8" s="89" t="s">
        <v>8</v>
      </c>
      <c r="E8" s="4" t="s">
        <v>88</v>
      </c>
      <c r="F8" s="91"/>
      <c r="G8" s="91"/>
      <c r="H8" s="94">
        <v>1038</v>
      </c>
      <c r="I8" s="107"/>
      <c r="J8" s="77"/>
    </row>
    <row r="9" spans="1:12" x14ac:dyDescent="0.3">
      <c r="A9" s="81" t="s">
        <v>46</v>
      </c>
      <c r="B9" s="87" t="s">
        <v>47</v>
      </c>
      <c r="C9" s="91">
        <f t="shared" si="1"/>
        <v>43</v>
      </c>
      <c r="D9" s="89" t="s">
        <v>8</v>
      </c>
      <c r="E9" s="2" t="s">
        <v>37</v>
      </c>
      <c r="F9" s="91">
        <v>35</v>
      </c>
      <c r="G9" s="91"/>
      <c r="H9" s="91">
        <v>8</v>
      </c>
      <c r="I9" s="107"/>
      <c r="J9" s="104"/>
    </row>
    <row r="10" spans="1:12" x14ac:dyDescent="0.3">
      <c r="A10" s="207">
        <v>516</v>
      </c>
      <c r="B10" s="208">
        <v>11211</v>
      </c>
      <c r="C10" s="91">
        <f t="shared" si="1"/>
        <v>117</v>
      </c>
      <c r="D10" s="210" t="s">
        <v>6</v>
      </c>
      <c r="E10" s="42" t="s">
        <v>294</v>
      </c>
      <c r="F10" s="209"/>
      <c r="G10" s="209"/>
      <c r="H10" s="209">
        <v>117</v>
      </c>
      <c r="I10" s="211"/>
      <c r="J10" s="77">
        <v>17</v>
      </c>
    </row>
    <row r="11" spans="1:12" x14ac:dyDescent="0.3">
      <c r="A11" s="82" t="s">
        <v>91</v>
      </c>
      <c r="B11" s="87">
        <v>11100</v>
      </c>
      <c r="C11" s="91">
        <f t="shared" si="1"/>
        <v>45</v>
      </c>
      <c r="D11" s="89" t="s">
        <v>10</v>
      </c>
      <c r="E11" s="4" t="s">
        <v>92</v>
      </c>
      <c r="F11" s="209">
        <v>45</v>
      </c>
      <c r="G11" s="209"/>
      <c r="H11" s="209"/>
      <c r="I11" s="211"/>
      <c r="J11" s="104"/>
    </row>
    <row r="12" spans="1:12" ht="15" thickBot="1" x14ac:dyDescent="0.35">
      <c r="A12" s="83">
        <v>530</v>
      </c>
      <c r="B12" s="88">
        <v>200</v>
      </c>
      <c r="C12" s="95" t="s">
        <v>9</v>
      </c>
      <c r="D12" s="92" t="s">
        <v>33</v>
      </c>
      <c r="E12" s="5" t="s">
        <v>100</v>
      </c>
      <c r="F12" s="95" t="s">
        <v>33</v>
      </c>
      <c r="G12" s="95"/>
      <c r="H12" s="95" t="s">
        <v>33</v>
      </c>
      <c r="I12" s="101"/>
      <c r="J12" s="102"/>
    </row>
    <row r="13" spans="1:12" x14ac:dyDescent="0.3">
      <c r="A13" s="84"/>
      <c r="B13" s="84"/>
      <c r="F13"/>
      <c r="G13"/>
      <c r="H13"/>
      <c r="I13"/>
    </row>
    <row r="14" spans="1:12" x14ac:dyDescent="0.3">
      <c r="A14" s="84"/>
      <c r="B14" s="84"/>
      <c r="F14"/>
      <c r="G14"/>
      <c r="H14"/>
      <c r="I14"/>
    </row>
    <row r="15" spans="1:12" x14ac:dyDescent="0.3">
      <c r="A15" s="84"/>
      <c r="B15" s="84"/>
      <c r="F15"/>
      <c r="G15"/>
      <c r="H15"/>
      <c r="I15"/>
    </row>
    <row r="16" spans="1:12" x14ac:dyDescent="0.3">
      <c r="A16" s="84"/>
      <c r="B16" s="84"/>
      <c r="F16"/>
      <c r="G16"/>
      <c r="H16"/>
      <c r="I16"/>
    </row>
    <row r="17" spans="1:9" x14ac:dyDescent="0.3">
      <c r="A17" s="84"/>
      <c r="B17" s="84"/>
      <c r="F17"/>
      <c r="G17"/>
      <c r="H17"/>
      <c r="I17"/>
    </row>
    <row r="18" spans="1:9" x14ac:dyDescent="0.3">
      <c r="A18" s="84"/>
      <c r="B18" s="84"/>
      <c r="F18"/>
      <c r="G18"/>
      <c r="H18"/>
      <c r="I18"/>
    </row>
    <row r="19" spans="1:9" x14ac:dyDescent="0.3">
      <c r="A19" s="84"/>
      <c r="B19" s="84"/>
      <c r="F19"/>
      <c r="G19"/>
      <c r="H19"/>
      <c r="I19"/>
    </row>
    <row r="20" spans="1:9" x14ac:dyDescent="0.3">
      <c r="A20" s="84"/>
      <c r="B20" s="84"/>
      <c r="F20"/>
      <c r="G20"/>
      <c r="H20"/>
      <c r="I20"/>
    </row>
    <row r="21" spans="1:9" x14ac:dyDescent="0.3">
      <c r="A21" s="84"/>
      <c r="B21" s="84"/>
      <c r="F21"/>
      <c r="G21"/>
      <c r="H21"/>
      <c r="I21"/>
    </row>
    <row r="22" spans="1:9" x14ac:dyDescent="0.3">
      <c r="A22" s="84"/>
      <c r="B22" s="84"/>
      <c r="F22"/>
      <c r="G22"/>
      <c r="H22"/>
      <c r="I22"/>
    </row>
    <row r="23" spans="1:9" x14ac:dyDescent="0.3">
      <c r="A23" s="84"/>
      <c r="B23" s="84"/>
      <c r="F23"/>
      <c r="G23"/>
      <c r="H23"/>
      <c r="I23"/>
    </row>
    <row r="24" spans="1:9" x14ac:dyDescent="0.3">
      <c r="A24" s="84"/>
      <c r="B24" s="84"/>
      <c r="F24"/>
      <c r="G24"/>
      <c r="H24"/>
      <c r="I24"/>
    </row>
    <row r="25" spans="1:9" x14ac:dyDescent="0.3">
      <c r="A25" s="84"/>
      <c r="B25" s="84"/>
      <c r="F25"/>
      <c r="G25"/>
      <c r="H25"/>
      <c r="I25"/>
    </row>
    <row r="26" spans="1:9" ht="15" customHeight="1" x14ac:dyDescent="0.3">
      <c r="A26" s="84"/>
      <c r="B26" s="84"/>
      <c r="F26"/>
      <c r="G26"/>
      <c r="H26"/>
      <c r="I26"/>
    </row>
    <row r="27" spans="1:9" x14ac:dyDescent="0.3">
      <c r="A27" s="84"/>
      <c r="B27" s="84"/>
      <c r="F27"/>
      <c r="G27"/>
      <c r="H27"/>
      <c r="I27"/>
    </row>
    <row r="28" spans="1:9" x14ac:dyDescent="0.3">
      <c r="A28" s="84"/>
      <c r="B28" s="84"/>
      <c r="F28"/>
      <c r="G28"/>
      <c r="H28"/>
      <c r="I28"/>
    </row>
    <row r="29" spans="1:9" x14ac:dyDescent="0.3">
      <c r="A29" s="84"/>
      <c r="B29" s="84"/>
      <c r="F29"/>
      <c r="G29"/>
      <c r="H29"/>
      <c r="I29"/>
    </row>
    <row r="30" spans="1:9" x14ac:dyDescent="0.3">
      <c r="A30" s="84"/>
      <c r="B30" s="84"/>
      <c r="F30"/>
      <c r="G30"/>
      <c r="H30"/>
      <c r="I30"/>
    </row>
    <row r="31" spans="1:9" x14ac:dyDescent="0.3">
      <c r="A31" s="84"/>
      <c r="B31" s="84"/>
      <c r="F31"/>
      <c r="G31"/>
      <c r="H31"/>
      <c r="I31"/>
    </row>
    <row r="32" spans="1:9" x14ac:dyDescent="0.3">
      <c r="A32" s="84"/>
      <c r="B32" s="84"/>
      <c r="F32"/>
      <c r="G32"/>
      <c r="H32"/>
      <c r="I32"/>
    </row>
    <row r="33" spans="1:9" x14ac:dyDescent="0.3">
      <c r="A33" s="84"/>
      <c r="B33" s="84"/>
      <c r="F33"/>
      <c r="G33"/>
      <c r="H33"/>
      <c r="I33"/>
    </row>
    <row r="34" spans="1:9" x14ac:dyDescent="0.3">
      <c r="A34" s="84"/>
      <c r="B34" s="84"/>
      <c r="F34"/>
      <c r="G34"/>
      <c r="H34"/>
      <c r="I34"/>
    </row>
    <row r="35" spans="1:9" x14ac:dyDescent="0.3">
      <c r="A35" s="84"/>
      <c r="B35" s="84"/>
      <c r="F35"/>
      <c r="G35"/>
      <c r="H35"/>
      <c r="I35"/>
    </row>
    <row r="36" spans="1:9" x14ac:dyDescent="0.3">
      <c r="A36" s="84"/>
      <c r="B36" s="84"/>
      <c r="F36"/>
      <c r="G36"/>
      <c r="H36"/>
      <c r="I36"/>
    </row>
    <row r="37" spans="1:9" x14ac:dyDescent="0.3">
      <c r="A37" s="84"/>
      <c r="B37" s="84"/>
      <c r="F37"/>
      <c r="G37"/>
      <c r="H37"/>
      <c r="I37"/>
    </row>
    <row r="38" spans="1:9" x14ac:dyDescent="0.3">
      <c r="A38" s="84"/>
      <c r="B38" s="84"/>
      <c r="F38"/>
      <c r="G38"/>
      <c r="H38"/>
      <c r="I38"/>
    </row>
    <row r="39" spans="1:9" ht="7.5" customHeight="1" x14ac:dyDescent="0.3">
      <c r="A39" s="84"/>
      <c r="B39" s="84"/>
      <c r="F39"/>
      <c r="G39"/>
      <c r="H39"/>
      <c r="I39"/>
    </row>
    <row r="40" spans="1:9" x14ac:dyDescent="0.3">
      <c r="A40" s="84"/>
      <c r="B40" s="84"/>
      <c r="F40"/>
      <c r="G40"/>
      <c r="H40"/>
      <c r="I40"/>
    </row>
    <row r="41" spans="1:9" x14ac:dyDescent="0.3">
      <c r="A41" s="84"/>
      <c r="B41" s="84"/>
      <c r="F41"/>
      <c r="G41"/>
      <c r="H41"/>
      <c r="I41"/>
    </row>
    <row r="42" spans="1:9" x14ac:dyDescent="0.3">
      <c r="A42" s="84"/>
      <c r="B42" s="84"/>
      <c r="F42"/>
      <c r="G42"/>
      <c r="H42"/>
      <c r="I42"/>
    </row>
    <row r="43" spans="1:9" x14ac:dyDescent="0.3">
      <c r="A43" s="84"/>
      <c r="B43" s="84"/>
      <c r="F43"/>
      <c r="G43"/>
      <c r="H43"/>
      <c r="I43"/>
    </row>
    <row r="44" spans="1:9" x14ac:dyDescent="0.3">
      <c r="A44" s="84"/>
      <c r="B44" s="84"/>
      <c r="F44"/>
      <c r="G44"/>
      <c r="H44"/>
      <c r="I44"/>
    </row>
    <row r="45" spans="1:9" x14ac:dyDescent="0.3">
      <c r="A45" s="84"/>
      <c r="B45" s="84"/>
      <c r="F45"/>
      <c r="G45"/>
      <c r="H45"/>
      <c r="I45"/>
    </row>
    <row r="46" spans="1:9" x14ac:dyDescent="0.3">
      <c r="A46" s="84"/>
      <c r="B46" s="84"/>
      <c r="F46"/>
      <c r="G46"/>
      <c r="H46"/>
      <c r="I46"/>
    </row>
    <row r="47" spans="1:9" x14ac:dyDescent="0.3">
      <c r="A47" s="84"/>
      <c r="B47" s="84"/>
      <c r="F47"/>
      <c r="G47"/>
      <c r="H47"/>
      <c r="I47"/>
    </row>
    <row r="48" spans="1:9" x14ac:dyDescent="0.3">
      <c r="A48" s="84"/>
      <c r="B48" s="84"/>
      <c r="F48"/>
      <c r="G48"/>
      <c r="H48"/>
      <c r="I48"/>
    </row>
    <row r="49" spans="1:9" x14ac:dyDescent="0.3">
      <c r="A49" s="84"/>
      <c r="B49" s="84"/>
      <c r="F49"/>
      <c r="G49"/>
      <c r="H49"/>
      <c r="I49"/>
    </row>
    <row r="50" spans="1:9" x14ac:dyDescent="0.3">
      <c r="A50" s="84"/>
      <c r="B50" s="84"/>
      <c r="F50"/>
      <c r="G50"/>
      <c r="H50"/>
      <c r="I50"/>
    </row>
    <row r="51" spans="1:9" x14ac:dyDescent="0.3">
      <c r="A51" s="84"/>
      <c r="B51" s="84"/>
      <c r="F51"/>
      <c r="G51"/>
      <c r="H51"/>
      <c r="I51"/>
    </row>
    <row r="52" spans="1:9" x14ac:dyDescent="0.3">
      <c r="A52" s="84"/>
      <c r="B52" s="84"/>
      <c r="F52"/>
      <c r="G52"/>
      <c r="H52"/>
      <c r="I52"/>
    </row>
    <row r="53" spans="1:9" x14ac:dyDescent="0.3">
      <c r="A53" s="84"/>
      <c r="B53" s="84"/>
      <c r="F53"/>
      <c r="G53"/>
      <c r="H53"/>
      <c r="I53"/>
    </row>
    <row r="54" spans="1:9" x14ac:dyDescent="0.3">
      <c r="A54" s="84"/>
      <c r="B54" s="84"/>
      <c r="F54"/>
      <c r="G54"/>
      <c r="H54"/>
      <c r="I54"/>
    </row>
    <row r="55" spans="1:9" x14ac:dyDescent="0.3">
      <c r="A55" s="84"/>
      <c r="B55" s="84"/>
      <c r="F55"/>
      <c r="G55"/>
      <c r="H55"/>
      <c r="I55"/>
    </row>
    <row r="56" spans="1:9" x14ac:dyDescent="0.3">
      <c r="A56" s="84"/>
      <c r="B56" s="84"/>
      <c r="F56"/>
      <c r="G56"/>
      <c r="H56"/>
      <c r="I56"/>
    </row>
    <row r="57" spans="1:9" x14ac:dyDescent="0.3">
      <c r="A57" s="84"/>
      <c r="B57" s="84"/>
      <c r="F57"/>
      <c r="G57"/>
      <c r="H57"/>
      <c r="I57"/>
    </row>
    <row r="58" spans="1:9" x14ac:dyDescent="0.3">
      <c r="A58" s="84"/>
      <c r="B58" s="84"/>
      <c r="F58"/>
      <c r="G58"/>
      <c r="H58"/>
      <c r="I58"/>
    </row>
    <row r="59" spans="1:9" x14ac:dyDescent="0.3">
      <c r="A59" s="84"/>
      <c r="B59" s="84"/>
      <c r="F59"/>
      <c r="G59"/>
      <c r="H59"/>
      <c r="I59"/>
    </row>
    <row r="60" spans="1:9" x14ac:dyDescent="0.3">
      <c r="A60" s="84"/>
      <c r="B60" s="84"/>
      <c r="F60"/>
      <c r="G60"/>
      <c r="H60"/>
      <c r="I60"/>
    </row>
    <row r="61" spans="1:9" x14ac:dyDescent="0.3">
      <c r="A61" s="84"/>
      <c r="B61" s="84"/>
      <c r="F61"/>
      <c r="G61"/>
      <c r="H61"/>
      <c r="I61"/>
    </row>
    <row r="62" spans="1:9" ht="7.5" customHeight="1" x14ac:dyDescent="0.3">
      <c r="A62" s="84"/>
      <c r="B62" s="84"/>
      <c r="F62"/>
      <c r="G62"/>
      <c r="H62"/>
      <c r="I62"/>
    </row>
    <row r="63" spans="1:9" x14ac:dyDescent="0.3">
      <c r="A63" s="84"/>
      <c r="B63" s="84"/>
      <c r="F63"/>
      <c r="G63"/>
      <c r="H63"/>
      <c r="I63"/>
    </row>
    <row r="64" spans="1:9" x14ac:dyDescent="0.3">
      <c r="A64" s="84"/>
      <c r="B64" s="84"/>
      <c r="F64"/>
      <c r="G64"/>
      <c r="H64"/>
      <c r="I64"/>
    </row>
    <row r="65" spans="1:9" x14ac:dyDescent="0.3">
      <c r="A65" s="84"/>
      <c r="B65" s="84"/>
      <c r="F65"/>
      <c r="G65"/>
      <c r="H65"/>
      <c r="I65"/>
    </row>
    <row r="66" spans="1:9" x14ac:dyDescent="0.3">
      <c r="A66" s="84"/>
      <c r="B66" s="84"/>
      <c r="F66"/>
      <c r="G66"/>
      <c r="H66"/>
      <c r="I66"/>
    </row>
    <row r="67" spans="1:9" x14ac:dyDescent="0.3">
      <c r="A67" s="84"/>
      <c r="B67" s="84"/>
      <c r="F67"/>
      <c r="G67"/>
      <c r="H67"/>
      <c r="I67"/>
    </row>
    <row r="68" spans="1:9" x14ac:dyDescent="0.3">
      <c r="A68" s="84"/>
      <c r="B68" s="84"/>
      <c r="F68"/>
      <c r="G68"/>
      <c r="H68"/>
      <c r="I68"/>
    </row>
    <row r="69" spans="1:9" ht="7.5" customHeight="1" x14ac:dyDescent="0.3">
      <c r="A69" s="84"/>
      <c r="B69" s="84"/>
      <c r="F69"/>
      <c r="G69"/>
      <c r="H69"/>
      <c r="I69"/>
    </row>
    <row r="70" spans="1:9" x14ac:dyDescent="0.3">
      <c r="A70" s="84"/>
      <c r="B70" s="84"/>
      <c r="F70"/>
      <c r="G70"/>
      <c r="H70"/>
      <c r="I70"/>
    </row>
    <row r="71" spans="1:9" x14ac:dyDescent="0.3">
      <c r="A71" s="84"/>
      <c r="B71" s="84"/>
      <c r="F71"/>
      <c r="G71"/>
      <c r="H71"/>
      <c r="I71"/>
    </row>
    <row r="72" spans="1:9" x14ac:dyDescent="0.3">
      <c r="A72" s="84"/>
      <c r="B72" s="84"/>
      <c r="F72"/>
      <c r="G72"/>
      <c r="H72"/>
      <c r="I72"/>
    </row>
    <row r="73" spans="1:9" x14ac:dyDescent="0.3">
      <c r="A73" s="84"/>
      <c r="B73" s="84"/>
      <c r="F73"/>
      <c r="G73"/>
      <c r="H73"/>
      <c r="I73"/>
    </row>
    <row r="74" spans="1:9" x14ac:dyDescent="0.3">
      <c r="A74" s="84"/>
      <c r="B74" s="84"/>
      <c r="F74"/>
      <c r="G74"/>
      <c r="H74"/>
      <c r="I74"/>
    </row>
    <row r="75" spans="1:9" x14ac:dyDescent="0.3">
      <c r="A75" s="84"/>
      <c r="B75" s="84"/>
      <c r="F75"/>
      <c r="G75"/>
      <c r="H75"/>
      <c r="I75"/>
    </row>
    <row r="76" spans="1:9" x14ac:dyDescent="0.3">
      <c r="A76" s="84"/>
      <c r="B76" s="84"/>
      <c r="F76"/>
      <c r="G76"/>
      <c r="H76"/>
      <c r="I76"/>
    </row>
    <row r="77" spans="1:9" x14ac:dyDescent="0.3">
      <c r="A77" s="84"/>
      <c r="B77" s="84"/>
      <c r="F77"/>
      <c r="G77"/>
      <c r="H77"/>
      <c r="I77"/>
    </row>
    <row r="78" spans="1:9" x14ac:dyDescent="0.3">
      <c r="A78" s="84"/>
      <c r="B78" s="84"/>
      <c r="F78"/>
      <c r="G78"/>
      <c r="H78"/>
      <c r="I78"/>
    </row>
    <row r="79" spans="1:9" x14ac:dyDescent="0.3">
      <c r="A79" s="84"/>
      <c r="B79" s="84"/>
      <c r="F79"/>
      <c r="G79"/>
      <c r="H79"/>
      <c r="I79"/>
    </row>
    <row r="80" spans="1:9" x14ac:dyDescent="0.3">
      <c r="A80" s="84"/>
      <c r="B80" s="84"/>
      <c r="F80"/>
      <c r="G80"/>
      <c r="H80"/>
      <c r="I80"/>
    </row>
    <row r="81" spans="1:9" x14ac:dyDescent="0.3">
      <c r="A81" s="84"/>
      <c r="B81" s="84"/>
      <c r="F81"/>
      <c r="G81"/>
      <c r="H81"/>
      <c r="I81"/>
    </row>
    <row r="82" spans="1:9" x14ac:dyDescent="0.3">
      <c r="A82" s="84"/>
      <c r="B82" s="84"/>
      <c r="F82"/>
      <c r="G82"/>
      <c r="H82"/>
      <c r="I82"/>
    </row>
    <row r="83" spans="1:9" ht="7.5" customHeight="1" x14ac:dyDescent="0.3">
      <c r="A83" s="84"/>
      <c r="B83" s="84"/>
      <c r="F83"/>
      <c r="G83"/>
      <c r="H83"/>
      <c r="I83"/>
    </row>
    <row r="84" spans="1:9" x14ac:dyDescent="0.3">
      <c r="A84" s="84"/>
      <c r="B84" s="84"/>
      <c r="F84"/>
      <c r="G84"/>
      <c r="H84"/>
      <c r="I84"/>
    </row>
    <row r="85" spans="1:9" x14ac:dyDescent="0.3">
      <c r="A85" s="84"/>
      <c r="B85" s="84"/>
      <c r="F85"/>
      <c r="G85"/>
      <c r="H85"/>
      <c r="I85"/>
    </row>
    <row r="86" spans="1:9" x14ac:dyDescent="0.3">
      <c r="A86" s="84"/>
      <c r="B86" s="84"/>
      <c r="F86"/>
      <c r="G86"/>
      <c r="H86"/>
      <c r="I86"/>
    </row>
    <row r="87" spans="1:9" x14ac:dyDescent="0.3">
      <c r="A87" s="84"/>
      <c r="B87" s="84"/>
      <c r="F87"/>
      <c r="G87"/>
      <c r="H87"/>
      <c r="I87"/>
    </row>
    <row r="88" spans="1:9" x14ac:dyDescent="0.3">
      <c r="A88" s="84"/>
      <c r="B88" s="84"/>
      <c r="F88"/>
      <c r="G88"/>
      <c r="H88"/>
      <c r="I88"/>
    </row>
    <row r="89" spans="1:9" x14ac:dyDescent="0.3">
      <c r="A89" s="84"/>
      <c r="B89" s="84"/>
      <c r="F89"/>
      <c r="G89"/>
      <c r="H89"/>
      <c r="I89"/>
    </row>
    <row r="90" spans="1:9" x14ac:dyDescent="0.3">
      <c r="A90" s="84"/>
      <c r="B90" s="84"/>
      <c r="F90"/>
      <c r="G90"/>
      <c r="H90"/>
      <c r="I90"/>
    </row>
    <row r="91" spans="1:9" x14ac:dyDescent="0.3">
      <c r="A91" s="84"/>
      <c r="B91" s="84"/>
      <c r="F91"/>
      <c r="G91"/>
      <c r="H91"/>
      <c r="I91"/>
    </row>
    <row r="92" spans="1:9" x14ac:dyDescent="0.3">
      <c r="A92" s="84"/>
      <c r="B92" s="84"/>
      <c r="F92"/>
      <c r="G92"/>
      <c r="H92"/>
      <c r="I92"/>
    </row>
    <row r="93" spans="1:9" x14ac:dyDescent="0.3">
      <c r="A93" s="84"/>
      <c r="B93" s="84"/>
      <c r="F93"/>
      <c r="G93"/>
      <c r="H93"/>
      <c r="I93"/>
    </row>
    <row r="94" spans="1:9" x14ac:dyDescent="0.3">
      <c r="A94" s="84"/>
      <c r="B94" s="84"/>
      <c r="F94"/>
      <c r="G94"/>
      <c r="H94"/>
      <c r="I94"/>
    </row>
    <row r="95" spans="1:9" x14ac:dyDescent="0.3">
      <c r="A95" s="84"/>
      <c r="B95" s="84"/>
      <c r="F95"/>
      <c r="G95"/>
      <c r="H95"/>
      <c r="I95"/>
    </row>
    <row r="96" spans="1:9" x14ac:dyDescent="0.3">
      <c r="A96" s="84"/>
      <c r="B96" s="84"/>
      <c r="F96"/>
      <c r="G96"/>
      <c r="H96"/>
      <c r="I96"/>
    </row>
    <row r="97" spans="1:9" x14ac:dyDescent="0.3">
      <c r="A97" s="84"/>
      <c r="B97" s="84"/>
      <c r="F97"/>
      <c r="G97"/>
      <c r="H97"/>
      <c r="I97"/>
    </row>
    <row r="98" spans="1:9" x14ac:dyDescent="0.3">
      <c r="A98" s="84"/>
      <c r="B98" s="84"/>
      <c r="F98"/>
      <c r="G98"/>
      <c r="H98"/>
      <c r="I98"/>
    </row>
    <row r="99" spans="1:9" x14ac:dyDescent="0.3">
      <c r="A99" s="84"/>
      <c r="B99" s="84"/>
      <c r="F99"/>
      <c r="G99"/>
      <c r="H99"/>
      <c r="I99"/>
    </row>
    <row r="100" spans="1:9" x14ac:dyDescent="0.3">
      <c r="A100" s="84"/>
      <c r="B100" s="84"/>
      <c r="F100"/>
      <c r="G100"/>
      <c r="H100"/>
      <c r="I100"/>
    </row>
    <row r="101" spans="1:9" x14ac:dyDescent="0.3">
      <c r="A101" s="84"/>
      <c r="B101" s="84"/>
      <c r="F101"/>
      <c r="G101"/>
      <c r="H101"/>
      <c r="I101"/>
    </row>
    <row r="102" spans="1:9" ht="7.5" customHeight="1" x14ac:dyDescent="0.3">
      <c r="A102" s="84"/>
      <c r="B102" s="84"/>
      <c r="F102"/>
      <c r="G102"/>
      <c r="H102"/>
      <c r="I102"/>
    </row>
    <row r="103" spans="1:9" x14ac:dyDescent="0.3">
      <c r="A103" s="84"/>
      <c r="B103" s="84"/>
      <c r="F103"/>
      <c r="G103"/>
      <c r="H103"/>
      <c r="I103"/>
    </row>
    <row r="104" spans="1:9" x14ac:dyDescent="0.3">
      <c r="A104" s="84"/>
      <c r="B104" s="84"/>
      <c r="F104"/>
      <c r="G104"/>
      <c r="H104"/>
      <c r="I104"/>
    </row>
    <row r="105" spans="1:9" x14ac:dyDescent="0.3">
      <c r="A105" s="84"/>
      <c r="B105" s="84"/>
      <c r="F105"/>
      <c r="G105"/>
      <c r="H105"/>
      <c r="I105"/>
    </row>
    <row r="106" spans="1:9" x14ac:dyDescent="0.3">
      <c r="A106" s="84"/>
      <c r="B106" s="84"/>
      <c r="F106"/>
      <c r="G106"/>
      <c r="H106"/>
      <c r="I106"/>
    </row>
    <row r="107" spans="1:9" x14ac:dyDescent="0.3">
      <c r="A107" s="84"/>
      <c r="B107" s="84"/>
      <c r="F107"/>
      <c r="G107"/>
      <c r="H107"/>
      <c r="I107"/>
    </row>
    <row r="108" spans="1:9" x14ac:dyDescent="0.3">
      <c r="A108" s="84"/>
      <c r="B108" s="84"/>
      <c r="F108"/>
      <c r="G108"/>
      <c r="H108"/>
      <c r="I108"/>
    </row>
    <row r="109" spans="1:9" x14ac:dyDescent="0.3">
      <c r="A109" s="84"/>
      <c r="B109" s="84"/>
      <c r="F109"/>
      <c r="G109"/>
      <c r="H109"/>
      <c r="I109"/>
    </row>
    <row r="110" spans="1:9" x14ac:dyDescent="0.3">
      <c r="A110" s="84"/>
      <c r="B110" s="84"/>
      <c r="F110"/>
      <c r="G110"/>
      <c r="H110"/>
      <c r="I110"/>
    </row>
    <row r="111" spans="1:9" x14ac:dyDescent="0.3">
      <c r="A111" s="84"/>
      <c r="B111" s="84"/>
      <c r="F111"/>
      <c r="G111"/>
      <c r="H111"/>
      <c r="I111"/>
    </row>
    <row r="112" spans="1:9" x14ac:dyDescent="0.3">
      <c r="A112" s="84"/>
      <c r="B112" s="84"/>
      <c r="F112"/>
      <c r="G112"/>
      <c r="H112"/>
      <c r="I112"/>
    </row>
    <row r="113" spans="1:9" x14ac:dyDescent="0.3">
      <c r="A113" s="84"/>
      <c r="B113" s="84"/>
      <c r="F113"/>
      <c r="G113"/>
      <c r="H113"/>
      <c r="I113"/>
    </row>
    <row r="114" spans="1:9" x14ac:dyDescent="0.3">
      <c r="A114" s="84"/>
      <c r="B114" s="84"/>
      <c r="F114"/>
      <c r="G114"/>
      <c r="H114"/>
      <c r="I114"/>
    </row>
    <row r="115" spans="1:9" x14ac:dyDescent="0.3">
      <c r="A115" s="84"/>
      <c r="B115" s="84"/>
      <c r="F115"/>
      <c r="G115"/>
      <c r="H115"/>
      <c r="I115"/>
    </row>
    <row r="116" spans="1:9" x14ac:dyDescent="0.3">
      <c r="A116" s="84"/>
      <c r="B116" s="84"/>
      <c r="F116"/>
      <c r="G116"/>
      <c r="H116"/>
      <c r="I116"/>
    </row>
    <row r="117" spans="1:9" x14ac:dyDescent="0.3">
      <c r="A117" s="84"/>
      <c r="B117" s="84"/>
      <c r="F117"/>
      <c r="G117"/>
      <c r="H117"/>
      <c r="I117"/>
    </row>
    <row r="118" spans="1:9" x14ac:dyDescent="0.3">
      <c r="A118" s="84"/>
      <c r="B118" s="84"/>
      <c r="F118"/>
      <c r="G118"/>
      <c r="H118"/>
      <c r="I118"/>
    </row>
    <row r="119" spans="1:9" x14ac:dyDescent="0.3">
      <c r="A119" s="84"/>
      <c r="B119" s="84"/>
      <c r="F119"/>
      <c r="G119"/>
      <c r="H119"/>
      <c r="I119"/>
    </row>
    <row r="120" spans="1:9" x14ac:dyDescent="0.3">
      <c r="A120" s="84"/>
      <c r="B120" s="84"/>
      <c r="F120"/>
      <c r="G120"/>
      <c r="H120"/>
      <c r="I120"/>
    </row>
    <row r="121" spans="1:9" ht="7.5" customHeight="1" x14ac:dyDescent="0.3">
      <c r="A121" s="84"/>
      <c r="B121" s="84"/>
      <c r="F121"/>
      <c r="G121"/>
      <c r="H121"/>
      <c r="I121"/>
    </row>
    <row r="122" spans="1:9" x14ac:dyDescent="0.3">
      <c r="A122" s="84"/>
      <c r="B122" s="84"/>
      <c r="F122"/>
      <c r="G122"/>
      <c r="H122"/>
      <c r="I122"/>
    </row>
    <row r="123" spans="1:9" x14ac:dyDescent="0.3">
      <c r="A123" s="84"/>
      <c r="B123" s="84"/>
      <c r="F123"/>
      <c r="G123"/>
      <c r="H123"/>
      <c r="I123"/>
    </row>
    <row r="124" spans="1:9" x14ac:dyDescent="0.3">
      <c r="A124" s="84"/>
      <c r="B124" s="84"/>
      <c r="F124"/>
      <c r="G124"/>
      <c r="H124"/>
      <c r="I124"/>
    </row>
    <row r="125" spans="1:9" x14ac:dyDescent="0.3">
      <c r="A125" s="84"/>
      <c r="B125" s="84"/>
      <c r="F125"/>
      <c r="G125"/>
      <c r="H125"/>
      <c r="I125"/>
    </row>
    <row r="126" spans="1:9" x14ac:dyDescent="0.3">
      <c r="A126" s="84"/>
      <c r="B126" s="84"/>
      <c r="F126"/>
      <c r="G126"/>
      <c r="H126"/>
      <c r="I126"/>
    </row>
    <row r="127" spans="1:9" x14ac:dyDescent="0.3">
      <c r="A127" s="84"/>
      <c r="B127" s="84"/>
      <c r="F127"/>
      <c r="G127"/>
      <c r="H127"/>
      <c r="I127"/>
    </row>
    <row r="128" spans="1:9" x14ac:dyDescent="0.3">
      <c r="A128" s="84"/>
      <c r="B128" s="84"/>
      <c r="F128"/>
      <c r="G128"/>
      <c r="H128"/>
      <c r="I128"/>
    </row>
    <row r="129" spans="1:9" x14ac:dyDescent="0.3">
      <c r="A129" s="84"/>
      <c r="B129" s="84"/>
      <c r="F129"/>
      <c r="G129"/>
      <c r="H129"/>
      <c r="I129"/>
    </row>
    <row r="130" spans="1:9" x14ac:dyDescent="0.3">
      <c r="A130" s="84"/>
      <c r="B130" s="84"/>
      <c r="F130"/>
      <c r="G130"/>
      <c r="H130"/>
      <c r="I130"/>
    </row>
    <row r="131" spans="1:9" x14ac:dyDescent="0.3">
      <c r="A131" s="84"/>
      <c r="B131" s="84"/>
      <c r="F131"/>
      <c r="G131"/>
      <c r="H131"/>
      <c r="I131"/>
    </row>
    <row r="132" spans="1:9" x14ac:dyDescent="0.3">
      <c r="A132" s="84"/>
      <c r="B132" s="84"/>
      <c r="F132"/>
      <c r="G132"/>
      <c r="H132"/>
      <c r="I132"/>
    </row>
    <row r="133" spans="1:9" x14ac:dyDescent="0.3">
      <c r="A133" s="84"/>
      <c r="B133" s="84"/>
      <c r="F133"/>
      <c r="G133"/>
      <c r="H133"/>
      <c r="I133"/>
    </row>
    <row r="134" spans="1:9" x14ac:dyDescent="0.3">
      <c r="A134" s="84"/>
      <c r="B134" s="84"/>
      <c r="F134"/>
      <c r="G134"/>
      <c r="H134"/>
      <c r="I134"/>
    </row>
    <row r="135" spans="1:9" x14ac:dyDescent="0.3">
      <c r="A135" s="84"/>
      <c r="B135" s="84"/>
      <c r="F135"/>
      <c r="G135"/>
      <c r="H135"/>
      <c r="I135"/>
    </row>
    <row r="136" spans="1:9" x14ac:dyDescent="0.3">
      <c r="A136" s="84"/>
      <c r="B136" s="84"/>
      <c r="F136"/>
      <c r="G136"/>
      <c r="H136"/>
      <c r="I136"/>
    </row>
    <row r="137" spans="1:9" x14ac:dyDescent="0.3">
      <c r="A137" s="84"/>
      <c r="B137" s="84"/>
      <c r="F137"/>
      <c r="G137"/>
      <c r="H137"/>
      <c r="I137"/>
    </row>
    <row r="138" spans="1:9" x14ac:dyDescent="0.3">
      <c r="A138" s="84"/>
      <c r="B138" s="84"/>
      <c r="F138"/>
      <c r="G138"/>
      <c r="H138"/>
      <c r="I138"/>
    </row>
    <row r="139" spans="1:9" x14ac:dyDescent="0.3">
      <c r="A139" s="84"/>
      <c r="B139" s="84"/>
      <c r="F139"/>
      <c r="G139"/>
      <c r="H139"/>
      <c r="I139"/>
    </row>
    <row r="140" spans="1:9" ht="7.5" customHeight="1" x14ac:dyDescent="0.3">
      <c r="A140" s="84"/>
      <c r="B140" s="84"/>
      <c r="F140"/>
      <c r="G140"/>
      <c r="H140"/>
      <c r="I140"/>
    </row>
    <row r="141" spans="1:9" x14ac:dyDescent="0.3">
      <c r="A141" s="84"/>
      <c r="B141" s="84"/>
      <c r="F141"/>
      <c r="G141"/>
      <c r="H141"/>
      <c r="I141"/>
    </row>
    <row r="142" spans="1:9" x14ac:dyDescent="0.3">
      <c r="A142" s="84"/>
      <c r="B142" s="84"/>
      <c r="F142"/>
      <c r="G142"/>
      <c r="H142"/>
      <c r="I142"/>
    </row>
    <row r="143" spans="1:9" x14ac:dyDescent="0.3">
      <c r="A143" s="84"/>
      <c r="B143" s="84"/>
      <c r="F143"/>
      <c r="G143"/>
      <c r="H143"/>
      <c r="I143"/>
    </row>
    <row r="144" spans="1:9" x14ac:dyDescent="0.3">
      <c r="A144" s="84"/>
      <c r="B144" s="84"/>
      <c r="F144"/>
      <c r="G144"/>
      <c r="H144"/>
      <c r="I144"/>
    </row>
    <row r="145" spans="1:9" x14ac:dyDescent="0.3">
      <c r="A145" s="84"/>
      <c r="B145" s="84"/>
      <c r="F145"/>
      <c r="G145"/>
      <c r="H145"/>
      <c r="I145"/>
    </row>
    <row r="146" spans="1:9" x14ac:dyDescent="0.3">
      <c r="A146" s="84"/>
      <c r="B146" s="84"/>
      <c r="F146"/>
      <c r="G146"/>
      <c r="H146"/>
      <c r="I146"/>
    </row>
    <row r="147" spans="1:9" x14ac:dyDescent="0.3">
      <c r="A147" s="84"/>
      <c r="B147" s="84"/>
      <c r="F147"/>
      <c r="G147"/>
      <c r="H147"/>
      <c r="I147"/>
    </row>
    <row r="148" spans="1:9" x14ac:dyDescent="0.3">
      <c r="A148" s="84"/>
      <c r="B148" s="84"/>
      <c r="F148"/>
      <c r="G148"/>
      <c r="H148"/>
      <c r="I148"/>
    </row>
    <row r="149" spans="1:9" x14ac:dyDescent="0.3">
      <c r="A149" s="84"/>
      <c r="B149" s="84"/>
      <c r="F149"/>
      <c r="G149"/>
      <c r="H149"/>
      <c r="I149"/>
    </row>
    <row r="150" spans="1:9" x14ac:dyDescent="0.3">
      <c r="A150" s="84"/>
      <c r="B150" s="84"/>
      <c r="F150"/>
      <c r="G150"/>
      <c r="H150"/>
      <c r="I150"/>
    </row>
    <row r="151" spans="1:9" x14ac:dyDescent="0.3">
      <c r="A151" s="84"/>
      <c r="B151" s="84"/>
      <c r="F151"/>
      <c r="G151"/>
      <c r="H151"/>
      <c r="I151"/>
    </row>
    <row r="152" spans="1:9" x14ac:dyDescent="0.3">
      <c r="A152" s="84"/>
      <c r="B152" s="84"/>
      <c r="F152"/>
      <c r="G152"/>
      <c r="H152"/>
      <c r="I152"/>
    </row>
    <row r="153" spans="1:9" x14ac:dyDescent="0.3">
      <c r="A153" s="84"/>
      <c r="B153" s="84"/>
      <c r="F153"/>
      <c r="G153"/>
      <c r="H153"/>
      <c r="I153"/>
    </row>
    <row r="154" spans="1:9" x14ac:dyDescent="0.3">
      <c r="A154" s="84"/>
      <c r="B154" s="84"/>
      <c r="F154"/>
      <c r="G154"/>
      <c r="H154"/>
      <c r="I154"/>
    </row>
    <row r="155" spans="1:9" x14ac:dyDescent="0.3">
      <c r="A155" s="84"/>
      <c r="B155" s="84"/>
      <c r="F155"/>
      <c r="G155"/>
      <c r="H155"/>
      <c r="I155"/>
    </row>
    <row r="156" spans="1:9" x14ac:dyDescent="0.3">
      <c r="A156" s="84"/>
      <c r="B156" s="84"/>
      <c r="F156"/>
      <c r="G156"/>
      <c r="H156"/>
      <c r="I156"/>
    </row>
    <row r="157" spans="1:9" x14ac:dyDescent="0.3">
      <c r="A157" s="84"/>
      <c r="B157" s="84"/>
      <c r="F157"/>
      <c r="G157"/>
      <c r="H157"/>
      <c r="I157"/>
    </row>
    <row r="158" spans="1:9" x14ac:dyDescent="0.3">
      <c r="A158" s="84"/>
      <c r="B158" s="84"/>
      <c r="F158"/>
      <c r="G158"/>
      <c r="H158"/>
      <c r="I158"/>
    </row>
    <row r="159" spans="1:9" x14ac:dyDescent="0.3">
      <c r="A159" s="84"/>
      <c r="B159" s="84"/>
      <c r="F159"/>
      <c r="G159"/>
      <c r="H159"/>
      <c r="I159"/>
    </row>
    <row r="160" spans="1:9" x14ac:dyDescent="0.3">
      <c r="A160" s="84"/>
      <c r="B160" s="84"/>
      <c r="F160"/>
      <c r="G160"/>
      <c r="H160"/>
      <c r="I160"/>
    </row>
    <row r="161" spans="1:9" x14ac:dyDescent="0.3">
      <c r="A161" s="84"/>
      <c r="B161" s="84"/>
      <c r="F161"/>
      <c r="G161"/>
      <c r="H161"/>
      <c r="I161"/>
    </row>
    <row r="162" spans="1:9" x14ac:dyDescent="0.3">
      <c r="A162" s="84"/>
      <c r="B162" s="84"/>
      <c r="F162"/>
      <c r="G162"/>
      <c r="H162"/>
      <c r="I162"/>
    </row>
    <row r="163" spans="1:9" ht="7.5" customHeight="1" x14ac:dyDescent="0.3">
      <c r="A163" s="84"/>
      <c r="B163" s="84"/>
      <c r="F163"/>
      <c r="G163"/>
      <c r="H163"/>
      <c r="I163"/>
    </row>
    <row r="164" spans="1:9" x14ac:dyDescent="0.3">
      <c r="A164" s="84"/>
      <c r="B164" s="84"/>
      <c r="F164"/>
      <c r="G164"/>
      <c r="H164"/>
      <c r="I164"/>
    </row>
    <row r="165" spans="1:9" x14ac:dyDescent="0.3">
      <c r="A165" s="84"/>
      <c r="B165" s="84"/>
      <c r="F165"/>
      <c r="G165"/>
      <c r="H165"/>
      <c r="I165"/>
    </row>
    <row r="166" spans="1:9" x14ac:dyDescent="0.3">
      <c r="A166" s="84"/>
      <c r="B166" s="84"/>
      <c r="F166"/>
      <c r="G166"/>
      <c r="H166"/>
      <c r="I166"/>
    </row>
    <row r="167" spans="1:9" x14ac:dyDescent="0.3">
      <c r="A167" s="84"/>
      <c r="B167" s="84"/>
      <c r="F167"/>
      <c r="G167"/>
      <c r="H167"/>
      <c r="I167"/>
    </row>
    <row r="168" spans="1:9" x14ac:dyDescent="0.3">
      <c r="A168" s="84"/>
      <c r="B168" s="84"/>
      <c r="F168"/>
      <c r="G168"/>
      <c r="H168"/>
      <c r="I168"/>
    </row>
    <row r="169" spans="1:9" x14ac:dyDescent="0.3">
      <c r="A169" s="84"/>
      <c r="B169" s="84"/>
      <c r="F169"/>
      <c r="G169"/>
      <c r="H169"/>
      <c r="I169"/>
    </row>
    <row r="170" spans="1:9" x14ac:dyDescent="0.3">
      <c r="A170" s="84"/>
      <c r="B170" s="84"/>
      <c r="F170"/>
      <c r="G170"/>
      <c r="H170"/>
      <c r="I170"/>
    </row>
    <row r="171" spans="1:9" x14ac:dyDescent="0.3">
      <c r="A171" s="84"/>
      <c r="B171" s="84"/>
      <c r="F171"/>
      <c r="G171"/>
      <c r="H171"/>
      <c r="I171"/>
    </row>
    <row r="172" spans="1:9" x14ac:dyDescent="0.3">
      <c r="A172" s="84"/>
      <c r="B172" s="84"/>
      <c r="F172"/>
      <c r="G172"/>
      <c r="H172"/>
      <c r="I172"/>
    </row>
    <row r="173" spans="1:9" x14ac:dyDescent="0.3">
      <c r="A173" s="84"/>
      <c r="B173" s="84"/>
      <c r="F173"/>
      <c r="G173"/>
      <c r="H173"/>
      <c r="I173"/>
    </row>
    <row r="174" spans="1:9" x14ac:dyDescent="0.3">
      <c r="A174" s="84"/>
      <c r="B174" s="84"/>
      <c r="F174"/>
      <c r="G174"/>
      <c r="H174"/>
      <c r="I174"/>
    </row>
    <row r="175" spans="1:9" x14ac:dyDescent="0.3">
      <c r="A175" s="84"/>
      <c r="B175" s="84"/>
      <c r="F175"/>
      <c r="G175"/>
      <c r="H175"/>
      <c r="I175"/>
    </row>
    <row r="176" spans="1:9" x14ac:dyDescent="0.3">
      <c r="A176" s="84"/>
      <c r="B176" s="84"/>
      <c r="F176"/>
      <c r="G176"/>
      <c r="H176"/>
      <c r="I176"/>
    </row>
    <row r="177" spans="1:9" x14ac:dyDescent="0.3">
      <c r="A177" s="84"/>
      <c r="B177" s="84"/>
      <c r="F177"/>
      <c r="G177"/>
      <c r="H177"/>
      <c r="I177"/>
    </row>
    <row r="178" spans="1:9" ht="7.5" customHeight="1" x14ac:dyDescent="0.3">
      <c r="A178" s="84"/>
      <c r="B178" s="84"/>
      <c r="F178"/>
      <c r="G178"/>
      <c r="H178"/>
      <c r="I178"/>
    </row>
    <row r="179" spans="1:9" x14ac:dyDescent="0.3">
      <c r="A179" s="84"/>
      <c r="B179" s="84"/>
      <c r="F179"/>
      <c r="G179"/>
      <c r="H179"/>
      <c r="I179"/>
    </row>
    <row r="180" spans="1:9" x14ac:dyDescent="0.3">
      <c r="A180" s="84"/>
      <c r="B180" s="84"/>
      <c r="F180"/>
      <c r="G180"/>
      <c r="H180"/>
      <c r="I180"/>
    </row>
    <row r="181" spans="1:9" x14ac:dyDescent="0.3">
      <c r="A181" s="84"/>
      <c r="B181" s="84"/>
      <c r="F181"/>
      <c r="G181"/>
      <c r="H181"/>
      <c r="I181"/>
    </row>
    <row r="182" spans="1:9" x14ac:dyDescent="0.3">
      <c r="A182" s="84"/>
      <c r="B182" s="84"/>
      <c r="F182"/>
      <c r="G182"/>
      <c r="H182"/>
      <c r="I182"/>
    </row>
    <row r="183" spans="1:9" x14ac:dyDescent="0.3">
      <c r="A183" s="84"/>
      <c r="B183" s="84"/>
      <c r="F183"/>
      <c r="G183"/>
      <c r="H183"/>
      <c r="I183"/>
    </row>
    <row r="184" spans="1:9" x14ac:dyDescent="0.3">
      <c r="A184" s="84"/>
      <c r="B184" s="84"/>
      <c r="F184"/>
      <c r="G184"/>
      <c r="H184"/>
      <c r="I184"/>
    </row>
    <row r="185" spans="1:9" x14ac:dyDescent="0.3">
      <c r="A185" s="84"/>
      <c r="B185" s="84"/>
      <c r="F185"/>
      <c r="G185"/>
      <c r="H185"/>
      <c r="I185"/>
    </row>
    <row r="186" spans="1:9" x14ac:dyDescent="0.3">
      <c r="A186" s="84"/>
      <c r="B186" s="84"/>
      <c r="F186"/>
      <c r="G186"/>
      <c r="H186"/>
      <c r="I186"/>
    </row>
    <row r="187" spans="1:9" x14ac:dyDescent="0.3">
      <c r="A187" s="84"/>
      <c r="B187" s="84"/>
      <c r="F187"/>
      <c r="G187"/>
      <c r="H187"/>
      <c r="I187"/>
    </row>
    <row r="188" spans="1:9" x14ac:dyDescent="0.3">
      <c r="A188" s="84"/>
      <c r="B188" s="84"/>
      <c r="F188"/>
      <c r="G188"/>
      <c r="H188"/>
      <c r="I188"/>
    </row>
    <row r="189" spans="1:9" x14ac:dyDescent="0.3">
      <c r="A189" s="84"/>
      <c r="B189" s="84"/>
      <c r="F189"/>
      <c r="G189"/>
      <c r="H189"/>
      <c r="I189"/>
    </row>
    <row r="190" spans="1:9" x14ac:dyDescent="0.3">
      <c r="A190" s="84"/>
      <c r="B190" s="84"/>
      <c r="F190"/>
      <c r="G190"/>
      <c r="H190"/>
      <c r="I190"/>
    </row>
    <row r="191" spans="1:9" x14ac:dyDescent="0.3">
      <c r="A191" s="84"/>
      <c r="B191" s="84"/>
      <c r="F191"/>
      <c r="G191"/>
      <c r="H191"/>
      <c r="I191"/>
    </row>
    <row r="192" spans="1:9" x14ac:dyDescent="0.3">
      <c r="A192" s="84"/>
      <c r="B192" s="84"/>
      <c r="F192"/>
      <c r="G192"/>
      <c r="H192"/>
      <c r="I192"/>
    </row>
    <row r="193" spans="1:9" x14ac:dyDescent="0.3">
      <c r="A193" s="84"/>
      <c r="B193" s="84"/>
      <c r="F193"/>
      <c r="G193"/>
      <c r="H193"/>
      <c r="I193"/>
    </row>
    <row r="194" spans="1:9" x14ac:dyDescent="0.3">
      <c r="A194" s="84"/>
      <c r="B194" s="84"/>
      <c r="F194"/>
      <c r="G194"/>
      <c r="H194"/>
      <c r="I194"/>
    </row>
    <row r="195" spans="1:9" ht="7.5" customHeight="1" x14ac:dyDescent="0.3">
      <c r="A195" s="84"/>
      <c r="B195" s="84"/>
      <c r="F195"/>
      <c r="G195"/>
      <c r="H195"/>
      <c r="I195"/>
    </row>
    <row r="196" spans="1:9" x14ac:dyDescent="0.3">
      <c r="A196" s="84"/>
      <c r="B196" s="84"/>
      <c r="F196"/>
      <c r="G196"/>
      <c r="H196"/>
      <c r="I196"/>
    </row>
    <row r="197" spans="1:9" x14ac:dyDescent="0.3">
      <c r="A197" s="84"/>
      <c r="B197" s="84"/>
      <c r="F197"/>
      <c r="G197"/>
      <c r="H197"/>
      <c r="I197"/>
    </row>
    <row r="198" spans="1:9" x14ac:dyDescent="0.3">
      <c r="A198" s="84"/>
      <c r="B198" s="84"/>
      <c r="F198"/>
      <c r="G198"/>
      <c r="H198"/>
      <c r="I198"/>
    </row>
    <row r="199" spans="1:9" x14ac:dyDescent="0.3">
      <c r="A199" s="84"/>
      <c r="B199" s="84"/>
      <c r="F199"/>
      <c r="G199"/>
      <c r="H199"/>
      <c r="I199"/>
    </row>
    <row r="200" spans="1:9" x14ac:dyDescent="0.3">
      <c r="A200" s="84"/>
      <c r="B200" s="84"/>
      <c r="F200"/>
      <c r="G200"/>
      <c r="H200"/>
      <c r="I200"/>
    </row>
    <row r="201" spans="1:9" x14ac:dyDescent="0.3">
      <c r="A201" s="84"/>
      <c r="B201" s="84"/>
      <c r="F201"/>
      <c r="G201"/>
      <c r="H201"/>
      <c r="I201"/>
    </row>
    <row r="202" spans="1:9" x14ac:dyDescent="0.3">
      <c r="A202" s="84"/>
      <c r="B202" s="84"/>
      <c r="F202"/>
      <c r="G202"/>
      <c r="H202"/>
      <c r="I202"/>
    </row>
    <row r="203" spans="1:9" x14ac:dyDescent="0.3">
      <c r="A203" s="84"/>
      <c r="B203" s="84"/>
      <c r="F203"/>
      <c r="G203"/>
      <c r="H203"/>
      <c r="I203"/>
    </row>
    <row r="204" spans="1:9" x14ac:dyDescent="0.3">
      <c r="A204" s="84"/>
      <c r="B204" s="84"/>
      <c r="F204"/>
      <c r="G204"/>
      <c r="H204"/>
      <c r="I204"/>
    </row>
    <row r="205" spans="1:9" x14ac:dyDescent="0.3">
      <c r="A205" s="84"/>
      <c r="B205" s="84"/>
      <c r="F205"/>
      <c r="G205"/>
      <c r="H205"/>
      <c r="I205"/>
    </row>
    <row r="206" spans="1:9" x14ac:dyDescent="0.3">
      <c r="A206" s="84"/>
      <c r="B206" s="84"/>
      <c r="F206"/>
      <c r="G206"/>
      <c r="H206"/>
      <c r="I206"/>
    </row>
    <row r="207" spans="1:9" x14ac:dyDescent="0.3">
      <c r="A207" s="84"/>
      <c r="B207" s="84"/>
      <c r="F207"/>
      <c r="G207"/>
      <c r="H207"/>
      <c r="I207"/>
    </row>
    <row r="208" spans="1:9" x14ac:dyDescent="0.3">
      <c r="A208" s="84"/>
      <c r="B208" s="84"/>
      <c r="F208"/>
      <c r="G208"/>
      <c r="H208"/>
      <c r="I208"/>
    </row>
    <row r="209" spans="1:9" x14ac:dyDescent="0.3">
      <c r="A209" s="84"/>
      <c r="B209" s="84"/>
      <c r="F209"/>
      <c r="G209"/>
      <c r="H209"/>
      <c r="I209"/>
    </row>
    <row r="210" spans="1:9" ht="7.5" customHeight="1" x14ac:dyDescent="0.3">
      <c r="A210" s="84"/>
      <c r="B210" s="84"/>
      <c r="F210"/>
      <c r="G210"/>
      <c r="H210"/>
      <c r="I210"/>
    </row>
    <row r="211" spans="1:9" x14ac:dyDescent="0.3">
      <c r="A211" s="84"/>
      <c r="B211" s="84"/>
      <c r="F211"/>
      <c r="G211"/>
      <c r="H211"/>
      <c r="I211"/>
    </row>
    <row r="212" spans="1:9" x14ac:dyDescent="0.3">
      <c r="A212" s="84"/>
      <c r="B212" s="84"/>
      <c r="F212"/>
      <c r="G212"/>
      <c r="H212"/>
      <c r="I212"/>
    </row>
    <row r="213" spans="1:9" x14ac:dyDescent="0.3">
      <c r="A213" s="84"/>
      <c r="B213" s="84"/>
      <c r="F213"/>
      <c r="G213"/>
      <c r="H213"/>
      <c r="I213"/>
    </row>
    <row r="214" spans="1:9" x14ac:dyDescent="0.3">
      <c r="A214" s="84"/>
      <c r="B214" s="84"/>
      <c r="F214"/>
      <c r="G214"/>
      <c r="H214"/>
      <c r="I214"/>
    </row>
    <row r="215" spans="1:9" x14ac:dyDescent="0.3">
      <c r="A215" s="84"/>
      <c r="B215" s="84"/>
      <c r="F215"/>
      <c r="G215"/>
      <c r="H215"/>
      <c r="I215"/>
    </row>
    <row r="216" spans="1:9" x14ac:dyDescent="0.3">
      <c r="A216" s="84"/>
      <c r="B216" s="84"/>
      <c r="F216"/>
      <c r="G216"/>
      <c r="H216"/>
      <c r="I216"/>
    </row>
    <row r="217" spans="1:9" x14ac:dyDescent="0.3">
      <c r="A217" s="84"/>
      <c r="B217" s="84"/>
      <c r="F217"/>
      <c r="G217"/>
      <c r="H217"/>
      <c r="I217"/>
    </row>
    <row r="218" spans="1:9" x14ac:dyDescent="0.3">
      <c r="A218" s="84"/>
      <c r="B218" s="84"/>
      <c r="F218"/>
      <c r="G218"/>
      <c r="H218"/>
      <c r="I218"/>
    </row>
    <row r="219" spans="1:9" x14ac:dyDescent="0.3">
      <c r="A219" s="84"/>
      <c r="B219" s="84"/>
      <c r="F219"/>
      <c r="G219"/>
      <c r="H219"/>
      <c r="I219"/>
    </row>
    <row r="220" spans="1:9" x14ac:dyDescent="0.3">
      <c r="A220" s="84"/>
      <c r="B220" s="84"/>
      <c r="F220"/>
      <c r="G220"/>
      <c r="H220"/>
      <c r="I220"/>
    </row>
    <row r="221" spans="1:9" x14ac:dyDescent="0.3">
      <c r="A221" s="84"/>
      <c r="B221" s="84"/>
      <c r="F221"/>
      <c r="G221"/>
      <c r="H221"/>
      <c r="I221"/>
    </row>
    <row r="222" spans="1:9" x14ac:dyDescent="0.3">
      <c r="A222" s="84"/>
      <c r="B222" s="84"/>
      <c r="F222"/>
      <c r="G222"/>
      <c r="H222"/>
      <c r="I222"/>
    </row>
    <row r="223" spans="1:9" x14ac:dyDescent="0.3">
      <c r="A223" s="84"/>
      <c r="B223" s="84"/>
      <c r="F223"/>
      <c r="G223"/>
      <c r="H223"/>
      <c r="I223"/>
    </row>
    <row r="224" spans="1:9" x14ac:dyDescent="0.3">
      <c r="A224" s="84"/>
      <c r="B224" s="84"/>
      <c r="F224"/>
      <c r="G224"/>
      <c r="H224"/>
      <c r="I224"/>
    </row>
    <row r="225" spans="1:9" ht="7.5" customHeight="1" x14ac:dyDescent="0.3">
      <c r="A225" s="84"/>
      <c r="B225" s="84"/>
      <c r="F225"/>
      <c r="G225"/>
      <c r="H225"/>
      <c r="I225"/>
    </row>
    <row r="226" spans="1:9" x14ac:dyDescent="0.3">
      <c r="A226" s="84"/>
      <c r="B226" s="84"/>
      <c r="F226"/>
      <c r="G226"/>
      <c r="H226"/>
      <c r="I226"/>
    </row>
    <row r="227" spans="1:9" x14ac:dyDescent="0.3">
      <c r="A227" s="84"/>
      <c r="B227" s="84"/>
      <c r="F227"/>
      <c r="G227"/>
      <c r="H227"/>
      <c r="I227"/>
    </row>
    <row r="228" spans="1:9" x14ac:dyDescent="0.3">
      <c r="A228" s="84"/>
      <c r="B228" s="84"/>
      <c r="F228"/>
      <c r="G228"/>
      <c r="H228"/>
      <c r="I228"/>
    </row>
    <row r="229" spans="1:9" x14ac:dyDescent="0.3">
      <c r="A229" s="84"/>
      <c r="B229" s="84"/>
      <c r="F229"/>
      <c r="G229"/>
      <c r="H229"/>
      <c r="I229"/>
    </row>
    <row r="230" spans="1:9" x14ac:dyDescent="0.3">
      <c r="A230" s="84"/>
      <c r="B230" s="84"/>
      <c r="F230"/>
      <c r="G230"/>
      <c r="H230"/>
      <c r="I230"/>
    </row>
    <row r="231" spans="1:9" x14ac:dyDescent="0.3">
      <c r="A231" s="84"/>
      <c r="B231" s="84"/>
      <c r="F231"/>
      <c r="G231"/>
      <c r="H231"/>
      <c r="I231"/>
    </row>
    <row r="232" spans="1:9" x14ac:dyDescent="0.3">
      <c r="A232" s="84"/>
      <c r="B232" s="84"/>
      <c r="F232"/>
      <c r="G232"/>
      <c r="H232"/>
      <c r="I232"/>
    </row>
    <row r="233" spans="1:9" x14ac:dyDescent="0.3">
      <c r="A233" s="84"/>
      <c r="B233" s="84"/>
      <c r="F233"/>
      <c r="G233"/>
      <c r="H233"/>
      <c r="I233"/>
    </row>
    <row r="234" spans="1:9" x14ac:dyDescent="0.3">
      <c r="A234" s="84"/>
      <c r="B234" s="84"/>
      <c r="F234"/>
      <c r="G234"/>
      <c r="H234"/>
      <c r="I234"/>
    </row>
    <row r="235" spans="1:9" x14ac:dyDescent="0.3">
      <c r="A235" s="84"/>
      <c r="B235" s="84"/>
      <c r="F235"/>
      <c r="G235"/>
      <c r="H235"/>
      <c r="I235"/>
    </row>
    <row r="236" spans="1:9" x14ac:dyDescent="0.3">
      <c r="A236" s="84"/>
      <c r="B236" s="84"/>
      <c r="F236"/>
      <c r="G236"/>
      <c r="H236"/>
      <c r="I236"/>
    </row>
    <row r="237" spans="1:9" x14ac:dyDescent="0.3">
      <c r="A237" s="84"/>
      <c r="B237" s="84"/>
      <c r="F237"/>
      <c r="G237"/>
      <c r="H237"/>
      <c r="I237"/>
    </row>
    <row r="238" spans="1:9" x14ac:dyDescent="0.3">
      <c r="A238" s="84"/>
      <c r="B238" s="84"/>
      <c r="F238"/>
      <c r="G238"/>
      <c r="H238"/>
      <c r="I238"/>
    </row>
    <row r="239" spans="1:9" x14ac:dyDescent="0.3">
      <c r="A239" s="84"/>
      <c r="B239" s="84"/>
      <c r="F239"/>
      <c r="G239"/>
      <c r="H239"/>
      <c r="I239"/>
    </row>
    <row r="240" spans="1:9" x14ac:dyDescent="0.3">
      <c r="A240" s="84"/>
      <c r="B240" s="84"/>
      <c r="F240"/>
      <c r="G240"/>
      <c r="H240"/>
      <c r="I240"/>
    </row>
    <row r="241" spans="1:9" x14ac:dyDescent="0.3">
      <c r="A241" s="84"/>
      <c r="B241" s="84"/>
      <c r="F241"/>
      <c r="G241"/>
      <c r="H241"/>
      <c r="I241"/>
    </row>
    <row r="242" spans="1:9" x14ac:dyDescent="0.3">
      <c r="A242" s="84"/>
      <c r="B242" s="84"/>
      <c r="F242"/>
      <c r="G242"/>
      <c r="H242"/>
      <c r="I242"/>
    </row>
    <row r="243" spans="1:9" ht="7.5" customHeight="1" x14ac:dyDescent="0.3">
      <c r="A243" s="84"/>
      <c r="B243" s="84"/>
      <c r="F243"/>
      <c r="G243"/>
      <c r="H243"/>
      <c r="I243"/>
    </row>
    <row r="244" spans="1:9" x14ac:dyDescent="0.3">
      <c r="A244" s="84"/>
      <c r="B244" s="84"/>
      <c r="F244"/>
      <c r="G244"/>
      <c r="H244"/>
      <c r="I244"/>
    </row>
    <row r="245" spans="1:9" x14ac:dyDescent="0.3">
      <c r="A245" s="84"/>
      <c r="B245" s="84"/>
      <c r="F245"/>
      <c r="G245"/>
      <c r="H245"/>
      <c r="I245"/>
    </row>
    <row r="246" spans="1:9" x14ac:dyDescent="0.3">
      <c r="A246" s="84"/>
      <c r="B246" s="84"/>
      <c r="F246"/>
      <c r="G246"/>
      <c r="H246"/>
      <c r="I246"/>
    </row>
    <row r="247" spans="1:9" x14ac:dyDescent="0.3">
      <c r="A247" s="84"/>
      <c r="B247" s="84"/>
      <c r="F247"/>
      <c r="G247"/>
      <c r="H247"/>
      <c r="I247"/>
    </row>
    <row r="248" spans="1:9" x14ac:dyDescent="0.3">
      <c r="A248" s="84"/>
      <c r="B248" s="84"/>
      <c r="F248"/>
      <c r="G248"/>
      <c r="H248"/>
      <c r="I248"/>
    </row>
    <row r="249" spans="1:9" x14ac:dyDescent="0.3">
      <c r="A249" s="84"/>
      <c r="B249" s="84"/>
      <c r="F249"/>
      <c r="G249"/>
      <c r="H249"/>
      <c r="I249"/>
    </row>
    <row r="250" spans="1:9" x14ac:dyDescent="0.3">
      <c r="A250" s="84"/>
      <c r="B250" s="84"/>
      <c r="F250"/>
      <c r="G250"/>
      <c r="H250"/>
      <c r="I250"/>
    </row>
    <row r="251" spans="1:9" x14ac:dyDescent="0.3">
      <c r="A251" s="84"/>
      <c r="B251" s="84"/>
      <c r="F251"/>
      <c r="G251"/>
      <c r="H251"/>
      <c r="I251"/>
    </row>
    <row r="252" spans="1:9" x14ac:dyDescent="0.3">
      <c r="A252" s="84"/>
      <c r="B252" s="84"/>
      <c r="F252"/>
      <c r="G252"/>
      <c r="H252"/>
      <c r="I252"/>
    </row>
    <row r="253" spans="1:9" x14ac:dyDescent="0.3">
      <c r="A253" s="84"/>
      <c r="B253" s="84"/>
      <c r="F253"/>
      <c r="G253"/>
      <c r="H253"/>
      <c r="I253"/>
    </row>
    <row r="254" spans="1:9" x14ac:dyDescent="0.3">
      <c r="A254" s="84"/>
      <c r="B254" s="84"/>
      <c r="F254"/>
      <c r="G254"/>
      <c r="H254"/>
      <c r="I254"/>
    </row>
    <row r="255" spans="1:9" x14ac:dyDescent="0.3">
      <c r="A255" s="84"/>
      <c r="B255" s="84"/>
      <c r="F255"/>
      <c r="G255"/>
      <c r="H255"/>
      <c r="I255"/>
    </row>
    <row r="256" spans="1:9" x14ac:dyDescent="0.3">
      <c r="A256" s="84"/>
      <c r="B256" s="84"/>
      <c r="F256"/>
      <c r="G256"/>
      <c r="H256"/>
      <c r="I256"/>
    </row>
    <row r="257" spans="1:9" x14ac:dyDescent="0.3">
      <c r="A257" s="84"/>
      <c r="B257" s="84"/>
      <c r="F257"/>
      <c r="G257"/>
      <c r="H257"/>
      <c r="I257"/>
    </row>
    <row r="258" spans="1:9" x14ac:dyDescent="0.3">
      <c r="A258" s="84"/>
      <c r="B258" s="84"/>
      <c r="F258"/>
      <c r="G258"/>
      <c r="H258"/>
      <c r="I258"/>
    </row>
    <row r="259" spans="1:9" x14ac:dyDescent="0.3">
      <c r="A259" s="84"/>
      <c r="B259" s="84"/>
      <c r="F259"/>
      <c r="G259"/>
      <c r="H259"/>
      <c r="I259"/>
    </row>
    <row r="260" spans="1:9" x14ac:dyDescent="0.3">
      <c r="A260" s="84"/>
      <c r="B260" s="84"/>
      <c r="F260"/>
      <c r="G260"/>
      <c r="H260"/>
      <c r="I260"/>
    </row>
    <row r="261" spans="1:9" ht="7.5" customHeight="1" x14ac:dyDescent="0.3">
      <c r="A261" s="84"/>
      <c r="B261" s="84"/>
      <c r="F261"/>
      <c r="G261"/>
      <c r="H261"/>
      <c r="I261"/>
    </row>
    <row r="262" spans="1:9" x14ac:dyDescent="0.3">
      <c r="A262" s="84"/>
      <c r="B262" s="84"/>
      <c r="F262"/>
      <c r="G262"/>
      <c r="H262"/>
      <c r="I262"/>
    </row>
    <row r="263" spans="1:9" x14ac:dyDescent="0.3">
      <c r="A263" s="84"/>
      <c r="B263" s="84"/>
      <c r="F263"/>
      <c r="G263"/>
      <c r="H263"/>
      <c r="I263"/>
    </row>
    <row r="264" spans="1:9" x14ac:dyDescent="0.3">
      <c r="A264" s="84"/>
      <c r="B264" s="84"/>
      <c r="F264"/>
      <c r="G264"/>
      <c r="H264"/>
      <c r="I264"/>
    </row>
    <row r="265" spans="1:9" x14ac:dyDescent="0.3">
      <c r="A265" s="84"/>
      <c r="B265" s="84"/>
      <c r="F265"/>
      <c r="G265"/>
      <c r="H265"/>
      <c r="I265"/>
    </row>
    <row r="266" spans="1:9" x14ac:dyDescent="0.3">
      <c r="A266" s="84"/>
      <c r="B266" s="84"/>
      <c r="F266"/>
      <c r="G266"/>
      <c r="H266"/>
      <c r="I266"/>
    </row>
    <row r="267" spans="1:9" x14ac:dyDescent="0.3">
      <c r="A267" s="84"/>
      <c r="B267" s="84"/>
      <c r="F267"/>
      <c r="G267"/>
      <c r="H267"/>
      <c r="I267"/>
    </row>
    <row r="268" spans="1:9" x14ac:dyDescent="0.3">
      <c r="A268" s="84"/>
      <c r="B268" s="84"/>
      <c r="F268"/>
      <c r="G268"/>
      <c r="H268"/>
      <c r="I268"/>
    </row>
    <row r="269" spans="1:9" x14ac:dyDescent="0.3">
      <c r="A269" s="84"/>
      <c r="B269" s="84"/>
      <c r="F269"/>
      <c r="G269"/>
      <c r="H269"/>
      <c r="I269"/>
    </row>
    <row r="270" spans="1:9" x14ac:dyDescent="0.3">
      <c r="A270" s="84"/>
      <c r="B270" s="84"/>
      <c r="F270"/>
      <c r="G270"/>
      <c r="H270"/>
      <c r="I270"/>
    </row>
    <row r="271" spans="1:9" ht="7.5" customHeight="1" x14ac:dyDescent="0.3">
      <c r="A271" s="84"/>
      <c r="B271" s="84"/>
      <c r="F271"/>
      <c r="G271"/>
      <c r="H271"/>
      <c r="I271"/>
    </row>
    <row r="272" spans="1:9" x14ac:dyDescent="0.3">
      <c r="A272" s="84"/>
      <c r="B272" s="84"/>
      <c r="F272"/>
      <c r="G272"/>
      <c r="H272"/>
      <c r="I272"/>
    </row>
    <row r="273" spans="1:9" x14ac:dyDescent="0.3">
      <c r="A273" s="84"/>
      <c r="B273" s="84"/>
      <c r="F273"/>
      <c r="G273"/>
      <c r="H273"/>
      <c r="I273"/>
    </row>
    <row r="274" spans="1:9" x14ac:dyDescent="0.3">
      <c r="A274" s="84"/>
      <c r="B274" s="84"/>
      <c r="F274"/>
      <c r="G274"/>
      <c r="H274"/>
      <c r="I274"/>
    </row>
    <row r="275" spans="1:9" x14ac:dyDescent="0.3">
      <c r="A275" s="84"/>
      <c r="B275" s="84"/>
      <c r="F275"/>
      <c r="G275"/>
      <c r="H275"/>
      <c r="I275"/>
    </row>
    <row r="276" spans="1:9" x14ac:dyDescent="0.3">
      <c r="A276" s="84"/>
      <c r="B276" s="84"/>
      <c r="F276"/>
      <c r="G276"/>
      <c r="H276"/>
      <c r="I276"/>
    </row>
    <row r="277" spans="1:9" x14ac:dyDescent="0.3">
      <c r="A277" s="84"/>
      <c r="B277" s="84"/>
      <c r="F277"/>
      <c r="G277"/>
      <c r="H277"/>
      <c r="I277"/>
    </row>
    <row r="278" spans="1:9" x14ac:dyDescent="0.3">
      <c r="A278" s="84"/>
      <c r="B278" s="84"/>
      <c r="F278"/>
      <c r="G278"/>
      <c r="H278"/>
      <c r="I278"/>
    </row>
    <row r="279" spans="1:9" x14ac:dyDescent="0.3">
      <c r="A279" s="84"/>
      <c r="B279" s="84"/>
      <c r="F279"/>
      <c r="G279"/>
      <c r="H279"/>
      <c r="I279"/>
    </row>
    <row r="280" spans="1:9" x14ac:dyDescent="0.3">
      <c r="A280" s="84"/>
      <c r="B280" s="84"/>
      <c r="F280"/>
      <c r="G280"/>
      <c r="H280"/>
      <c r="I280"/>
    </row>
    <row r="281" spans="1:9" x14ac:dyDescent="0.3">
      <c r="A281" s="84"/>
      <c r="B281" s="84"/>
      <c r="F281"/>
      <c r="G281"/>
      <c r="H281"/>
      <c r="I281"/>
    </row>
    <row r="282" spans="1:9" x14ac:dyDescent="0.3">
      <c r="A282" s="84"/>
      <c r="B282" s="84"/>
      <c r="F282"/>
      <c r="G282"/>
      <c r="H282"/>
      <c r="I282"/>
    </row>
    <row r="283" spans="1:9" x14ac:dyDescent="0.3">
      <c r="A283" s="84"/>
      <c r="B283" s="84"/>
      <c r="F283"/>
      <c r="G283"/>
      <c r="H283"/>
      <c r="I283"/>
    </row>
    <row r="284" spans="1:9" x14ac:dyDescent="0.3">
      <c r="A284" s="84"/>
      <c r="B284" s="84"/>
      <c r="F284"/>
      <c r="G284"/>
      <c r="H284"/>
      <c r="I284"/>
    </row>
    <row r="285" spans="1:9" x14ac:dyDescent="0.3">
      <c r="A285" s="84"/>
      <c r="B285" s="84"/>
      <c r="F285"/>
      <c r="G285"/>
      <c r="H285"/>
      <c r="I285"/>
    </row>
    <row r="286" spans="1:9" x14ac:dyDescent="0.3">
      <c r="A286" s="84"/>
      <c r="B286" s="84"/>
      <c r="F286"/>
      <c r="G286"/>
      <c r="H286"/>
      <c r="I286"/>
    </row>
    <row r="287" spans="1:9" x14ac:dyDescent="0.3">
      <c r="A287" s="84"/>
      <c r="B287" s="84"/>
      <c r="F287"/>
      <c r="G287"/>
      <c r="H287"/>
      <c r="I287"/>
    </row>
    <row r="288" spans="1:9" x14ac:dyDescent="0.3">
      <c r="A288" s="84"/>
      <c r="B288" s="84"/>
      <c r="F288"/>
      <c r="G288"/>
      <c r="H288"/>
      <c r="I288"/>
    </row>
    <row r="289" spans="1:9" x14ac:dyDescent="0.3">
      <c r="A289" s="84"/>
      <c r="B289" s="84"/>
      <c r="F289"/>
      <c r="G289"/>
      <c r="H289"/>
      <c r="I289"/>
    </row>
    <row r="290" spans="1:9" x14ac:dyDescent="0.3">
      <c r="A290" s="84"/>
      <c r="B290" s="84"/>
      <c r="F290"/>
      <c r="G290"/>
      <c r="H290"/>
      <c r="I290"/>
    </row>
    <row r="291" spans="1:9" x14ac:dyDescent="0.3">
      <c r="A291" s="84"/>
      <c r="B291" s="84"/>
      <c r="F291"/>
      <c r="G291"/>
      <c r="H291"/>
      <c r="I291"/>
    </row>
    <row r="292" spans="1:9" x14ac:dyDescent="0.3">
      <c r="A292" s="84"/>
      <c r="B292" s="84"/>
      <c r="F292"/>
      <c r="G292"/>
      <c r="H292"/>
      <c r="I292"/>
    </row>
    <row r="293" spans="1:9" x14ac:dyDescent="0.3">
      <c r="A293" s="84"/>
      <c r="B293" s="84"/>
      <c r="F293"/>
      <c r="G293"/>
      <c r="H293"/>
      <c r="I293"/>
    </row>
    <row r="294" spans="1:9" x14ac:dyDescent="0.3">
      <c r="A294" s="84"/>
      <c r="B294" s="84"/>
      <c r="F294"/>
      <c r="G294"/>
      <c r="H294"/>
      <c r="I294"/>
    </row>
    <row r="295" spans="1:9" x14ac:dyDescent="0.3">
      <c r="A295" s="84"/>
      <c r="B295" s="84"/>
      <c r="F295"/>
      <c r="G295"/>
      <c r="H295"/>
      <c r="I295"/>
    </row>
    <row r="296" spans="1:9" x14ac:dyDescent="0.3">
      <c r="A296" s="84"/>
      <c r="B296" s="84"/>
      <c r="F296"/>
      <c r="G296"/>
      <c r="H296"/>
      <c r="I296"/>
    </row>
    <row r="297" spans="1:9" ht="7.5" customHeight="1" x14ac:dyDescent="0.3">
      <c r="A297" s="84"/>
      <c r="B297" s="84"/>
      <c r="F297"/>
      <c r="G297"/>
      <c r="H297"/>
      <c r="I297"/>
    </row>
    <row r="298" spans="1:9" x14ac:dyDescent="0.3">
      <c r="A298" s="84"/>
      <c r="B298" s="84"/>
      <c r="F298"/>
      <c r="G298"/>
      <c r="H298"/>
      <c r="I298"/>
    </row>
    <row r="299" spans="1:9" x14ac:dyDescent="0.3">
      <c r="A299" s="84"/>
      <c r="B299" s="84"/>
      <c r="F299"/>
      <c r="G299"/>
      <c r="H299"/>
      <c r="I299"/>
    </row>
    <row r="300" spans="1:9" x14ac:dyDescent="0.3">
      <c r="A300" s="84"/>
      <c r="B300" s="84"/>
      <c r="F300"/>
      <c r="G300"/>
      <c r="H300"/>
      <c r="I300"/>
    </row>
    <row r="301" spans="1:9" x14ac:dyDescent="0.3">
      <c r="A301" s="84"/>
      <c r="B301" s="84"/>
      <c r="F301"/>
      <c r="G301"/>
      <c r="H301"/>
      <c r="I301"/>
    </row>
    <row r="302" spans="1:9" x14ac:dyDescent="0.3">
      <c r="A302" s="84"/>
      <c r="B302" s="84"/>
      <c r="F302"/>
      <c r="G302"/>
      <c r="H302"/>
      <c r="I302"/>
    </row>
    <row r="303" spans="1:9" x14ac:dyDescent="0.3">
      <c r="A303" s="84"/>
      <c r="B303" s="84"/>
      <c r="F303"/>
      <c r="G303"/>
      <c r="H303"/>
      <c r="I303"/>
    </row>
    <row r="304" spans="1:9" x14ac:dyDescent="0.3">
      <c r="A304" s="84"/>
      <c r="B304" s="84"/>
      <c r="F304"/>
      <c r="G304"/>
      <c r="H304"/>
      <c r="I304"/>
    </row>
    <row r="305" spans="1:9" x14ac:dyDescent="0.3">
      <c r="A305" s="84"/>
      <c r="B305" s="84"/>
      <c r="F305"/>
      <c r="G305"/>
      <c r="H305"/>
      <c r="I305"/>
    </row>
    <row r="306" spans="1:9" x14ac:dyDescent="0.3">
      <c r="A306" s="84"/>
      <c r="B306" s="84"/>
      <c r="F306"/>
      <c r="G306"/>
      <c r="H306"/>
      <c r="I306"/>
    </row>
    <row r="307" spans="1:9" x14ac:dyDescent="0.3">
      <c r="A307" s="84"/>
      <c r="B307" s="84"/>
      <c r="F307"/>
      <c r="G307"/>
      <c r="H307"/>
      <c r="I307"/>
    </row>
    <row r="308" spans="1:9" x14ac:dyDescent="0.3">
      <c r="A308" s="84"/>
      <c r="B308" s="84"/>
      <c r="F308"/>
      <c r="G308"/>
      <c r="H308"/>
      <c r="I308"/>
    </row>
    <row r="309" spans="1:9" x14ac:dyDescent="0.3">
      <c r="A309" s="84"/>
      <c r="B309" s="84"/>
      <c r="F309"/>
      <c r="G309"/>
      <c r="H309"/>
      <c r="I309"/>
    </row>
    <row r="310" spans="1:9" x14ac:dyDescent="0.3">
      <c r="A310" s="84"/>
      <c r="B310" s="84"/>
      <c r="F310"/>
      <c r="G310"/>
      <c r="H310"/>
      <c r="I310"/>
    </row>
    <row r="311" spans="1:9" x14ac:dyDescent="0.3">
      <c r="A311" s="84"/>
      <c r="B311" s="84"/>
      <c r="F311"/>
      <c r="G311"/>
      <c r="H311"/>
      <c r="I311"/>
    </row>
    <row r="312" spans="1:9" ht="7.5" customHeight="1" x14ac:dyDescent="0.3">
      <c r="A312" s="84"/>
      <c r="B312" s="84"/>
      <c r="F312"/>
      <c r="G312"/>
      <c r="H312"/>
      <c r="I312"/>
    </row>
    <row r="313" spans="1:9" x14ac:dyDescent="0.3">
      <c r="A313" s="84"/>
      <c r="B313" s="84"/>
      <c r="F313"/>
      <c r="G313"/>
      <c r="H313"/>
      <c r="I313"/>
    </row>
    <row r="314" spans="1:9" x14ac:dyDescent="0.3">
      <c r="A314" s="84"/>
      <c r="B314" s="84"/>
      <c r="F314"/>
      <c r="G314"/>
      <c r="H314"/>
      <c r="I314"/>
    </row>
    <row r="315" spans="1:9" x14ac:dyDescent="0.3">
      <c r="A315" s="84"/>
      <c r="B315" s="84"/>
      <c r="F315"/>
      <c r="G315"/>
      <c r="H315"/>
      <c r="I315"/>
    </row>
    <row r="316" spans="1:9" ht="7.5" customHeight="1" x14ac:dyDescent="0.3">
      <c r="A316" s="84"/>
      <c r="B316" s="84"/>
      <c r="F316"/>
      <c r="G316"/>
      <c r="H316"/>
      <c r="I316"/>
    </row>
    <row r="317" spans="1:9" x14ac:dyDescent="0.3">
      <c r="A317" s="84"/>
      <c r="B317" s="84"/>
      <c r="F317"/>
      <c r="G317"/>
      <c r="H317"/>
      <c r="I317"/>
    </row>
    <row r="318" spans="1:9" x14ac:dyDescent="0.3">
      <c r="A318" s="84"/>
      <c r="B318" s="84"/>
      <c r="F318"/>
      <c r="G318"/>
      <c r="H318"/>
      <c r="I318"/>
    </row>
    <row r="319" spans="1:9" x14ac:dyDescent="0.3">
      <c r="A319" s="84"/>
      <c r="B319" s="84"/>
      <c r="F319"/>
      <c r="G319"/>
      <c r="H319"/>
      <c r="I319"/>
    </row>
    <row r="320" spans="1:9" ht="7.5" customHeight="1" x14ac:dyDescent="0.3">
      <c r="A320" s="84"/>
      <c r="B320" s="84"/>
      <c r="F320"/>
      <c r="G320"/>
      <c r="H320"/>
      <c r="I320"/>
    </row>
    <row r="321" spans="1:9" x14ac:dyDescent="0.3">
      <c r="A321" s="84"/>
      <c r="B321" s="84"/>
      <c r="F321"/>
      <c r="G321"/>
      <c r="H321"/>
      <c r="I321"/>
    </row>
    <row r="322" spans="1:9" x14ac:dyDescent="0.3">
      <c r="A322" s="84"/>
      <c r="B322" s="84"/>
      <c r="F322"/>
      <c r="G322"/>
      <c r="H322"/>
      <c r="I322"/>
    </row>
    <row r="323" spans="1:9" x14ac:dyDescent="0.3">
      <c r="A323" s="84"/>
      <c r="B323" s="84"/>
      <c r="F323"/>
      <c r="G323"/>
      <c r="H323"/>
      <c r="I323"/>
    </row>
    <row r="324" spans="1:9" x14ac:dyDescent="0.3">
      <c r="A324" s="84"/>
      <c r="B324" s="84"/>
      <c r="F324"/>
      <c r="G324"/>
      <c r="H324"/>
      <c r="I324"/>
    </row>
    <row r="325" spans="1:9" x14ac:dyDescent="0.3">
      <c r="A325" s="84"/>
      <c r="B325" s="84"/>
      <c r="F325"/>
      <c r="G325"/>
      <c r="H325"/>
      <c r="I325"/>
    </row>
    <row r="326" spans="1:9" x14ac:dyDescent="0.3">
      <c r="A326" s="84"/>
      <c r="B326" s="84"/>
      <c r="F326"/>
      <c r="G326"/>
      <c r="H326"/>
      <c r="I326"/>
    </row>
    <row r="327" spans="1:9" x14ac:dyDescent="0.3">
      <c r="A327" s="84"/>
      <c r="B327" s="84"/>
      <c r="F327"/>
      <c r="G327"/>
      <c r="H327"/>
      <c r="I327"/>
    </row>
    <row r="328" spans="1:9" ht="7.5" customHeight="1" x14ac:dyDescent="0.3">
      <c r="A328" s="84"/>
      <c r="B328" s="84"/>
      <c r="F328"/>
      <c r="G328"/>
      <c r="H328"/>
      <c r="I328"/>
    </row>
    <row r="329" spans="1:9" x14ac:dyDescent="0.3">
      <c r="A329" s="84"/>
      <c r="B329" s="84"/>
      <c r="F329"/>
      <c r="G329"/>
      <c r="H329"/>
      <c r="I329"/>
    </row>
    <row r="330" spans="1:9" x14ac:dyDescent="0.3">
      <c r="A330" s="84"/>
      <c r="B330" s="84"/>
      <c r="F330"/>
      <c r="G330"/>
      <c r="H330"/>
      <c r="I330"/>
    </row>
    <row r="331" spans="1:9" x14ac:dyDescent="0.3">
      <c r="A331" s="84"/>
      <c r="B331" s="84"/>
      <c r="F331"/>
      <c r="G331"/>
      <c r="H331"/>
      <c r="I331"/>
    </row>
    <row r="332" spans="1:9" x14ac:dyDescent="0.3">
      <c r="A332" s="84"/>
      <c r="B332" s="84"/>
      <c r="F332"/>
      <c r="G332"/>
      <c r="H332"/>
      <c r="I332"/>
    </row>
    <row r="333" spans="1:9" x14ac:dyDescent="0.3">
      <c r="A333" s="84"/>
      <c r="B333" s="84"/>
      <c r="F333"/>
      <c r="G333"/>
      <c r="H333"/>
      <c r="I333"/>
    </row>
    <row r="334" spans="1:9" x14ac:dyDescent="0.3">
      <c r="A334" s="84"/>
      <c r="B334" s="84"/>
      <c r="F334"/>
      <c r="G334"/>
      <c r="H334"/>
      <c r="I334"/>
    </row>
    <row r="335" spans="1:9" x14ac:dyDescent="0.3">
      <c r="A335" s="84"/>
      <c r="B335" s="84"/>
      <c r="F335"/>
      <c r="G335"/>
      <c r="H335"/>
      <c r="I335"/>
    </row>
    <row r="336" spans="1:9" ht="7.5" customHeight="1" x14ac:dyDescent="0.3">
      <c r="A336" s="84"/>
      <c r="B336" s="84"/>
      <c r="F336"/>
      <c r="G336"/>
      <c r="H336"/>
      <c r="I336"/>
    </row>
    <row r="337" spans="1:9" x14ac:dyDescent="0.3">
      <c r="A337" s="84"/>
      <c r="B337" s="84"/>
      <c r="F337"/>
      <c r="G337"/>
      <c r="H337"/>
      <c r="I337"/>
    </row>
    <row r="338" spans="1:9" x14ac:dyDescent="0.3">
      <c r="A338" s="84"/>
      <c r="B338" s="84"/>
      <c r="F338"/>
      <c r="G338"/>
      <c r="H338"/>
      <c r="I338"/>
    </row>
    <row r="339" spans="1:9" x14ac:dyDescent="0.3">
      <c r="A339" s="84"/>
      <c r="B339" s="84"/>
      <c r="F339"/>
      <c r="G339"/>
      <c r="H339"/>
      <c r="I339"/>
    </row>
    <row r="340" spans="1:9" x14ac:dyDescent="0.3">
      <c r="A340" s="84"/>
      <c r="B340" s="84"/>
      <c r="F340"/>
      <c r="G340"/>
      <c r="H340"/>
      <c r="I340"/>
    </row>
    <row r="341" spans="1:9" ht="7.5" customHeight="1" x14ac:dyDescent="0.3">
      <c r="A341" s="84"/>
      <c r="B341" s="84"/>
      <c r="F341"/>
      <c r="G341"/>
      <c r="H341"/>
      <c r="I341"/>
    </row>
    <row r="342" spans="1:9" x14ac:dyDescent="0.3">
      <c r="A342" s="84"/>
      <c r="B342" s="84"/>
      <c r="F342"/>
      <c r="G342"/>
      <c r="H342"/>
      <c r="I342"/>
    </row>
    <row r="343" spans="1:9" x14ac:dyDescent="0.3">
      <c r="A343" s="84"/>
      <c r="B343" s="84"/>
      <c r="F343"/>
      <c r="G343"/>
      <c r="H343"/>
      <c r="I343"/>
    </row>
    <row r="344" spans="1:9" x14ac:dyDescent="0.3">
      <c r="A344" s="84"/>
      <c r="B344" s="84"/>
      <c r="F344"/>
      <c r="G344"/>
      <c r="H344"/>
      <c r="I344"/>
    </row>
    <row r="345" spans="1:9" x14ac:dyDescent="0.3">
      <c r="A345" s="84"/>
      <c r="B345" s="84"/>
      <c r="F345"/>
      <c r="G345"/>
      <c r="H345"/>
      <c r="I345"/>
    </row>
    <row r="346" spans="1:9" ht="7.5" customHeight="1" x14ac:dyDescent="0.3">
      <c r="A346" s="84"/>
      <c r="B346" s="84"/>
      <c r="F346"/>
      <c r="G346"/>
      <c r="H346"/>
      <c r="I346"/>
    </row>
    <row r="347" spans="1:9" x14ac:dyDescent="0.3">
      <c r="A347" s="84"/>
      <c r="B347" s="84"/>
      <c r="F347"/>
      <c r="G347"/>
      <c r="H347"/>
      <c r="I347"/>
    </row>
    <row r="348" spans="1:9" x14ac:dyDescent="0.3">
      <c r="A348" s="84"/>
      <c r="B348" s="84"/>
      <c r="F348"/>
      <c r="G348"/>
      <c r="H348"/>
      <c r="I348"/>
    </row>
    <row r="349" spans="1:9" x14ac:dyDescent="0.3">
      <c r="A349" s="84"/>
      <c r="B349" s="84"/>
      <c r="F349"/>
      <c r="G349"/>
      <c r="H349"/>
      <c r="I349"/>
    </row>
    <row r="350" spans="1:9" ht="7.5" customHeight="1" x14ac:dyDescent="0.3">
      <c r="A350" s="84"/>
      <c r="B350" s="84"/>
      <c r="F350"/>
      <c r="G350"/>
      <c r="H350"/>
      <c r="I350"/>
    </row>
    <row r="351" spans="1:9" x14ac:dyDescent="0.3">
      <c r="A351" s="84"/>
      <c r="B351" s="84"/>
      <c r="F351"/>
      <c r="G351"/>
      <c r="H351"/>
      <c r="I351"/>
    </row>
    <row r="352" spans="1:9" x14ac:dyDescent="0.3">
      <c r="A352" s="84"/>
      <c r="B352" s="84"/>
      <c r="F352"/>
      <c r="G352"/>
      <c r="H352"/>
      <c r="I352"/>
    </row>
    <row r="353" spans="1:9" x14ac:dyDescent="0.3">
      <c r="A353" s="84"/>
      <c r="B353" s="84"/>
      <c r="F353"/>
      <c r="G353"/>
      <c r="H353"/>
      <c r="I353"/>
    </row>
    <row r="354" spans="1:9" ht="7.5" customHeight="1" x14ac:dyDescent="0.3">
      <c r="A354" s="84"/>
      <c r="B354" s="84"/>
      <c r="F354"/>
      <c r="G354"/>
      <c r="H354"/>
      <c r="I354"/>
    </row>
    <row r="355" spans="1:9" x14ac:dyDescent="0.3">
      <c r="A355" s="84"/>
      <c r="B355" s="84"/>
      <c r="F355"/>
      <c r="G355"/>
      <c r="H355"/>
      <c r="I355"/>
    </row>
    <row r="356" spans="1:9" x14ac:dyDescent="0.3">
      <c r="A356" s="84"/>
      <c r="B356" s="84"/>
      <c r="F356"/>
      <c r="G356"/>
      <c r="H356"/>
      <c r="I356"/>
    </row>
    <row r="357" spans="1:9" x14ac:dyDescent="0.3">
      <c r="A357" s="84"/>
      <c r="B357" s="84"/>
      <c r="F357"/>
      <c r="G357"/>
      <c r="H357"/>
      <c r="I357"/>
    </row>
    <row r="358" spans="1:9" ht="7.5" customHeight="1" x14ac:dyDescent="0.3">
      <c r="A358" s="84"/>
      <c r="B358" s="84"/>
      <c r="F358"/>
      <c r="G358"/>
      <c r="H358"/>
      <c r="I358"/>
    </row>
    <row r="359" spans="1:9" x14ac:dyDescent="0.3">
      <c r="A359" s="84"/>
      <c r="B359" s="84"/>
      <c r="F359"/>
      <c r="G359"/>
      <c r="H359"/>
      <c r="I359"/>
    </row>
    <row r="360" spans="1:9" x14ac:dyDescent="0.3">
      <c r="A360" s="84"/>
      <c r="B360" s="84"/>
      <c r="F360"/>
      <c r="G360"/>
      <c r="H360"/>
      <c r="I360"/>
    </row>
    <row r="361" spans="1:9" x14ac:dyDescent="0.3">
      <c r="A361" s="84"/>
      <c r="B361" s="84"/>
      <c r="F361"/>
      <c r="G361"/>
      <c r="H361"/>
      <c r="I361"/>
    </row>
    <row r="362" spans="1:9" ht="7.5" customHeight="1" x14ac:dyDescent="0.3">
      <c r="A362" s="84"/>
      <c r="B362" s="84"/>
      <c r="F362"/>
      <c r="G362"/>
      <c r="H362"/>
      <c r="I362"/>
    </row>
    <row r="363" spans="1:9" x14ac:dyDescent="0.3">
      <c r="A363" s="84"/>
      <c r="B363" s="84"/>
      <c r="F363"/>
      <c r="G363"/>
      <c r="H363"/>
      <c r="I363"/>
    </row>
    <row r="364" spans="1:9" x14ac:dyDescent="0.3">
      <c r="A364" s="84"/>
      <c r="B364" s="84"/>
      <c r="F364"/>
      <c r="G364"/>
      <c r="H364"/>
      <c r="I364"/>
    </row>
    <row r="365" spans="1:9" x14ac:dyDescent="0.3">
      <c r="A365" s="84"/>
      <c r="B365" s="84"/>
      <c r="F365"/>
      <c r="G365"/>
      <c r="H365"/>
      <c r="I365"/>
    </row>
    <row r="366" spans="1:9" ht="7.5" customHeight="1" x14ac:dyDescent="0.3">
      <c r="A366" s="84"/>
      <c r="B366" s="84"/>
      <c r="F366"/>
      <c r="G366"/>
      <c r="H366"/>
      <c r="I366"/>
    </row>
    <row r="367" spans="1:9" x14ac:dyDescent="0.3">
      <c r="A367" s="84"/>
      <c r="B367" s="84"/>
      <c r="F367"/>
      <c r="G367"/>
      <c r="H367"/>
      <c r="I367"/>
    </row>
    <row r="368" spans="1:9" x14ac:dyDescent="0.3">
      <c r="A368" s="84"/>
      <c r="B368" s="84"/>
      <c r="F368"/>
      <c r="G368"/>
      <c r="H368"/>
      <c r="I368"/>
    </row>
    <row r="369" spans="1:9" x14ac:dyDescent="0.3">
      <c r="A369" s="84"/>
      <c r="B369" s="84"/>
      <c r="F369"/>
      <c r="G369"/>
      <c r="H369"/>
      <c r="I369"/>
    </row>
    <row r="370" spans="1:9" ht="7.5" customHeight="1" x14ac:dyDescent="0.3">
      <c r="A370" s="84"/>
      <c r="B370" s="84"/>
      <c r="F370"/>
      <c r="G370"/>
      <c r="H370"/>
      <c r="I370"/>
    </row>
    <row r="371" spans="1:9" x14ac:dyDescent="0.3">
      <c r="A371" s="84"/>
      <c r="B371" s="84"/>
      <c r="F371"/>
      <c r="G371"/>
      <c r="H371"/>
      <c r="I371"/>
    </row>
    <row r="372" spans="1:9" x14ac:dyDescent="0.3">
      <c r="A372" s="84"/>
      <c r="B372" s="84"/>
      <c r="F372"/>
      <c r="G372"/>
      <c r="H372"/>
      <c r="I372"/>
    </row>
    <row r="373" spans="1:9" x14ac:dyDescent="0.3">
      <c r="A373" s="84"/>
      <c r="B373" s="84"/>
      <c r="F373"/>
      <c r="G373"/>
      <c r="H373"/>
      <c r="I373"/>
    </row>
    <row r="374" spans="1:9" ht="7.5" customHeight="1" x14ac:dyDescent="0.3">
      <c r="A374" s="84"/>
      <c r="B374" s="84"/>
      <c r="F374"/>
      <c r="G374"/>
      <c r="H374"/>
      <c r="I374"/>
    </row>
    <row r="375" spans="1:9" x14ac:dyDescent="0.3">
      <c r="A375" s="84"/>
      <c r="B375" s="84"/>
      <c r="F375"/>
      <c r="G375"/>
      <c r="H375"/>
      <c r="I375"/>
    </row>
    <row r="376" spans="1:9" x14ac:dyDescent="0.3">
      <c r="A376" s="84"/>
      <c r="B376" s="84"/>
      <c r="F376"/>
      <c r="G376"/>
      <c r="H376"/>
      <c r="I376"/>
    </row>
    <row r="377" spans="1:9" x14ac:dyDescent="0.3">
      <c r="A377" s="84"/>
      <c r="B377" s="84"/>
      <c r="F377"/>
      <c r="G377"/>
      <c r="H377"/>
      <c r="I377"/>
    </row>
    <row r="378" spans="1:9" x14ac:dyDescent="0.3">
      <c r="A378" s="84"/>
      <c r="B378" s="84"/>
      <c r="F378"/>
      <c r="G378"/>
      <c r="H378"/>
      <c r="I378"/>
    </row>
    <row r="379" spans="1:9" ht="7.5" customHeight="1" x14ac:dyDescent="0.3">
      <c r="A379" s="84"/>
      <c r="B379" s="84"/>
      <c r="F379"/>
      <c r="G379"/>
      <c r="H379"/>
      <c r="I379"/>
    </row>
    <row r="380" spans="1:9" x14ac:dyDescent="0.3">
      <c r="A380" s="84"/>
      <c r="B380" s="84"/>
      <c r="F380"/>
      <c r="G380"/>
      <c r="H380"/>
      <c r="I380"/>
    </row>
    <row r="381" spans="1:9" x14ac:dyDescent="0.3">
      <c r="A381" s="84"/>
      <c r="B381" s="84"/>
      <c r="F381"/>
      <c r="G381"/>
      <c r="H381"/>
      <c r="I381"/>
    </row>
    <row r="382" spans="1:9" x14ac:dyDescent="0.3">
      <c r="A382" s="84"/>
      <c r="B382" s="84"/>
      <c r="F382"/>
      <c r="G382"/>
      <c r="H382"/>
      <c r="I382"/>
    </row>
    <row r="383" spans="1:9" ht="7.5" customHeight="1" x14ac:dyDescent="0.3">
      <c r="A383" s="84"/>
      <c r="B383" s="84"/>
      <c r="F383"/>
      <c r="G383"/>
      <c r="H383"/>
      <c r="I383"/>
    </row>
    <row r="384" spans="1:9" x14ac:dyDescent="0.3">
      <c r="A384" s="84"/>
      <c r="B384" s="84"/>
      <c r="F384"/>
      <c r="G384"/>
      <c r="H384"/>
      <c r="I384"/>
    </row>
    <row r="385" spans="1:9" x14ac:dyDescent="0.3">
      <c r="A385" s="84"/>
      <c r="B385" s="84"/>
      <c r="F385"/>
      <c r="G385"/>
      <c r="H385"/>
      <c r="I385"/>
    </row>
    <row r="386" spans="1:9" x14ac:dyDescent="0.3">
      <c r="A386" s="84"/>
      <c r="B386" s="84"/>
      <c r="F386"/>
      <c r="G386"/>
      <c r="H386"/>
      <c r="I386"/>
    </row>
    <row r="387" spans="1:9" x14ac:dyDescent="0.3">
      <c r="A387" s="84"/>
      <c r="B387" s="84"/>
      <c r="F387"/>
      <c r="G387"/>
      <c r="H387"/>
      <c r="I387"/>
    </row>
    <row r="388" spans="1:9" x14ac:dyDescent="0.3">
      <c r="A388" s="84"/>
      <c r="B388" s="84"/>
      <c r="F388"/>
      <c r="G388"/>
      <c r="H388"/>
      <c r="I388"/>
    </row>
    <row r="389" spans="1:9" ht="7.5" customHeight="1" x14ac:dyDescent="0.3">
      <c r="A389" s="84"/>
      <c r="B389" s="84"/>
      <c r="F389"/>
      <c r="G389"/>
      <c r="H389"/>
      <c r="I389"/>
    </row>
    <row r="390" spans="1:9" x14ac:dyDescent="0.3">
      <c r="A390" s="84"/>
      <c r="B390" s="84"/>
      <c r="F390"/>
      <c r="G390"/>
      <c r="H390"/>
      <c r="I390"/>
    </row>
    <row r="391" spans="1:9" x14ac:dyDescent="0.3">
      <c r="A391" s="84"/>
      <c r="B391" s="84"/>
      <c r="F391"/>
      <c r="G391"/>
      <c r="H391"/>
      <c r="I391"/>
    </row>
    <row r="392" spans="1:9" x14ac:dyDescent="0.3">
      <c r="A392" s="84"/>
      <c r="B392" s="84"/>
      <c r="F392"/>
      <c r="G392"/>
      <c r="H392"/>
      <c r="I392"/>
    </row>
    <row r="393" spans="1:9" x14ac:dyDescent="0.3">
      <c r="A393" s="84"/>
      <c r="B393" s="84"/>
      <c r="F393"/>
      <c r="G393"/>
      <c r="H393"/>
      <c r="I393"/>
    </row>
    <row r="394" spans="1:9" ht="7.5" customHeight="1" x14ac:dyDescent="0.3">
      <c r="A394" s="84"/>
      <c r="B394" s="84"/>
      <c r="F394"/>
      <c r="G394"/>
      <c r="H394"/>
      <c r="I394"/>
    </row>
    <row r="395" spans="1:9" x14ac:dyDescent="0.3">
      <c r="A395" s="84"/>
      <c r="B395" s="84"/>
      <c r="F395"/>
      <c r="G395"/>
      <c r="H395"/>
      <c r="I395"/>
    </row>
    <row r="396" spans="1:9" x14ac:dyDescent="0.3">
      <c r="A396" s="84"/>
      <c r="B396" s="84"/>
      <c r="F396"/>
      <c r="G396"/>
      <c r="H396"/>
      <c r="I396"/>
    </row>
    <row r="397" spans="1:9" x14ac:dyDescent="0.3">
      <c r="A397" s="84"/>
      <c r="B397" s="84"/>
      <c r="F397"/>
      <c r="G397"/>
      <c r="H397"/>
      <c r="I397"/>
    </row>
    <row r="398" spans="1:9" ht="7.5" customHeight="1" x14ac:dyDescent="0.3">
      <c r="A398" s="84"/>
      <c r="B398" s="84"/>
      <c r="F398"/>
      <c r="G398"/>
      <c r="H398"/>
      <c r="I398"/>
    </row>
    <row r="399" spans="1:9" x14ac:dyDescent="0.3">
      <c r="A399" s="84"/>
      <c r="B399" s="84"/>
      <c r="F399"/>
      <c r="G399"/>
      <c r="H399"/>
      <c r="I399"/>
    </row>
    <row r="400" spans="1:9" x14ac:dyDescent="0.3">
      <c r="A400" s="84"/>
      <c r="B400" s="84"/>
      <c r="F400"/>
      <c r="G400"/>
      <c r="H400"/>
      <c r="I400"/>
    </row>
    <row r="401" spans="1:9" x14ac:dyDescent="0.3">
      <c r="A401" s="84"/>
      <c r="B401" s="84"/>
      <c r="F401"/>
      <c r="G401"/>
      <c r="H401"/>
      <c r="I401"/>
    </row>
    <row r="402" spans="1:9" x14ac:dyDescent="0.3">
      <c r="A402" s="84"/>
      <c r="B402" s="84"/>
      <c r="F402"/>
      <c r="G402"/>
      <c r="H402"/>
      <c r="I402"/>
    </row>
    <row r="403" spans="1:9" ht="7.5" customHeight="1" x14ac:dyDescent="0.3">
      <c r="A403" s="84"/>
      <c r="B403" s="84"/>
      <c r="F403"/>
      <c r="G403"/>
      <c r="H403"/>
      <c r="I403"/>
    </row>
    <row r="404" spans="1:9" x14ac:dyDescent="0.3">
      <c r="A404" s="84"/>
      <c r="B404" s="84"/>
      <c r="F404"/>
      <c r="G404"/>
      <c r="H404"/>
      <c r="I404"/>
    </row>
    <row r="405" spans="1:9" x14ac:dyDescent="0.3">
      <c r="A405" s="84"/>
      <c r="B405" s="84"/>
      <c r="F405"/>
      <c r="G405"/>
      <c r="H405"/>
      <c r="I405"/>
    </row>
    <row r="406" spans="1:9" x14ac:dyDescent="0.3">
      <c r="A406" s="84"/>
      <c r="B406" s="84"/>
      <c r="F406"/>
      <c r="G406"/>
      <c r="H406"/>
      <c r="I406"/>
    </row>
    <row r="407" spans="1:9" ht="7.5" customHeight="1" x14ac:dyDescent="0.3">
      <c r="A407" s="84"/>
      <c r="B407" s="84"/>
      <c r="F407"/>
      <c r="G407"/>
      <c r="H407"/>
      <c r="I407"/>
    </row>
    <row r="408" spans="1:9" x14ac:dyDescent="0.3">
      <c r="A408" s="84"/>
      <c r="B408" s="84"/>
      <c r="F408"/>
      <c r="G408"/>
      <c r="H408"/>
      <c r="I408"/>
    </row>
    <row r="409" spans="1:9" x14ac:dyDescent="0.3">
      <c r="A409" s="84"/>
      <c r="B409" s="84"/>
      <c r="F409"/>
      <c r="G409"/>
      <c r="H409"/>
      <c r="I409"/>
    </row>
    <row r="410" spans="1:9" x14ac:dyDescent="0.3">
      <c r="A410" s="84"/>
      <c r="B410" s="84"/>
      <c r="F410"/>
      <c r="G410"/>
      <c r="H410"/>
      <c r="I410"/>
    </row>
    <row r="411" spans="1:9" ht="7.5" customHeight="1" x14ac:dyDescent="0.3">
      <c r="A411" s="84"/>
      <c r="B411" s="84"/>
      <c r="F411"/>
      <c r="G411"/>
      <c r="H411"/>
      <c r="I411"/>
    </row>
    <row r="412" spans="1:9" x14ac:dyDescent="0.3">
      <c r="A412" s="84"/>
      <c r="B412" s="84"/>
      <c r="F412"/>
      <c r="G412"/>
      <c r="H412"/>
      <c r="I412"/>
    </row>
    <row r="413" spans="1:9" x14ac:dyDescent="0.3">
      <c r="A413" s="84"/>
      <c r="B413" s="84"/>
      <c r="F413"/>
      <c r="G413"/>
      <c r="H413"/>
      <c r="I413"/>
    </row>
    <row r="414" spans="1:9" x14ac:dyDescent="0.3">
      <c r="A414" s="84"/>
      <c r="B414" s="84"/>
      <c r="F414"/>
      <c r="G414"/>
      <c r="H414"/>
      <c r="I414"/>
    </row>
    <row r="415" spans="1:9" x14ac:dyDescent="0.3">
      <c r="A415" s="84"/>
      <c r="B415" s="84"/>
      <c r="F415"/>
      <c r="G415"/>
      <c r="H415"/>
      <c r="I415"/>
    </row>
    <row r="416" spans="1:9" ht="7.5" customHeight="1" x14ac:dyDescent="0.3">
      <c r="A416" s="84"/>
      <c r="B416" s="84"/>
      <c r="F416"/>
      <c r="G416"/>
      <c r="H416"/>
      <c r="I416"/>
    </row>
    <row r="417" spans="1:9" x14ac:dyDescent="0.3">
      <c r="A417" s="84"/>
      <c r="B417" s="84"/>
      <c r="F417"/>
      <c r="G417"/>
      <c r="H417"/>
      <c r="I417"/>
    </row>
    <row r="418" spans="1:9" x14ac:dyDescent="0.3">
      <c r="A418" s="84"/>
      <c r="B418" s="84"/>
      <c r="F418"/>
      <c r="G418"/>
      <c r="H418"/>
      <c r="I418"/>
    </row>
    <row r="419" spans="1:9" x14ac:dyDescent="0.3">
      <c r="A419" s="84"/>
      <c r="B419" s="84"/>
      <c r="F419"/>
      <c r="G419"/>
      <c r="H419"/>
      <c r="I419"/>
    </row>
    <row r="420" spans="1:9" x14ac:dyDescent="0.3">
      <c r="A420" s="84"/>
      <c r="B420" s="84"/>
      <c r="F420"/>
      <c r="G420"/>
      <c r="H420"/>
      <c r="I420"/>
    </row>
    <row r="421" spans="1:9" x14ac:dyDescent="0.3">
      <c r="A421" s="84"/>
      <c r="B421" s="84"/>
      <c r="F421"/>
      <c r="G421"/>
      <c r="H421"/>
      <c r="I421"/>
    </row>
    <row r="422" spans="1:9" ht="7.5" customHeight="1" x14ac:dyDescent="0.3">
      <c r="A422" s="84"/>
      <c r="B422" s="84"/>
      <c r="F422"/>
      <c r="G422"/>
      <c r="H422"/>
      <c r="I422"/>
    </row>
    <row r="423" spans="1:9" x14ac:dyDescent="0.3">
      <c r="A423" s="84"/>
      <c r="B423" s="84"/>
      <c r="F423"/>
      <c r="G423"/>
      <c r="H423"/>
      <c r="I423"/>
    </row>
    <row r="424" spans="1:9" x14ac:dyDescent="0.3">
      <c r="A424" s="84"/>
      <c r="B424" s="84"/>
      <c r="F424"/>
      <c r="G424"/>
      <c r="H424"/>
      <c r="I424"/>
    </row>
    <row r="425" spans="1:9" x14ac:dyDescent="0.3">
      <c r="A425" s="84"/>
      <c r="B425" s="84"/>
      <c r="F425"/>
      <c r="G425"/>
      <c r="H425"/>
      <c r="I425"/>
    </row>
    <row r="426" spans="1:9" ht="7.5" customHeight="1" x14ac:dyDescent="0.3">
      <c r="A426" s="84"/>
      <c r="B426" s="84"/>
      <c r="F426"/>
      <c r="G426"/>
      <c r="H426"/>
      <c r="I426"/>
    </row>
    <row r="427" spans="1:9" x14ac:dyDescent="0.3">
      <c r="A427" s="84"/>
      <c r="B427" s="84"/>
      <c r="F427"/>
      <c r="G427"/>
      <c r="H427"/>
      <c r="I427"/>
    </row>
    <row r="428" spans="1:9" x14ac:dyDescent="0.3">
      <c r="A428" s="84"/>
      <c r="B428" s="84"/>
      <c r="F428"/>
      <c r="G428"/>
      <c r="H428"/>
      <c r="I428"/>
    </row>
    <row r="429" spans="1:9" x14ac:dyDescent="0.3">
      <c r="A429" s="84"/>
      <c r="B429" s="84"/>
      <c r="F429"/>
      <c r="G429"/>
      <c r="H429"/>
      <c r="I429"/>
    </row>
    <row r="430" spans="1:9" x14ac:dyDescent="0.3">
      <c r="A430" s="84"/>
      <c r="B430" s="84"/>
      <c r="F430"/>
      <c r="G430"/>
      <c r="H430"/>
      <c r="I430"/>
    </row>
    <row r="431" spans="1:9" ht="7.5" customHeight="1" x14ac:dyDescent="0.3">
      <c r="A431" s="84"/>
      <c r="B431" s="84"/>
      <c r="F431"/>
      <c r="G431"/>
      <c r="H431"/>
      <c r="I431"/>
    </row>
    <row r="432" spans="1:9" x14ac:dyDescent="0.3">
      <c r="A432" s="84"/>
      <c r="B432" s="84"/>
      <c r="F432"/>
      <c r="G432"/>
      <c r="H432"/>
      <c r="I432"/>
    </row>
    <row r="433" spans="1:9" x14ac:dyDescent="0.3">
      <c r="A433" s="84"/>
      <c r="B433" s="84"/>
      <c r="F433"/>
      <c r="G433"/>
      <c r="H433"/>
      <c r="I433"/>
    </row>
    <row r="434" spans="1:9" x14ac:dyDescent="0.3">
      <c r="A434" s="84"/>
      <c r="B434" s="84"/>
      <c r="F434"/>
      <c r="G434"/>
      <c r="H434"/>
      <c r="I434"/>
    </row>
    <row r="435" spans="1:9" x14ac:dyDescent="0.3">
      <c r="A435" s="84"/>
      <c r="B435" s="84"/>
      <c r="F435"/>
      <c r="G435"/>
      <c r="H435"/>
      <c r="I435"/>
    </row>
    <row r="436" spans="1:9" x14ac:dyDescent="0.3">
      <c r="A436" s="84"/>
      <c r="B436" s="84"/>
      <c r="F436"/>
      <c r="G436"/>
      <c r="H436"/>
      <c r="I436"/>
    </row>
    <row r="437" spans="1:9" x14ac:dyDescent="0.3">
      <c r="A437" s="84"/>
      <c r="B437" s="84"/>
      <c r="F437"/>
      <c r="G437"/>
      <c r="H437"/>
      <c r="I437"/>
    </row>
    <row r="438" spans="1:9" ht="7.5" customHeight="1" x14ac:dyDescent="0.3">
      <c r="A438" s="84"/>
      <c r="B438" s="84"/>
      <c r="F438"/>
      <c r="G438"/>
      <c r="H438"/>
      <c r="I438"/>
    </row>
    <row r="439" spans="1:9" x14ac:dyDescent="0.3">
      <c r="A439" s="84"/>
      <c r="B439" s="84"/>
      <c r="F439"/>
      <c r="G439"/>
      <c r="H439"/>
      <c r="I439"/>
    </row>
    <row r="440" spans="1:9" x14ac:dyDescent="0.3">
      <c r="A440" s="84"/>
      <c r="B440" s="84"/>
      <c r="F440"/>
      <c r="G440"/>
      <c r="H440"/>
      <c r="I440"/>
    </row>
    <row r="441" spans="1:9" x14ac:dyDescent="0.3">
      <c r="A441" s="84"/>
      <c r="B441" s="84"/>
      <c r="F441"/>
      <c r="G441"/>
      <c r="H441"/>
      <c r="I441"/>
    </row>
    <row r="442" spans="1:9" x14ac:dyDescent="0.3">
      <c r="A442" s="84"/>
      <c r="B442" s="84"/>
      <c r="F442"/>
      <c r="G442"/>
      <c r="H442"/>
      <c r="I442"/>
    </row>
    <row r="443" spans="1:9" x14ac:dyDescent="0.3">
      <c r="A443" s="84"/>
      <c r="B443" s="84"/>
      <c r="F443"/>
      <c r="G443"/>
      <c r="H443"/>
      <c r="I443"/>
    </row>
    <row r="444" spans="1:9" x14ac:dyDescent="0.3">
      <c r="A444" s="84"/>
      <c r="B444" s="84"/>
      <c r="F444"/>
      <c r="G444"/>
      <c r="H444"/>
      <c r="I444"/>
    </row>
    <row r="445" spans="1:9" ht="7.5" customHeight="1" x14ac:dyDescent="0.3">
      <c r="A445" s="84"/>
      <c r="B445" s="84"/>
      <c r="F445"/>
      <c r="G445"/>
      <c r="H445"/>
      <c r="I445"/>
    </row>
    <row r="446" spans="1:9" x14ac:dyDescent="0.3">
      <c r="A446" s="84"/>
      <c r="B446" s="84"/>
      <c r="F446"/>
      <c r="G446"/>
      <c r="H446"/>
      <c r="I446"/>
    </row>
    <row r="447" spans="1:9" x14ac:dyDescent="0.3">
      <c r="A447" s="84"/>
      <c r="B447" s="84"/>
      <c r="F447"/>
      <c r="G447"/>
      <c r="H447"/>
      <c r="I447"/>
    </row>
    <row r="448" spans="1:9" x14ac:dyDescent="0.3">
      <c r="A448" s="84"/>
      <c r="B448" s="84"/>
      <c r="F448"/>
      <c r="G448"/>
      <c r="H448"/>
      <c r="I448"/>
    </row>
    <row r="449" spans="1:9" x14ac:dyDescent="0.3">
      <c r="A449" s="84"/>
      <c r="B449" s="84"/>
      <c r="F449"/>
      <c r="G449"/>
      <c r="H449"/>
      <c r="I449"/>
    </row>
    <row r="450" spans="1:9" x14ac:dyDescent="0.3">
      <c r="A450" s="84"/>
      <c r="B450" s="84"/>
      <c r="F450"/>
      <c r="G450"/>
      <c r="H450"/>
      <c r="I450"/>
    </row>
    <row r="451" spans="1:9" x14ac:dyDescent="0.3">
      <c r="A451" s="84"/>
      <c r="B451" s="84"/>
      <c r="F451"/>
      <c r="G451"/>
      <c r="H451"/>
      <c r="I451"/>
    </row>
    <row r="452" spans="1:9" ht="7.5" customHeight="1" x14ac:dyDescent="0.3">
      <c r="A452" s="84"/>
      <c r="B452" s="84"/>
      <c r="F452"/>
      <c r="G452"/>
      <c r="H452"/>
      <c r="I452"/>
    </row>
  </sheetData>
  <mergeCells count="2">
    <mergeCell ref="A1:D1"/>
    <mergeCell ref="F1:J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HAM-74-1116L Auto Table</vt:lpstr>
      <vt:lpstr>HAM-74-1116L Qty Calc</vt:lpstr>
      <vt:lpstr>HAM-74-1116R Auto Table</vt:lpstr>
      <vt:lpstr>HAM-74-1116R Qty Calc</vt:lpstr>
      <vt:lpstr>HAM-74-1292L Auto Table</vt:lpstr>
      <vt:lpstr>HAM-74-1292L Qty Calc</vt:lpstr>
      <vt:lpstr>HAM-74-1292R Auto Table</vt:lpstr>
      <vt:lpstr>HAM-74-1292R Qty Calc</vt:lpstr>
      <vt:lpstr>HAM-74-1618L Auto Table</vt:lpstr>
      <vt:lpstr>HAM-74-1618L Qty Calc</vt:lpstr>
      <vt:lpstr>HAM-74-1618R Auto Table</vt:lpstr>
      <vt:lpstr>HAM-74-1618R Qty Calc</vt:lpstr>
      <vt:lpstr>HAM-74-1744L Auto Table</vt:lpstr>
      <vt:lpstr>HAM-74-1744L Qty Calc</vt:lpstr>
      <vt:lpstr>HAM-74-1744R Auto Table</vt:lpstr>
      <vt:lpstr>HAM-74-1744R Qty Calc</vt:lpstr>
      <vt:lpstr>Sheet2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 Freeman</dc:creator>
  <cp:lastModifiedBy>Howard, Christopher</cp:lastModifiedBy>
  <cp:lastPrinted>2019-08-19T16:48:10Z</cp:lastPrinted>
  <dcterms:created xsi:type="dcterms:W3CDTF">2018-12-10T15:26:38Z</dcterms:created>
  <dcterms:modified xsi:type="dcterms:W3CDTF">2024-06-04T14:58:04Z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