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8996\"/>
    </mc:Choice>
  </mc:AlternateContent>
  <xr:revisionPtr revIDLastSave="0" documentId="13_ncr:1_{29DA979D-35A1-4839-9152-205491994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-23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7" i="1" l="1"/>
  <c r="U28" i="1"/>
  <c r="U29" i="1"/>
  <c r="U32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25" i="1"/>
  <c r="V29" i="1"/>
  <c r="V28" i="1"/>
  <c r="AE23" i="1"/>
  <c r="AE91" i="1" s="1"/>
  <c r="AE11" i="1"/>
  <c r="AE10" i="1"/>
  <c r="X32" i="1"/>
  <c r="AC32" i="1"/>
  <c r="V36" i="1"/>
  <c r="V35" i="1"/>
  <c r="V32" i="1"/>
  <c r="AF28" i="1"/>
  <c r="Y28" i="1"/>
  <c r="X28" i="1"/>
  <c r="AD28" i="1"/>
  <c r="AF10" i="1"/>
  <c r="AF23" i="1"/>
  <c r="AF91" i="1" s="1"/>
  <c r="AC28" i="1"/>
  <c r="AB27" i="1"/>
  <c r="AA27" i="1"/>
  <c r="Z27" i="1"/>
  <c r="Y27" i="1"/>
  <c r="X27" i="1"/>
  <c r="AB25" i="1"/>
  <c r="AA25" i="1"/>
  <c r="Z25" i="1"/>
  <c r="Y25" i="1"/>
  <c r="X25" i="1"/>
  <c r="W23" i="1"/>
  <c r="W91" i="1" s="1"/>
  <c r="W10" i="1"/>
  <c r="W11" i="1"/>
  <c r="V27" i="1"/>
  <c r="V25" i="1"/>
  <c r="AF11" i="1"/>
  <c r="AB11" i="1"/>
  <c r="Y10" i="1" l="1"/>
  <c r="Y11" i="1"/>
  <c r="Y23" i="1"/>
  <c r="Y91" i="1" s="1"/>
  <c r="AC23" i="1" l="1"/>
  <c r="AC91" i="1" s="1"/>
  <c r="AC11" i="1"/>
  <c r="AC10" i="1"/>
  <c r="X10" i="1" l="1"/>
  <c r="X11" i="1"/>
  <c r="X23" i="1"/>
  <c r="X91" i="1" s="1"/>
  <c r="AD23" i="1" l="1"/>
  <c r="AD91" i="1" s="1"/>
  <c r="AD11" i="1"/>
  <c r="AD10" i="1"/>
  <c r="AA10" i="1" l="1"/>
  <c r="AA11" i="1"/>
  <c r="AA23" i="1"/>
  <c r="AA91" i="1" s="1"/>
  <c r="AB23" i="1"/>
  <c r="AB91" i="1" s="1"/>
  <c r="AB10" i="1"/>
  <c r="Z10" i="1" l="1"/>
  <c r="Z11" i="1"/>
  <c r="Z23" i="1"/>
  <c r="Z91" i="1" s="1"/>
  <c r="V267" i="1" l="1"/>
  <c r="V255" i="1"/>
  <c r="V254" i="1"/>
  <c r="V188" i="1"/>
  <c r="V176" i="1"/>
  <c r="V175" i="1"/>
  <c r="V109" i="1"/>
  <c r="V97" i="1"/>
  <c r="V96" i="1"/>
  <c r="AC328" i="1" l="1"/>
  <c r="AA328" i="1"/>
  <c r="Z328" i="1"/>
  <c r="V328" i="1"/>
  <c r="AC267" i="1"/>
  <c r="AA267" i="1"/>
  <c r="Z267" i="1"/>
  <c r="AC255" i="1"/>
  <c r="AA255" i="1"/>
  <c r="Z255" i="1"/>
  <c r="AD254" i="1"/>
  <c r="AC254" i="1"/>
  <c r="AA254" i="1"/>
  <c r="Z254" i="1"/>
  <c r="AC249" i="1"/>
  <c r="AA249" i="1"/>
  <c r="Z249" i="1"/>
  <c r="V249" i="1"/>
  <c r="AC188" i="1"/>
  <c r="AA188" i="1"/>
  <c r="Z188" i="1"/>
  <c r="AC176" i="1"/>
  <c r="AA176" i="1"/>
  <c r="Z176" i="1"/>
  <c r="AD175" i="1"/>
  <c r="AC175" i="1"/>
  <c r="AA175" i="1"/>
  <c r="Z175" i="1"/>
  <c r="AC170" i="1"/>
  <c r="AA170" i="1"/>
  <c r="Z170" i="1"/>
  <c r="V170" i="1"/>
  <c r="AC109" i="1"/>
  <c r="AA109" i="1"/>
  <c r="Z109" i="1"/>
  <c r="AC97" i="1"/>
  <c r="AA97" i="1"/>
  <c r="Z97" i="1"/>
  <c r="AD96" i="1"/>
  <c r="AC96" i="1"/>
  <c r="AA96" i="1"/>
  <c r="Z96" i="1"/>
  <c r="V11" i="1" l="1"/>
  <c r="V23" i="1" l="1"/>
  <c r="V91" i="1" s="1"/>
  <c r="V10" i="1"/>
  <c r="D7" i="1" l="1"/>
  <c r="D93" i="1" s="1"/>
  <c r="D172" i="1" s="1"/>
  <c r="D251" i="1" s="1"/>
</calcChain>
</file>

<file path=xl/sharedStrings.xml><?xml version="1.0" encoding="utf-8"?>
<sst xmlns="http://schemas.openxmlformats.org/spreadsheetml/2006/main" count="176" uniqueCount="69">
  <si>
    <t>SHEET NO.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</si>
  <si>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</si>
  <si>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</si>
  <si>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</si>
  <si>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</si>
  <si>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</si>
  <si>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</si>
  <si>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</si>
  <si>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</si>
  <si>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</si>
  <si>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</si>
  <si>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</si>
  <si>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</si>
  <si>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</si>
  <si>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</si>
  <si>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</si>
  <si>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</si>
  <si>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</si>
  <si>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   NO.</t>
  </si>
  <si>
    <t>SIDE</t>
  </si>
  <si>
    <t>RT</t>
  </si>
  <si>
    <t>CADD GENERATED SURFACE AREA</t>
  </si>
  <si>
    <t>STATION</t>
  </si>
  <si>
    <t>DRIVE ANGLE</t>
  </si>
  <si>
    <t>DRIVE TYPE</t>
  </si>
  <si>
    <t>APRON LENGTH "L1"</t>
  </si>
  <si>
    <t>DRIVEWAY LENGTH "L2"</t>
  </si>
  <si>
    <t>WIDTH "W"</t>
  </si>
  <si>
    <t>R1(LEFT SIDE RADII OF DRIVE LOOKING FROM CL)</t>
  </si>
  <si>
    <t>R2 (RIGHT SIDE RADII OF DRIVE LOOKING FROM CL)</t>
  </si>
  <si>
    <t>FT</t>
  </si>
  <si>
    <t>DEG</t>
  </si>
  <si>
    <t>SQ FT</t>
  </si>
  <si>
    <t>304E20000</t>
  </si>
  <si>
    <t>202E23000</t>
  </si>
  <si>
    <t>-</t>
  </si>
  <si>
    <t>DRIVE MATERIAL</t>
  </si>
  <si>
    <t>ASPHALT</t>
  </si>
  <si>
    <t>441E70500</t>
  </si>
  <si>
    <t>204E10000</t>
  </si>
  <si>
    <t>441E70700</t>
  </si>
  <si>
    <t>452E12010</t>
  </si>
  <si>
    <t>407E20000</t>
  </si>
  <si>
    <t>CONCRETE</t>
  </si>
  <si>
    <t>MONROE ST.</t>
  </si>
  <si>
    <t>"L1"</t>
  </si>
  <si>
    <t>"L2"</t>
  </si>
  <si>
    <t>"R1"</t>
  </si>
  <si>
    <t>"R2"</t>
  </si>
  <si>
    <t>"R3"</t>
  </si>
  <si>
    <t>"R4"</t>
  </si>
  <si>
    <t>"R5"</t>
  </si>
  <si>
    <t>"R6"</t>
  </si>
  <si>
    <t>DR-1</t>
  </si>
  <si>
    <t>DR-2</t>
  </si>
  <si>
    <t>DR-3</t>
  </si>
  <si>
    <t>202E32000</t>
  </si>
  <si>
    <t>609E70000</t>
  </si>
  <si>
    <t>609E24000</t>
  </si>
  <si>
    <t>ALEXIS RD.</t>
  </si>
  <si>
    <t>DR-4</t>
  </si>
  <si>
    <t>ACRES RD.</t>
  </si>
  <si>
    <t>DR-5</t>
  </si>
  <si>
    <t>DR-6</t>
  </si>
  <si>
    <t>REMOVE</t>
  </si>
  <si>
    <t>609E26000</t>
  </si>
  <si>
    <t>DR-7</t>
  </si>
  <si>
    <t>SPLIT</t>
  </si>
  <si>
    <t>02/S&gt;2/04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</si>
</sst>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&quot;+&quot;00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11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18" xfId="0" applyFont="1" applyBorder="1" applyAlignment="1">
      <alignment vertical="center"/>
    </xf>
    <xf numFmtId="0" fontId="4" fillId="5" borderId="22" xfId="0" applyFont="1" applyFill="1" applyBorder="1" applyAlignment="1" applyProtection="1">
      <alignment vertical="center"/>
      <protection locked="0"/>
    </xf>
    <xf numFmtId="0" fontId="4" fillId="5" borderId="20" xfId="0" applyFont="1" applyFill="1" applyBorder="1" applyAlignment="1" applyProtection="1">
      <alignment vertical="center"/>
      <protection locked="0"/>
    </xf>
    <xf numFmtId="0" fontId="4" fillId="5" borderId="21" xfId="0" applyFont="1" applyFill="1" applyBorder="1" applyAlignment="1" applyProtection="1">
      <alignment vertical="center"/>
      <protection locked="0"/>
    </xf>
    <xf numFmtId="0" fontId="4" fillId="5" borderId="18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1" fontId="4" fillId="0" borderId="30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29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164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90</xdr:row>
      <xdr:rowOff>0</xdr:rowOff>
    </xdr:from>
    <xdr:to>
      <xdr:col>32</xdr:col>
      <xdr:colOff>0</xdr:colOff>
      <xdr:row>90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91</xdr:row>
      <xdr:rowOff>0</xdr:rowOff>
    </xdr:from>
    <xdr:to>
      <xdr:col>32</xdr:col>
      <xdr:colOff>0</xdr:colOff>
      <xdr:row>91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91</xdr:row>
      <xdr:rowOff>0</xdr:rowOff>
    </xdr:from>
    <xdr:to>
      <xdr:col>45</xdr:col>
      <xdr:colOff>161925</xdr:colOff>
      <xdr:row>91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91</xdr:row>
      <xdr:rowOff>0</xdr:rowOff>
    </xdr:from>
    <xdr:to>
      <xdr:col>44</xdr:col>
      <xdr:colOff>66675</xdr:colOff>
      <xdr:row>91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_work/arcadispw01/garrett.brenke/d0152089/LUC-105889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Estim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PLAN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ASSEMBLY, TYPE 1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STANDARD LID ASSEMBLY, TYPE 2</v>
          </cell>
          <cell r="G7397">
            <v>0</v>
          </cell>
        </row>
        <row r="7398">
          <cell r="A7398" t="str">
            <v>809E02008</v>
          </cell>
          <cell r="C7398" t="str">
            <v>EACH</v>
          </cell>
          <cell r="D7398" t="str">
            <v>48" ITS PULL BOX WITH PAD AND HINGED LID ASSEMBLY, TYPE 1</v>
          </cell>
          <cell r="G7398">
            <v>0</v>
          </cell>
        </row>
        <row r="7399">
          <cell r="A7399" t="str">
            <v>809E02010</v>
          </cell>
          <cell r="C7399" t="str">
            <v>EACH</v>
          </cell>
          <cell r="D7399" t="str">
            <v>48" ITS PULL BOX WITH PAD AND HINGED LID ASSEMBLY, TYPE 2</v>
          </cell>
          <cell r="G7399">
            <v>0</v>
          </cell>
        </row>
        <row r="7400">
          <cell r="A7400" t="str">
            <v>809E20000</v>
          </cell>
          <cell r="C7400" t="str">
            <v>FT</v>
          </cell>
          <cell r="D7400" t="str">
            <v>MICRO-DUCT PATHWAY, 1 CELL 14/10</v>
          </cell>
          <cell r="G7400">
            <v>0</v>
          </cell>
        </row>
        <row r="7401">
          <cell r="A7401" t="str">
            <v>809E20010</v>
          </cell>
          <cell r="C7401" t="str">
            <v>FT</v>
          </cell>
          <cell r="D7401" t="str">
            <v>MICRO-DUCT PATHWAY, 2 CELL 14/10</v>
          </cell>
          <cell r="G7401">
            <v>0</v>
          </cell>
        </row>
        <row r="7402">
          <cell r="A7402" t="str">
            <v>809E20020</v>
          </cell>
          <cell r="C7402" t="str">
            <v>FT</v>
          </cell>
          <cell r="D7402" t="str">
            <v>MICRO-DUCT PATHWAY, 4 CELL 14/10</v>
          </cell>
          <cell r="G7402">
            <v>0</v>
          </cell>
        </row>
        <row r="7403">
          <cell r="A7403" t="str">
            <v>809E20030</v>
          </cell>
          <cell r="C7403" t="str">
            <v>FT</v>
          </cell>
          <cell r="D7403" t="str">
            <v>MICRO-DUCT PATHWAY, 7 CELL 14/10</v>
          </cell>
          <cell r="G7403">
            <v>0</v>
          </cell>
        </row>
        <row r="7404">
          <cell r="A7404" t="str">
            <v>809E20100</v>
          </cell>
          <cell r="C7404" t="str">
            <v>FT</v>
          </cell>
          <cell r="D7404" t="str">
            <v>MICRO-DUCT PATHWAY, 1 CELL 22/16</v>
          </cell>
          <cell r="G7404">
            <v>0</v>
          </cell>
        </row>
        <row r="7405">
          <cell r="A7405" t="str">
            <v>809E20110</v>
          </cell>
          <cell r="C7405" t="str">
            <v>FT</v>
          </cell>
          <cell r="D7405" t="str">
            <v>MICRO-DUCT PATHWAY, 2 CELL 22/16</v>
          </cell>
          <cell r="G7405">
            <v>0</v>
          </cell>
        </row>
        <row r="7406">
          <cell r="A7406" t="str">
            <v>809E20120</v>
          </cell>
          <cell r="C7406" t="str">
            <v>FT</v>
          </cell>
          <cell r="D7406" t="str">
            <v>MICRO-DUCT PATHWAY, 4 CELL 22/16</v>
          </cell>
          <cell r="G7406">
            <v>0</v>
          </cell>
        </row>
        <row r="7407">
          <cell r="A7407" t="str">
            <v>809E20130</v>
          </cell>
          <cell r="C7407" t="str">
            <v>FT</v>
          </cell>
          <cell r="D7407" t="str">
            <v>MICRO-DUCT PATHWAY, 7 CELL 22/16</v>
          </cell>
          <cell r="G7407">
            <v>0</v>
          </cell>
        </row>
        <row r="7408">
          <cell r="A7408" t="str">
            <v>809E21000</v>
          </cell>
          <cell r="C7408" t="str">
            <v>FT</v>
          </cell>
          <cell r="D7408" t="str">
            <v>MICRO-DUCT PATHWAY, HYBRID, 3 – 14/10 AND 3 – 1.25 IN</v>
          </cell>
          <cell r="G7408">
            <v>0</v>
          </cell>
        </row>
        <row r="7409">
          <cell r="A7409" t="str">
            <v>809E22000</v>
          </cell>
          <cell r="C7409" t="str">
            <v>FT</v>
          </cell>
          <cell r="D7409" t="str">
            <v>MICRO-DUCT PATHWAY, JACKED OR DRILLED</v>
          </cell>
          <cell r="F7409" t="str">
            <v>SPECIFY SIZE</v>
          </cell>
          <cell r="G7409">
            <v>1</v>
          </cell>
        </row>
        <row r="7410">
          <cell r="A7410" t="str">
            <v>809E23000</v>
          </cell>
          <cell r="C7410" t="str">
            <v>FT</v>
          </cell>
          <cell r="D7410" t="str">
            <v>MICRO-DUCT INNERDUCT, 10/8</v>
          </cell>
          <cell r="G7410">
            <v>0</v>
          </cell>
        </row>
        <row r="7411">
          <cell r="A7411" t="str">
            <v>809E23100</v>
          </cell>
          <cell r="C7411" t="str">
            <v>FT</v>
          </cell>
          <cell r="D7411" t="str">
            <v>MICRO-DUCT INNERDUCT, 14/10</v>
          </cell>
          <cell r="G7411">
            <v>0</v>
          </cell>
        </row>
        <row r="7412">
          <cell r="A7412" t="str">
            <v>809E23200</v>
          </cell>
          <cell r="C7412" t="str">
            <v>FT</v>
          </cell>
          <cell r="D7412" t="str">
            <v>MICRO-DUCT INNERDUCT, 22/16</v>
          </cell>
          <cell r="G7412">
            <v>0</v>
          </cell>
        </row>
        <row r="7413">
          <cell r="A7413" t="str">
            <v>809E24000</v>
          </cell>
          <cell r="C7413" t="str">
            <v>FT</v>
          </cell>
          <cell r="D7413" t="str">
            <v>CONDUIT, MULTICELL, JACKED OR DRILLED</v>
          </cell>
          <cell r="F7413" t="str">
            <v>SPECIFY SIZE</v>
          </cell>
          <cell r="G7413">
            <v>1</v>
          </cell>
        </row>
        <row r="7414">
          <cell r="A7414" t="str">
            <v>809E24500</v>
          </cell>
          <cell r="C7414" t="str">
            <v>FT</v>
          </cell>
          <cell r="D7414" t="str">
            <v>CONDUIT, 4", MULTICELL, HDPE WITH 4 – 1” INNERDUCTS</v>
          </cell>
          <cell r="G7414">
            <v>0</v>
          </cell>
        </row>
        <row r="7415">
          <cell r="A7415" t="str">
            <v>809E24510</v>
          </cell>
          <cell r="C7415" t="str">
            <v>FT</v>
          </cell>
          <cell r="D7415" t="str">
            <v>CONDUIT, 2", MULTICELL, WITH 4 – 10/8MM INNERDUCTS</v>
          </cell>
          <cell r="G7415">
            <v>0</v>
          </cell>
        </row>
        <row r="7416">
          <cell r="A7416" t="str">
            <v>809E25000</v>
          </cell>
          <cell r="C7416" t="str">
            <v>FT</v>
          </cell>
          <cell r="D7416" t="str">
            <v>CONDUIT, MULTICELL, MISC.:</v>
          </cell>
          <cell r="F7416" t="str">
            <v>ADD SUPPLEMENTAL DESCRIPTION</v>
          </cell>
          <cell r="G7416">
            <v>1</v>
          </cell>
        </row>
        <row r="7417">
          <cell r="A7417" t="str">
            <v>809E60000</v>
          </cell>
          <cell r="C7417" t="str">
            <v>EACH</v>
          </cell>
          <cell r="D7417" t="str">
            <v>CCTV IP-CAMERA SYSTEM, PTZ</v>
          </cell>
          <cell r="G7417">
            <v>0</v>
          </cell>
        </row>
        <row r="7418">
          <cell r="A7418" t="str">
            <v>809E60001</v>
          </cell>
          <cell r="C7418" t="str">
            <v>EACH</v>
          </cell>
          <cell r="D7418" t="str">
            <v>CCTV IP-CAMERA SYSTEM, PTZ, AS PER PLAN</v>
          </cell>
          <cell r="G7418">
            <v>0</v>
          </cell>
        </row>
        <row r="7419">
          <cell r="A7419" t="str">
            <v>809E60010</v>
          </cell>
          <cell r="C7419" t="str">
            <v>EACH</v>
          </cell>
          <cell r="D7419" t="str">
            <v>CCTV IP-CAMERA SYSTEM, WALL/TUNNEL</v>
          </cell>
          <cell r="G7419">
            <v>0</v>
          </cell>
        </row>
        <row r="7420">
          <cell r="A7420" t="str">
            <v>809E60020</v>
          </cell>
          <cell r="C7420" t="str">
            <v>DAY</v>
          </cell>
          <cell r="D7420" t="str">
            <v>CCTV IP-CAMERA SYSTEM, PORTABLE</v>
          </cell>
          <cell r="F7420" t="str">
            <v>CHECK UNIT OF MEASURE</v>
          </cell>
          <cell r="G7420">
            <v>0</v>
          </cell>
        </row>
        <row r="7421">
          <cell r="A7421" t="str">
            <v>809E60030</v>
          </cell>
          <cell r="C7421" t="str">
            <v>EACH</v>
          </cell>
          <cell r="D7421" t="str">
            <v>CCTV IP-CAMERA SYSTEM, ENHANCED</v>
          </cell>
          <cell r="G7421">
            <v>0</v>
          </cell>
        </row>
        <row r="7422">
          <cell r="A7422" t="str">
            <v>809E60040</v>
          </cell>
          <cell r="C7422" t="str">
            <v>EACH</v>
          </cell>
          <cell r="D7422" t="str">
            <v>CCTV IP-CAMERA SYSTEM, QUAD MULTI-VIEW FIXED WITH PTZ</v>
          </cell>
          <cell r="G7422">
            <v>0</v>
          </cell>
        </row>
        <row r="7423">
          <cell r="A7423" t="str">
            <v>809E60050</v>
          </cell>
          <cell r="C7423" t="str">
            <v>EACH</v>
          </cell>
          <cell r="D7423" t="str">
            <v>CCTV IP-CAMERA SYSTEM, MULTI-VIEW</v>
          </cell>
          <cell r="G7423">
            <v>0</v>
          </cell>
        </row>
        <row r="7424">
          <cell r="A7424" t="str">
            <v>809E60060</v>
          </cell>
          <cell r="C7424" t="str">
            <v>EACH</v>
          </cell>
          <cell r="D7424" t="str">
            <v>CCTV IP-CAMERA SYSTEM, FIXED-VIEW</v>
          </cell>
          <cell r="G7424">
            <v>0</v>
          </cell>
        </row>
        <row r="7425">
          <cell r="A7425" t="str">
            <v>809E60070</v>
          </cell>
          <cell r="C7425" t="str">
            <v>EACH</v>
          </cell>
          <cell r="D7425" t="str">
            <v>CCTV IP-CAMERA SYSTEM, WRONG WAY DETECTION</v>
          </cell>
          <cell r="G7425">
            <v>0</v>
          </cell>
        </row>
        <row r="7426">
          <cell r="A7426" t="str">
            <v>809E61002</v>
          </cell>
          <cell r="C7426" t="str">
            <v>EACH</v>
          </cell>
          <cell r="D7426" t="str">
            <v>CCTV CONCRETE POLE, 70 FEET</v>
          </cell>
          <cell r="G7426">
            <v>0</v>
          </cell>
        </row>
        <row r="7427">
          <cell r="A7427" t="str">
            <v>809E61012</v>
          </cell>
          <cell r="C7427" t="str">
            <v>EACH</v>
          </cell>
          <cell r="D7427" t="str">
            <v>CCTV CONCRETE POLE, 50 FEET</v>
          </cell>
          <cell r="G7427">
            <v>0</v>
          </cell>
        </row>
        <row r="7428">
          <cell r="A7428" t="str">
            <v>809E61050</v>
          </cell>
          <cell r="C7428" t="str">
            <v>EACH</v>
          </cell>
          <cell r="D7428" t="str">
            <v>CCTV STEEL POLE, 50 FEET</v>
          </cell>
          <cell r="G7428">
            <v>0</v>
          </cell>
        </row>
        <row r="7429">
          <cell r="A7429" t="str">
            <v>809E61070</v>
          </cell>
          <cell r="C7429" t="str">
            <v>EACH</v>
          </cell>
          <cell r="D7429" t="str">
            <v>CCTV STEEL POLE, 70 FEET</v>
          </cell>
          <cell r="G7429">
            <v>0</v>
          </cell>
        </row>
        <row r="7430">
          <cell r="A7430" t="str">
            <v>809E61090</v>
          </cell>
          <cell r="C7430" t="str">
            <v>EACH</v>
          </cell>
          <cell r="D7430" t="str">
            <v>CCTV LOWERING UNIT</v>
          </cell>
          <cell r="G7430">
            <v>0</v>
          </cell>
        </row>
        <row r="7431">
          <cell r="A7431" t="str">
            <v>809E61100</v>
          </cell>
          <cell r="C7431" t="str">
            <v>EACH</v>
          </cell>
          <cell r="D7431" t="str">
            <v>CCTV LOWERING UNIT, INSTALLATION ONLY</v>
          </cell>
          <cell r="G7431">
            <v>0</v>
          </cell>
        </row>
        <row r="7432">
          <cell r="A7432" t="str">
            <v>809E62990</v>
          </cell>
          <cell r="C7432" t="str">
            <v>EACH</v>
          </cell>
          <cell r="D7432" t="str">
            <v>DYNAMIC MESSAGE SIGN (DMS), FULL COLOR</v>
          </cell>
          <cell r="G7432">
            <v>0</v>
          </cell>
        </row>
        <row r="7433">
          <cell r="A7433" t="str">
            <v>809E63000</v>
          </cell>
          <cell r="C7433" t="str">
            <v>EACH</v>
          </cell>
          <cell r="D7433" t="str">
            <v>DYNAMIC MESSAGE SIGN (DMS), FULL-SIZE WALK-IN</v>
          </cell>
          <cell r="G7433">
            <v>0</v>
          </cell>
        </row>
        <row r="7434">
          <cell r="A7434" t="str">
            <v>809E63001</v>
          </cell>
          <cell r="C7434" t="str">
            <v>EACH</v>
          </cell>
          <cell r="D7434" t="str">
            <v>DYNAMIC MESSAGE SIGN (DMS), FULL-SIZE WALK-IN, AS PER PLAN</v>
          </cell>
          <cell r="G7434">
            <v>0</v>
          </cell>
        </row>
        <row r="7435">
          <cell r="A7435" t="str">
            <v>809E63010</v>
          </cell>
          <cell r="C7435" t="str">
            <v>EACH</v>
          </cell>
          <cell r="D7435" t="str">
            <v>DYNAMIC MESSAGE SIGN (DMS), FRONT-ACCESS</v>
          </cell>
          <cell r="G7435">
            <v>0</v>
          </cell>
        </row>
        <row r="7436">
          <cell r="A7436" t="str">
            <v>809E63020</v>
          </cell>
          <cell r="C7436" t="str">
            <v>EACH</v>
          </cell>
          <cell r="D7436" t="str">
            <v>DESTINATION DYNAMIC MESSAGE SIGN (DDMS), FREEWAY - TWO-LINE</v>
          </cell>
          <cell r="G7436">
            <v>0</v>
          </cell>
        </row>
        <row r="7437">
          <cell r="A7437" t="str">
            <v>809E63030</v>
          </cell>
          <cell r="C7437" t="str">
            <v>EACH</v>
          </cell>
          <cell r="D7437" t="str">
            <v>DESTINATION DYNAMIC MESSAGE SIGN (DDMS), FREEWAY - THREE-LINE</v>
          </cell>
          <cell r="G7437">
            <v>0</v>
          </cell>
        </row>
        <row r="7438">
          <cell r="A7438" t="str">
            <v>809E63040</v>
          </cell>
          <cell r="C7438" t="str">
            <v>EACH</v>
          </cell>
          <cell r="D7438" t="str">
            <v>DESTINATION DYNAMIC MESSAGE SIGN (DDMS), ARTERIAL - TWO-LINE</v>
          </cell>
          <cell r="G7438">
            <v>0</v>
          </cell>
        </row>
        <row r="7439">
          <cell r="A7439" t="str">
            <v>809E63050</v>
          </cell>
          <cell r="C7439" t="str">
            <v>EACH</v>
          </cell>
          <cell r="D7439" t="str">
            <v>DESTINATION DYNAMIC MESSAGE SIGN (DDMS), ARTERIAL - THREE-LINE</v>
          </cell>
          <cell r="G7439">
            <v>0</v>
          </cell>
        </row>
        <row r="7440">
          <cell r="A7440" t="str">
            <v>809E64500</v>
          </cell>
          <cell r="C7440" t="str">
            <v>EACH</v>
          </cell>
          <cell r="D7440" t="str">
            <v>HIGH-SPEED ETHERNET RADIO</v>
          </cell>
          <cell r="G7440">
            <v>0</v>
          </cell>
        </row>
        <row r="7441">
          <cell r="A7441" t="str">
            <v>809E64550</v>
          </cell>
          <cell r="C7441" t="str">
            <v>FT</v>
          </cell>
          <cell r="D7441" t="str">
            <v>ETHERNET CABLE, OUTDOOR-RATED</v>
          </cell>
          <cell r="G7441">
            <v>0</v>
          </cell>
        </row>
        <row r="7442">
          <cell r="A7442" t="str">
            <v>809E65000</v>
          </cell>
          <cell r="C7442" t="str">
            <v>EACH</v>
          </cell>
          <cell r="D7442" t="str">
            <v>ITS CABINET - GROUND MOUNTED</v>
          </cell>
          <cell r="G7442">
            <v>0</v>
          </cell>
        </row>
        <row r="7443">
          <cell r="A7443" t="str">
            <v>809E65001</v>
          </cell>
          <cell r="C7443" t="str">
            <v>EACH</v>
          </cell>
          <cell r="D7443" t="str">
            <v>ITS CABINET - GROUND MOUNTED, AS PER PLAN</v>
          </cell>
          <cell r="G7443">
            <v>0</v>
          </cell>
        </row>
        <row r="7444">
          <cell r="A7444" t="str">
            <v>809E65010</v>
          </cell>
          <cell r="C7444" t="str">
            <v>EACH</v>
          </cell>
          <cell r="D7444" t="str">
            <v>ITS CABINET - POLE MOUNTED</v>
          </cell>
          <cell r="G7444">
            <v>0</v>
          </cell>
        </row>
        <row r="7445">
          <cell r="A7445" t="str">
            <v>809E65011</v>
          </cell>
          <cell r="C7445" t="str">
            <v>EACH</v>
          </cell>
          <cell r="D7445" t="str">
            <v>ITS CABINET - POLE MOUNTED, AS PER PLAN</v>
          </cell>
          <cell r="G7445">
            <v>0</v>
          </cell>
        </row>
        <row r="7446">
          <cell r="A7446" t="str">
            <v>809E65020</v>
          </cell>
          <cell r="C7446" t="str">
            <v>EACH</v>
          </cell>
          <cell r="D7446" t="str">
            <v>ITS CABINET - POWER DISTRIBUTION CABINET (PDC)</v>
          </cell>
          <cell r="G7446">
            <v>0</v>
          </cell>
        </row>
        <row r="7447">
          <cell r="A7447" t="str">
            <v>809E65030</v>
          </cell>
          <cell r="C7447" t="str">
            <v>EACH</v>
          </cell>
          <cell r="D7447" t="str">
            <v>ITS CABINET - RAMP METER</v>
          </cell>
          <cell r="G7447">
            <v>0</v>
          </cell>
        </row>
        <row r="7448">
          <cell r="A7448" t="str">
            <v>809E65040</v>
          </cell>
          <cell r="C7448" t="str">
            <v>EACH</v>
          </cell>
          <cell r="D7448" t="str">
            <v>ITS CABINET - DMS</v>
          </cell>
          <cell r="G7448">
            <v>0</v>
          </cell>
        </row>
        <row r="7449">
          <cell r="A7449" t="str">
            <v>809E65100</v>
          </cell>
          <cell r="C7449" t="str">
            <v>EACH</v>
          </cell>
          <cell r="D7449" t="str">
            <v>STEP-DOWN TRANSFORMER, 3KVA</v>
          </cell>
          <cell r="G7449">
            <v>0</v>
          </cell>
        </row>
        <row r="7450">
          <cell r="A7450" t="str">
            <v>809E65110</v>
          </cell>
          <cell r="C7450" t="str">
            <v>EACH</v>
          </cell>
          <cell r="D7450" t="str">
            <v>STEP-DOWN TRANSFORMER, 7.5KVA</v>
          </cell>
          <cell r="G7450">
            <v>0</v>
          </cell>
        </row>
        <row r="7451">
          <cell r="A7451" t="str">
            <v>809E65990</v>
          </cell>
          <cell r="C7451" t="str">
            <v>EACH</v>
          </cell>
          <cell r="D7451" t="str">
            <v>ITS DEVICE, MISC.:</v>
          </cell>
          <cell r="F7451" t="str">
            <v>ADD SUPPLEMENTAL DESCRIPTION</v>
          </cell>
          <cell r="G7451">
            <v>1</v>
          </cell>
        </row>
        <row r="7452">
          <cell r="A7452" t="str">
            <v>809E66000</v>
          </cell>
          <cell r="C7452" t="str">
            <v>EACH</v>
          </cell>
          <cell r="D7452" t="str">
            <v>CLOSED LOOP ARTERIAL TRAFFIC SIGNAL SYSTEM</v>
          </cell>
          <cell r="G7452">
            <v>0</v>
          </cell>
        </row>
        <row r="7453">
          <cell r="A7453" t="str">
            <v>809E66010</v>
          </cell>
          <cell r="C7453" t="str">
            <v>EACH</v>
          </cell>
          <cell r="D7453" t="str">
            <v>CENTRALLY CONTROLLED ARTERIAL TRAFFIC SIGNAL SYSTEM</v>
          </cell>
          <cell r="G7453">
            <v>0</v>
          </cell>
        </row>
        <row r="7454">
          <cell r="A7454" t="str">
            <v>809E66020</v>
          </cell>
          <cell r="C7454" t="str">
            <v>EACH</v>
          </cell>
          <cell r="D7454" t="str">
            <v>HIGHWAY RAIL / TRAFFIC SIGNAL PRE-EMPTION</v>
          </cell>
          <cell r="G7454">
            <v>0</v>
          </cell>
        </row>
        <row r="7455">
          <cell r="A7455" t="str">
            <v>809E66030</v>
          </cell>
          <cell r="C7455" t="str">
            <v>EACH</v>
          </cell>
          <cell r="D7455" t="str">
            <v>TRAFFIC SIGNAL SYSTEM WITH EMERGENCY VEHICLE PRE-EMPTION</v>
          </cell>
          <cell r="G7455">
            <v>0</v>
          </cell>
        </row>
        <row r="7456">
          <cell r="A7456" t="str">
            <v>809E66040</v>
          </cell>
          <cell r="C7456" t="str">
            <v>EACH</v>
          </cell>
          <cell r="D7456" t="str">
            <v>TRAFFIC SIGNAL SYSTEM WITH TRANSIT PRIORITY</v>
          </cell>
          <cell r="G7456">
            <v>0</v>
          </cell>
        </row>
        <row r="7457">
          <cell r="A7457" t="str">
            <v>809E66050</v>
          </cell>
          <cell r="C7457" t="str">
            <v>EACH</v>
          </cell>
          <cell r="D7457" t="str">
            <v>ADAPTIVE TRAFFIC SIGNAL CONTROL SYSTEM</v>
          </cell>
          <cell r="G7457">
            <v>0</v>
          </cell>
        </row>
        <row r="7458">
          <cell r="A7458" t="str">
            <v>809E67050</v>
          </cell>
          <cell r="C7458" t="str">
            <v>EACH</v>
          </cell>
          <cell r="D7458" t="str">
            <v>RAMP METER TRAINING</v>
          </cell>
          <cell r="G7458">
            <v>0</v>
          </cell>
        </row>
        <row r="7459">
          <cell r="A7459" t="str">
            <v>809E68900</v>
          </cell>
          <cell r="C7459" t="str">
            <v>EACH</v>
          </cell>
          <cell r="D7459" t="str">
            <v>SIDE-FIRED RADAR DETECTOR</v>
          </cell>
          <cell r="G7459">
            <v>0</v>
          </cell>
        </row>
        <row r="7460">
          <cell r="A7460" t="str">
            <v>809E69000</v>
          </cell>
          <cell r="C7460" t="str">
            <v>EACH</v>
          </cell>
          <cell r="D7460" t="str">
            <v>ADVANCE RADAR DETECTION</v>
          </cell>
          <cell r="G7460">
            <v>0</v>
          </cell>
        </row>
        <row r="7461">
          <cell r="A7461" t="str">
            <v>809E69001</v>
          </cell>
          <cell r="C7461" t="str">
            <v>EACH</v>
          </cell>
          <cell r="D7461" t="str">
            <v>ADVANCE RADAR DETECTION, AS PER PLAN</v>
          </cell>
          <cell r="G7461">
            <v>0</v>
          </cell>
        </row>
        <row r="7462">
          <cell r="A7462" t="str">
            <v>809E69100</v>
          </cell>
          <cell r="C7462" t="str">
            <v>EACH</v>
          </cell>
          <cell r="D7462" t="str">
            <v>STOP LINE RADAR DETECTION</v>
          </cell>
          <cell r="G7462">
            <v>0</v>
          </cell>
        </row>
        <row r="7463">
          <cell r="A7463" t="str">
            <v>809E69101</v>
          </cell>
          <cell r="C7463" t="str">
            <v>EACH</v>
          </cell>
          <cell r="D7463" t="str">
            <v>STOP LINE RADAR DETECTION, AS PER PLAN</v>
          </cell>
          <cell r="G7463">
            <v>0</v>
          </cell>
        </row>
        <row r="7464">
          <cell r="A7464" t="str">
            <v>809E69110</v>
          </cell>
          <cell r="C7464" t="str">
            <v>EACH</v>
          </cell>
          <cell r="D7464" t="str">
            <v>COMBINED RADAR DETECTION</v>
          </cell>
          <cell r="G7464">
            <v>0</v>
          </cell>
        </row>
        <row r="7465">
          <cell r="A7465" t="str">
            <v>809E69122</v>
          </cell>
          <cell r="C7465" t="str">
            <v>EACH</v>
          </cell>
          <cell r="D7465" t="str">
            <v>ATC CONTROLLER</v>
          </cell>
          <cell r="G7465">
            <v>0</v>
          </cell>
        </row>
        <row r="7466">
          <cell r="A7466" t="str">
            <v>809E69123</v>
          </cell>
          <cell r="C7466" t="str">
            <v>EACH</v>
          </cell>
          <cell r="D7466" t="str">
            <v>ATC CONTROLLER, AS PER PLAN</v>
          </cell>
          <cell r="G7466">
            <v>0</v>
          </cell>
        </row>
        <row r="7467">
          <cell r="A7467" t="str">
            <v>809E69130</v>
          </cell>
          <cell r="C7467" t="str">
            <v>EACH</v>
          </cell>
          <cell r="D7467" t="str">
            <v>WRONG WAY DETECTION SYSTEM</v>
          </cell>
          <cell r="G7467">
            <v>0</v>
          </cell>
        </row>
        <row r="7468">
          <cell r="A7468" t="str">
            <v>809E69200</v>
          </cell>
          <cell r="C7468" t="str">
            <v>EACH</v>
          </cell>
          <cell r="D7468" t="str">
            <v>EMERGENCY VEHICLE PREEMPTION</v>
          </cell>
          <cell r="G7468">
            <v>0</v>
          </cell>
        </row>
        <row r="7469">
          <cell r="A7469" t="str">
            <v>809E69201</v>
          </cell>
          <cell r="C7469" t="str">
            <v>EACH</v>
          </cell>
          <cell r="D7469" t="str">
            <v>EMERGENCY VEHICLE PREEMPTION, AS PER PLAN</v>
          </cell>
          <cell r="G7469">
            <v>0</v>
          </cell>
        </row>
        <row r="7470">
          <cell r="A7470" t="str">
            <v>809E69210</v>
          </cell>
          <cell r="C7470" t="str">
            <v>EACH</v>
          </cell>
          <cell r="D7470" t="str">
            <v>PREEMPT RECEIVING UNIT</v>
          </cell>
          <cell r="G7470">
            <v>0</v>
          </cell>
        </row>
        <row r="7471">
          <cell r="A7471" t="str">
            <v>809E69211</v>
          </cell>
          <cell r="C7471" t="str">
            <v>EACH</v>
          </cell>
          <cell r="D7471" t="str">
            <v>PREEMPT RECEIVING UNIT, AS PER PLAN</v>
          </cell>
          <cell r="G7471">
            <v>0</v>
          </cell>
        </row>
        <row r="7472">
          <cell r="A7472" t="str">
            <v>809E69220</v>
          </cell>
          <cell r="C7472" t="str">
            <v>FT</v>
          </cell>
          <cell r="D7472" t="str">
            <v>PREEMPT DETECTOR CABLE</v>
          </cell>
          <cell r="G7472">
            <v>0</v>
          </cell>
        </row>
        <row r="7473">
          <cell r="A7473" t="str">
            <v>809E69221</v>
          </cell>
          <cell r="C7473" t="str">
            <v>FT</v>
          </cell>
          <cell r="D7473" t="str">
            <v>PREEMPT DETECTOR CABLE, AS PER PLAN</v>
          </cell>
          <cell r="G7473">
            <v>0</v>
          </cell>
        </row>
        <row r="7474">
          <cell r="A7474" t="str">
            <v>809E69230</v>
          </cell>
          <cell r="C7474" t="str">
            <v>EACH</v>
          </cell>
          <cell r="D7474" t="str">
            <v>PREEMPT PHASE SELECTOR</v>
          </cell>
          <cell r="G7474">
            <v>0</v>
          </cell>
        </row>
        <row r="7475">
          <cell r="A7475" t="str">
            <v>809E69231</v>
          </cell>
          <cell r="C7475" t="str">
            <v>EACH</v>
          </cell>
          <cell r="D7475" t="str">
            <v>PREEMPT PHASE SELECTOR, AS PER PLAN</v>
          </cell>
          <cell r="G7475">
            <v>0</v>
          </cell>
        </row>
        <row r="7476">
          <cell r="A7476" t="str">
            <v>809E69240</v>
          </cell>
          <cell r="C7476" t="str">
            <v>EACH</v>
          </cell>
          <cell r="D7476" t="str">
            <v>PREEMPT CONFIRMATION LIGHT</v>
          </cell>
          <cell r="G7476">
            <v>0</v>
          </cell>
        </row>
        <row r="7477">
          <cell r="A7477" t="str">
            <v>809E69241</v>
          </cell>
          <cell r="C7477" t="str">
            <v>EACH</v>
          </cell>
          <cell r="D7477" t="str">
            <v>PREEMPT CONFIRMATION LIGHT, AS PER PLAN</v>
          </cell>
          <cell r="G7477">
            <v>0</v>
          </cell>
        </row>
        <row r="7478">
          <cell r="A7478" t="str">
            <v>809E70000</v>
          </cell>
          <cell r="C7478" t="str">
            <v>LS</v>
          </cell>
          <cell r="D7478" t="str">
            <v>MAINTAINING ITS DURING CONSTRUCTION</v>
          </cell>
          <cell r="G7478">
            <v>0</v>
          </cell>
        </row>
        <row r="7479">
          <cell r="A7479" t="str">
            <v>809E70050</v>
          </cell>
          <cell r="C7479" t="str">
            <v>LS</v>
          </cell>
          <cell r="D7479" t="str">
            <v>AS-BUILT CONSTRUCTION PLANS</v>
          </cell>
          <cell r="G7479">
            <v>0</v>
          </cell>
        </row>
        <row r="7480">
          <cell r="A7480" t="str">
            <v>809E70100</v>
          </cell>
          <cell r="C7480" t="str">
            <v>LS</v>
          </cell>
          <cell r="D7480" t="str">
            <v>TRAINING</v>
          </cell>
          <cell r="G7480">
            <v>0</v>
          </cell>
        </row>
        <row r="7481">
          <cell r="A7481" t="str">
            <v>809E99000</v>
          </cell>
          <cell r="B7481" t="str">
            <v>Y</v>
          </cell>
          <cell r="C7481" t="str">
            <v>LS</v>
          </cell>
          <cell r="D7481" t="str">
            <v>SPECIAL - ITS</v>
          </cell>
          <cell r="F7481" t="str">
            <v>DESIGN BUILD PROJECTS ONLY</v>
          </cell>
          <cell r="G7481">
            <v>0</v>
          </cell>
        </row>
        <row r="7482">
          <cell r="A7482" t="str">
            <v>810E00100</v>
          </cell>
          <cell r="C7482" t="str">
            <v>EACH</v>
          </cell>
          <cell r="D7482" t="str">
            <v>VITAL INDUCTIVE LOOP PROCESSOR SYSTEM</v>
          </cell>
          <cell r="G7482">
            <v>0</v>
          </cell>
        </row>
        <row r="7483">
          <cell r="A7483" t="str">
            <v>810E00101</v>
          </cell>
          <cell r="C7483" t="str">
            <v>EACH</v>
          </cell>
          <cell r="D7483" t="str">
            <v>VITAL INDUCTIVE LOOP PROCESSOR SYSTEM, AS PER PLAN</v>
          </cell>
          <cell r="G7483">
            <v>0</v>
          </cell>
        </row>
        <row r="7484">
          <cell r="A7484" t="str">
            <v>811E10000</v>
          </cell>
          <cell r="C7484" t="str">
            <v>EACH</v>
          </cell>
          <cell r="D7484" t="str">
            <v>GREEN UNINTERRUPTIBLE POWER SUPPLY (UPS)</v>
          </cell>
          <cell r="G7484">
            <v>0</v>
          </cell>
        </row>
        <row r="7485">
          <cell r="A7485" t="str">
            <v>811E10001</v>
          </cell>
          <cell r="C7485" t="str">
            <v>EACH</v>
          </cell>
          <cell r="D7485" t="str">
            <v>GREEN UNINTERRUPTIBLE POWER SUPPLY (UPS), AS PER PLAN</v>
          </cell>
          <cell r="G7485">
            <v>0</v>
          </cell>
        </row>
        <row r="7486">
          <cell r="A7486" t="str">
            <v>812E10000</v>
          </cell>
          <cell r="C7486" t="str">
            <v>EACH</v>
          </cell>
          <cell r="D7486" t="str">
            <v>PRECAST LIGHT POLE FOUNDATION</v>
          </cell>
          <cell r="G7486">
            <v>0</v>
          </cell>
        </row>
        <row r="7487">
          <cell r="A7487" t="str">
            <v>814E00010</v>
          </cell>
          <cell r="C7487" t="str">
            <v>EACH</v>
          </cell>
          <cell r="D7487" t="str">
            <v>INTERSTATE ELONGATED ROUTE SHIELD SYMBOL MARKING, TYPE B125</v>
          </cell>
          <cell r="G7487">
            <v>0</v>
          </cell>
        </row>
        <row r="7488">
          <cell r="A7488" t="str">
            <v>814E00012</v>
          </cell>
          <cell r="C7488" t="str">
            <v>EACH</v>
          </cell>
          <cell r="D7488" t="str">
            <v>US ROUTE SHIELD SYMBOL MARKING, TYPE B125</v>
          </cell>
          <cell r="G7488">
            <v>0</v>
          </cell>
        </row>
        <row r="7489">
          <cell r="A7489" t="str">
            <v>814E00014</v>
          </cell>
          <cell r="C7489" t="str">
            <v>EACH</v>
          </cell>
          <cell r="D7489" t="str">
            <v>STATE ROUTE SHIELD SYMBOL MARKING, TYPE B125</v>
          </cell>
          <cell r="G7489">
            <v>0</v>
          </cell>
        </row>
        <row r="7490">
          <cell r="A7490" t="str">
            <v>814E00016</v>
          </cell>
          <cell r="C7490" t="str">
            <v>EACH</v>
          </cell>
          <cell r="D7490" t="str">
            <v>CARDINAL DIRECTION (NORTH, SOUTH, WEST &amp; EAST) MARKING, TYPE B125</v>
          </cell>
          <cell r="G7490">
            <v>0</v>
          </cell>
        </row>
        <row r="7491">
          <cell r="A7491" t="str">
            <v>814E00018</v>
          </cell>
          <cell r="C7491" t="str">
            <v>EACH</v>
          </cell>
          <cell r="D7491" t="str">
            <v>REMOVAL OF PAVEMENT MARKING</v>
          </cell>
          <cell r="G7491">
            <v>0</v>
          </cell>
        </row>
        <row r="7492">
          <cell r="A7492" t="str">
            <v>814E00020</v>
          </cell>
          <cell r="C7492" t="str">
            <v>SF</v>
          </cell>
          <cell r="D7492" t="str">
            <v>REMOVAL OF PAVEMENT MARKING</v>
          </cell>
          <cell r="G7492">
            <v>0</v>
          </cell>
        </row>
        <row r="7493">
          <cell r="A7493" t="str">
            <v>815E30000</v>
          </cell>
          <cell r="C7493" t="str">
            <v>EACH</v>
          </cell>
          <cell r="D7493" t="str">
            <v>SPREAD SPECTRUM RADIO</v>
          </cell>
          <cell r="G7493">
            <v>0</v>
          </cell>
        </row>
        <row r="7494">
          <cell r="A7494" t="str">
            <v>815E30001</v>
          </cell>
          <cell r="C7494" t="str">
            <v>EACH</v>
          </cell>
          <cell r="D7494" t="str">
            <v>SPREAD SPECTRUM RADIO, AS PER PLAN</v>
          </cell>
          <cell r="G7494">
            <v>0</v>
          </cell>
        </row>
        <row r="7495">
          <cell r="A7495" t="str">
            <v>815E30100</v>
          </cell>
          <cell r="C7495" t="str">
            <v>LS</v>
          </cell>
          <cell r="D7495" t="str">
            <v>TRAINING FOR SPREAD SPECTRUM RADIO</v>
          </cell>
          <cell r="G7495">
            <v>0</v>
          </cell>
        </row>
        <row r="7496">
          <cell r="A7496" t="str">
            <v>816E30000</v>
          </cell>
          <cell r="C7496" t="str">
            <v>EACH</v>
          </cell>
          <cell r="D7496" t="str">
            <v>VIDEO DETECTION SYSTEM</v>
          </cell>
          <cell r="G7496">
            <v>0</v>
          </cell>
        </row>
        <row r="7497">
          <cell r="A7497" t="str">
            <v>816E30001</v>
          </cell>
          <cell r="C7497" t="str">
            <v>EACH</v>
          </cell>
          <cell r="D7497" t="str">
            <v>VIDEO DETECTION SYSTEM, AS PER PLAN</v>
          </cell>
          <cell r="G7497">
            <v>0</v>
          </cell>
        </row>
        <row r="7498">
          <cell r="A7498" t="str">
            <v>816E30100</v>
          </cell>
          <cell r="C7498" t="str">
            <v>LS</v>
          </cell>
          <cell r="D7498" t="str">
            <v>TRAINING FOR VIDEO DETECTION SYSTEM</v>
          </cell>
          <cell r="G7498">
            <v>0</v>
          </cell>
        </row>
        <row r="7499">
          <cell r="A7499" t="str">
            <v>818E30000</v>
          </cell>
          <cell r="C7499" t="str">
            <v>EACH</v>
          </cell>
          <cell r="D7499" t="str">
            <v>PROGRAMMABLE LOGIC CONTROLLER (PLC), (BASIC OR ADVANCED)</v>
          </cell>
          <cell r="G7499">
            <v>0</v>
          </cell>
        </row>
        <row r="7500">
          <cell r="A7500" t="str">
            <v>819E10000</v>
          </cell>
          <cell r="C7500" t="str">
            <v>EACH</v>
          </cell>
          <cell r="D7500" t="str">
            <v>RAILROAD PREEMPTION INTERFACE</v>
          </cell>
          <cell r="F7500" t="str">
            <v>LOCATION REQUIRED</v>
          </cell>
          <cell r="G7500">
            <v>1</v>
          </cell>
        </row>
        <row r="7501">
          <cell r="A7501" t="str">
            <v>819E10001</v>
          </cell>
          <cell r="C7501" t="str">
            <v>EACH</v>
          </cell>
          <cell r="D7501" t="str">
            <v>RAILROAD PREEMPTION INTERFACE, AS PER PLAN</v>
          </cell>
          <cell r="F7501" t="str">
            <v>LOCATION REQUIRED</v>
          </cell>
          <cell r="G7501">
            <v>1</v>
          </cell>
        </row>
        <row r="7502">
          <cell r="A7502" t="str">
            <v>820E10001</v>
          </cell>
          <cell r="C7502" t="str">
            <v>EACH</v>
          </cell>
          <cell r="D7502" t="str">
            <v>INSTRUMENTATION ENCLOSURE, AS PER PLAN</v>
          </cell>
          <cell r="F7502" t="str">
            <v>SEE SS820 FOR SUPP DESCRIPTION</v>
          </cell>
          <cell r="G7502">
            <v>1</v>
          </cell>
        </row>
        <row r="7503">
          <cell r="A7503" t="str">
            <v>822E10000</v>
          </cell>
          <cell r="C7503" t="str">
            <v>SY</v>
          </cell>
          <cell r="D7503" t="str">
            <v>HOT IN-PLACE RECYCLING, INTERMEDIATE COURSE</v>
          </cell>
          <cell r="G7503">
            <v>0</v>
          </cell>
        </row>
        <row r="7504">
          <cell r="A7504" t="str">
            <v>823E10000</v>
          </cell>
          <cell r="C7504" t="str">
            <v>CY</v>
          </cell>
          <cell r="D7504" t="str">
            <v>ASPHALT CONCRETE SURFACE COURSE, TYPE 1, (448)</v>
          </cell>
          <cell r="G7504">
            <v>0</v>
          </cell>
        </row>
        <row r="7505">
          <cell r="A7505" t="str">
            <v>823E15000</v>
          </cell>
          <cell r="C7505" t="str">
            <v>CY</v>
          </cell>
          <cell r="D7505" t="str">
            <v>ASPHALT CONCRETE INTERMEDIATE COURSE, TYPE 1, (448)</v>
          </cell>
          <cell r="G7505">
            <v>0</v>
          </cell>
        </row>
        <row r="7506">
          <cell r="A7506" t="str">
            <v>823E20000</v>
          </cell>
          <cell r="C7506" t="str">
            <v>CY</v>
          </cell>
          <cell r="D7506" t="str">
            <v>ASPHALT CONCRETE INTERMEDIATE COURSE, TYPE 2, (448)</v>
          </cell>
          <cell r="G7506">
            <v>0</v>
          </cell>
        </row>
        <row r="7507">
          <cell r="A7507" t="str">
            <v>823E40000</v>
          </cell>
          <cell r="C7507" t="str">
            <v>CY</v>
          </cell>
          <cell r="D7507" t="str">
            <v>ASPHALT CONCRETE SURFACE COURSE, TYPE 1, (449)</v>
          </cell>
          <cell r="G7507">
            <v>0</v>
          </cell>
        </row>
        <row r="7508">
          <cell r="A7508" t="str">
            <v>823E41000</v>
          </cell>
          <cell r="C7508" t="str">
            <v>CY</v>
          </cell>
          <cell r="D7508" t="str">
            <v>ASPHALT CONCRETE INTERMEDIATE COURSE, TYPE 1, (449)</v>
          </cell>
          <cell r="G7508">
            <v>0</v>
          </cell>
        </row>
        <row r="7509">
          <cell r="A7509" t="str">
            <v>823E42000</v>
          </cell>
          <cell r="C7509" t="str">
            <v>CY</v>
          </cell>
          <cell r="D7509" t="str">
            <v>ASPHALT CONCRETE INTERMEDIATE COURSE, TYPE 2, (449)</v>
          </cell>
          <cell r="G7509">
            <v>0</v>
          </cell>
        </row>
        <row r="7510">
          <cell r="A7510" t="str">
            <v>824E00010</v>
          </cell>
          <cell r="C7510" t="str">
            <v>LS</v>
          </cell>
          <cell r="D7510" t="str">
            <v>SYSTEM ANALYSIS</v>
          </cell>
          <cell r="G7510">
            <v>0</v>
          </cell>
        </row>
        <row r="7511">
          <cell r="A7511" t="str">
            <v>824E00011</v>
          </cell>
          <cell r="C7511" t="str">
            <v>LS</v>
          </cell>
          <cell r="D7511" t="str">
            <v>SYSTEM ANALYSIS, AS PER PLAN</v>
          </cell>
          <cell r="G7511">
            <v>0</v>
          </cell>
        </row>
        <row r="7512">
          <cell r="A7512" t="str">
            <v>826E10000</v>
          </cell>
          <cell r="C7512" t="str">
            <v>CY</v>
          </cell>
          <cell r="D7512" t="str">
            <v>ASPHALT CONCRETE SURFACE COURSE, TYPE 1, (448), FIBER TYPE A</v>
          </cell>
          <cell r="G7512">
            <v>0</v>
          </cell>
        </row>
        <row r="7513">
          <cell r="A7513" t="str">
            <v>826E10001</v>
          </cell>
          <cell r="C7513" t="str">
            <v>CY</v>
          </cell>
          <cell r="D7513" t="str">
            <v>ASPHALT CONCRETE SURFACE COURSE, TYPE 1, (448), FIBER TYPE A, AS PER PLAN</v>
          </cell>
          <cell r="G7513">
            <v>0</v>
          </cell>
        </row>
        <row r="7514">
          <cell r="A7514" t="str">
            <v>826E10020</v>
          </cell>
          <cell r="C7514" t="str">
            <v>CY</v>
          </cell>
          <cell r="D7514" t="str">
            <v>ASPHALT CONCRETE SURFACE COURSE, TYPE 1, (448), FIBER TYPE B</v>
          </cell>
          <cell r="G7514">
            <v>0</v>
          </cell>
        </row>
        <row r="7515">
          <cell r="A7515" t="str">
            <v>826E10021</v>
          </cell>
          <cell r="C7515" t="str">
            <v>CY</v>
          </cell>
          <cell r="D7515" t="str">
            <v>ASPHALT CONCRETE SURFACE COURSE, TYPE 1, (448), FIBER TYPE B, AS PER PLAN</v>
          </cell>
          <cell r="G7515">
            <v>0</v>
          </cell>
        </row>
        <row r="7516">
          <cell r="A7516" t="str">
            <v>826E10040</v>
          </cell>
          <cell r="C7516" t="str">
            <v>CY</v>
          </cell>
          <cell r="D7516" t="str">
            <v>ASPHALT CONCRETE SURFACE COURSE, TYPE 1, (448), FIBER TYPE C</v>
          </cell>
          <cell r="G7516">
            <v>0</v>
          </cell>
        </row>
        <row r="7517">
          <cell r="A7517" t="str">
            <v>826E10041</v>
          </cell>
          <cell r="C7517" t="str">
            <v>CY</v>
          </cell>
          <cell r="D7517" t="str">
            <v>ASPHALT CONCRETE SURFACE COURSE, TYPE 1, (448), FIBER TYPE C, AS PER PLAN</v>
          </cell>
          <cell r="G7517">
            <v>0</v>
          </cell>
        </row>
        <row r="7518">
          <cell r="A7518" t="str">
            <v>826E10300</v>
          </cell>
          <cell r="C7518" t="str">
            <v>CY</v>
          </cell>
          <cell r="D7518" t="str">
            <v>ASPHALT CONCRETE INTERMEDIATE COURSE, TYPE 2, (448), FIBER TYPE A</v>
          </cell>
          <cell r="G7518">
            <v>0</v>
          </cell>
        </row>
        <row r="7519">
          <cell r="A7519" t="str">
            <v>826E10301</v>
          </cell>
          <cell r="C7519" t="str">
            <v>CY</v>
          </cell>
          <cell r="D7519" t="str">
            <v>ASPHALT CONCRETE INTERMEDIATE COURSE, TYPE 2, (448), FIBER TYPE A, AS PER PLAN</v>
          </cell>
          <cell r="G7519">
            <v>0</v>
          </cell>
        </row>
        <row r="7520">
          <cell r="A7520" t="str">
            <v>826E10400</v>
          </cell>
          <cell r="C7520" t="str">
            <v>CY</v>
          </cell>
          <cell r="D7520" t="str">
            <v>ASPHALT CONCRETE INTERMEDIATE COURSE, TYPE 2, (448), FIBER TYPE B</v>
          </cell>
          <cell r="G7520">
            <v>0</v>
          </cell>
        </row>
        <row r="7521">
          <cell r="A7521" t="str">
            <v>826E10500</v>
          </cell>
          <cell r="C7521" t="str">
            <v>CY</v>
          </cell>
          <cell r="D7521" t="str">
            <v>ASPHALT CONCRETE INTERMEDIATE COURSE, TYPE 2, (448), FIBER TYPE C</v>
          </cell>
          <cell r="G7521">
            <v>0</v>
          </cell>
        </row>
        <row r="7522">
          <cell r="A7522" t="str">
            <v>826E10600</v>
          </cell>
          <cell r="C7522" t="str">
            <v>CY</v>
          </cell>
          <cell r="D7522" t="str">
            <v>ASPHALT CONCRETE SURFACE COURSE, 442 12.5MM, (448), FIBER TYPE A</v>
          </cell>
          <cell r="G7522">
            <v>0</v>
          </cell>
        </row>
        <row r="7523">
          <cell r="A7523" t="str">
            <v>826E10620</v>
          </cell>
          <cell r="C7523" t="str">
            <v>CY</v>
          </cell>
          <cell r="D7523" t="str">
            <v>ASPHALT CONCRETE SURFACE COURSE, 442 12.5MM, (448), FIBER TYPE B</v>
          </cell>
          <cell r="G7523">
            <v>0</v>
          </cell>
        </row>
        <row r="7524">
          <cell r="A7524" t="str">
            <v>826E10640</v>
          </cell>
          <cell r="C7524" t="str">
            <v>CY</v>
          </cell>
          <cell r="D7524" t="str">
            <v>ASPHALT CONCRETE SURFACE COURSE, 442 12.5MM, (448), FIBER TYPE C</v>
          </cell>
          <cell r="G7524">
            <v>0</v>
          </cell>
        </row>
        <row r="7525">
          <cell r="A7525" t="str">
            <v>826E10700</v>
          </cell>
          <cell r="C7525" t="str">
            <v>CY</v>
          </cell>
          <cell r="D7525" t="str">
            <v>ASPHALT CONCRETE INTERMEDIATE COURSE, 442 19MM, (448), FIBER TYPE A</v>
          </cell>
          <cell r="G7525">
            <v>0</v>
          </cell>
        </row>
        <row r="7526">
          <cell r="A7526" t="str">
            <v>826E10720</v>
          </cell>
          <cell r="C7526" t="str">
            <v>CY</v>
          </cell>
          <cell r="D7526" t="str">
            <v>ASPHALT CONCRETE INTERMEDIATE COURSE, 442 19MM, (448), FIBER TYPE B</v>
          </cell>
          <cell r="G7526">
            <v>0</v>
          </cell>
        </row>
        <row r="7527">
          <cell r="A7527" t="str">
            <v>826E10740</v>
          </cell>
          <cell r="C7527" t="str">
            <v>CY</v>
          </cell>
          <cell r="D7527" t="str">
            <v>ASPHALT CONCRETE INTERMEDIATE COURSE, 442 19MM, (448), FIBER TYPE C</v>
          </cell>
          <cell r="G7527">
            <v>0</v>
          </cell>
        </row>
        <row r="7528">
          <cell r="A7528" t="str">
            <v>826E20000</v>
          </cell>
          <cell r="C7528" t="str">
            <v>CY</v>
          </cell>
          <cell r="D7528" t="str">
            <v>ASPHALT CONCRETE, MISC.:</v>
          </cell>
          <cell r="F7528" t="str">
            <v>ADD SUPPLEMENTAL DESCRIPTION</v>
          </cell>
          <cell r="G7528">
            <v>1</v>
          </cell>
        </row>
        <row r="7529">
          <cell r="A7529" t="str">
            <v>826E30000</v>
          </cell>
          <cell r="C7529" t="str">
            <v>CY</v>
          </cell>
          <cell r="D7529" t="str">
            <v>ASPHALT CONCRETE SURFACE COURSE, TYPE 1, (449), FIBER TYPE A</v>
          </cell>
          <cell r="G7529">
            <v>0</v>
          </cell>
        </row>
        <row r="7530">
          <cell r="A7530" t="str">
            <v>826E30020</v>
          </cell>
          <cell r="C7530" t="str">
            <v>CY</v>
          </cell>
          <cell r="D7530" t="str">
            <v>ASPHALT CONCRETE SURFACE COURSE, TYPE 1, (449), FIBER TYPE B</v>
          </cell>
          <cell r="G7530">
            <v>0</v>
          </cell>
        </row>
        <row r="7531">
          <cell r="A7531" t="str">
            <v>826E30040</v>
          </cell>
          <cell r="C7531" t="str">
            <v>CY</v>
          </cell>
          <cell r="D7531" t="str">
            <v>ASPHALT CONCRETE SURFACE COURSE, TYPE 1, (449), FIBER TYPE C</v>
          </cell>
          <cell r="G7531">
            <v>0</v>
          </cell>
        </row>
        <row r="7532">
          <cell r="A7532" t="str">
            <v>826E30100</v>
          </cell>
          <cell r="C7532" t="str">
            <v>CY</v>
          </cell>
          <cell r="D7532" t="str">
            <v>ASPHALT CONCRETE INTERMEDIATE COURSE, TYPE 2, (449), FIBER TYPE A</v>
          </cell>
          <cell r="G7532">
            <v>0</v>
          </cell>
        </row>
        <row r="7533">
          <cell r="A7533" t="str">
            <v>826E30120</v>
          </cell>
          <cell r="C7533" t="str">
            <v>CY</v>
          </cell>
          <cell r="D7533" t="str">
            <v>ASPHALT CONCRETE INTERMEDIATE COURSE, TYPE 2, (449), FIBER TYPE B</v>
          </cell>
          <cell r="G7533">
            <v>0</v>
          </cell>
        </row>
        <row r="7534">
          <cell r="A7534" t="str">
            <v>826E30140</v>
          </cell>
          <cell r="C7534" t="str">
            <v>CY</v>
          </cell>
          <cell r="D7534" t="str">
            <v>ASPHALT CONCRETE INTERMEDIATE COURSE, TYPE 2, (449), FIBER TYPE C</v>
          </cell>
          <cell r="G7534">
            <v>0</v>
          </cell>
        </row>
        <row r="7535">
          <cell r="A7535" t="str">
            <v>826E30600</v>
          </cell>
          <cell r="C7535" t="str">
            <v>CY</v>
          </cell>
          <cell r="D7535" t="str">
            <v>ASPHALT CONCRETE SURFACE COURSE, 442 12.5MM, (449), FIBER TYPE A</v>
          </cell>
          <cell r="G7535">
            <v>0</v>
          </cell>
        </row>
        <row r="7536">
          <cell r="A7536" t="str">
            <v>826E30620</v>
          </cell>
          <cell r="C7536" t="str">
            <v>CY</v>
          </cell>
          <cell r="D7536" t="str">
            <v>ASPHALT CONCRETE SURFACE COURSE, 442 12.5MM, (449), FIBER TYPE B</v>
          </cell>
          <cell r="G7536">
            <v>0</v>
          </cell>
        </row>
        <row r="7537">
          <cell r="A7537" t="str">
            <v>826E30640</v>
          </cell>
          <cell r="C7537" t="str">
            <v>CY</v>
          </cell>
          <cell r="D7537" t="str">
            <v>ASPHALT CONCRETE SURFACE COURSE, 442 12.5MM, (449), FIBER TYPE C</v>
          </cell>
          <cell r="G7537">
            <v>0</v>
          </cell>
        </row>
        <row r="7538">
          <cell r="A7538" t="str">
            <v>826E30700</v>
          </cell>
          <cell r="C7538" t="str">
            <v>CY</v>
          </cell>
          <cell r="D7538" t="str">
            <v>ASPHALT CONCRETE INTERMEDIATE COURSE, 442 19MM, (449), FIBER TYPE A</v>
          </cell>
          <cell r="G7538">
            <v>0</v>
          </cell>
        </row>
        <row r="7539">
          <cell r="A7539" t="str">
            <v>826E30720</v>
          </cell>
          <cell r="C7539" t="str">
            <v>CY</v>
          </cell>
          <cell r="D7539" t="str">
            <v>ASPHALT CONCRETE INTERMEDIATE COURSE, 442 19MM, (449), FIBER TYPE B</v>
          </cell>
          <cell r="G7539">
            <v>0</v>
          </cell>
        </row>
        <row r="7540">
          <cell r="A7540" t="str">
            <v>826E30740</v>
          </cell>
          <cell r="C7540" t="str">
            <v>CY</v>
          </cell>
          <cell r="D7540" t="str">
            <v>ASPHALT CONCRETE INTERMEDIATE COURSE, 442 19MM, (449), FIBER TYPE C</v>
          </cell>
          <cell r="G7540">
            <v>0</v>
          </cell>
        </row>
        <row r="7541">
          <cell r="A7541" t="str">
            <v>828E00100</v>
          </cell>
          <cell r="C7541" t="str">
            <v>EACH</v>
          </cell>
          <cell r="D7541" t="str">
            <v>LED BLANKOUT SIGN</v>
          </cell>
          <cell r="F7541" t="str">
            <v>SPECIFY TYPE AND SIZE</v>
          </cell>
          <cell r="G7541">
            <v>1</v>
          </cell>
        </row>
        <row r="7542">
          <cell r="A7542" t="str">
            <v>828E00110</v>
          </cell>
          <cell r="C7542" t="str">
            <v>EACH</v>
          </cell>
          <cell r="D7542" t="str">
            <v>LED BLANKOUT SIGN, (MMU/CMU COMPATIBLE)</v>
          </cell>
          <cell r="F7542" t="str">
            <v>SPECIFY TYPE AND SIZE</v>
          </cell>
          <cell r="G7542">
            <v>1</v>
          </cell>
        </row>
        <row r="7543">
          <cell r="A7543" t="str">
            <v>829E00100</v>
          </cell>
          <cell r="C7543" t="str">
            <v>SNMT</v>
          </cell>
          <cell r="D7543" t="str">
            <v>WORK ZONE EGRESS WARNING SYSTEM</v>
          </cell>
          <cell r="G7543">
            <v>0</v>
          </cell>
        </row>
        <row r="7544">
          <cell r="A7544" t="str">
            <v>831E00100</v>
          </cell>
          <cell r="C7544" t="str">
            <v>FT</v>
          </cell>
          <cell r="D7544" t="str">
            <v>LONGITUDINAL CHANNELIZING DEVICE</v>
          </cell>
          <cell r="G7544">
            <v>0</v>
          </cell>
        </row>
        <row r="7545">
          <cell r="A7545" t="str">
            <v>831E00101</v>
          </cell>
          <cell r="C7545" t="str">
            <v>FT</v>
          </cell>
          <cell r="D7545" t="str">
            <v>LONGITUDINAL CHANNELIZING DEVICE, AS PER PLAN</v>
          </cell>
          <cell r="G7545">
            <v>0</v>
          </cell>
        </row>
        <row r="7546">
          <cell r="A7546" t="str">
            <v>831E00500</v>
          </cell>
          <cell r="C7546" t="str">
            <v>FT</v>
          </cell>
          <cell r="D7546" t="str">
            <v>REMOVAL OF LONGITUDINAL CHANNELIZING DEVICE</v>
          </cell>
          <cell r="G7546">
            <v>0</v>
          </cell>
        </row>
        <row r="7547">
          <cell r="A7547" t="str">
            <v>831E00510</v>
          </cell>
          <cell r="C7547" t="str">
            <v>EACH</v>
          </cell>
          <cell r="D7547" t="str">
            <v>REMOVAL OF LONGITUDINAL CHANNELIZING DEVICE</v>
          </cell>
          <cell r="G7547">
            <v>0</v>
          </cell>
        </row>
        <row r="7548">
          <cell r="A7548" t="str">
            <v>832E15000</v>
          </cell>
          <cell r="C7548" t="str">
            <v>LS</v>
          </cell>
          <cell r="D7548" t="str">
            <v>STORM WATER POLLUTION PREVENTION PLAN</v>
          </cell>
          <cell r="G7548">
            <v>0</v>
          </cell>
        </row>
        <row r="7549">
          <cell r="A7549" t="str">
            <v>832E15001</v>
          </cell>
          <cell r="C7549" t="str">
            <v>LS</v>
          </cell>
          <cell r="D7549" t="str">
            <v>STORM WATER POLLUTION PREVENTION PLAN, AS PER PLAN</v>
          </cell>
          <cell r="G7549">
            <v>0</v>
          </cell>
        </row>
        <row r="7550">
          <cell r="A7550" t="str">
            <v>832E15002</v>
          </cell>
          <cell r="C7550" t="str">
            <v>LS</v>
          </cell>
          <cell r="D7550" t="str">
            <v>STORM WATER POLLUTION PREVENTION INSPECTIONS</v>
          </cell>
          <cell r="G7550">
            <v>0</v>
          </cell>
        </row>
        <row r="7551">
          <cell r="A7551" t="str">
            <v>832E15010</v>
          </cell>
          <cell r="C7551" t="str">
            <v>LS</v>
          </cell>
          <cell r="D7551" t="str">
            <v>STORM WATER POLLUTION PREVENTION INSPECTION SOFTWARE</v>
          </cell>
          <cell r="G7551">
            <v>0</v>
          </cell>
        </row>
        <row r="7552">
          <cell r="A7552" t="str">
            <v>832E30000</v>
          </cell>
          <cell r="C7552" t="str">
            <v>EACH</v>
          </cell>
          <cell r="D7552" t="str">
            <v>EROSION CONTROL</v>
          </cell>
          <cell r="G7552">
            <v>0</v>
          </cell>
        </row>
        <row r="7553">
          <cell r="A7553" t="str">
            <v>832E30001</v>
          </cell>
          <cell r="C7553" t="str">
            <v>EACH</v>
          </cell>
          <cell r="D7553" t="str">
            <v>EROSION CONTROL, AS PER PLAN</v>
          </cell>
          <cell r="G7553">
            <v>0</v>
          </cell>
        </row>
        <row r="7554">
          <cell r="A7554" t="str">
            <v>832E99100</v>
          </cell>
          <cell r="B7554" t="str">
            <v>Y</v>
          </cell>
          <cell r="C7554" t="str">
            <v>EACH</v>
          </cell>
          <cell r="D7554" t="str">
            <v>SPECIAL - CONSTRUCTION EROSION CONTROL</v>
          </cell>
          <cell r="F7554" t="str">
            <v>DESIGN BUILD PROJECTS ONLY</v>
          </cell>
          <cell r="G7554">
            <v>0</v>
          </cell>
        </row>
        <row r="7555">
          <cell r="A7555" t="str">
            <v>833E10000</v>
          </cell>
          <cell r="C7555" t="str">
            <v>FT</v>
          </cell>
          <cell r="D7555" t="str">
            <v>CONDUIT RENEWAL USING SPRAY APPLIED STRUCTURAL LINER, ROUND CONDUIT</v>
          </cell>
          <cell r="F7555" t="str">
            <v>SPECIFY SIZE (___" DIAMETER)</v>
          </cell>
          <cell r="G7555">
            <v>1</v>
          </cell>
        </row>
        <row r="7556">
          <cell r="A7556" t="str">
            <v>833E10001</v>
          </cell>
          <cell r="C7556" t="str">
            <v>FT</v>
          </cell>
          <cell r="D7556" t="str">
            <v>CONDUIT RENEWAL USING SPRAY APPLIED STRUCTURAL LINER, ROUND CONDUIT, AS PER PLAN</v>
          </cell>
          <cell r="F7556" t="str">
            <v>SPECIFY SIZE (___" DIAMETER)</v>
          </cell>
          <cell r="G7556">
            <v>1</v>
          </cell>
        </row>
        <row r="7557">
          <cell r="A7557" t="str">
            <v>833E11000</v>
          </cell>
          <cell r="C7557" t="str">
            <v>FT</v>
          </cell>
          <cell r="D7557" t="str">
            <v>CONDUIT RENEWAL USING SPRAY APPLIED STRUCTURAL LINER, ELLIPTICAL CONDUIT</v>
          </cell>
          <cell r="G7557">
            <v>1</v>
          </cell>
        </row>
        <row r="7558">
          <cell r="A7558" t="str">
            <v>833E11001</v>
          </cell>
          <cell r="C7558" t="str">
            <v>FT</v>
          </cell>
          <cell r="D7558" t="str">
            <v>CONDUIT RENEWAL USING SPRAY APPLIED STRUCTURAL LINER, ELLIPTICAL CONDUIT, AS PER PLAN</v>
          </cell>
          <cell r="G7558">
            <v>1</v>
          </cell>
        </row>
        <row r="7559">
          <cell r="A7559" t="str">
            <v>833E12000</v>
          </cell>
          <cell r="C7559" t="str">
            <v>FT</v>
          </cell>
          <cell r="D7559" t="str">
            <v>CONDUIT RENEWAL USING SPRAY APPLIED STRUCTURAL LINER, ARCH</v>
          </cell>
          <cell r="F7559" t="str">
            <v>SPECIFY SIZE (SPAN X RISE)</v>
          </cell>
          <cell r="G7559">
            <v>1</v>
          </cell>
        </row>
        <row r="7560">
          <cell r="A7560" t="str">
            <v>833E12001</v>
          </cell>
          <cell r="C7560" t="str">
            <v>FT</v>
          </cell>
          <cell r="D7560" t="str">
            <v>CONDUIT RENEWAL USING SPRAY APPLIED STRUCTURAL LINER, ARCH, AS PER PLAN</v>
          </cell>
          <cell r="F7560" t="str">
            <v>SPECIFY SIZE (SPAN X RISE)</v>
          </cell>
          <cell r="G7560">
            <v>1</v>
          </cell>
        </row>
        <row r="7561">
          <cell r="A7561" t="str">
            <v>836E10000</v>
          </cell>
          <cell r="C7561" t="str">
            <v>SY</v>
          </cell>
          <cell r="D7561" t="str">
            <v>SEEDING AND EROSION CONTROL WITH TURF REINFORCING MAT, TYPE 1</v>
          </cell>
          <cell r="G7561">
            <v>0</v>
          </cell>
        </row>
        <row r="7562">
          <cell r="A7562" t="str">
            <v>836E10020</v>
          </cell>
          <cell r="C7562" t="str">
            <v>SY</v>
          </cell>
          <cell r="D7562" t="str">
            <v>SEEDING AND EROSION CONTROL WITH TURF REINFORCING MAT, TYPE 2</v>
          </cell>
          <cell r="G7562">
            <v>0</v>
          </cell>
        </row>
        <row r="7563">
          <cell r="A7563" t="str">
            <v>836E10030</v>
          </cell>
          <cell r="C7563" t="str">
            <v>SY</v>
          </cell>
          <cell r="D7563" t="str">
            <v>SEEDING AND EROSION CONTROL WITH TURF REINFORCING MAT, TYPE 3</v>
          </cell>
          <cell r="G7563">
            <v>0</v>
          </cell>
        </row>
        <row r="7564">
          <cell r="A7564" t="str">
            <v>836E10040</v>
          </cell>
          <cell r="C7564" t="str">
            <v>SY</v>
          </cell>
          <cell r="D7564" t="str">
            <v>SEEDING AND EROSION CONTROL WITH TURF REINFORCING MAT, TYPE 4</v>
          </cell>
          <cell r="G7564">
            <v>0</v>
          </cell>
        </row>
        <row r="7565">
          <cell r="A7565" t="str">
            <v>836E20000</v>
          </cell>
          <cell r="C7565" t="str">
            <v>SY</v>
          </cell>
          <cell r="D7565" t="str">
            <v>SEEDING AND EROSION CONTROL WITH TURF REINFORCING MAT, TYPE 1, WITHOUT SOIL FILLING</v>
          </cell>
          <cell r="G7565">
            <v>0</v>
          </cell>
        </row>
        <row r="7566">
          <cell r="A7566" t="str">
            <v>836E20020</v>
          </cell>
          <cell r="C7566" t="str">
            <v>SY</v>
          </cell>
          <cell r="D7566" t="str">
            <v>SEEDING AND EROSION CONTROL WITH TURF REINFORCING MAT, TYPE 2, WITHOUT SOIL FILLING</v>
          </cell>
          <cell r="G7566">
            <v>0</v>
          </cell>
        </row>
        <row r="7567">
          <cell r="A7567" t="str">
            <v>836E20030</v>
          </cell>
          <cell r="C7567" t="str">
            <v>SY</v>
          </cell>
          <cell r="D7567" t="str">
            <v>SEEDING AND EROSION CONTROL WITH TURF REINFORCING MAT, TYPE 3, WITHOUT SOIL FILLING</v>
          </cell>
          <cell r="G7567">
            <v>0</v>
          </cell>
        </row>
        <row r="7568">
          <cell r="A7568" t="str">
            <v>836E20040</v>
          </cell>
          <cell r="C7568" t="str">
            <v>SY</v>
          </cell>
          <cell r="D7568" t="str">
            <v>SEEDING AND EROSION CONTROL WITH TURF REINFORCING MAT, TYPE 4, WITHOUT SOIL FILLING</v>
          </cell>
          <cell r="G7568">
            <v>0</v>
          </cell>
        </row>
        <row r="7569">
          <cell r="A7569" t="str">
            <v>837E10000</v>
          </cell>
          <cell r="C7569" t="str">
            <v>FT</v>
          </cell>
          <cell r="D7569" t="str">
            <v>LINER PIPE</v>
          </cell>
          <cell r="F7569" t="str">
            <v>SPECIFY SIZE AND TYPE</v>
          </cell>
          <cell r="G7569">
            <v>1</v>
          </cell>
        </row>
        <row r="7570">
          <cell r="A7570" t="str">
            <v>837E10001</v>
          </cell>
          <cell r="C7570" t="str">
            <v>FT</v>
          </cell>
          <cell r="D7570" t="str">
            <v>LINER PIPE, AS PER PLAN</v>
          </cell>
          <cell r="F7570" t="str">
            <v>SPECIFY SIZE AND TYPE</v>
          </cell>
          <cell r="G7570">
            <v>1</v>
          </cell>
        </row>
        <row r="7571">
          <cell r="A7571" t="str">
            <v>837E21000</v>
          </cell>
          <cell r="C7571" t="str">
            <v>FT</v>
          </cell>
          <cell r="D7571" t="str">
            <v>BACKFILL FOR LINER PIPE</v>
          </cell>
          <cell r="G7571">
            <v>0</v>
          </cell>
        </row>
        <row r="7572">
          <cell r="A7572" t="str">
            <v>837E21001</v>
          </cell>
          <cell r="C7572" t="str">
            <v>FT</v>
          </cell>
          <cell r="D7572" t="str">
            <v>BACKFILL FOR LINER PIPE, AS PER PLAN</v>
          </cell>
          <cell r="G7572">
            <v>0</v>
          </cell>
        </row>
        <row r="7573">
          <cell r="A7573" t="str">
            <v>838E20700</v>
          </cell>
          <cell r="C7573" t="str">
            <v>CY</v>
          </cell>
          <cell r="D7573" t="str">
            <v>GABIONS</v>
          </cell>
          <cell r="G7573">
            <v>0</v>
          </cell>
        </row>
        <row r="7574">
          <cell r="A7574" t="str">
            <v>838E20701</v>
          </cell>
          <cell r="C7574" t="str">
            <v>CY</v>
          </cell>
          <cell r="D7574" t="str">
            <v>GABIONS, AS PER PLAN</v>
          </cell>
          <cell r="G7574">
            <v>0</v>
          </cell>
        </row>
        <row r="7575">
          <cell r="A7575" t="str">
            <v>838E20750</v>
          </cell>
          <cell r="C7575" t="str">
            <v>CY</v>
          </cell>
          <cell r="D7575" t="str">
            <v>GABIONS WITH ADDITIONAL COATING</v>
          </cell>
          <cell r="G7575">
            <v>0</v>
          </cell>
        </row>
        <row r="7576">
          <cell r="A7576" t="str">
            <v>838E20751</v>
          </cell>
          <cell r="C7576" t="str">
            <v>CY</v>
          </cell>
          <cell r="D7576" t="str">
            <v>GABIONS WITH ADDITIONAL COATING, AS PER PLAN</v>
          </cell>
          <cell r="G7576">
            <v>0</v>
          </cell>
        </row>
        <row r="7577">
          <cell r="A7577" t="str">
            <v>839E29000</v>
          </cell>
          <cell r="C7577" t="str">
            <v>FT</v>
          </cell>
          <cell r="D7577" t="str">
            <v>TRENCH DRAIN, TYPE A WITH STANDARD GRATE</v>
          </cell>
          <cell r="G7577">
            <v>0</v>
          </cell>
        </row>
        <row r="7578">
          <cell r="A7578" t="str">
            <v>839E29100</v>
          </cell>
          <cell r="C7578" t="str">
            <v>FT</v>
          </cell>
          <cell r="D7578" t="str">
            <v>TRENCH DRAIN, TYPE A WITH PEDESTRIAN GRATE</v>
          </cell>
          <cell r="G7578">
            <v>0</v>
          </cell>
        </row>
        <row r="7579">
          <cell r="A7579" t="str">
            <v>839E30000</v>
          </cell>
          <cell r="C7579" t="str">
            <v>FT</v>
          </cell>
          <cell r="D7579" t="str">
            <v>TRENCH DRAIN, TYPE B WITH STANDARD GRATE</v>
          </cell>
          <cell r="G7579">
            <v>0</v>
          </cell>
        </row>
        <row r="7580">
          <cell r="A7580" t="str">
            <v>839E30001</v>
          </cell>
          <cell r="C7580" t="str">
            <v>FT</v>
          </cell>
          <cell r="D7580" t="str">
            <v>TRENCH DRAIN, TYPE B WITH STANDARD GRATE, AS PER PLAN</v>
          </cell>
          <cell r="G7580">
            <v>0</v>
          </cell>
        </row>
        <row r="7581">
          <cell r="A7581" t="str">
            <v>839E30100</v>
          </cell>
          <cell r="C7581" t="str">
            <v>FT</v>
          </cell>
          <cell r="D7581" t="str">
            <v>TRENCH DRAIN, TYPE B WITH PEDESTRIAN GRATE</v>
          </cell>
          <cell r="G7581">
            <v>0</v>
          </cell>
        </row>
        <row r="7582">
          <cell r="A7582" t="str">
            <v>840E20000</v>
          </cell>
          <cell r="C7582" t="str">
            <v>SF</v>
          </cell>
          <cell r="D7582" t="str">
            <v>MECHANICALLY STABILIZED EARTH WALL</v>
          </cell>
          <cell r="G7582">
            <v>0</v>
          </cell>
        </row>
        <row r="7583">
          <cell r="A7583" t="str">
            <v>840E20001</v>
          </cell>
          <cell r="C7583" t="str">
            <v>SF</v>
          </cell>
          <cell r="D7583" t="str">
            <v>MECHANICALLY STABILIZED EARTH WALL, AS PER PLAN</v>
          </cell>
          <cell r="G7583">
            <v>0</v>
          </cell>
        </row>
        <row r="7584">
          <cell r="A7584" t="str">
            <v>840E21000</v>
          </cell>
          <cell r="C7584" t="str">
            <v>CY</v>
          </cell>
          <cell r="D7584" t="str">
            <v>WALL EXCAVATION</v>
          </cell>
          <cell r="G7584">
            <v>0</v>
          </cell>
        </row>
        <row r="7585">
          <cell r="A7585" t="str">
            <v>840E21001</v>
          </cell>
          <cell r="C7585" t="str">
            <v>CY</v>
          </cell>
          <cell r="D7585" t="str">
            <v>WALL EXCAVATION, AS PER PLAN</v>
          </cell>
          <cell r="G7585">
            <v>0</v>
          </cell>
        </row>
        <row r="7586">
          <cell r="A7586" t="str">
            <v>840E22000</v>
          </cell>
          <cell r="C7586" t="str">
            <v>SY</v>
          </cell>
          <cell r="D7586" t="str">
            <v>FOUNDATION PREPARATION</v>
          </cell>
          <cell r="G7586">
            <v>0</v>
          </cell>
        </row>
        <row r="7587">
          <cell r="A7587" t="str">
            <v>840E22001</v>
          </cell>
          <cell r="C7587" t="str">
            <v>SY</v>
          </cell>
          <cell r="D7587" t="str">
            <v>FOUNDATION PREPARATION, AS PER PLAN</v>
          </cell>
          <cell r="G7587">
            <v>0</v>
          </cell>
        </row>
        <row r="7588">
          <cell r="A7588" t="str">
            <v>840E23000</v>
          </cell>
          <cell r="C7588" t="str">
            <v>CY</v>
          </cell>
          <cell r="D7588" t="str">
            <v>SELECT GRANULAR BACKFILL</v>
          </cell>
          <cell r="G7588">
            <v>0</v>
          </cell>
        </row>
        <row r="7589">
          <cell r="A7589" t="str">
            <v>840E23001</v>
          </cell>
          <cell r="C7589" t="str">
            <v>CY</v>
          </cell>
          <cell r="D7589" t="str">
            <v>SELECT GRANULAR BACKFILL, AS PER PLAN</v>
          </cell>
          <cell r="G7589">
            <v>0</v>
          </cell>
        </row>
        <row r="7590">
          <cell r="A7590" t="str">
            <v>840E23050</v>
          </cell>
          <cell r="C7590" t="str">
            <v>CY</v>
          </cell>
          <cell r="D7590" t="str">
            <v>NATURAL SOIL</v>
          </cell>
          <cell r="G7590">
            <v>0</v>
          </cell>
        </row>
        <row r="7591">
          <cell r="A7591" t="str">
            <v>840E25010</v>
          </cell>
          <cell r="C7591" t="str">
            <v>FT</v>
          </cell>
          <cell r="D7591" t="str">
            <v>6" DRAINAGE PIPE, PERFORATED</v>
          </cell>
          <cell r="G7591">
            <v>0</v>
          </cell>
        </row>
        <row r="7592">
          <cell r="A7592" t="str">
            <v>840E25020</v>
          </cell>
          <cell r="C7592" t="str">
            <v>FT</v>
          </cell>
          <cell r="D7592" t="str">
            <v>6" DRAINAGE PIPE, NON-PERFORATED</v>
          </cell>
          <cell r="G7592">
            <v>0</v>
          </cell>
        </row>
        <row r="7593">
          <cell r="A7593" t="str">
            <v>840E26000</v>
          </cell>
          <cell r="C7593" t="str">
            <v>FT</v>
          </cell>
          <cell r="D7593" t="str">
            <v>CONCRETE COPING</v>
          </cell>
          <cell r="G7593">
            <v>0</v>
          </cell>
        </row>
        <row r="7594">
          <cell r="A7594" t="str">
            <v>840E26001</v>
          </cell>
          <cell r="C7594" t="str">
            <v>FT</v>
          </cell>
          <cell r="D7594" t="str">
            <v>CONCRETE COPING, AS PER PLAN</v>
          </cell>
          <cell r="G7594">
            <v>0</v>
          </cell>
        </row>
        <row r="7595">
          <cell r="A7595" t="str">
            <v>840E26050</v>
          </cell>
          <cell r="C7595" t="str">
            <v>SF</v>
          </cell>
          <cell r="D7595" t="str">
            <v>AESTHETIC SURFACE TREATMENT</v>
          </cell>
          <cell r="G7595">
            <v>0</v>
          </cell>
        </row>
        <row r="7596">
          <cell r="A7596" t="str">
            <v>840E27000</v>
          </cell>
          <cell r="C7596" t="str">
            <v>DAY</v>
          </cell>
          <cell r="D7596" t="str">
            <v>ON-SITE ASSISTANCE</v>
          </cell>
          <cell r="G7596">
            <v>0</v>
          </cell>
        </row>
        <row r="7597">
          <cell r="A7597" t="str">
            <v>840E28000</v>
          </cell>
          <cell r="C7597" t="str">
            <v>LS</v>
          </cell>
          <cell r="D7597" t="str">
            <v>SGB INSPECTION AND COMPACTION TESTING</v>
          </cell>
          <cell r="G7597">
            <v>0</v>
          </cell>
        </row>
        <row r="7598">
          <cell r="A7598" t="str">
            <v>841E10000</v>
          </cell>
          <cell r="C7598" t="str">
            <v>FT</v>
          </cell>
          <cell r="D7598" t="str">
            <v>SPIRAL WOUND RENEWAL SYSTEM, ROUND CONDUIT</v>
          </cell>
          <cell r="F7598" t="str">
            <v>SPECIFY SIZE</v>
          </cell>
          <cell r="G7598">
            <v>1</v>
          </cell>
        </row>
        <row r="7599">
          <cell r="A7599" t="str">
            <v>841E10001</v>
          </cell>
          <cell r="C7599" t="str">
            <v>FT</v>
          </cell>
          <cell r="D7599" t="str">
            <v>SPIRAL WOUND RENEWAL SYSTEM, ROUND CONDUIT, AS PER PLAN</v>
          </cell>
          <cell r="F7599" t="str">
            <v>SPECIFY SIZE</v>
          </cell>
          <cell r="G7599">
            <v>1</v>
          </cell>
        </row>
        <row r="7600">
          <cell r="A7600" t="str">
            <v>841E11000</v>
          </cell>
          <cell r="C7600" t="str">
            <v>FT</v>
          </cell>
          <cell r="D7600" t="str">
            <v>SPIRAL WOUND RENEWAL SYSTEM, ELLIPTICAL CONDUIT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841E11001</v>
          </cell>
          <cell r="C7601" t="str">
            <v>FT</v>
          </cell>
          <cell r="D7601" t="str">
            <v>SPIRAL WOUND RENEWAL SYSTEM, ELLIPTICAL CONDUIT,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841E12000</v>
          </cell>
          <cell r="C7602" t="str">
            <v>FT</v>
          </cell>
          <cell r="D7602" t="str">
            <v>SPIRAL WOUND RENEWAL SYSTEM, BOX</v>
          </cell>
          <cell r="F7602" t="str">
            <v>SPECIFY SIZE (RISE X SPAN)</v>
          </cell>
          <cell r="G7602">
            <v>1</v>
          </cell>
        </row>
        <row r="7603">
          <cell r="A7603" t="str">
            <v>841E12001</v>
          </cell>
          <cell r="C7603" t="str">
            <v>FT</v>
          </cell>
          <cell r="D7603" t="str">
            <v>SPIRAL WOUND RENEWAL SYSTEM, BOX, AS PER PLAN</v>
          </cell>
          <cell r="F7603" t="str">
            <v>SPECIFY SIZE (RISE X SPAN)</v>
          </cell>
          <cell r="G7603">
            <v>1</v>
          </cell>
        </row>
        <row r="7604">
          <cell r="A7604" t="str">
            <v>841E13000</v>
          </cell>
          <cell r="C7604" t="str">
            <v>FT</v>
          </cell>
          <cell r="D7604" t="str">
            <v>SPIRAL WOUND RENEWAL SYSTEM, ARCH</v>
          </cell>
          <cell r="F7604" t="str">
            <v>SPECIFY SPAN X RISE OR SIZE</v>
          </cell>
          <cell r="G7604">
            <v>1</v>
          </cell>
        </row>
        <row r="7605">
          <cell r="A7605" t="str">
            <v>841E13001</v>
          </cell>
          <cell r="C7605" t="str">
            <v>FT</v>
          </cell>
          <cell r="D7605" t="str">
            <v>SPIRAL WOUND RENEWAL SYSTEM, ARCH, AS PER PLAN</v>
          </cell>
          <cell r="F7605" t="str">
            <v>SPECIFY SPAN X RISE OR SIZE</v>
          </cell>
          <cell r="G7605">
            <v>1</v>
          </cell>
        </row>
        <row r="7606">
          <cell r="A7606" t="str">
            <v>842E10000</v>
          </cell>
          <cell r="C7606" t="str">
            <v>LB</v>
          </cell>
          <cell r="D7606" t="str">
            <v>CORRECTING ELEVATION OF CONCRETE APPROACH SLABS WITH HIGH DENSITY POLYURETHANE</v>
          </cell>
          <cell r="G7606">
            <v>0</v>
          </cell>
        </row>
        <row r="7607">
          <cell r="A7607" t="str">
            <v>843E50000</v>
          </cell>
          <cell r="C7607" t="str">
            <v>SF</v>
          </cell>
          <cell r="D7607" t="str">
            <v>PATCHING CONCRETE STRUCTURES WITH TROWELABLE MORTAR</v>
          </cell>
          <cell r="G7607">
            <v>0</v>
          </cell>
        </row>
        <row r="7608">
          <cell r="A7608" t="str">
            <v>843E50001</v>
          </cell>
          <cell r="C7608" t="str">
            <v>SF</v>
          </cell>
          <cell r="D7608" t="str">
            <v>PATCHING CONCRETE STRUCTURES WITH TROWELABLE MORTAR, AS PER PLAN</v>
          </cell>
          <cell r="G7608">
            <v>0</v>
          </cell>
        </row>
        <row r="7609">
          <cell r="A7609" t="str">
            <v>844E10000</v>
          </cell>
          <cell r="C7609" t="str">
            <v>SF</v>
          </cell>
          <cell r="D7609" t="str">
            <v>CONCRETE PATCHING WITH GALVANIC ANODE PROTECTION</v>
          </cell>
          <cell r="G7609">
            <v>0</v>
          </cell>
        </row>
        <row r="7610">
          <cell r="A7610" t="str">
            <v>844E10001</v>
          </cell>
          <cell r="C7610" t="str">
            <v>SF</v>
          </cell>
          <cell r="D7610" t="str">
            <v>CONCRETE PATCHING WITH GALVANIC ANODE PROTECTION, AS PER PLAN</v>
          </cell>
          <cell r="G7610">
            <v>0</v>
          </cell>
        </row>
        <row r="7611">
          <cell r="A7611" t="str">
            <v>845E60000</v>
          </cell>
          <cell r="C7611" t="str">
            <v>SF</v>
          </cell>
          <cell r="D7611" t="str">
            <v>SURFACE PREPARATION OF EXISTING STRUCTURAL STEEL</v>
          </cell>
          <cell r="G7611">
            <v>0</v>
          </cell>
        </row>
        <row r="7612">
          <cell r="A7612" t="str">
            <v>845E60020</v>
          </cell>
          <cell r="C7612" t="str">
            <v>LS</v>
          </cell>
          <cell r="D7612" t="str">
            <v>SURFACE PREPARATION OF EXISTING STRUCTURAL STEEL</v>
          </cell>
          <cell r="G7612">
            <v>0</v>
          </cell>
        </row>
        <row r="7613">
          <cell r="A7613" t="str">
            <v>845E61000</v>
          </cell>
          <cell r="C7613" t="str">
            <v>MNHR</v>
          </cell>
          <cell r="D7613" t="str">
            <v>GRINDING FINS, TEARS, SLIVERS ON EXISTING STRUCTURAL STEEL</v>
          </cell>
          <cell r="G7613">
            <v>0</v>
          </cell>
        </row>
        <row r="7614">
          <cell r="A7614" t="str">
            <v>845E62000</v>
          </cell>
          <cell r="C7614" t="str">
            <v>SF</v>
          </cell>
          <cell r="D7614" t="str">
            <v>FIELD METALLIZING OF EXISTING STRUCTURAL STEEL</v>
          </cell>
          <cell r="G7614">
            <v>0</v>
          </cell>
        </row>
        <row r="7615">
          <cell r="A7615" t="str">
            <v>845E62020</v>
          </cell>
          <cell r="C7615" t="str">
            <v>LS</v>
          </cell>
          <cell r="D7615" t="str">
            <v>FIELD METALLIZING OF EXISTING STRUCTURAL STEEL</v>
          </cell>
          <cell r="G7615">
            <v>0</v>
          </cell>
        </row>
        <row r="7616">
          <cell r="A7616" t="str">
            <v>845E98000</v>
          </cell>
          <cell r="C7616" t="str">
            <v>SF</v>
          </cell>
          <cell r="D7616" t="str">
            <v>FIELD METALLIZING, MISC.:</v>
          </cell>
          <cell r="F7616" t="str">
            <v>ADD SUPPLEMENTAL DESCRIPTION</v>
          </cell>
          <cell r="G7616">
            <v>1</v>
          </cell>
        </row>
        <row r="7617">
          <cell r="A7617" t="str">
            <v>846E00110</v>
          </cell>
          <cell r="C7617" t="str">
            <v>CF</v>
          </cell>
          <cell r="D7617" t="str">
            <v>POLYMER MODIFIED ASPHALT EXPANSION JOINT SYSTEM</v>
          </cell>
          <cell r="G7617">
            <v>0</v>
          </cell>
        </row>
        <row r="7618">
          <cell r="A7618" t="str">
            <v>846E00111</v>
          </cell>
          <cell r="C7618" t="str">
            <v>CF</v>
          </cell>
          <cell r="D7618" t="str">
            <v>POLYMER MODIFIED ASPHALT EXPANSION JOINT SYSTEM, AS PER PLAN</v>
          </cell>
          <cell r="G7618">
            <v>0</v>
          </cell>
        </row>
        <row r="7619">
          <cell r="A7619" t="str">
            <v>847E10000</v>
          </cell>
          <cell r="C7619" t="str">
            <v>SY</v>
          </cell>
          <cell r="D7619" t="str">
            <v>MICRO SILICA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847E10001</v>
          </cell>
          <cell r="C7620" t="str">
            <v>SY</v>
          </cell>
          <cell r="D7620" t="str">
            <v>MICRO SILICA MODIFIED CONCRETE OVERLAY, AS PER PLAN</v>
          </cell>
          <cell r="G7620">
            <v>0</v>
          </cell>
        </row>
        <row r="7621">
          <cell r="A7621" t="str">
            <v>847E10100</v>
          </cell>
          <cell r="C7621" t="str">
            <v>SY</v>
          </cell>
          <cell r="D7621" t="str">
            <v>LATEX MODIFIED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847E10101</v>
          </cell>
          <cell r="C7622" t="str">
            <v>SY</v>
          </cell>
          <cell r="D7622" t="str">
            <v>LATEX MODIFIED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847E10200</v>
          </cell>
          <cell r="C7623" t="str">
            <v>SY</v>
          </cell>
          <cell r="D7623" t="str">
            <v>SUPERPLASTICIZED DENSE CONCRETE OVERLAY</v>
          </cell>
          <cell r="F7623" t="str">
            <v>SPECIFY THICKNESS</v>
          </cell>
          <cell r="G7623">
            <v>1</v>
          </cell>
        </row>
        <row r="7624">
          <cell r="A7624" t="str">
            <v>847E10201</v>
          </cell>
          <cell r="C7624" t="str">
            <v>SY</v>
          </cell>
          <cell r="D7624" t="str">
            <v>SUPERPLASTICIZED DENSE CONCRETE OVERLAY, AS PER PLAN</v>
          </cell>
          <cell r="F7624" t="str">
            <v>SPECIFY THICKNESS</v>
          </cell>
          <cell r="G7624">
            <v>1</v>
          </cell>
        </row>
        <row r="7625">
          <cell r="A7625" t="str">
            <v>847E20000</v>
          </cell>
          <cell r="C7625" t="str">
            <v>CY</v>
          </cell>
          <cell r="D7625" t="str">
            <v>MICRO SILICA MODIFIED CONCRETE OVERLAY (VARIABLE THICKNESS), MATERIAL ONLY</v>
          </cell>
          <cell r="G7625">
            <v>0</v>
          </cell>
        </row>
        <row r="7626">
          <cell r="A7626" t="str">
            <v>847E20001</v>
          </cell>
          <cell r="C7626" t="str">
            <v>CY</v>
          </cell>
          <cell r="D7626" t="str">
            <v>MICRO SILICA MODIFIED CONCRETE OVERLAY (VARIABLE THICKNESS), MATERIAL ONLY, AS PER PLAN</v>
          </cell>
          <cell r="G7626">
            <v>0</v>
          </cell>
        </row>
        <row r="7627">
          <cell r="A7627" t="str">
            <v>847E20100</v>
          </cell>
          <cell r="C7627" t="str">
            <v>CY</v>
          </cell>
          <cell r="D7627" t="str">
            <v>LATEX MODIFIED CONCRETE OVERLAY (VARIABLE THICKNESS), MATERIAL ONLY</v>
          </cell>
          <cell r="G7627">
            <v>0</v>
          </cell>
        </row>
        <row r="7628">
          <cell r="A7628" t="str">
            <v>847E20101</v>
          </cell>
          <cell r="C7628" t="str">
            <v>CY</v>
          </cell>
          <cell r="D7628" t="str">
            <v>LATEX MODIFIED CONCRETE OVERLAY (VARIABLE THICKNESS), MATERIAL ONLY, AS PER PLAN</v>
          </cell>
          <cell r="G7628">
            <v>0</v>
          </cell>
        </row>
        <row r="7629">
          <cell r="A7629" t="str">
            <v>847E20200</v>
          </cell>
          <cell r="C7629" t="str">
            <v>CY</v>
          </cell>
          <cell r="D7629" t="str">
            <v>SUPERPLASTICIZED DENSE CONCRETE OVERLAY (VARIABLE THICKNESS), MATERIAL ONLY</v>
          </cell>
          <cell r="G7629">
            <v>0</v>
          </cell>
        </row>
        <row r="7630">
          <cell r="A7630" t="str">
            <v>847E20201</v>
          </cell>
          <cell r="C7630" t="str">
            <v>CY</v>
          </cell>
          <cell r="D7630" t="str">
            <v>SUPERPLASTICIZED DENSE CONCRETE OVERLAY (VARIABLE THICKNESS), MATERIAL ONLY, AS PER PLAN</v>
          </cell>
          <cell r="G7630">
            <v>0</v>
          </cell>
        </row>
        <row r="7631">
          <cell r="A7631" t="str">
            <v>847E30000</v>
          </cell>
          <cell r="C7631" t="str">
            <v>LS</v>
          </cell>
          <cell r="D7631" t="str">
            <v>TEST SLAB</v>
          </cell>
          <cell r="G7631">
            <v>0</v>
          </cell>
        </row>
        <row r="7632">
          <cell r="A7632" t="str">
            <v>847E30200</v>
          </cell>
          <cell r="C7632" t="str">
            <v>CY</v>
          </cell>
          <cell r="D7632" t="str">
            <v>FULL DEPTH REPAIR</v>
          </cell>
          <cell r="G7632">
            <v>0</v>
          </cell>
        </row>
        <row r="7633">
          <cell r="A7633" t="str">
            <v>847E30201</v>
          </cell>
          <cell r="C7633" t="str">
            <v>CY</v>
          </cell>
          <cell r="D7633" t="str">
            <v>FULL DEPTH REPAIR, AS PER PLAN</v>
          </cell>
          <cell r="G7633">
            <v>0</v>
          </cell>
        </row>
        <row r="7634">
          <cell r="A7634" t="str">
            <v>847E30300</v>
          </cell>
          <cell r="C7634" t="str">
            <v>SY</v>
          </cell>
          <cell r="D7634" t="str">
            <v>WEARING COURSE REMOVED, ASPHALT</v>
          </cell>
          <cell r="G7634">
            <v>0</v>
          </cell>
        </row>
        <row r="7635">
          <cell r="A7635" t="str">
            <v>847E30301</v>
          </cell>
          <cell r="C7635" t="str">
            <v>SY</v>
          </cell>
          <cell r="D7635" t="str">
            <v>WEARING COURSE REMOVED, ASPHALT, AS PER PLAN</v>
          </cell>
          <cell r="G7635">
            <v>0</v>
          </cell>
        </row>
        <row r="7636">
          <cell r="A7636" t="str">
            <v>847E30400</v>
          </cell>
          <cell r="C7636" t="str">
            <v>SY</v>
          </cell>
          <cell r="D7636" t="str">
            <v>EXISTING CONCRETE OVERLAY REMOVED</v>
          </cell>
          <cell r="F7636" t="str">
            <v>SPECIFY NOMINAL THICKNESS</v>
          </cell>
          <cell r="G7636">
            <v>1</v>
          </cell>
        </row>
        <row r="7637">
          <cell r="A7637" t="str">
            <v>847E30401</v>
          </cell>
          <cell r="C7637" t="str">
            <v>SY</v>
          </cell>
          <cell r="D7637" t="str">
            <v>EXISTING CONCRETE OVERLAY REMOVED, AS PER PLAN</v>
          </cell>
          <cell r="F7637" t="str">
            <v>SPECIFY NOMINAL THICKNESS</v>
          </cell>
          <cell r="G7637">
            <v>1</v>
          </cell>
        </row>
        <row r="7638">
          <cell r="A7638" t="str">
            <v>847E50000</v>
          </cell>
          <cell r="C7638" t="str">
            <v>SY</v>
          </cell>
          <cell r="D7638" t="str">
            <v>HAND CHIPPING</v>
          </cell>
          <cell r="G7638">
            <v>0</v>
          </cell>
        </row>
        <row r="7639">
          <cell r="A7639" t="str">
            <v>848E10000</v>
          </cell>
          <cell r="C7639" t="str">
            <v>SY</v>
          </cell>
          <cell r="D7639" t="str">
            <v>MICRO SILICA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848E10001</v>
          </cell>
          <cell r="C7640" t="str">
            <v>SY</v>
          </cell>
          <cell r="D7640" t="str">
            <v>MICRO SILICA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848E10100</v>
          </cell>
          <cell r="C7641" t="str">
            <v>SY</v>
          </cell>
          <cell r="D7641" t="str">
            <v>LATEX MODIFIED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848E10101</v>
          </cell>
          <cell r="C7642" t="str">
            <v>SY</v>
          </cell>
          <cell r="D7642" t="str">
            <v>LATEX MODIFIED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848E10200</v>
          </cell>
          <cell r="C7643" t="str">
            <v>SY</v>
          </cell>
          <cell r="D7643" t="str">
            <v>SUPERPLASTICIZED DENSE CONCRETE OVERLAY USING HYDRODEMOLITION</v>
          </cell>
          <cell r="F7643" t="str">
            <v>SPECIFY THICKNESS</v>
          </cell>
          <cell r="G7643">
            <v>1</v>
          </cell>
        </row>
        <row r="7644">
          <cell r="A7644" t="str">
            <v>848E10201</v>
          </cell>
          <cell r="C7644" t="str">
            <v>SY</v>
          </cell>
          <cell r="D7644" t="str">
            <v>SUPERPLASTICIZED DENSE CONCRETE OVERLAY USING HYDRODEMOLITION, AS PER PLAN</v>
          </cell>
          <cell r="F7644" t="str">
            <v>SPECIFY THICKNESS</v>
          </cell>
          <cell r="G7644">
            <v>1</v>
          </cell>
        </row>
        <row r="7645">
          <cell r="A7645" t="str">
            <v>848E20000</v>
          </cell>
          <cell r="C7645" t="str">
            <v>SY</v>
          </cell>
          <cell r="D7645" t="str">
            <v>SURFACE PREPARATION USING HYDRODEMOLITION</v>
          </cell>
          <cell r="G7645">
            <v>0</v>
          </cell>
        </row>
        <row r="7646">
          <cell r="A7646" t="str">
            <v>848E20001</v>
          </cell>
          <cell r="C7646" t="str">
            <v>SY</v>
          </cell>
          <cell r="D7646" t="str">
            <v>SURFACE PREPARATION USING HYDRODEMOLITION, AS PER PLAN</v>
          </cell>
          <cell r="G7646">
            <v>0</v>
          </cell>
        </row>
        <row r="7647">
          <cell r="A7647" t="str">
            <v>848E30000</v>
          </cell>
          <cell r="C7647" t="str">
            <v>CY</v>
          </cell>
          <cell r="D7647" t="str">
            <v>MICRO SILICA MODIFIED CONCRETE OVERLAY (VARIABLE THICKNESS), MATERIAL ONLY</v>
          </cell>
          <cell r="G7647">
            <v>0</v>
          </cell>
        </row>
        <row r="7648">
          <cell r="A7648" t="str">
            <v>848E30001</v>
          </cell>
          <cell r="C7648" t="str">
            <v>CY</v>
          </cell>
          <cell r="D7648" t="str">
            <v>MICRO SILICA MODIFIED CONCRETE OVERLAY (VARIABLE THICKNESS), MATERIAL ONLY, AS PER PLAN</v>
          </cell>
          <cell r="G7648">
            <v>0</v>
          </cell>
        </row>
        <row r="7649">
          <cell r="A7649" t="str">
            <v>848E30100</v>
          </cell>
          <cell r="C7649" t="str">
            <v>CY</v>
          </cell>
          <cell r="D7649" t="str">
            <v>LATEX MODIFIED CONCRETE OVERLAY (VARIABLE THICKNESS), MATERIAL ONLY</v>
          </cell>
          <cell r="G7649">
            <v>0</v>
          </cell>
        </row>
        <row r="7650">
          <cell r="A7650" t="str">
            <v>848E30101</v>
          </cell>
          <cell r="C7650" t="str">
            <v>CY</v>
          </cell>
          <cell r="D7650" t="str">
            <v>LATEX MODIFIED CONCRETE OVERLAY (VARIABLE THICKNESS), MATERIAL ONLY, AS PER PLAN</v>
          </cell>
          <cell r="G7650">
            <v>0</v>
          </cell>
        </row>
        <row r="7651">
          <cell r="A7651" t="str">
            <v>848E30200</v>
          </cell>
          <cell r="C7651" t="str">
            <v>CY</v>
          </cell>
          <cell r="D7651" t="str">
            <v>SUPERPLASTICIZED DENSE CONCRETE OVERLAY (VARIABLE THICKNESS), MATERIAL ONLY</v>
          </cell>
          <cell r="G7651">
            <v>0</v>
          </cell>
        </row>
        <row r="7652">
          <cell r="A7652" t="str">
            <v>848E30201</v>
          </cell>
          <cell r="C7652" t="str">
            <v>CY</v>
          </cell>
          <cell r="D7652" t="str">
            <v>SUPERPLASTICIZED DENSE CONCRETE OVERLAY (VARIABLE THICKNESS), MATERIAL ONLY, AS PER PLAN</v>
          </cell>
          <cell r="G7652">
            <v>0</v>
          </cell>
        </row>
        <row r="7653">
          <cell r="A7653" t="str">
            <v>848E50000</v>
          </cell>
          <cell r="C7653" t="str">
            <v>SY</v>
          </cell>
          <cell r="D7653" t="str">
            <v>HAND CHIPPING</v>
          </cell>
          <cell r="G7653">
            <v>0</v>
          </cell>
        </row>
        <row r="7654">
          <cell r="A7654" t="str">
            <v>848E50001</v>
          </cell>
          <cell r="C7654" t="str">
            <v>SY</v>
          </cell>
          <cell r="D7654" t="str">
            <v>HAND CHIPPING, AS PER PLAN</v>
          </cell>
          <cell r="G7654">
            <v>0</v>
          </cell>
        </row>
        <row r="7655">
          <cell r="A7655" t="str">
            <v>848E50100</v>
          </cell>
          <cell r="C7655" t="str">
            <v>LS</v>
          </cell>
          <cell r="D7655" t="str">
            <v>TEST SLAB</v>
          </cell>
          <cell r="G7655">
            <v>0</v>
          </cell>
        </row>
        <row r="7656">
          <cell r="A7656" t="str">
            <v>848E50101</v>
          </cell>
          <cell r="C7656" t="str">
            <v>LS</v>
          </cell>
          <cell r="D7656" t="str">
            <v>TEST SLAB, AS PER PLAN</v>
          </cell>
          <cell r="G7656">
            <v>0</v>
          </cell>
        </row>
        <row r="7657">
          <cell r="A7657" t="str">
            <v>848E50200</v>
          </cell>
          <cell r="C7657" t="str">
            <v>CY</v>
          </cell>
          <cell r="D7657" t="str">
            <v>FULL-DEPTH REPAIR</v>
          </cell>
          <cell r="G7657">
            <v>0</v>
          </cell>
        </row>
        <row r="7658">
          <cell r="A7658" t="str">
            <v>848E50201</v>
          </cell>
          <cell r="C7658" t="str">
            <v>CY</v>
          </cell>
          <cell r="D7658" t="str">
            <v>FULL DEPTH REPAIR, AS PER PLAN</v>
          </cell>
          <cell r="G7658">
            <v>0</v>
          </cell>
        </row>
        <row r="7659">
          <cell r="A7659" t="str">
            <v>848E50300</v>
          </cell>
          <cell r="C7659" t="str">
            <v>SY</v>
          </cell>
          <cell r="D7659" t="str">
            <v>WEARING COURSE REMOVED, ASPHALT</v>
          </cell>
          <cell r="G7659">
            <v>0</v>
          </cell>
        </row>
        <row r="7660">
          <cell r="A7660" t="str">
            <v>848E50301</v>
          </cell>
          <cell r="C7660" t="str">
            <v>SY</v>
          </cell>
          <cell r="D7660" t="str">
            <v>WEARING COURSE REMOVED, ASPHALT, AS PER PLAN</v>
          </cell>
          <cell r="G7660">
            <v>0</v>
          </cell>
        </row>
        <row r="7661">
          <cell r="A7661" t="str">
            <v>848E50320</v>
          </cell>
          <cell r="C7661" t="str">
            <v>SY</v>
          </cell>
          <cell r="D7661" t="str">
            <v>EXISTING CONCRETE OVERLAY REMOVED</v>
          </cell>
          <cell r="F7661" t="str">
            <v>SPECIFY THICKNESS</v>
          </cell>
          <cell r="G7661">
            <v>1</v>
          </cell>
        </row>
        <row r="7662">
          <cell r="A7662" t="str">
            <v>848E50321</v>
          </cell>
          <cell r="C7662" t="str">
            <v>SY</v>
          </cell>
          <cell r="D7662" t="str">
            <v>EXISTING CONCRETE OVERLAY REMOVED, AS PER PLAN</v>
          </cell>
          <cell r="G7662">
            <v>0</v>
          </cell>
        </row>
        <row r="7663">
          <cell r="A7663" t="str">
            <v>848E50340</v>
          </cell>
          <cell r="C7663" t="str">
            <v>SY</v>
          </cell>
          <cell r="D7663" t="str">
            <v>REMOVAL OF DEBONDED OR DETERIORATED EXISTING VARIABLE THICKNESS CONCRETE OVERLAY</v>
          </cell>
          <cell r="G7663">
            <v>0</v>
          </cell>
        </row>
        <row r="7664">
          <cell r="A7664" t="str">
            <v>848E50341</v>
          </cell>
          <cell r="C7664" t="str">
            <v>SY</v>
          </cell>
          <cell r="D7664" t="str">
            <v>REMOVAL OF DEBONDED OR DETERIORATED EXISTING VARIABLE THICKNESS CONCRETE OVERLAY, AS PER PLAN</v>
          </cell>
          <cell r="G7664">
            <v>0</v>
          </cell>
        </row>
        <row r="7665">
          <cell r="A7665" t="str">
            <v>848E90000</v>
          </cell>
          <cell r="C7665" t="str">
            <v>SY</v>
          </cell>
          <cell r="D7665" t="str">
            <v>OVERLAY, MISC.:</v>
          </cell>
          <cell r="F7665" t="str">
            <v>ADD SUPPLEMENTAL DESCRIPTION</v>
          </cell>
          <cell r="G7665">
            <v>1</v>
          </cell>
        </row>
        <row r="7666">
          <cell r="A7666" t="str">
            <v>848E91000</v>
          </cell>
          <cell r="C7666" t="str">
            <v>CY</v>
          </cell>
          <cell r="D7666" t="str">
            <v>OVERLAY, MISC.:</v>
          </cell>
          <cell r="F7666" t="str">
            <v>ADD SUPPLEMENTAL DESCRIPTION</v>
          </cell>
          <cell r="G7666">
            <v>1</v>
          </cell>
        </row>
        <row r="7667">
          <cell r="A7667" t="str">
            <v>848E99000</v>
          </cell>
          <cell r="B7667" t="str">
            <v>Y</v>
          </cell>
          <cell r="C7667" t="str">
            <v>CY</v>
          </cell>
          <cell r="D7667" t="str">
            <v>SPECIAL - CONCRETE OVERLAY, VARIABLE THICKNESS, MATERIAL ONLY</v>
          </cell>
          <cell r="F7667" t="str">
            <v>DESIGN BUILD PROJECTS ONLY</v>
          </cell>
          <cell r="G7667">
            <v>0</v>
          </cell>
        </row>
        <row r="7668">
          <cell r="A7668" t="str">
            <v>848E99100</v>
          </cell>
          <cell r="B7668" t="str">
            <v>Y</v>
          </cell>
          <cell r="C7668" t="str">
            <v>LS</v>
          </cell>
          <cell r="D7668" t="str">
            <v>SPECIAL - BRIDGE DECK CONCRETE OVERLAYS</v>
          </cell>
          <cell r="F7668" t="str">
            <v>DESIGN BUILD PROJECTS ONLY</v>
          </cell>
          <cell r="G7668">
            <v>0</v>
          </cell>
        </row>
        <row r="7669">
          <cell r="A7669" t="str">
            <v>849E10000</v>
          </cell>
          <cell r="C7669" t="str">
            <v>LS</v>
          </cell>
          <cell r="D7669" t="str">
            <v>DAMAGE ASSESSMENT</v>
          </cell>
          <cell r="G7669">
            <v>0</v>
          </cell>
        </row>
        <row r="7670">
          <cell r="A7670" t="str">
            <v>849E10001</v>
          </cell>
          <cell r="C7670" t="str">
            <v>LS</v>
          </cell>
          <cell r="D7670" t="str">
            <v>DAMAGE ASSESSMENT, AS PER PLAN</v>
          </cell>
          <cell r="G7670">
            <v>0</v>
          </cell>
        </row>
        <row r="7671">
          <cell r="A7671" t="str">
            <v>849E10500</v>
          </cell>
          <cell r="C7671" t="str">
            <v>LS</v>
          </cell>
          <cell r="D7671" t="str">
            <v>SURFACE PREPARATION</v>
          </cell>
          <cell r="G7671">
            <v>0</v>
          </cell>
        </row>
        <row r="7672">
          <cell r="A7672" t="str">
            <v>849E10600</v>
          </cell>
          <cell r="C7672" t="str">
            <v>HOUR</v>
          </cell>
          <cell r="D7672" t="str">
            <v>REPAIRING DAMAGED MEMBERS BY GRINDING</v>
          </cell>
          <cell r="G7672">
            <v>0</v>
          </cell>
        </row>
        <row r="7673">
          <cell r="A7673" t="str">
            <v>849E10700</v>
          </cell>
          <cell r="C7673" t="str">
            <v>LS</v>
          </cell>
          <cell r="D7673" t="str">
            <v>STRAIGHTENING DAMAGED MEMBERS</v>
          </cell>
          <cell r="G7673">
            <v>0</v>
          </cell>
        </row>
        <row r="7674">
          <cell r="A7674" t="str">
            <v>850E10000</v>
          </cell>
          <cell r="C7674" t="str">
            <v>MILE</v>
          </cell>
          <cell r="D7674" t="str">
            <v>GROOVING FOR 4" RECESSED PAVEMENT MARKING, (ASPHALT)</v>
          </cell>
          <cell r="G7674">
            <v>0</v>
          </cell>
        </row>
        <row r="7675">
          <cell r="A7675" t="str">
            <v>850E10001</v>
          </cell>
          <cell r="C7675" t="str">
            <v>MILE</v>
          </cell>
          <cell r="D7675" t="str">
            <v>GROOVING FOR 4" RECESSED PAVEMENT MARKING, (ASPHALT), AS PER PLAN</v>
          </cell>
          <cell r="G7675">
            <v>0</v>
          </cell>
        </row>
        <row r="7676">
          <cell r="A7676" t="str">
            <v>850E10010</v>
          </cell>
          <cell r="C7676" t="str">
            <v>MILE</v>
          </cell>
          <cell r="D7676" t="str">
            <v>GROOVING FOR 6" RECESSED PAVEMENT MARKING, (ASPHALT)</v>
          </cell>
          <cell r="G7676">
            <v>0</v>
          </cell>
        </row>
        <row r="7677">
          <cell r="A7677" t="str">
            <v>850E10011</v>
          </cell>
          <cell r="C7677" t="str">
            <v>MILE</v>
          </cell>
          <cell r="D7677" t="str">
            <v>GROOVING FOR 6" RECESSED PAVEMENT MARKING, (ASPHALT), AS PER PLAN</v>
          </cell>
          <cell r="G7677">
            <v>0</v>
          </cell>
        </row>
        <row r="7678">
          <cell r="A7678" t="str">
            <v>850E10020</v>
          </cell>
          <cell r="C7678" t="str">
            <v>MILE</v>
          </cell>
          <cell r="D7678" t="str">
            <v>GROOVING FOR 8" RECESSED PAVEMENT MARKING, (ASPHALT)</v>
          </cell>
          <cell r="G7678">
            <v>0</v>
          </cell>
        </row>
        <row r="7679">
          <cell r="A7679" t="str">
            <v>850E10030</v>
          </cell>
          <cell r="C7679" t="str">
            <v>MILE</v>
          </cell>
          <cell r="D7679" t="str">
            <v>GROOVING FOR 12" RECESSED PAVEMENT MARKING, (ASPHALT)</v>
          </cell>
          <cell r="G7679">
            <v>0</v>
          </cell>
        </row>
        <row r="7680">
          <cell r="A7680" t="str">
            <v>850E10100</v>
          </cell>
          <cell r="C7680" t="str">
            <v>FT</v>
          </cell>
          <cell r="D7680" t="str">
            <v>GROOVING FOR 4" RECESSED PAVEMENT MARKING, (ASPHALT)</v>
          </cell>
          <cell r="G7680">
            <v>0</v>
          </cell>
        </row>
        <row r="7681">
          <cell r="A7681" t="str">
            <v>850E10110</v>
          </cell>
          <cell r="C7681" t="str">
            <v>FT</v>
          </cell>
          <cell r="D7681" t="str">
            <v>GROOVING FOR 6" RECESSED PAVEMENT MARKING, (ASPHALT)</v>
          </cell>
          <cell r="G7681">
            <v>0</v>
          </cell>
        </row>
        <row r="7682">
          <cell r="A7682" t="str">
            <v>850E10111</v>
          </cell>
          <cell r="C7682" t="str">
            <v>FT</v>
          </cell>
          <cell r="D7682" t="str">
            <v>GROOVING FOR 6" RECESSED PAVEMENT MARKING, (ASPHALT), AS PER PLAN</v>
          </cell>
          <cell r="G7682">
            <v>0</v>
          </cell>
        </row>
        <row r="7683">
          <cell r="A7683" t="str">
            <v>850E10120</v>
          </cell>
          <cell r="C7683" t="str">
            <v>FT</v>
          </cell>
          <cell r="D7683" t="str">
            <v>GROOVING FOR 8" RECESSED PAVEMENT MARKING, (ASPHALT)</v>
          </cell>
          <cell r="G7683">
            <v>0</v>
          </cell>
        </row>
        <row r="7684">
          <cell r="A7684" t="str">
            <v>850E10130</v>
          </cell>
          <cell r="C7684" t="str">
            <v>FT</v>
          </cell>
          <cell r="D7684" t="str">
            <v>GROOVING FOR 12" RECESSED PAVEMENT MARKING, (ASPHALT)</v>
          </cell>
          <cell r="G7684">
            <v>0</v>
          </cell>
        </row>
        <row r="7685">
          <cell r="A7685" t="str">
            <v>850E10131</v>
          </cell>
          <cell r="C7685" t="str">
            <v>FT</v>
          </cell>
          <cell r="D7685" t="str">
            <v>GROOVING FOR 12" RECESSED PAVEMENT MARKING, (ASPHALT), AS PER PLAN</v>
          </cell>
          <cell r="G7685">
            <v>0</v>
          </cell>
        </row>
        <row r="7686">
          <cell r="A7686" t="str">
            <v>850E20000</v>
          </cell>
          <cell r="C7686" t="str">
            <v>MILE</v>
          </cell>
          <cell r="D7686" t="str">
            <v>GROOVING FOR 4" RECESSED PAVEMENT MARKING, (CONCRETE)</v>
          </cell>
          <cell r="G7686">
            <v>0</v>
          </cell>
        </row>
        <row r="7687">
          <cell r="A7687" t="str">
            <v>850E20010</v>
          </cell>
          <cell r="C7687" t="str">
            <v>MILE</v>
          </cell>
          <cell r="D7687" t="str">
            <v>GROOVING FOR 6" RECESSED PAVEMENT MARKING, (CONCRETE)</v>
          </cell>
          <cell r="G7687">
            <v>0</v>
          </cell>
        </row>
        <row r="7688">
          <cell r="A7688" t="str">
            <v>850E20011</v>
          </cell>
          <cell r="C7688" t="str">
            <v>MILE</v>
          </cell>
          <cell r="D7688" t="str">
            <v>GROOVING FOR 6" RECESSED PAVEMENT MARKING, (CONCRETE), AS PER PLAN</v>
          </cell>
          <cell r="G7688">
            <v>0</v>
          </cell>
        </row>
        <row r="7689">
          <cell r="A7689" t="str">
            <v>850E20020</v>
          </cell>
          <cell r="C7689" t="str">
            <v>MILE</v>
          </cell>
          <cell r="D7689" t="str">
            <v>GROOVING FOR 8" RECESSED PAVEMENT MARKING, (CONCRETE)</v>
          </cell>
          <cell r="G7689">
            <v>0</v>
          </cell>
        </row>
        <row r="7690">
          <cell r="A7690" t="str">
            <v>850E20030</v>
          </cell>
          <cell r="C7690" t="str">
            <v>MILE</v>
          </cell>
          <cell r="D7690" t="str">
            <v>GROOVING FOR 12" RECESSED PAVEMENT MARKING, (CONCRETE)</v>
          </cell>
          <cell r="G7690">
            <v>0</v>
          </cell>
        </row>
        <row r="7691">
          <cell r="A7691" t="str">
            <v>850E20100</v>
          </cell>
          <cell r="C7691" t="str">
            <v>FT</v>
          </cell>
          <cell r="D7691" t="str">
            <v>GROOVING FOR 4" RECESSED PAVEMENT MARKING, (CONCRETE)</v>
          </cell>
          <cell r="G7691">
            <v>0</v>
          </cell>
        </row>
        <row r="7692">
          <cell r="A7692" t="str">
            <v>850E20110</v>
          </cell>
          <cell r="C7692" t="str">
            <v>FT</v>
          </cell>
          <cell r="D7692" t="str">
            <v>GROOVING FOR 6" RECESSED PAVEMENT MARKING, (CONCRETE)</v>
          </cell>
          <cell r="G7692">
            <v>0</v>
          </cell>
        </row>
        <row r="7693">
          <cell r="A7693" t="str">
            <v>850E20111</v>
          </cell>
          <cell r="C7693" t="str">
            <v>FT</v>
          </cell>
          <cell r="D7693" t="str">
            <v>GROOVING FOR 6" RECESSED PAVEMENT MARKING, (CONCRETE), AS PER PLAN</v>
          </cell>
          <cell r="G7693">
            <v>0</v>
          </cell>
        </row>
        <row r="7694">
          <cell r="A7694" t="str">
            <v>850E20120</v>
          </cell>
          <cell r="C7694" t="str">
            <v>FT</v>
          </cell>
          <cell r="D7694" t="str">
            <v>GROOVING FOR 8" RECESSED PAVEMENT MARKING, (CONCRETE)</v>
          </cell>
          <cell r="G7694">
            <v>0</v>
          </cell>
        </row>
        <row r="7695">
          <cell r="A7695" t="str">
            <v>850E20130</v>
          </cell>
          <cell r="C7695" t="str">
            <v>FT</v>
          </cell>
          <cell r="D7695" t="str">
            <v>GROOVING FOR 12" RECESSED PAVEMENT MARKING, (CONCRETE)</v>
          </cell>
          <cell r="G7695">
            <v>0</v>
          </cell>
        </row>
        <row r="7696">
          <cell r="A7696" t="str">
            <v>850E20131</v>
          </cell>
          <cell r="C7696" t="str">
            <v>FT</v>
          </cell>
          <cell r="D7696" t="str">
            <v>GROOVING FOR 12" RECESSED PAVEMENT MARKING, (CONCRETE), AS PER PLAN</v>
          </cell>
          <cell r="G7696">
            <v>0</v>
          </cell>
        </row>
        <row r="7697">
          <cell r="A7697" t="str">
            <v>851E10000</v>
          </cell>
          <cell r="C7697" t="str">
            <v>SF</v>
          </cell>
          <cell r="D7697" t="str">
            <v>PRECAST GRAVITY AND SEMIGRAVITY RETAINING WALL</v>
          </cell>
          <cell r="G7697">
            <v>0</v>
          </cell>
        </row>
        <row r="7698">
          <cell r="A7698" t="str">
            <v>851E10001</v>
          </cell>
          <cell r="C7698" t="str">
            <v>SF</v>
          </cell>
          <cell r="D7698" t="str">
            <v>PRECAST GRAVITY AND SEMIGRAVITY RETAINING WALL, AS PER PLAN</v>
          </cell>
          <cell r="G7698">
            <v>0</v>
          </cell>
        </row>
        <row r="7699">
          <cell r="A7699" t="str">
            <v>851E11000</v>
          </cell>
          <cell r="C7699" t="str">
            <v>CY</v>
          </cell>
          <cell r="D7699" t="str">
            <v>NATURAL SOIL</v>
          </cell>
          <cell r="G7699">
            <v>0</v>
          </cell>
        </row>
        <row r="7700">
          <cell r="A7700" t="str">
            <v>851E12000</v>
          </cell>
          <cell r="C7700" t="str">
            <v>FT</v>
          </cell>
          <cell r="D7700" t="str">
            <v>CONCRETE COPING</v>
          </cell>
          <cell r="G7700">
            <v>0</v>
          </cell>
        </row>
        <row r="7701">
          <cell r="A7701" t="str">
            <v>851E14000</v>
          </cell>
          <cell r="C7701" t="str">
            <v>DAY</v>
          </cell>
          <cell r="D7701" t="str">
            <v>ON-SITE ASSISTANCE</v>
          </cell>
          <cell r="G7701">
            <v>0</v>
          </cell>
        </row>
        <row r="7702">
          <cell r="A7702" t="str">
            <v>851E15000</v>
          </cell>
          <cell r="C7702" t="str">
            <v>LS</v>
          </cell>
          <cell r="D7702" t="str">
            <v>WALL DRAINAGE SYSTEM</v>
          </cell>
          <cell r="G7702">
            <v>0</v>
          </cell>
        </row>
        <row r="7703">
          <cell r="A7703" t="str">
            <v>851E15500</v>
          </cell>
          <cell r="C7703" t="str">
            <v>LS</v>
          </cell>
          <cell r="D7703" t="str">
            <v>PGSRW INSPECTION AND COMPACTION TESTING</v>
          </cell>
          <cell r="G7703">
            <v>0</v>
          </cell>
        </row>
        <row r="7704">
          <cell r="A7704" t="str">
            <v>852E10000</v>
          </cell>
          <cell r="C7704" t="str">
            <v>SY</v>
          </cell>
          <cell r="D7704" t="str">
            <v>ULTRA-THIN WHITETOPPING</v>
          </cell>
          <cell r="G7704">
            <v>0</v>
          </cell>
        </row>
        <row r="7705">
          <cell r="A7705" t="str">
            <v>855E00010</v>
          </cell>
          <cell r="C7705" t="str">
            <v>LB</v>
          </cell>
          <cell r="D7705" t="str">
            <v>POST-TENSIONING STRAND TENDON</v>
          </cell>
          <cell r="G7705">
            <v>0</v>
          </cell>
        </row>
        <row r="7706">
          <cell r="A7706" t="str">
            <v>855E00020</v>
          </cell>
          <cell r="C7706" t="str">
            <v>LB</v>
          </cell>
          <cell r="D7706" t="str">
            <v>POST-TENSIONING BAR TENDON</v>
          </cell>
          <cell r="G7706">
            <v>0</v>
          </cell>
        </row>
        <row r="7707">
          <cell r="A7707" t="str">
            <v>856E10000</v>
          </cell>
          <cell r="C7707" t="str">
            <v>CY</v>
          </cell>
          <cell r="D7707" t="str">
            <v>BRIDGE DECK WATERPROOFING ASPHALT CONCRETE</v>
          </cell>
          <cell r="G7707">
            <v>0</v>
          </cell>
        </row>
        <row r="7708">
          <cell r="A7708" t="str">
            <v>858E10000</v>
          </cell>
          <cell r="C7708" t="str">
            <v>SY</v>
          </cell>
          <cell r="D7708" t="str">
            <v>THIN POLYMER EPOXY OVERLAY</v>
          </cell>
          <cell r="G7708">
            <v>0</v>
          </cell>
        </row>
        <row r="7709">
          <cell r="A7709" t="str">
            <v>858E10001</v>
          </cell>
          <cell r="C7709" t="str">
            <v>SY</v>
          </cell>
          <cell r="D7709" t="str">
            <v>THIN POLYMER EPOXY OVERLAY, AS PER PLAN</v>
          </cell>
          <cell r="G7709">
            <v>0</v>
          </cell>
        </row>
        <row r="7710">
          <cell r="A7710" t="str">
            <v>859E10000</v>
          </cell>
          <cell r="C7710" t="str">
            <v>CY</v>
          </cell>
          <cell r="D7710" t="str">
            <v>ASPHALT CONCRETE WITH VERGLIMIT</v>
          </cell>
          <cell r="G7710">
            <v>0</v>
          </cell>
        </row>
        <row r="7711">
          <cell r="A7711" t="str">
            <v>859E10001</v>
          </cell>
          <cell r="C7711" t="str">
            <v>CY</v>
          </cell>
          <cell r="D7711" t="str">
            <v>ASPHALT CONCRETE WITH VERGLIMIT, AS PER PLAN</v>
          </cell>
          <cell r="G7711">
            <v>0</v>
          </cell>
        </row>
        <row r="7712">
          <cell r="A7712" t="str">
            <v>860E10000</v>
          </cell>
          <cell r="C7712" t="str">
            <v>CY</v>
          </cell>
          <cell r="D7712" t="str">
            <v>THINLAY ASPHALT CONCRETE, TYPE MED</v>
          </cell>
          <cell r="G7712">
            <v>0</v>
          </cell>
        </row>
        <row r="7713">
          <cell r="A7713" t="str">
            <v>860E10010</v>
          </cell>
          <cell r="C7713" t="str">
            <v>CY</v>
          </cell>
          <cell r="D7713" t="str">
            <v>THINLAY ASPHALT CONCRETE, TYPE LT</v>
          </cell>
          <cell r="G7713">
            <v>0</v>
          </cell>
        </row>
        <row r="7714">
          <cell r="A7714" t="str">
            <v>862E00500</v>
          </cell>
          <cell r="C7714" t="str">
            <v>HOUR</v>
          </cell>
          <cell r="D7714" t="str">
            <v>SCALING</v>
          </cell>
          <cell r="G7714">
            <v>0</v>
          </cell>
        </row>
        <row r="7715">
          <cell r="A7715" t="str">
            <v>862E00600</v>
          </cell>
          <cell r="C7715" t="str">
            <v>SY</v>
          </cell>
          <cell r="D7715" t="str">
            <v>SLOPE DRAPE</v>
          </cell>
          <cell r="G7715">
            <v>0</v>
          </cell>
        </row>
        <row r="7716">
          <cell r="A7716" t="str">
            <v>862E00601</v>
          </cell>
          <cell r="C7716" t="str">
            <v>SY</v>
          </cell>
          <cell r="D7716" t="str">
            <v>SLOPE DRAPE, AS PER PLAN</v>
          </cell>
          <cell r="G7716">
            <v>0</v>
          </cell>
        </row>
        <row r="7717">
          <cell r="A7717" t="str">
            <v>862E00610</v>
          </cell>
          <cell r="C7717" t="str">
            <v>CY</v>
          </cell>
          <cell r="D7717" t="str">
            <v>EXCAVATION</v>
          </cell>
          <cell r="G7717">
            <v>0</v>
          </cell>
        </row>
        <row r="7718">
          <cell r="A7718" t="str">
            <v>862E00611</v>
          </cell>
          <cell r="C7718" t="str">
            <v>CY</v>
          </cell>
          <cell r="D7718" t="str">
            <v>EXCAVATION, AS PER PLAN</v>
          </cell>
          <cell r="G7718">
            <v>0</v>
          </cell>
        </row>
        <row r="7719">
          <cell r="A7719" t="str">
            <v>862E00700</v>
          </cell>
          <cell r="C7719" t="str">
            <v>SF</v>
          </cell>
          <cell r="D7719" t="str">
            <v>TRIM BLASTING</v>
          </cell>
          <cell r="G7719">
            <v>0</v>
          </cell>
        </row>
        <row r="7720">
          <cell r="A7720" t="str">
            <v>862E99000</v>
          </cell>
          <cell r="C7720" t="str">
            <v>FT</v>
          </cell>
          <cell r="D7720" t="str">
            <v>ROCKFALL PROTECTION, MISC.:</v>
          </cell>
          <cell r="F7720" t="str">
            <v>ADD SUPPLEMENTAL DESCRIPTION</v>
          </cell>
          <cell r="G7720">
            <v>1</v>
          </cell>
        </row>
        <row r="7721">
          <cell r="A7721" t="str">
            <v>863E00100</v>
          </cell>
          <cell r="C7721" t="str">
            <v>SY</v>
          </cell>
          <cell r="D7721" t="str">
            <v>GEOGRID, TYPE P1</v>
          </cell>
          <cell r="G7721">
            <v>0</v>
          </cell>
        </row>
        <row r="7722">
          <cell r="A7722" t="str">
            <v>863E00200</v>
          </cell>
          <cell r="C7722" t="str">
            <v>SY</v>
          </cell>
          <cell r="D7722" t="str">
            <v>GEOGRID, TYPE P2</v>
          </cell>
          <cell r="G7722">
            <v>0</v>
          </cell>
        </row>
        <row r="7723">
          <cell r="A7723" t="str">
            <v>863E00300</v>
          </cell>
          <cell r="C7723" t="str">
            <v>SY</v>
          </cell>
          <cell r="D7723" t="str">
            <v>GEOGRID, TYPE P3</v>
          </cell>
          <cell r="G7723">
            <v>0</v>
          </cell>
        </row>
        <row r="7724">
          <cell r="A7724" t="str">
            <v>863E00400</v>
          </cell>
          <cell r="C7724" t="str">
            <v>SY</v>
          </cell>
          <cell r="D7724" t="str">
            <v>GEOGRID, TYPE P4</v>
          </cell>
          <cell r="G7724">
            <v>0</v>
          </cell>
        </row>
        <row r="7725">
          <cell r="A7725" t="str">
            <v>863E00500</v>
          </cell>
          <cell r="C7725" t="str">
            <v>SY</v>
          </cell>
          <cell r="D7725" t="str">
            <v>GEOGRID, TYPE P5</v>
          </cell>
          <cell r="G7725">
            <v>0</v>
          </cell>
        </row>
        <row r="7726">
          <cell r="A7726" t="str">
            <v>863E00600</v>
          </cell>
          <cell r="C7726" t="str">
            <v>SY</v>
          </cell>
          <cell r="D7726" t="str">
            <v>GEOGRID, TYPE S1</v>
          </cell>
          <cell r="G7726">
            <v>0</v>
          </cell>
        </row>
        <row r="7727">
          <cell r="A7727" t="str">
            <v>863E00700</v>
          </cell>
          <cell r="C7727" t="str">
            <v>SY</v>
          </cell>
          <cell r="D7727" t="str">
            <v>GEOGRID, TYPE S2</v>
          </cell>
          <cell r="G7727">
            <v>0</v>
          </cell>
        </row>
        <row r="7728">
          <cell r="A7728" t="str">
            <v>863E00800</v>
          </cell>
          <cell r="C7728" t="str">
            <v>CY</v>
          </cell>
          <cell r="D7728" t="str">
            <v>REINFORCED EMBANKMENT</v>
          </cell>
          <cell r="G7728">
            <v>0</v>
          </cell>
        </row>
        <row r="7729">
          <cell r="A7729" t="str">
            <v>863E00801</v>
          </cell>
          <cell r="C7729" t="str">
            <v>CY</v>
          </cell>
          <cell r="D7729" t="str">
            <v>REINFORCED EMBANKMENT, AS PER PLAN</v>
          </cell>
          <cell r="G7729">
            <v>0</v>
          </cell>
        </row>
        <row r="7730">
          <cell r="A7730" t="str">
            <v>864E10000</v>
          </cell>
          <cell r="C7730" t="str">
            <v>GAL</v>
          </cell>
          <cell r="D7730" t="str">
            <v>POLYURETHANE EXPANDING FOAM, PREMIXED</v>
          </cell>
          <cell r="G7730">
            <v>0</v>
          </cell>
        </row>
        <row r="7731">
          <cell r="A7731" t="str">
            <v>866E00100</v>
          </cell>
          <cell r="C7731" t="str">
            <v>EACH</v>
          </cell>
          <cell r="D7731" t="str">
            <v>GROUND ANCHOR,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866E00101</v>
          </cell>
          <cell r="C7732" t="str">
            <v>EACH</v>
          </cell>
          <cell r="D7732" t="str">
            <v>GROUND ANCHOR, AS PER PLAN</v>
          </cell>
          <cell r="F7732" t="str">
            <v>SPECIFY ___ KIP MAX. TEST LOAD</v>
          </cell>
          <cell r="G7732">
            <v>1</v>
          </cell>
        </row>
        <row r="7733">
          <cell r="A7733" t="str">
            <v>866E00200</v>
          </cell>
          <cell r="C7733" t="str">
            <v>EACH</v>
          </cell>
          <cell r="D7733" t="str">
            <v>TEMPORARY GROUND ANCHOR</v>
          </cell>
          <cell r="F7733" t="str">
            <v>SPECIFY ___ KIP MAX. TEST LOAD</v>
          </cell>
          <cell r="G7733">
            <v>1</v>
          </cell>
        </row>
        <row r="7734">
          <cell r="A7734" t="str">
            <v>866E00300</v>
          </cell>
          <cell r="C7734" t="str">
            <v>LS</v>
          </cell>
          <cell r="D7734" t="str">
            <v>INVESTIGATIVE ANCHOR PULLOUT TESTS</v>
          </cell>
          <cell r="G7734">
            <v>0</v>
          </cell>
        </row>
        <row r="7735">
          <cell r="A7735" t="str">
            <v>866E00400</v>
          </cell>
          <cell r="C7735" t="str">
            <v>EACH</v>
          </cell>
          <cell r="D7735" t="str">
            <v>PERFORMANCE TEST</v>
          </cell>
          <cell r="G7735">
            <v>0</v>
          </cell>
        </row>
        <row r="7736">
          <cell r="A7736" t="str">
            <v>866E00500</v>
          </cell>
          <cell r="C7736" t="str">
            <v>EACH</v>
          </cell>
          <cell r="D7736" t="str">
            <v>EXTENDED CREEP TEST</v>
          </cell>
          <cell r="G7736">
            <v>0</v>
          </cell>
        </row>
        <row r="7737">
          <cell r="A7737" t="str">
            <v>866E01000</v>
          </cell>
          <cell r="C7737" t="str">
            <v>CY</v>
          </cell>
          <cell r="D7737" t="str">
            <v>PRE-GROUTING IN ROCK</v>
          </cell>
          <cell r="G7737">
            <v>0</v>
          </cell>
        </row>
        <row r="7738">
          <cell r="A7738" t="str">
            <v>866E01100</v>
          </cell>
          <cell r="C7738" t="str">
            <v>EACH</v>
          </cell>
          <cell r="D7738" t="str">
            <v>REDRILLING PRE-GROUTED HOLES IN ROCK</v>
          </cell>
          <cell r="G7738">
            <v>0</v>
          </cell>
        </row>
        <row r="7739">
          <cell r="A7739" t="str">
            <v>867E00100</v>
          </cell>
          <cell r="C7739" t="str">
            <v>LS</v>
          </cell>
          <cell r="D7739" t="str">
            <v>TEMPORARY WIRE FACED MECHANICALLY STABILIZED EARTH WALL</v>
          </cell>
          <cell r="G7739">
            <v>0</v>
          </cell>
        </row>
        <row r="7740">
          <cell r="A7740" t="str">
            <v>867E00101</v>
          </cell>
          <cell r="C7740" t="str">
            <v>LS</v>
          </cell>
          <cell r="D7740" t="str">
            <v>TEMPORARY WIRE FACED MECHANICALLY STABILIZED EARTH WALL, AS PER PLAN</v>
          </cell>
          <cell r="G7740">
            <v>0</v>
          </cell>
        </row>
        <row r="7741">
          <cell r="A7741" t="str">
            <v>869E00100</v>
          </cell>
          <cell r="C7741" t="str">
            <v>EACH</v>
          </cell>
          <cell r="D7741" t="str">
            <v>HIGH LOAD MULTI-ROTATIONAL (HLMR) BEARINGS</v>
          </cell>
          <cell r="G7741">
            <v>0</v>
          </cell>
        </row>
        <row r="7742">
          <cell r="A7742" t="str">
            <v>869E00101</v>
          </cell>
          <cell r="C7742" t="str">
            <v>EACH</v>
          </cell>
          <cell r="D7742" t="str">
            <v>HIGH LOAD MULTI-ROTATIONAL (HLMR) BEARINGS, AS PER PLAN</v>
          </cell>
          <cell r="G7742">
            <v>0</v>
          </cell>
        </row>
        <row r="7743">
          <cell r="A7743" t="str">
            <v>870E10000</v>
          </cell>
          <cell r="C7743" t="str">
            <v>SF</v>
          </cell>
          <cell r="D7743" t="str">
            <v>PREFABRICATED MODULAR RETAINING WALL</v>
          </cell>
          <cell r="G7743">
            <v>0</v>
          </cell>
        </row>
        <row r="7744">
          <cell r="A7744" t="str">
            <v>870E10001</v>
          </cell>
          <cell r="C7744" t="str">
            <v>SF</v>
          </cell>
          <cell r="D7744" t="str">
            <v>PREFABRICATED MODULAR RETAINING WALL, AS PER PLAN</v>
          </cell>
          <cell r="G7744">
            <v>0</v>
          </cell>
        </row>
        <row r="7745">
          <cell r="A7745" t="str">
            <v>870E11000</v>
          </cell>
          <cell r="C7745" t="str">
            <v>CY</v>
          </cell>
          <cell r="D7745" t="str">
            <v>WALL EXCAVATION</v>
          </cell>
          <cell r="G7745">
            <v>0</v>
          </cell>
        </row>
        <row r="7746">
          <cell r="A7746" t="str">
            <v>870E11100</v>
          </cell>
          <cell r="C7746" t="str">
            <v>CY</v>
          </cell>
          <cell r="D7746" t="str">
            <v>NATURAL SOIL</v>
          </cell>
          <cell r="G7746">
            <v>0</v>
          </cell>
        </row>
        <row r="7747">
          <cell r="A7747" t="str">
            <v>870E12000</v>
          </cell>
          <cell r="C7747" t="str">
            <v>FT</v>
          </cell>
          <cell r="D7747" t="str">
            <v>6" DRAINAGE PIPE, PERFORATED</v>
          </cell>
          <cell r="G7747">
            <v>0</v>
          </cell>
        </row>
        <row r="7748">
          <cell r="A7748" t="str">
            <v>870E12100</v>
          </cell>
          <cell r="C7748" t="str">
            <v>FT</v>
          </cell>
          <cell r="D7748" t="str">
            <v>6" DRAINAGE PIPE, NON-PERFORATED</v>
          </cell>
          <cell r="G7748">
            <v>0</v>
          </cell>
        </row>
        <row r="7749">
          <cell r="A7749" t="str">
            <v>870E12500</v>
          </cell>
          <cell r="C7749" t="str">
            <v>FT</v>
          </cell>
          <cell r="D7749" t="str">
            <v>CONCRETE COPING</v>
          </cell>
          <cell r="G7749">
            <v>0</v>
          </cell>
        </row>
        <row r="7750">
          <cell r="A7750" t="str">
            <v>870E14000</v>
          </cell>
          <cell r="C7750" t="str">
            <v>DAY</v>
          </cell>
          <cell r="D7750" t="str">
            <v>ON-SITE ASSISTANCE</v>
          </cell>
          <cell r="G7750">
            <v>0</v>
          </cell>
        </row>
        <row r="7751">
          <cell r="A7751" t="str">
            <v>870E15000</v>
          </cell>
          <cell r="C7751" t="str">
            <v>LS</v>
          </cell>
          <cell r="D7751" t="str">
            <v>PMRW INSPECTION AND COMPACTION TESTING</v>
          </cell>
          <cell r="G7751">
            <v>0</v>
          </cell>
        </row>
        <row r="7752">
          <cell r="A7752" t="str">
            <v>871E10000</v>
          </cell>
          <cell r="C7752" t="str">
            <v>CY</v>
          </cell>
          <cell r="D7752" t="str">
            <v>EMBANKMENT USING FLY ASH</v>
          </cell>
          <cell r="G7752">
            <v>0</v>
          </cell>
        </row>
        <row r="7753">
          <cell r="A7753" t="str">
            <v>871E10020</v>
          </cell>
          <cell r="C7753" t="str">
            <v>CY</v>
          </cell>
          <cell r="D7753" t="str">
            <v>EMBANKMENT USING BOTTOM ASH</v>
          </cell>
          <cell r="G7753">
            <v>0</v>
          </cell>
        </row>
        <row r="7754">
          <cell r="A7754" t="str">
            <v>871E10040</v>
          </cell>
          <cell r="C7754" t="str">
            <v>CY</v>
          </cell>
          <cell r="D7754" t="str">
            <v>EMBANKMENT USING FOUNDRY SAND</v>
          </cell>
          <cell r="G7754">
            <v>0</v>
          </cell>
        </row>
        <row r="7755">
          <cell r="A7755" t="str">
            <v>871E10060</v>
          </cell>
          <cell r="C7755" t="str">
            <v>CY</v>
          </cell>
          <cell r="D7755" t="str">
            <v>EMBANKMENT USING RECYCLED GLASS</v>
          </cell>
          <cell r="G7755">
            <v>0</v>
          </cell>
        </row>
        <row r="7756">
          <cell r="A7756" t="str">
            <v>871E10080</v>
          </cell>
          <cell r="C7756" t="str">
            <v>CY</v>
          </cell>
          <cell r="D7756" t="str">
            <v>EMBANKMENT USING TIRE SHREDS</v>
          </cell>
          <cell r="G7756">
            <v>0</v>
          </cell>
        </row>
        <row r="7757">
          <cell r="A7757" t="str">
            <v>871E10090</v>
          </cell>
          <cell r="C7757" t="str">
            <v>CY</v>
          </cell>
          <cell r="D7757" t="str">
            <v>EMBANKMENT USING PETROLEUM CONTAMINATED SOIL</v>
          </cell>
          <cell r="G7757">
            <v>0</v>
          </cell>
        </row>
        <row r="7758">
          <cell r="A7758" t="str">
            <v>871E10110</v>
          </cell>
          <cell r="C7758" t="str">
            <v>CY</v>
          </cell>
          <cell r="D7758" t="str">
            <v>EMBANKMENT USING RECYCLED MATERIALS</v>
          </cell>
          <cell r="G7758">
            <v>0</v>
          </cell>
        </row>
        <row r="7759">
          <cell r="A7759" t="str">
            <v>871E30000</v>
          </cell>
          <cell r="C7759" t="str">
            <v>LS</v>
          </cell>
          <cell r="D7759" t="str">
            <v>SOILS CONSULTANT ANALYSIS</v>
          </cell>
          <cell r="G7759">
            <v>0</v>
          </cell>
        </row>
        <row r="7760">
          <cell r="A7760" t="str">
            <v>872E10000</v>
          </cell>
          <cell r="C7760" t="str">
            <v>FT</v>
          </cell>
          <cell r="D7760" t="str">
            <v>VOID REDUCING ASPHALT MEMBRANE (VRAM)</v>
          </cell>
          <cell r="G7760">
            <v>0</v>
          </cell>
        </row>
        <row r="7761">
          <cell r="A7761" t="str">
            <v>872E10001</v>
          </cell>
          <cell r="C7761" t="str">
            <v>FT</v>
          </cell>
          <cell r="D7761" t="str">
            <v>VOID REDUCING ASPHALT MEMBRANE (VRAM), AS PER PLAN</v>
          </cell>
          <cell r="G7761">
            <v>0</v>
          </cell>
        </row>
        <row r="7762">
          <cell r="A7762" t="str">
            <v>874E20000</v>
          </cell>
          <cell r="C7762" t="str">
            <v>FT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874E20001</v>
          </cell>
          <cell r="C7763" t="str">
            <v>FT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874E21000</v>
          </cell>
          <cell r="C7764" t="str">
            <v>MILE</v>
          </cell>
          <cell r="D7764" t="str">
            <v>LONGITUDINAL JOINT PREPARATION</v>
          </cell>
          <cell r="G7764">
            <v>0</v>
          </cell>
        </row>
        <row r="7765">
          <cell r="A7765" t="str">
            <v>874E21001</v>
          </cell>
          <cell r="C7765" t="str">
            <v>MILE</v>
          </cell>
          <cell r="D7765" t="str">
            <v>LONGITUDINAL JOINT PREPARATION, AS PER PLAN</v>
          </cell>
          <cell r="G7765">
            <v>0</v>
          </cell>
        </row>
        <row r="7766">
          <cell r="A7766" t="str">
            <v>875E10000</v>
          </cell>
          <cell r="C7766" t="str">
            <v>LB</v>
          </cell>
          <cell r="D7766" t="str">
            <v>LONGITUDINAL JOINT ADHESIVE</v>
          </cell>
          <cell r="G7766">
            <v>0</v>
          </cell>
        </row>
        <row r="7767">
          <cell r="A7767" t="str">
            <v>878E25000</v>
          </cell>
          <cell r="C7767" t="str">
            <v>LS</v>
          </cell>
          <cell r="D7767" t="str">
            <v>INSPECTION AND COMPACTION TESTING OF UNBOUND MATERIALS</v>
          </cell>
          <cell r="G7767">
            <v>0</v>
          </cell>
        </row>
        <row r="7768">
          <cell r="A7768" t="str">
            <v>880E10000</v>
          </cell>
          <cell r="C7768" t="str">
            <v>CY</v>
          </cell>
          <cell r="D7768" t="str">
            <v>ASPHALT CONCRETE WITH WARRANTY (5 YEARS)</v>
          </cell>
          <cell r="G7768">
            <v>0</v>
          </cell>
        </row>
        <row r="7769">
          <cell r="A7769" t="str">
            <v>880E10001</v>
          </cell>
          <cell r="C7769" t="str">
            <v>CY</v>
          </cell>
          <cell r="D7769" t="str">
            <v>ASPHALT CONCRETE WITH WARRANTY (5 YEARS), AS PER PLAN</v>
          </cell>
          <cell r="G7769">
            <v>0</v>
          </cell>
        </row>
        <row r="7770">
          <cell r="A7770" t="str">
            <v>880E15000</v>
          </cell>
          <cell r="C7770" t="str">
            <v>CY</v>
          </cell>
          <cell r="D7770" t="str">
            <v>ASPHALT CONCRETE WITH WARRANTY (7 YEARS)</v>
          </cell>
          <cell r="G7770">
            <v>0</v>
          </cell>
        </row>
        <row r="7771">
          <cell r="A7771" t="str">
            <v>880E15001</v>
          </cell>
          <cell r="C7771" t="str">
            <v>CY</v>
          </cell>
          <cell r="D7771" t="str">
            <v>ASPHALT CONCRETE WITH WARRANTY (7 YEARS), AS PER PLAN</v>
          </cell>
          <cell r="G7771">
            <v>0</v>
          </cell>
        </row>
        <row r="7772">
          <cell r="A7772" t="str">
            <v>880E99000</v>
          </cell>
          <cell r="B7772" t="str">
            <v>Y</v>
          </cell>
          <cell r="C7772" t="str">
            <v>LS</v>
          </cell>
          <cell r="D7772" t="str">
            <v>SPECIAL - ASPHALT PAVEMENT (5 YEAR WARRANTY)</v>
          </cell>
          <cell r="F7772" t="str">
            <v>DESIGN BUILD PROJECTS ONLY</v>
          </cell>
          <cell r="G7772">
            <v>0</v>
          </cell>
        </row>
        <row r="7773">
          <cell r="A7773" t="str">
            <v>880E99050</v>
          </cell>
          <cell r="B7773" t="str">
            <v>Y</v>
          </cell>
          <cell r="C7773" t="str">
            <v>LS</v>
          </cell>
          <cell r="D7773" t="str">
            <v>SPECIAL - ASPHALT PAVEMENT (7 YEAR WARRANTY)</v>
          </cell>
          <cell r="F7773" t="str">
            <v>DESIGN BUILD PROJECTS ONLY</v>
          </cell>
          <cell r="G7773">
            <v>0</v>
          </cell>
        </row>
        <row r="7774">
          <cell r="A7774" t="str">
            <v>881E10000</v>
          </cell>
          <cell r="C7774" t="str">
            <v>SY</v>
          </cell>
          <cell r="D7774" t="str">
            <v>MICROSURFACING WITH WARRANTY, SINGLE COURSE</v>
          </cell>
          <cell r="G7774">
            <v>0</v>
          </cell>
        </row>
        <row r="7775">
          <cell r="A7775" t="str">
            <v>881E10001</v>
          </cell>
          <cell r="C7775" t="str">
            <v>SY</v>
          </cell>
          <cell r="D7775" t="str">
            <v>MICROSURFACING WITH WARRANTY, SINGLE COURSE, AS PER PLAN</v>
          </cell>
          <cell r="G7775">
            <v>0</v>
          </cell>
        </row>
        <row r="7776">
          <cell r="A7776" t="str">
            <v>881E20000</v>
          </cell>
          <cell r="C7776" t="str">
            <v>SY</v>
          </cell>
          <cell r="D7776" t="str">
            <v>MICROSURFACING WITH WARRANTY, MULTIPLE COURSE</v>
          </cell>
          <cell r="G7776">
            <v>0</v>
          </cell>
        </row>
        <row r="7777">
          <cell r="A7777" t="str">
            <v>881E20001</v>
          </cell>
          <cell r="C7777" t="str">
            <v>SY</v>
          </cell>
          <cell r="D7777" t="str">
            <v>MICROSURFACING WITH WARRANTY, MULTIPLE COURSE, AS PER PLAN</v>
          </cell>
          <cell r="G7777">
            <v>0</v>
          </cell>
        </row>
        <row r="7778">
          <cell r="A7778" t="str">
            <v>882E10000</v>
          </cell>
          <cell r="C7778" t="str">
            <v>SY</v>
          </cell>
          <cell r="D7778" t="str">
            <v>SINGLE CHIP SEAL WITH TWO YEAR WARRANTY</v>
          </cell>
          <cell r="G7778">
            <v>0</v>
          </cell>
        </row>
        <row r="7779">
          <cell r="A7779" t="str">
            <v>882E10001</v>
          </cell>
          <cell r="C7779" t="str">
            <v>SY</v>
          </cell>
          <cell r="D7779" t="str">
            <v>SINGLE CHIP SEAL WITH TWO YEAR WARRANTY, AS PER PLAN</v>
          </cell>
          <cell r="G7779">
            <v>0</v>
          </cell>
        </row>
        <row r="7780">
          <cell r="A7780" t="str">
            <v>882E20000</v>
          </cell>
          <cell r="C7780" t="str">
            <v>SY</v>
          </cell>
          <cell r="D7780" t="str">
            <v>DOUBLE CHIP SEAL WITH TWO YEAR WARRANTY</v>
          </cell>
          <cell r="G7780">
            <v>0</v>
          </cell>
        </row>
        <row r="7781">
          <cell r="A7781" t="str">
            <v>882E20001</v>
          </cell>
          <cell r="C7781" t="str">
            <v>SY</v>
          </cell>
          <cell r="D7781" t="str">
            <v>DOUBLE CHIP SEAL WITH TWO YEAR WARRANTY, AS PER PLAN</v>
          </cell>
          <cell r="G7781">
            <v>0</v>
          </cell>
        </row>
        <row r="7782">
          <cell r="A7782" t="str">
            <v>882E98000</v>
          </cell>
          <cell r="C7782" t="str">
            <v>SY</v>
          </cell>
          <cell r="D7782" t="str">
            <v>CHIP SEAL,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883E00050</v>
          </cell>
          <cell r="C7783" t="str">
            <v>SF</v>
          </cell>
          <cell r="D7783" t="str">
            <v>SURFACE PREPARATION OF STRUCTURAL STEEL, WITH WARRANTY</v>
          </cell>
          <cell r="G7783">
            <v>0</v>
          </cell>
        </row>
        <row r="7784">
          <cell r="A7784" t="str">
            <v>883E00060</v>
          </cell>
          <cell r="C7784" t="str">
            <v>LS</v>
          </cell>
          <cell r="D7784" t="str">
            <v>SURFACE PREPARATION OF STRUCTURAL STEEL, WITH WARRANTY</v>
          </cell>
          <cell r="G7784">
            <v>0</v>
          </cell>
        </row>
        <row r="7785">
          <cell r="A7785" t="str">
            <v>883E00200</v>
          </cell>
          <cell r="C7785" t="str">
            <v>SF</v>
          </cell>
          <cell r="D7785" t="str">
            <v>FIELD METALLIZING OF STRUCTURAL STEEL, WITH WARRANTY</v>
          </cell>
          <cell r="G7785">
            <v>0</v>
          </cell>
        </row>
        <row r="7786">
          <cell r="A7786" t="str">
            <v>883E00210</v>
          </cell>
          <cell r="C7786" t="str">
            <v>LS</v>
          </cell>
          <cell r="D7786" t="str">
            <v>FIELD METALLIZING OF STRUCTURAL STEEL, WITH WARRANTY</v>
          </cell>
          <cell r="G7786">
            <v>0</v>
          </cell>
        </row>
        <row r="7787">
          <cell r="A7787" t="str">
            <v>883E00504</v>
          </cell>
          <cell r="C7787" t="str">
            <v>MNHR</v>
          </cell>
          <cell r="D7787" t="str">
            <v>GRINDING FINS, TEARS, SLIVERS ON STRUCTURAL STEEL</v>
          </cell>
          <cell r="G7787">
            <v>0</v>
          </cell>
        </row>
        <row r="7788">
          <cell r="A7788" t="str">
            <v>884E00500</v>
          </cell>
          <cell r="C7788" t="str">
            <v>SY</v>
          </cell>
          <cell r="D7788" t="str">
            <v>VARIABLE THICKNESS PORTLAND CEMENT CONCRETE PAVEMENT (7 YEAR WARRANTY)</v>
          </cell>
          <cell r="G7788">
            <v>0</v>
          </cell>
        </row>
        <row r="7789">
          <cell r="A7789" t="str">
            <v>884E10000</v>
          </cell>
          <cell r="C7789" t="str">
            <v>SY</v>
          </cell>
          <cell r="D7789" t="str">
            <v>8" PORTLAND CEMENT CONCRETE PAVEMENT (7 YEAR WARRANTY)</v>
          </cell>
          <cell r="G7789">
            <v>0</v>
          </cell>
        </row>
        <row r="7790">
          <cell r="A7790" t="str">
            <v>884E10050</v>
          </cell>
          <cell r="C7790" t="str">
            <v>SY</v>
          </cell>
          <cell r="D7790" t="str">
            <v>9" PORTLAND CEMENT CONCRETE PAVEMENT (7 YEAR WARRANTY)</v>
          </cell>
          <cell r="G7790">
            <v>0</v>
          </cell>
        </row>
        <row r="7791">
          <cell r="A7791" t="str">
            <v>884E10051</v>
          </cell>
          <cell r="C7791" t="str">
            <v>SY</v>
          </cell>
          <cell r="D7791" t="str">
            <v>9" PORTLAND CEMENT CONCRETE PAVEMENT (7 YEAR WARRANTY), AS PER PLAN</v>
          </cell>
          <cell r="G7791">
            <v>0</v>
          </cell>
        </row>
        <row r="7792">
          <cell r="A7792" t="str">
            <v>884E10080</v>
          </cell>
          <cell r="C7792" t="str">
            <v>SY</v>
          </cell>
          <cell r="D7792" t="str">
            <v>9.5" PORTLAND CEMENT CONCRETE PAVEMENT (7 YEAR WARRANTY)</v>
          </cell>
          <cell r="G7792">
            <v>0</v>
          </cell>
        </row>
        <row r="7793">
          <cell r="A7793" t="str">
            <v>884E10100</v>
          </cell>
          <cell r="C7793" t="str">
            <v>SY</v>
          </cell>
          <cell r="D7793" t="str">
            <v>10" PORTLAND CEMENT CONCRETE PAVEMENT (7 YEAR WARRANTY)</v>
          </cell>
          <cell r="G7793">
            <v>0</v>
          </cell>
        </row>
        <row r="7794">
          <cell r="A7794" t="str">
            <v>884E10150</v>
          </cell>
          <cell r="C7794" t="str">
            <v>SY</v>
          </cell>
          <cell r="D7794" t="str">
            <v>11" PORTLAND CEMENT CONCRETE PAVEMENT (7 YEAR WARRANTY)</v>
          </cell>
          <cell r="G7794">
            <v>0</v>
          </cell>
        </row>
        <row r="7795">
          <cell r="A7795" t="str">
            <v>884E10200</v>
          </cell>
          <cell r="C7795" t="str">
            <v>SY</v>
          </cell>
          <cell r="D7795" t="str">
            <v>12" PORTLAND CEMENT CONCRETE PAVEMENT (7 YEAR WARRANTY)</v>
          </cell>
          <cell r="G7795">
            <v>0</v>
          </cell>
        </row>
        <row r="7796">
          <cell r="A7796" t="str">
            <v>884E10201</v>
          </cell>
          <cell r="C7796" t="str">
            <v>SY</v>
          </cell>
          <cell r="D7796" t="str">
            <v>12" PORTLAND CEMENT CONCRETE PAVEMENT (7 YEAR WARRANTY), AS PER PLAN</v>
          </cell>
          <cell r="G7796">
            <v>0</v>
          </cell>
        </row>
        <row r="7797">
          <cell r="A7797" t="str">
            <v>884E10240</v>
          </cell>
          <cell r="C7797" t="str">
            <v>SY</v>
          </cell>
          <cell r="D7797" t="str">
            <v>12.5" PORTLAND CEMENT CONCRETE PAVEMENT (7 YEAR WARRANTY)</v>
          </cell>
          <cell r="G7797">
            <v>0</v>
          </cell>
        </row>
        <row r="7798">
          <cell r="A7798" t="str">
            <v>884E10250</v>
          </cell>
          <cell r="C7798" t="str">
            <v>SY</v>
          </cell>
          <cell r="D7798" t="str">
            <v>13" PORTLAND CEMENT CONCRETE PAVEMENT (7 YEAR WARRANTY)</v>
          </cell>
          <cell r="G7798">
            <v>0</v>
          </cell>
        </row>
        <row r="7799">
          <cell r="A7799" t="str">
            <v>884E10270</v>
          </cell>
          <cell r="C7799" t="str">
            <v>SY</v>
          </cell>
          <cell r="D7799" t="str">
            <v>13.5" PORTLAND CEMENT CONCRETE PAVEMENT (7 YEAR WARRANTY)</v>
          </cell>
          <cell r="G7799">
            <v>0</v>
          </cell>
        </row>
        <row r="7800">
          <cell r="A7800" t="str">
            <v>884E10300</v>
          </cell>
          <cell r="C7800" t="str">
            <v>SY</v>
          </cell>
          <cell r="D7800" t="str">
            <v>14" PORTLAND CEMENT CONCRETE PAVEMENT (7 YEAR WARRANTY)</v>
          </cell>
          <cell r="G7800">
            <v>0</v>
          </cell>
        </row>
        <row r="7801">
          <cell r="A7801" t="str">
            <v>884E10320</v>
          </cell>
          <cell r="C7801" t="str">
            <v>SY</v>
          </cell>
          <cell r="D7801" t="str">
            <v>14.5" PORTLAND CEMENT CONCRETE PAVEMENT (7 YEAR WARRANTY)</v>
          </cell>
          <cell r="G7801">
            <v>0</v>
          </cell>
        </row>
        <row r="7802">
          <cell r="A7802" t="str">
            <v>884E10321</v>
          </cell>
          <cell r="C7802" t="str">
            <v>SY</v>
          </cell>
          <cell r="D7802" t="str">
            <v>14.5" PORTLAND CEMENT CONCRETE PAVEMENT (7 YEAR WARRANTY), AS PER PLAN</v>
          </cell>
          <cell r="G7802">
            <v>0</v>
          </cell>
        </row>
        <row r="7803">
          <cell r="A7803" t="str">
            <v>884E10350</v>
          </cell>
          <cell r="C7803" t="str">
            <v>SY</v>
          </cell>
          <cell r="D7803" t="str">
            <v>15" PORTLAND CEMENT CONCRETE PAVEMENT (7 YEAR WARRANTY)</v>
          </cell>
          <cell r="G7803">
            <v>0</v>
          </cell>
        </row>
        <row r="7804">
          <cell r="A7804" t="str">
            <v>884E80000</v>
          </cell>
          <cell r="C7804" t="str">
            <v>SY</v>
          </cell>
          <cell r="D7804" t="str">
            <v>PORTLAND CEMENT CONCRETE PAVEMENT (7 YEAR WARRANTY), MISC.:</v>
          </cell>
          <cell r="F7804" t="str">
            <v>SPECIFY THICKNESS</v>
          </cell>
          <cell r="G7804">
            <v>1</v>
          </cell>
        </row>
        <row r="7805">
          <cell r="A7805" t="str">
            <v>884E99000</v>
          </cell>
          <cell r="B7805" t="str">
            <v>Y</v>
          </cell>
          <cell r="C7805" t="str">
            <v>LS</v>
          </cell>
          <cell r="D7805" t="str">
            <v>SPECIAL - PORTLAND CEMENT CONCRETE PAVEMENT (7 YEAR WARRANTY)</v>
          </cell>
          <cell r="F7805" t="str">
            <v>DESIGN BUILD PROJECTS ONLY</v>
          </cell>
          <cell r="G7805">
            <v>0</v>
          </cell>
        </row>
        <row r="7806">
          <cell r="A7806" t="str">
            <v>885E00050</v>
          </cell>
          <cell r="C7806" t="str">
            <v>SF</v>
          </cell>
          <cell r="D7806" t="str">
            <v>SURFACE PREPARATION OF EXISTING STRUCTURAL STEEL, WITH WARRANTY</v>
          </cell>
          <cell r="G7806">
            <v>0</v>
          </cell>
        </row>
        <row r="7807">
          <cell r="A7807" t="str">
            <v>885E00051</v>
          </cell>
          <cell r="C7807" t="str">
            <v>SF</v>
          </cell>
          <cell r="D7807" t="str">
            <v>SURFACE PREPARATION OF EXISTING STRUCTURAL STEEL, WITH WARRANTY, AS PER PLAN</v>
          </cell>
          <cell r="G7807">
            <v>0</v>
          </cell>
        </row>
        <row r="7808">
          <cell r="A7808" t="str">
            <v>885E00056</v>
          </cell>
          <cell r="C7808" t="str">
            <v>SF</v>
          </cell>
          <cell r="D7808" t="str">
            <v>FIELD PAINTING OF EXISTING STRUCTURAL STEEL, PRIME COAT, WITH WARRANTY</v>
          </cell>
          <cell r="G7808">
            <v>0</v>
          </cell>
        </row>
        <row r="7809">
          <cell r="A7809" t="str">
            <v>885E00057</v>
          </cell>
          <cell r="C7809" t="str">
            <v>SF</v>
          </cell>
          <cell r="D7809" t="str">
            <v>FIELD PAINTING OF EXISTING STRUCTURAL STEEL, PRIME COAT, WITH WARRANTY, AS PER PLAN</v>
          </cell>
          <cell r="G7809">
            <v>0</v>
          </cell>
        </row>
        <row r="7810">
          <cell r="A7810" t="str">
            <v>885E00060</v>
          </cell>
          <cell r="C7810" t="str">
            <v>SF</v>
          </cell>
          <cell r="D7810" t="str">
            <v>FIELD PAINTING OF EXISTING STRUCTURAL STEEL, INTERMEDIATE COAT, WITH WARRANTY</v>
          </cell>
          <cell r="G7810">
            <v>0</v>
          </cell>
        </row>
        <row r="7811">
          <cell r="A7811" t="str">
            <v>885E00061</v>
          </cell>
          <cell r="C7811" t="str">
            <v>SF</v>
          </cell>
          <cell r="D7811" t="str">
            <v>FIELD PAINTING OF EXISTING STRUCTURAL STEEL, INTERMEDIATE COAT, WITH WARRANTY, AS PER PLAN</v>
          </cell>
          <cell r="G7811">
            <v>0</v>
          </cell>
        </row>
        <row r="7812">
          <cell r="A7812" t="str">
            <v>885E00066</v>
          </cell>
          <cell r="C7812" t="str">
            <v>SF</v>
          </cell>
          <cell r="D7812" t="str">
            <v>FIELD PAINTING STRUCTURAL STEEL, FINISH COAT, WITH WARRANTY</v>
          </cell>
          <cell r="G7812">
            <v>0</v>
          </cell>
        </row>
        <row r="7813">
          <cell r="A7813" t="str">
            <v>885E00067</v>
          </cell>
          <cell r="C7813" t="str">
            <v>SF</v>
          </cell>
          <cell r="D7813" t="str">
            <v>FIELD PAINTING STRUCTURAL STEEL, FINISH COAT, WITH WARRANTY, AS PER PLAN</v>
          </cell>
          <cell r="G7813">
            <v>0</v>
          </cell>
        </row>
        <row r="7814">
          <cell r="A7814" t="str">
            <v>885E00100</v>
          </cell>
          <cell r="C7814" t="str">
            <v>LS</v>
          </cell>
          <cell r="D7814" t="str">
            <v>SURFACE PREPARATION OF EXISTING STRUCTURAL STEEL, WITH WARRANTY</v>
          </cell>
          <cell r="G7814">
            <v>0</v>
          </cell>
        </row>
        <row r="7815">
          <cell r="A7815" t="str">
            <v>885E00200</v>
          </cell>
          <cell r="C7815" t="str">
            <v>LS</v>
          </cell>
          <cell r="D7815" t="str">
            <v>FIELD PAINTING OF EXISTING STRUCTURAL STEEL, PRIME COAT, WITH WARRANTY</v>
          </cell>
          <cell r="G7815">
            <v>0</v>
          </cell>
        </row>
        <row r="7816">
          <cell r="A7816" t="str">
            <v>885E00300</v>
          </cell>
          <cell r="C7816" t="str">
            <v>LS</v>
          </cell>
          <cell r="D7816" t="str">
            <v>FIELD PAINTING STRUCTURAL STEEL, INTERMEDIATE COAT, WITH WARRANTY</v>
          </cell>
          <cell r="G7816">
            <v>0</v>
          </cell>
        </row>
        <row r="7817">
          <cell r="A7817" t="str">
            <v>885E00400</v>
          </cell>
          <cell r="C7817" t="str">
            <v>LS</v>
          </cell>
          <cell r="D7817" t="str">
            <v>FIELD PAINTING STRUCTURAL STEEL, FINISH COAT, WITH WARRANTY</v>
          </cell>
          <cell r="G7817">
            <v>0</v>
          </cell>
        </row>
        <row r="7818">
          <cell r="A7818" t="str">
            <v>885E00504</v>
          </cell>
          <cell r="C7818" t="str">
            <v>MNHR</v>
          </cell>
          <cell r="D7818" t="str">
            <v>GRINDING FINS, TEARS, SLIVERS ON EXISTING STRUCTURAL STEEL</v>
          </cell>
          <cell r="G7818">
            <v>0</v>
          </cell>
        </row>
        <row r="7819">
          <cell r="A7819" t="str">
            <v>885E00800</v>
          </cell>
          <cell r="C7819" t="str">
            <v>LB</v>
          </cell>
          <cell r="D7819" t="str">
            <v>FIELD PAINTING STRUCTURAL STEEL, INTERMEDIATE COAT, WITH WARRANTY</v>
          </cell>
          <cell r="G7819">
            <v>0</v>
          </cell>
        </row>
        <row r="7820">
          <cell r="A7820" t="str">
            <v>885E00850</v>
          </cell>
          <cell r="C7820" t="str">
            <v>LB</v>
          </cell>
          <cell r="D7820" t="str">
            <v>FIELD PAINTING STRUCTURAL STEEL, FINISH COAT, WITH WARRANTY</v>
          </cell>
          <cell r="G7820">
            <v>0</v>
          </cell>
        </row>
        <row r="7821">
          <cell r="A7821" t="str">
            <v>885E10000</v>
          </cell>
          <cell r="C7821" t="str">
            <v>EACH</v>
          </cell>
          <cell r="D7821" t="str">
            <v>FINAL INSPECTION REPAIR</v>
          </cell>
          <cell r="G7821">
            <v>0</v>
          </cell>
        </row>
        <row r="7822">
          <cell r="A7822" t="str">
            <v>885E90000</v>
          </cell>
          <cell r="C7822" t="str">
            <v>SF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885E90010</v>
          </cell>
          <cell r="C7823" t="str">
            <v>LS</v>
          </cell>
          <cell r="D7823" t="str">
            <v>FIELD PAINTING,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885E90020</v>
          </cell>
          <cell r="C7824" t="str">
            <v>FT</v>
          </cell>
          <cell r="D7824" t="str">
            <v>FIELD PAINTING, MISC.:</v>
          </cell>
          <cell r="F7824" t="str">
            <v>ADD SUPPLEMENTAL DESCRIPTION</v>
          </cell>
          <cell r="G7824">
            <v>1</v>
          </cell>
        </row>
        <row r="7825">
          <cell r="A7825" t="str">
            <v>886E11000</v>
          </cell>
          <cell r="C7825" t="str">
            <v>GAL</v>
          </cell>
          <cell r="D7825" t="str">
            <v>FOG SEAL</v>
          </cell>
          <cell r="G7825">
            <v>0</v>
          </cell>
        </row>
        <row r="7826">
          <cell r="A7826" t="str">
            <v>888E10000</v>
          </cell>
          <cell r="C7826" t="str">
            <v>SY</v>
          </cell>
          <cell r="D7826" t="str">
            <v>HIGH FRICTION SURFACE TREATMENT, SINGLE LIFT</v>
          </cell>
          <cell r="G7826">
            <v>0</v>
          </cell>
        </row>
        <row r="7827">
          <cell r="A7827" t="str">
            <v>888E10001</v>
          </cell>
          <cell r="C7827" t="str">
            <v>SY</v>
          </cell>
          <cell r="D7827" t="str">
            <v>HIGH FRICTION SURFACE TREATMENT, SINGLE LIFT, AS PER PLAN</v>
          </cell>
          <cell r="G7827">
            <v>0</v>
          </cell>
        </row>
        <row r="7828">
          <cell r="A7828" t="str">
            <v>888E20000</v>
          </cell>
          <cell r="C7828" t="str">
            <v>SY</v>
          </cell>
          <cell r="D7828" t="str">
            <v>HIGH FRICTION SURFACE TREATMENT, DOUBLE LIFT</v>
          </cell>
          <cell r="G7828">
            <v>0</v>
          </cell>
        </row>
        <row r="7829">
          <cell r="A7829" t="str">
            <v>888E20001</v>
          </cell>
          <cell r="C7829" t="str">
            <v>SY</v>
          </cell>
          <cell r="D7829" t="str">
            <v>HIGH FRICTION SURFACE TREATMENT, DOUBLE LIFT, AS PER PLAN</v>
          </cell>
          <cell r="G7829">
            <v>0</v>
          </cell>
        </row>
        <row r="7830">
          <cell r="A7830" t="str">
            <v>889E10000</v>
          </cell>
          <cell r="C7830" t="str">
            <v>SY</v>
          </cell>
          <cell r="D7830" t="str">
            <v>LONGITUDINAL DIAMOND GROOVING</v>
          </cell>
          <cell r="G7830">
            <v>1</v>
          </cell>
        </row>
        <row r="7831">
          <cell r="A7831" t="str">
            <v>892E10200</v>
          </cell>
          <cell r="C7831" t="str">
            <v>CY</v>
          </cell>
          <cell r="D7831" t="str">
            <v>QC/QA CONCRETE, CLASS QC2, SUPERSTRUCTURE (DECK) WITH WARRANTY</v>
          </cell>
          <cell r="G7831">
            <v>0</v>
          </cell>
        </row>
        <row r="7832">
          <cell r="A7832" t="str">
            <v>892E10201</v>
          </cell>
          <cell r="C7832" t="str">
            <v>CY</v>
          </cell>
          <cell r="D7832" t="str">
            <v>QC/QA CONCRETE, CLASS QC2, SUPERSTRUCTURE (DECK) WITH WARRANTY, AS PER PLAN</v>
          </cell>
          <cell r="G7832">
            <v>0</v>
          </cell>
        </row>
        <row r="7833">
          <cell r="A7833" t="str">
            <v>892E10400</v>
          </cell>
          <cell r="C7833" t="str">
            <v>CY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892E10600</v>
          </cell>
          <cell r="C7834" t="str">
            <v>SY</v>
          </cell>
          <cell r="D7834" t="str">
            <v>QC/QA CONCRETE, CLASS QC2, SUPERSTRUCTURE (DECK) WITH WARRANTY</v>
          </cell>
          <cell r="G7834">
            <v>0</v>
          </cell>
        </row>
        <row r="7835">
          <cell r="A7835" t="str">
            <v>892E10800</v>
          </cell>
          <cell r="C7835" t="str">
            <v>SY</v>
          </cell>
          <cell r="D7835" t="str">
            <v>QC/QA CONCRETE, CLASS QC3, SUPERSTRUCTURE (DECK) WITH WARRANTY</v>
          </cell>
          <cell r="G7835">
            <v>0</v>
          </cell>
        </row>
        <row r="7836">
          <cell r="A7836" t="str">
            <v>893E10000</v>
          </cell>
          <cell r="C7836" t="str">
            <v>FT</v>
          </cell>
          <cell r="D7836" t="str">
            <v>CONTINUOUS FLIGHT AUGER (CFA) PILES, 12” DIAMETER</v>
          </cell>
          <cell r="G7836">
            <v>0</v>
          </cell>
        </row>
        <row r="7837">
          <cell r="A7837" t="str">
            <v>893E10001</v>
          </cell>
          <cell r="C7837" t="str">
            <v>FT</v>
          </cell>
          <cell r="D7837" t="str">
            <v>CONTINUOUS FLIGHT AUGER (CFA) PILES, 12” DIAMETER, AS PER PLAN</v>
          </cell>
          <cell r="G7837">
            <v>0</v>
          </cell>
        </row>
        <row r="7838">
          <cell r="A7838" t="str">
            <v>893E10100</v>
          </cell>
          <cell r="C7838" t="str">
            <v>FT</v>
          </cell>
          <cell r="D7838" t="str">
            <v>CONTINUOUS FLIGHT AUGER (CFA) PILES, 14” DIAMETER</v>
          </cell>
          <cell r="G7838">
            <v>0</v>
          </cell>
        </row>
        <row r="7839">
          <cell r="A7839" t="str">
            <v>893E10101</v>
          </cell>
          <cell r="C7839" t="str">
            <v>FT</v>
          </cell>
          <cell r="D7839" t="str">
            <v>CONTINUOUS FLIGHT AUGER (CFA) PILES, 14” DIAMETER, AS PER PLAN</v>
          </cell>
          <cell r="G7839">
            <v>0</v>
          </cell>
        </row>
        <row r="7840">
          <cell r="A7840" t="str">
            <v>893E10200</v>
          </cell>
          <cell r="C7840" t="str">
            <v>FT</v>
          </cell>
          <cell r="D7840" t="str">
            <v>CONTINUOUS FLIGHT AUGER (CFA) PILES, 16” DIAMETER</v>
          </cell>
          <cell r="G7840">
            <v>0</v>
          </cell>
        </row>
        <row r="7841">
          <cell r="A7841" t="str">
            <v>893E10201</v>
          </cell>
          <cell r="C7841" t="str">
            <v>FT</v>
          </cell>
          <cell r="D7841" t="str">
            <v>CONTINUOUS FLIGHT AUGER (CFA) PILES, 16” DIAMETER, AS PER PLAN</v>
          </cell>
          <cell r="G7841">
            <v>0</v>
          </cell>
        </row>
        <row r="7842">
          <cell r="A7842" t="str">
            <v>893E10300</v>
          </cell>
          <cell r="C7842" t="str">
            <v>FT</v>
          </cell>
          <cell r="D7842" t="str">
            <v>CONTINUOUS FLIGHT AUGER (CFA) PILES, 18” DIAMETER</v>
          </cell>
          <cell r="G7842">
            <v>0</v>
          </cell>
        </row>
        <row r="7843">
          <cell r="A7843" t="str">
            <v>893E10301</v>
          </cell>
          <cell r="C7843" t="str">
            <v>FT</v>
          </cell>
          <cell r="D7843" t="str">
            <v>CONTINUOUS FLIGHT AUGER (CFA) PILES, 18” DIAMETER, AS PER PLAN</v>
          </cell>
          <cell r="G7843">
            <v>0</v>
          </cell>
        </row>
        <row r="7844">
          <cell r="A7844" t="str">
            <v>893E10400</v>
          </cell>
          <cell r="C7844" t="str">
            <v>FT</v>
          </cell>
          <cell r="D7844" t="str">
            <v>CONTINUOUS FLIGHT AUGER (CFA) PILES, 24” DIAMETER</v>
          </cell>
          <cell r="G7844">
            <v>0</v>
          </cell>
        </row>
        <row r="7845">
          <cell r="A7845" t="str">
            <v>893E10401</v>
          </cell>
          <cell r="C7845" t="str">
            <v>FT</v>
          </cell>
          <cell r="D7845" t="str">
            <v>CONTINUOUS FLIGHT AUGER (CFA) PILES, 24” DIAMETER, AS PER PLAN</v>
          </cell>
          <cell r="G7845">
            <v>0</v>
          </cell>
        </row>
        <row r="7846">
          <cell r="A7846" t="str">
            <v>893E10500</v>
          </cell>
          <cell r="C7846" t="str">
            <v>FT</v>
          </cell>
          <cell r="D7846" t="str">
            <v>CONTINUOUS FLIGHT AUGER (CFA) PILES, 30” DIAMETER</v>
          </cell>
          <cell r="G7846">
            <v>0</v>
          </cell>
        </row>
        <row r="7847">
          <cell r="A7847" t="str">
            <v>893E10501</v>
          </cell>
          <cell r="C7847" t="str">
            <v>FT</v>
          </cell>
          <cell r="D7847" t="str">
            <v>CONTINUOUS FLIGHT AUGER (CFA) PILES, 30” DIAMETER, AS PER PLAN</v>
          </cell>
          <cell r="G7847">
            <v>0</v>
          </cell>
        </row>
        <row r="7848">
          <cell r="A7848" t="str">
            <v>893E10600</v>
          </cell>
          <cell r="C7848" t="str">
            <v>FT</v>
          </cell>
          <cell r="D7848" t="str">
            <v>CONTINUOUS FLIGHT AUGER (CFA) PILES, 36” DIAMETER</v>
          </cell>
          <cell r="G7848">
            <v>0</v>
          </cell>
        </row>
        <row r="7849">
          <cell r="A7849" t="str">
            <v>893E10601</v>
          </cell>
          <cell r="C7849" t="str">
            <v>FT</v>
          </cell>
          <cell r="D7849" t="str">
            <v>CONTINUOUS FLIGHT AUGER (CFA) PILES, 36” DIAMETER, AS PER PLAN</v>
          </cell>
          <cell r="G7849">
            <v>0</v>
          </cell>
        </row>
        <row r="7850">
          <cell r="A7850" t="str">
            <v>893E10700</v>
          </cell>
          <cell r="C7850" t="str">
            <v>FT</v>
          </cell>
          <cell r="D7850" t="str">
            <v>CONTINUOUS FLIGHT AUGER (CFA) PILES, 42” DIAMETER</v>
          </cell>
          <cell r="G7850">
            <v>0</v>
          </cell>
        </row>
        <row r="7851">
          <cell r="A7851" t="str">
            <v>893E10701</v>
          </cell>
          <cell r="C7851" t="str">
            <v>FT</v>
          </cell>
          <cell r="D7851" t="str">
            <v>CONTINUOUS FLIGHT AUGER (CFA) PILES, 42” DIAMETER, AS PER PLAN</v>
          </cell>
          <cell r="G7851">
            <v>0</v>
          </cell>
        </row>
        <row r="7852">
          <cell r="A7852" t="str">
            <v>893E10800</v>
          </cell>
          <cell r="C7852" t="str">
            <v>FT</v>
          </cell>
          <cell r="D7852" t="str">
            <v>CONTINUOUS FLIGHT AUGER (CFA) PILES, 48” DIAMETER</v>
          </cell>
          <cell r="G7852">
            <v>0</v>
          </cell>
        </row>
        <row r="7853">
          <cell r="A7853" t="str">
            <v>893E10801</v>
          </cell>
          <cell r="C7853" t="str">
            <v>FT</v>
          </cell>
          <cell r="D7853" t="str">
            <v>CONTINUOUS FLIGHT AUGER (CFA) PILES, 48” DIAMETER, AS PER PLAN</v>
          </cell>
          <cell r="G7853">
            <v>0</v>
          </cell>
        </row>
        <row r="7854">
          <cell r="A7854" t="str">
            <v>893E19000</v>
          </cell>
          <cell r="C7854" t="str">
            <v>FT</v>
          </cell>
          <cell r="D7854" t="str">
            <v>CONTINUOUS FLIGHT AUGER (CFA) PILES, MISC.:</v>
          </cell>
          <cell r="F7854" t="str">
            <v>ADD SUPPLEMENTAL DESCRIPTION</v>
          </cell>
          <cell r="G7854">
            <v>1</v>
          </cell>
        </row>
        <row r="7855">
          <cell r="A7855" t="str">
            <v>893E20000</v>
          </cell>
          <cell r="C7855" t="str">
            <v>EACH</v>
          </cell>
          <cell r="D7855" t="str">
            <v>CONTINUOUS FLIGHT AUGER (CFA) PILES, INTEGRITY TEST</v>
          </cell>
          <cell r="G7855">
            <v>0</v>
          </cell>
        </row>
        <row r="7856">
          <cell r="A7856" t="str">
            <v>893E20100</v>
          </cell>
          <cell r="C7856" t="str">
            <v>EACH</v>
          </cell>
          <cell r="D7856" t="str">
            <v>CONTINUOUS FLIGHT AUGER (CFA) PILES, VERIFICATION LOAD TEST</v>
          </cell>
          <cell r="G7856">
            <v>0</v>
          </cell>
        </row>
        <row r="7857">
          <cell r="A7857" t="str">
            <v>893E20200</v>
          </cell>
          <cell r="C7857" t="str">
            <v>EACH</v>
          </cell>
          <cell r="D7857" t="str">
            <v>CONTINUOUS FLIGHT AUGER (CFA) PILES, PROOF LOAD TEST</v>
          </cell>
          <cell r="G7857">
            <v>0</v>
          </cell>
        </row>
        <row r="7858">
          <cell r="A7858" t="str">
            <v>894E10000</v>
          </cell>
          <cell r="C7858" t="str">
            <v>EACH</v>
          </cell>
          <cell r="D7858" t="str">
            <v>THERMAL INTEGRITY PROFILING (TIP) TEST</v>
          </cell>
          <cell r="G7858">
            <v>0</v>
          </cell>
        </row>
        <row r="7859">
          <cell r="A7859" t="str">
            <v>894E10100</v>
          </cell>
          <cell r="C7859" t="str">
            <v>FT</v>
          </cell>
          <cell r="D7859" t="str">
            <v>CONCRETE CORE SAMPLING AND GROUTING</v>
          </cell>
          <cell r="G7859">
            <v>0</v>
          </cell>
        </row>
        <row r="7860">
          <cell r="A7860" t="str">
            <v>894E10200</v>
          </cell>
          <cell r="C7860" t="str">
            <v>EACH</v>
          </cell>
          <cell r="D7860" t="str">
            <v>CONCRETE CORE STRENGTH TEST</v>
          </cell>
          <cell r="G7860">
            <v>0</v>
          </cell>
        </row>
        <row r="7861">
          <cell r="A7861" t="str">
            <v>895E10010</v>
          </cell>
          <cell r="C7861" t="str">
            <v>EACH</v>
          </cell>
          <cell r="D7861" t="str">
            <v>MANUFACTURED WATER QUALITY STRUCTURE, TYPE 1</v>
          </cell>
          <cell r="G7861">
            <v>0</v>
          </cell>
        </row>
        <row r="7862">
          <cell r="A7862" t="str">
            <v>895E10011</v>
          </cell>
          <cell r="C7862" t="str">
            <v>EACH</v>
          </cell>
          <cell r="D7862" t="str">
            <v>MANUFACTURED WATER QUALITY STRUCTURE, TYPE 1, AS PER PLAN</v>
          </cell>
          <cell r="G7862">
            <v>0</v>
          </cell>
        </row>
        <row r="7863">
          <cell r="A7863" t="str">
            <v>895E10020</v>
          </cell>
          <cell r="C7863" t="str">
            <v>EACH</v>
          </cell>
          <cell r="D7863" t="str">
            <v>MANUFACTURED WATER QUALITY STRUCTURE, TYPE 2</v>
          </cell>
          <cell r="G7863">
            <v>0</v>
          </cell>
        </row>
        <row r="7864">
          <cell r="A7864" t="str">
            <v>895E10021</v>
          </cell>
          <cell r="C7864" t="str">
            <v>EACH</v>
          </cell>
          <cell r="D7864" t="str">
            <v>MANUFACTURED WATER QUALITY STRUCTURE, TYPE 2, AS PER PLAN</v>
          </cell>
          <cell r="G7864">
            <v>0</v>
          </cell>
        </row>
        <row r="7865">
          <cell r="A7865" t="str">
            <v>895E10030</v>
          </cell>
          <cell r="C7865" t="str">
            <v>EACH</v>
          </cell>
          <cell r="D7865" t="str">
            <v>MANUFACTURED WATER QUALITY STRUCTURE, TYPE 3</v>
          </cell>
          <cell r="G7865">
            <v>0</v>
          </cell>
        </row>
        <row r="7866">
          <cell r="A7866" t="str">
            <v>895E10040</v>
          </cell>
          <cell r="C7866" t="str">
            <v>EACH</v>
          </cell>
          <cell r="D7866" t="str">
            <v>MANUFACTURED WATER QUALITY STRUCTURE, TYPE 4</v>
          </cell>
          <cell r="G7866">
            <v>0</v>
          </cell>
        </row>
        <row r="7867">
          <cell r="A7867" t="str">
            <v>896E00010</v>
          </cell>
          <cell r="C7867" t="str">
            <v>SNMT</v>
          </cell>
          <cell r="D7867" t="str">
            <v>PORTABLE NON-INTRUSIVE TRAFFIC SENSOR, CLASS I</v>
          </cell>
          <cell r="G7867">
            <v>0</v>
          </cell>
        </row>
        <row r="7868">
          <cell r="A7868" t="str">
            <v>896E00012</v>
          </cell>
          <cell r="C7868" t="str">
            <v>SNMT</v>
          </cell>
          <cell r="D7868" t="str">
            <v>PORTABLE NON-INTRUSIVE TRAFFIC SENSOR, CLASS II</v>
          </cell>
          <cell r="G7868">
            <v>0</v>
          </cell>
        </row>
        <row r="7869">
          <cell r="A7869" t="str">
            <v>896E00020</v>
          </cell>
          <cell r="C7869" t="str">
            <v>SNMT</v>
          </cell>
          <cell r="D7869" t="str">
            <v>PORTABLE CHANGEABLE MESSAGE SIGN</v>
          </cell>
          <cell r="G7869">
            <v>0</v>
          </cell>
        </row>
        <row r="7870">
          <cell r="A7870" t="str">
            <v>896E00021</v>
          </cell>
          <cell r="C7870" t="str">
            <v>SNMT</v>
          </cell>
          <cell r="D7870" t="str">
            <v>PORTABLE CHANGEABLE MESSAGE SIGN, AS PER PLAN</v>
          </cell>
          <cell r="G7870">
            <v>0</v>
          </cell>
        </row>
        <row r="7871">
          <cell r="A7871" t="str">
            <v>897E01010</v>
          </cell>
          <cell r="C7871" t="str">
            <v>SY</v>
          </cell>
          <cell r="D7871" t="str">
            <v>PAVEMENT PLANING, ASPHALT CONCRETE, CLASS A</v>
          </cell>
          <cell r="F7871" t="str">
            <v>SPECIFY DEPTH</v>
          </cell>
          <cell r="G7871">
            <v>1</v>
          </cell>
        </row>
        <row r="7872">
          <cell r="A7872" t="str">
            <v>897E01011</v>
          </cell>
          <cell r="C7872" t="str">
            <v>SY</v>
          </cell>
          <cell r="D7872" t="str">
            <v>PAVEMENT PLANING, ASPHALT CONCRETE, CLASS A,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897E01020</v>
          </cell>
          <cell r="C7873" t="str">
            <v>SY</v>
          </cell>
          <cell r="D7873" t="str">
            <v>PAVEMENT PLANING, ASPHALT CONCRETE, CLASS B</v>
          </cell>
          <cell r="F7873" t="str">
            <v>SPECIFY DEPTH</v>
          </cell>
          <cell r="G7873">
            <v>1</v>
          </cell>
        </row>
        <row r="7874">
          <cell r="A7874" t="str">
            <v>897E01021</v>
          </cell>
          <cell r="C7874" t="str">
            <v>SY</v>
          </cell>
          <cell r="D7874" t="str">
            <v>PAVEMENT PLANING, ASPHALT CONCRETE, CLASS B, AS PER PLAN</v>
          </cell>
          <cell r="F7874" t="str">
            <v>SPECIFY DEPTH</v>
          </cell>
          <cell r="G7874">
            <v>1</v>
          </cell>
        </row>
        <row r="7875">
          <cell r="A7875" t="str">
            <v>897E02000</v>
          </cell>
          <cell r="C7875" t="str">
            <v>SY</v>
          </cell>
          <cell r="D7875" t="str">
            <v>PATCHING PLANED SURFACE</v>
          </cell>
          <cell r="G7875">
            <v>0</v>
          </cell>
        </row>
        <row r="7876">
          <cell r="A7876" t="str">
            <v>897E02001</v>
          </cell>
          <cell r="C7876" t="str">
            <v>SY</v>
          </cell>
          <cell r="D7876" t="str">
            <v>PATCHING PLANED SURFACE, AS PER PLAN</v>
          </cell>
          <cell r="G7876">
            <v>0</v>
          </cell>
        </row>
        <row r="7877">
          <cell r="A7877" t="str">
            <v>898E10000</v>
          </cell>
          <cell r="C7877" t="str">
            <v>EACH</v>
          </cell>
          <cell r="D7877" t="str">
            <v>WIRELESS MAGNETOMETER DETECTION SYSTEM</v>
          </cell>
          <cell r="G7877">
            <v>0</v>
          </cell>
        </row>
        <row r="7878">
          <cell r="A7878" t="str">
            <v>898E10001</v>
          </cell>
          <cell r="C7878" t="str">
            <v>EACH</v>
          </cell>
          <cell r="D7878" t="str">
            <v>WIRELESS MAGNETOMETER DETECTION SYSTEM, AS PER PLAN</v>
          </cell>
          <cell r="G7878">
            <v>0</v>
          </cell>
        </row>
        <row r="7879">
          <cell r="A7879" t="str">
            <v>898E15000</v>
          </cell>
          <cell r="C7879" t="str">
            <v>LS</v>
          </cell>
          <cell r="D7879" t="str">
            <v>TRAINING FOR WIRELESS MAGNETOMETER DETECTION SYSTEM</v>
          </cell>
          <cell r="G7879">
            <v>0</v>
          </cell>
        </row>
        <row r="7880">
          <cell r="A7880" t="str">
            <v>899E10000</v>
          </cell>
          <cell r="C7880" t="str">
            <v>FT</v>
          </cell>
          <cell r="D7880" t="str">
            <v>CURED-IN-PLACE PIPE LINER</v>
          </cell>
          <cell r="F7880" t="str">
            <v>SPECIFY SIZE (___" DIAMETER)</v>
          </cell>
          <cell r="G7880">
            <v>1</v>
          </cell>
        </row>
        <row r="7881">
          <cell r="A7881" t="str">
            <v>899E10001</v>
          </cell>
          <cell r="C7881" t="str">
            <v>FT</v>
          </cell>
          <cell r="D7881" t="str">
            <v>CURED-IN-PLACE PIPE LINER, AS PER PLAN</v>
          </cell>
          <cell r="F7881" t="str">
            <v>SPECIFY SIZE (___" DIAMETER)</v>
          </cell>
          <cell r="G7881">
            <v>1</v>
          </cell>
        </row>
        <row r="7882">
          <cell r="A7882" t="str">
            <v>899E11000</v>
          </cell>
          <cell r="C7882" t="str">
            <v>FT</v>
          </cell>
          <cell r="D7882" t="str">
            <v>PVC CLOSE-FIT PIPE LINER</v>
          </cell>
          <cell r="F7882" t="str">
            <v>SPECIFY SIZE (___" DIAMETER)</v>
          </cell>
          <cell r="G7882">
            <v>1</v>
          </cell>
        </row>
        <row r="7883">
          <cell r="A7883" t="str">
            <v>899E11001</v>
          </cell>
          <cell r="C7883" t="str">
            <v>FT</v>
          </cell>
          <cell r="D7883" t="str">
            <v>PVC CLOSE-FIT PIPE LINER, AS PER PLAN</v>
          </cell>
          <cell r="F7883" t="str">
            <v>SPECIFY SIZE ( ___" DIAMETER)</v>
          </cell>
          <cell r="G7883">
            <v>1</v>
          </cell>
        </row>
        <row r="7884">
          <cell r="A7884" t="str">
            <v>900E00100</v>
          </cell>
          <cell r="C7884" t="str">
            <v>EACH</v>
          </cell>
          <cell r="D7884" t="str">
            <v>RAILROAD FLAGGING SERVICES</v>
          </cell>
          <cell r="F7884" t="str">
            <v>SEE PROPOSAL NOTE 151</v>
          </cell>
          <cell r="G7884">
            <v>0</v>
          </cell>
        </row>
        <row r="7885">
          <cell r="A7885" t="str">
            <v>900E01000</v>
          </cell>
          <cell r="B7885" t="str">
            <v>Y</v>
          </cell>
          <cell r="C7885" t="str">
            <v>MILE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900E10000</v>
          </cell>
          <cell r="B7886" t="str">
            <v>Y</v>
          </cell>
          <cell r="C7886" t="str">
            <v>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900E11000</v>
          </cell>
          <cell r="B7887" t="str">
            <v>Y</v>
          </cell>
          <cell r="C7887" t="str">
            <v>EACH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900E12000</v>
          </cell>
          <cell r="B7888" t="str">
            <v>Y</v>
          </cell>
          <cell r="C7888" t="str">
            <v>TKFT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900E13000</v>
          </cell>
          <cell r="B7889" t="str">
            <v>Y</v>
          </cell>
          <cell r="C7889" t="str">
            <v>PAIR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900E14000</v>
          </cell>
          <cell r="B7890" t="str">
            <v>Y</v>
          </cell>
          <cell r="C7890" t="str">
            <v>JT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900E15000</v>
          </cell>
          <cell r="B7891" t="str">
            <v>Y</v>
          </cell>
          <cell r="C7891" t="str">
            <v>SET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900E16000</v>
          </cell>
          <cell r="B7892" t="str">
            <v>Y</v>
          </cell>
          <cell r="C7892" t="str">
            <v>TON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900E17000</v>
          </cell>
          <cell r="B7893" t="str">
            <v>Y</v>
          </cell>
          <cell r="C7893" t="str">
            <v>LS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900E19000</v>
          </cell>
          <cell r="B7894" t="str">
            <v>Y</v>
          </cell>
          <cell r="C7894" t="str">
            <v>CY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900E20000</v>
          </cell>
          <cell r="B7895" t="str">
            <v>Y</v>
          </cell>
          <cell r="C7895" t="str">
            <v>SY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900E21000</v>
          </cell>
          <cell r="B7896" t="str">
            <v>Y</v>
          </cell>
          <cell r="C7896" t="str">
            <v>BNDL</v>
          </cell>
          <cell r="D7896" t="str">
            <v>SPECIAL -</v>
          </cell>
          <cell r="F7896" t="str">
            <v>ADD SUPP DESC - RAIL ONLY</v>
          </cell>
          <cell r="G7896">
            <v>1</v>
          </cell>
        </row>
        <row r="7897">
          <cell r="A7897" t="str">
            <v>900E22000</v>
          </cell>
          <cell r="B7897" t="str">
            <v>Y</v>
          </cell>
          <cell r="C7897" t="str">
            <v>LB</v>
          </cell>
          <cell r="D7897" t="str">
            <v>SPECIAL -</v>
          </cell>
          <cell r="F7897" t="str">
            <v>ADD SUPP DESC - RAIL ONLY</v>
          </cell>
          <cell r="G7897">
            <v>1</v>
          </cell>
        </row>
        <row r="7898">
          <cell r="A7898" t="str">
            <v>950E10000</v>
          </cell>
          <cell r="B7898" t="str">
            <v>Y</v>
          </cell>
          <cell r="C7898" t="str">
            <v>LS</v>
          </cell>
          <cell r="D7898" t="str">
            <v>SPECIAL - SALT SHED DEMOLISHED</v>
          </cell>
          <cell r="G7898">
            <v>0</v>
          </cell>
        </row>
        <row r="7899">
          <cell r="A7899" t="str">
            <v>950E14000</v>
          </cell>
          <cell r="B7899" t="str">
            <v>Y</v>
          </cell>
          <cell r="C7899" t="str">
            <v>EACH</v>
          </cell>
          <cell r="D7899" t="str">
            <v>SPECIAL - SALT DOME CONSTRUCTED, 51'</v>
          </cell>
          <cell r="G7899">
            <v>0</v>
          </cell>
        </row>
        <row r="7900">
          <cell r="A7900" t="str">
            <v>950E14010</v>
          </cell>
          <cell r="B7900" t="str">
            <v>Y</v>
          </cell>
          <cell r="C7900" t="str">
            <v>EACH</v>
          </cell>
          <cell r="D7900" t="str">
            <v>SPECIAL - SALT DOME CONSTRUCTED, 56'</v>
          </cell>
          <cell r="G7900">
            <v>0</v>
          </cell>
        </row>
        <row r="7901">
          <cell r="A7901" t="str">
            <v>950E15000</v>
          </cell>
          <cell r="B7901" t="str">
            <v>Y</v>
          </cell>
          <cell r="C7901" t="str">
            <v>EACH</v>
          </cell>
          <cell r="D7901" t="str">
            <v>SPECIAL - SALT DOME CONSTRUCTED, 62'</v>
          </cell>
          <cell r="G7901">
            <v>0</v>
          </cell>
        </row>
        <row r="7902">
          <cell r="A7902" t="str">
            <v>950E16000</v>
          </cell>
          <cell r="B7902" t="str">
            <v>Y</v>
          </cell>
          <cell r="C7902" t="str">
            <v>EACH</v>
          </cell>
          <cell r="D7902" t="str">
            <v>SPECIAL - SALT DOME CONSTRUCTED, 61'</v>
          </cell>
          <cell r="G7902">
            <v>0</v>
          </cell>
        </row>
        <row r="7903">
          <cell r="A7903" t="str">
            <v>950E20000</v>
          </cell>
          <cell r="B7903" t="str">
            <v>Y</v>
          </cell>
          <cell r="C7903" t="str">
            <v>EACH</v>
          </cell>
          <cell r="D7903" t="str">
            <v>SPECIAL - SALT DOME CONSTRUCTED, 72'</v>
          </cell>
          <cell r="G7903">
            <v>0</v>
          </cell>
        </row>
        <row r="7904">
          <cell r="A7904" t="str">
            <v>950E20010</v>
          </cell>
          <cell r="B7904" t="str">
            <v>Y</v>
          </cell>
          <cell r="C7904" t="str">
            <v>EACH</v>
          </cell>
          <cell r="D7904" t="str">
            <v>SPECIAL - SALT DOME CONSTRUCTED, 82'</v>
          </cell>
          <cell r="G7904">
            <v>0</v>
          </cell>
        </row>
        <row r="7905">
          <cell r="A7905" t="str">
            <v>950E30000</v>
          </cell>
          <cell r="B7905" t="str">
            <v>Y</v>
          </cell>
          <cell r="C7905" t="str">
            <v>EACH</v>
          </cell>
          <cell r="D7905" t="str">
            <v>SPECIAL - SALT DOME CONSTRUCTED, 100'</v>
          </cell>
          <cell r="G7905">
            <v>0</v>
          </cell>
        </row>
        <row r="7906">
          <cell r="A7906" t="str">
            <v>950E35000</v>
          </cell>
          <cell r="B7906" t="str">
            <v>Y</v>
          </cell>
          <cell r="C7906" t="str">
            <v>LS</v>
          </cell>
          <cell r="D7906" t="str">
            <v>SPECIAL - ROOF REPLACEMENT</v>
          </cell>
          <cell r="G7906">
            <v>0</v>
          </cell>
        </row>
        <row r="7907">
          <cell r="A7907" t="str">
            <v>950E40000</v>
          </cell>
          <cell r="B7907" t="str">
            <v>Y</v>
          </cell>
          <cell r="C7907" t="str">
            <v>EACH</v>
          </cell>
          <cell r="D7907" t="str">
            <v>SPECIAL - MANUFACTURED OFFICE, 44'</v>
          </cell>
          <cell r="G7907">
            <v>0</v>
          </cell>
        </row>
        <row r="7908">
          <cell r="A7908" t="str">
            <v>950E50000</v>
          </cell>
          <cell r="B7908" t="str">
            <v>Y</v>
          </cell>
          <cell r="C7908" t="str">
            <v>LS</v>
          </cell>
          <cell r="D7908" t="str">
            <v>SPECIAL - FACILITIES</v>
          </cell>
          <cell r="F7908" t="str">
            <v>ADD SUPPLEMENTAL DESCRIPTION</v>
          </cell>
          <cell r="G7908">
            <v>1</v>
          </cell>
        </row>
        <row r="7909">
          <cell r="A7909" t="str">
            <v>950E51000</v>
          </cell>
          <cell r="B7909" t="str">
            <v>Y</v>
          </cell>
          <cell r="C7909" t="str">
            <v>EACH</v>
          </cell>
          <cell r="D7909" t="str">
            <v>SPECIAL - FACILITIES</v>
          </cell>
          <cell r="F7909" t="str">
            <v>ADD SUPPLEMENTAL DESCRIPTION</v>
          </cell>
          <cell r="G7909">
            <v>1</v>
          </cell>
        </row>
        <row r="7910">
          <cell r="A7910" t="str">
            <v>990E10000</v>
          </cell>
          <cell r="C7910" t="str">
            <v>LS</v>
          </cell>
          <cell r="D7910" t="str">
            <v>ESTIMATED COST OF REPAIRS TO DETOUR</v>
          </cell>
          <cell r="F7910" t="str">
            <v>ODOT INTERNAL USE ONLY</v>
          </cell>
          <cell r="G7910">
            <v>0</v>
          </cell>
        </row>
        <row r="7911">
          <cell r="A7911" t="str">
            <v>990E10010</v>
          </cell>
          <cell r="C7911" t="str">
            <v>LS</v>
          </cell>
          <cell r="D7911" t="str">
            <v>ESTIMATED COST OF RIGHT OF WAY</v>
          </cell>
          <cell r="F7911" t="str">
            <v>ODOT INTERNAL USE ONLY</v>
          </cell>
          <cell r="G7911">
            <v>0</v>
          </cell>
        </row>
        <row r="7912">
          <cell r="A7912" t="str">
            <v>990E10020</v>
          </cell>
          <cell r="C7912" t="str">
            <v>LS</v>
          </cell>
          <cell r="D7912" t="str">
            <v>ESTIMATED COST OF ENGINEERING, SUPERINTENDENCE AND CONTINGENCIES</v>
          </cell>
          <cell r="F7912" t="str">
            <v>ODOT INTERNAL USE ONLY</v>
          </cell>
          <cell r="G7912">
            <v>0</v>
          </cell>
        </row>
        <row r="7913">
          <cell r="A7913" t="str">
            <v>990E10030</v>
          </cell>
          <cell r="C7913" t="str">
            <v>LS</v>
          </cell>
          <cell r="D7913" t="str">
            <v>ESTIMATED COST OF PRELIMINARY ENGINEERING</v>
          </cell>
          <cell r="F7913" t="str">
            <v>ODOT INTERNAL USE ONLY</v>
          </cell>
          <cell r="G7913">
            <v>0</v>
          </cell>
        </row>
        <row r="7914">
          <cell r="A7914" t="str">
            <v>990E10040</v>
          </cell>
          <cell r="C7914" t="str">
            <v>LS</v>
          </cell>
          <cell r="D7914" t="str">
            <v>ESTIMATED COST OF FORCE ACCOUNT WORK</v>
          </cell>
          <cell r="F7914" t="str">
            <v>ODOT INTERNAL USE ONLY</v>
          </cell>
          <cell r="G7914">
            <v>0</v>
          </cell>
        </row>
        <row r="7915">
          <cell r="A7915" t="str">
            <v>990E10500</v>
          </cell>
          <cell r="C7915" t="str">
            <v>LS</v>
          </cell>
          <cell r="D7915" t="str">
            <v>ESTIMATED COST OF INCENTIVE/DISINCENTIVE PAYMENT</v>
          </cell>
          <cell r="F7915" t="str">
            <v>ODOT INTERNAL USE ONLY</v>
          </cell>
          <cell r="G7915">
            <v>0</v>
          </cell>
        </row>
        <row r="7916">
          <cell r="A7916" t="str">
            <v>990E20000</v>
          </cell>
          <cell r="C7916" t="str">
            <v>LS</v>
          </cell>
          <cell r="D7916" t="str">
            <v>FORCE ACCOUNT</v>
          </cell>
          <cell r="F7916" t="str">
            <v>SITE MANAGER USE ONLY</v>
          </cell>
          <cell r="G7916">
            <v>0</v>
          </cell>
        </row>
        <row r="7917">
          <cell r="A7917" t="str">
            <v>990E20010</v>
          </cell>
          <cell r="C7917" t="str">
            <v>LS</v>
          </cell>
          <cell r="D7917" t="str">
            <v>DIFFERENCE BETWEEN ESTIMATED AND ACTUAL COST OF FORCE ACCOUNT</v>
          </cell>
          <cell r="F7917" t="str">
            <v>SITE MANAGER USE ONLY</v>
          </cell>
          <cell r="G7917">
            <v>0</v>
          </cell>
        </row>
        <row r="7918">
          <cell r="A7918" t="str">
            <v>990E21000</v>
          </cell>
          <cell r="C7918" t="str">
            <v>DLR</v>
          </cell>
          <cell r="D7918" t="str">
            <v>INTEREST PAYMENTS</v>
          </cell>
          <cell r="F7918" t="str">
            <v>SITE MANAGER USE ONLY</v>
          </cell>
          <cell r="G7918">
            <v>0</v>
          </cell>
        </row>
        <row r="7919">
          <cell r="A7919" t="str">
            <v>990E24000</v>
          </cell>
          <cell r="C7919" t="str">
            <v>LS</v>
          </cell>
          <cell r="D7919" t="str">
            <v>BITUMINOUS PRICE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990E24100</v>
          </cell>
          <cell r="C7920" t="str">
            <v>LS</v>
          </cell>
          <cell r="D7920" t="str">
            <v>446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990E24130</v>
          </cell>
          <cell r="C7921" t="str">
            <v>LS</v>
          </cell>
          <cell r="D7921" t="str">
            <v>447 MAT DENSITY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990E24170</v>
          </cell>
          <cell r="C7922" t="str">
            <v>LS</v>
          </cell>
          <cell r="D7922" t="str">
            <v>447 JOINT DENSITY ADJUSTMENT</v>
          </cell>
          <cell r="F7922" t="str">
            <v>SITE MANAGER USE ONLY</v>
          </cell>
          <cell r="G7922">
            <v>0</v>
          </cell>
        </row>
        <row r="7923">
          <cell r="A7923" t="str">
            <v>990E24200</v>
          </cell>
          <cell r="C7923" t="str">
            <v>LS</v>
          </cell>
          <cell r="D7923" t="str">
            <v>448 ADJUSTMENT</v>
          </cell>
          <cell r="F7923" t="str">
            <v>SITE MANAGER USE ONLY</v>
          </cell>
          <cell r="G7923">
            <v>0</v>
          </cell>
        </row>
        <row r="7924">
          <cell r="A7924" t="str">
            <v>990E24300</v>
          </cell>
          <cell r="C7924" t="str">
            <v>LS</v>
          </cell>
          <cell r="D7924" t="str">
            <v>PAVEMENT SMOOTHNESS ADJUSTMENT (PN 420)</v>
          </cell>
          <cell r="F7924" t="str">
            <v>SITE MANAGER USE ONLY</v>
          </cell>
          <cell r="G7924">
            <v>0</v>
          </cell>
        </row>
        <row r="7925">
          <cell r="A7925" t="str">
            <v>990E24350</v>
          </cell>
          <cell r="C7925" t="str">
            <v>LS</v>
          </cell>
          <cell r="D7925" t="str">
            <v>BRIDGE SMOOTHNESS ADJUSTMENT (PN 555)</v>
          </cell>
          <cell r="F7925" t="str">
            <v>SITE MANAGER USE ONLY</v>
          </cell>
          <cell r="G7925">
            <v>0</v>
          </cell>
        </row>
        <row r="7926">
          <cell r="A7926" t="str">
            <v>990E24400</v>
          </cell>
          <cell r="C7926" t="str">
            <v>LS</v>
          </cell>
          <cell r="D7926" t="str">
            <v>STEEL PRICE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990E24500</v>
          </cell>
          <cell r="C7927" t="str">
            <v>LS</v>
          </cell>
          <cell r="D7927" t="str">
            <v>QC / QA</v>
          </cell>
          <cell r="F7927" t="str">
            <v>SITE MANAGER USE ONLY</v>
          </cell>
          <cell r="G7927">
            <v>0</v>
          </cell>
        </row>
        <row r="7928">
          <cell r="A7928" t="str">
            <v>990E24600</v>
          </cell>
          <cell r="C7928" t="str">
            <v>LS</v>
          </cell>
          <cell r="D7928" t="str">
            <v>LANDSCAPING ADJUSTMENT</v>
          </cell>
          <cell r="F7928" t="str">
            <v>SITE MANAGER USE ONLY</v>
          </cell>
          <cell r="G7928">
            <v>0</v>
          </cell>
        </row>
        <row r="7929">
          <cell r="A7929" t="str">
            <v>990E24700</v>
          </cell>
          <cell r="C7929" t="str">
            <v>LS</v>
          </cell>
          <cell r="D7929" t="str">
            <v>104.02 ADJUSTMENT</v>
          </cell>
          <cell r="F7929" t="str">
            <v>SITE MANAGER USE ONLY</v>
          </cell>
          <cell r="G7929">
            <v>0</v>
          </cell>
        </row>
        <row r="7930">
          <cell r="A7930" t="str">
            <v>990E24800</v>
          </cell>
          <cell r="C7930" t="str">
            <v>LS</v>
          </cell>
          <cell r="D7930" t="str">
            <v>NON-SPEC MATERIAL DEDUCTION</v>
          </cell>
          <cell r="F7930" t="str">
            <v>SITE MANAGER USE ONLY</v>
          </cell>
          <cell r="G7930">
            <v>0</v>
          </cell>
        </row>
        <row r="7931">
          <cell r="A7931" t="str">
            <v>990E24900</v>
          </cell>
          <cell r="C7931" t="str">
            <v>LS</v>
          </cell>
          <cell r="D7931" t="str">
            <v>109.05 - BUY BACK MATERIAL</v>
          </cell>
          <cell r="F7931" t="str">
            <v>SITE MANAGER USE ONLY</v>
          </cell>
          <cell r="G7931">
            <v>0</v>
          </cell>
        </row>
        <row r="7932">
          <cell r="A7932" t="str">
            <v>990E25000</v>
          </cell>
          <cell r="C7932" t="str">
            <v>LS</v>
          </cell>
          <cell r="D7932" t="str">
            <v>FUEL PRICE ADJUSTMENT</v>
          </cell>
          <cell r="F7932" t="str">
            <v>SITE MANAGER USE ONLY</v>
          </cell>
          <cell r="G7932">
            <v>0</v>
          </cell>
        </row>
        <row r="7933">
          <cell r="A7933" t="str">
            <v>990E25100</v>
          </cell>
          <cell r="C7933" t="str">
            <v>LS</v>
          </cell>
          <cell r="D7933" t="str">
            <v>UTILITY CONFLICT/DELAYS</v>
          </cell>
          <cell r="F7933" t="str">
            <v>SITE MANAGER USE ONLY</v>
          </cell>
          <cell r="G7933">
            <v>0</v>
          </cell>
        </row>
        <row r="7934">
          <cell r="A7934" t="str">
            <v>990E25200</v>
          </cell>
          <cell r="C7934" t="str">
            <v>LS</v>
          </cell>
          <cell r="D7934" t="str">
            <v>ABANDONED UTILITY CONFLICT/DELAYS</v>
          </cell>
          <cell r="F7934" t="str">
            <v>SITE MANAGER USE ONLY</v>
          </cell>
          <cell r="G7934">
            <v>0</v>
          </cell>
        </row>
        <row r="7935">
          <cell r="A7935" t="str">
            <v>990E25300</v>
          </cell>
          <cell r="C7935" t="str">
            <v>LS</v>
          </cell>
          <cell r="D7935" t="str">
            <v>105.03 NON-CONFORMANCE ADJUSTMENT</v>
          </cell>
          <cell r="F7935" t="str">
            <v>SITE MANAGER USE ONLY</v>
          </cell>
          <cell r="G7935">
            <v>0</v>
          </cell>
        </row>
        <row r="7936">
          <cell r="A7936" t="str">
            <v>990E25400</v>
          </cell>
          <cell r="C7936" t="str">
            <v>LS</v>
          </cell>
          <cell r="D7936" t="str">
            <v>LUMP SUM ADJUSTMENT - GENERAL / OTHER ITEMS</v>
          </cell>
          <cell r="F7936" t="str">
            <v>SITE MANAGER USE ONLY</v>
          </cell>
          <cell r="G7936">
            <v>0</v>
          </cell>
        </row>
        <row r="7937">
          <cell r="A7937" t="str">
            <v>990E25500</v>
          </cell>
          <cell r="C7937" t="str">
            <v>LS</v>
          </cell>
          <cell r="D7937" t="str">
            <v>FAILURE TO MEET DBE COMMITMENTS</v>
          </cell>
          <cell r="F7937" t="str">
            <v>SITE MANAGER USE ONLY</v>
          </cell>
          <cell r="G7937">
            <v>0</v>
          </cell>
        </row>
        <row r="7938">
          <cell r="A7938" t="str">
            <v>990E30000</v>
          </cell>
          <cell r="C7938" t="str">
            <v>LS</v>
          </cell>
          <cell r="D7938" t="str">
            <v>AGREED LUMP SUM</v>
          </cell>
          <cell r="F7938" t="str">
            <v>SITE MANAGER USE ONLY</v>
          </cell>
          <cell r="G7938">
            <v>0</v>
          </cell>
        </row>
        <row r="7939">
          <cell r="A7939" t="str">
            <v>990E40000</v>
          </cell>
          <cell r="C7939" t="str">
            <v>EACH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990E40010</v>
          </cell>
          <cell r="C7940" t="str">
            <v>FT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990E40020</v>
          </cell>
          <cell r="C7941" t="str">
            <v>SF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990E40030</v>
          </cell>
          <cell r="C7942" t="str">
            <v>SY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990E40050</v>
          </cell>
          <cell r="C7943" t="str">
            <v>MILE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990E40060</v>
          </cell>
          <cell r="C7944" t="str">
            <v>CY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990E40070</v>
          </cell>
          <cell r="C7945" t="str">
            <v>LB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990E40080</v>
          </cell>
          <cell r="C7946" t="str">
            <v>MNTH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990E40090</v>
          </cell>
          <cell r="C7947" t="str">
            <v>TON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990E40100</v>
          </cell>
          <cell r="C7948" t="str">
            <v>TKFT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990E50000</v>
          </cell>
          <cell r="C7949" t="str">
            <v>HOUR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990E50100</v>
          </cell>
          <cell r="C7950" t="str">
            <v>DAY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990E50110</v>
          </cell>
          <cell r="C7951" t="str">
            <v>GAL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990E50120</v>
          </cell>
          <cell r="C7952" t="str">
            <v>STA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  <row r="7953">
          <cell r="A7953" t="str">
            <v>990E50130</v>
          </cell>
          <cell r="C7953" t="str">
            <v>MSF</v>
          </cell>
          <cell r="D7953" t="str">
            <v>AGREED UNIT PRICE</v>
          </cell>
          <cell r="F7953" t="str">
            <v>SITE MANAGER USE ONLY</v>
          </cell>
          <cell r="G7953">
            <v>0</v>
          </cell>
        </row>
        <row r="7954">
          <cell r="A7954" t="str">
            <v>990E50140</v>
          </cell>
          <cell r="C7954" t="str">
            <v>MGAL</v>
          </cell>
          <cell r="D7954" t="str">
            <v>AGREED UNIT PRICE</v>
          </cell>
          <cell r="F7954" t="str">
            <v>SITE MANAGER USE ONLY</v>
          </cell>
          <cell r="G7954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28"/>
  <sheetViews>
    <sheetView showGridLines="0" tabSelected="1" zoomScale="90" zoomScaleNormal="90" workbookViewId="0">
      <pane ySplit="23" topLeftCell="A24" activePane="bottomLeft" state="frozen"/>
      <selection pane="bottomLeft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" style="5" customWidth="1"/>
    <col min="6" max="6" width="17" style="5" customWidth="1"/>
    <col min="7" max="7" width="6.5703125" style="6" customWidth="1"/>
    <col min="8" max="8" width="8.7109375" style="6" customWidth="1"/>
    <col min="9" max="9" width="11.7109375" style="6" customWidth="1"/>
    <col min="10" max="10" width="7.28515625" style="6" customWidth="1"/>
    <col min="11" max="12" width="8.7109375" style="6" customWidth="1"/>
    <col min="13" max="13" width="7.28515625" style="6" customWidth="1"/>
    <col min="14" max="20" width="8" style="6" customWidth="1"/>
    <col min="21" max="21" width="11.85546875" style="65" customWidth="1"/>
    <col min="22" max="22" width="9.7109375" style="5" customWidth="1"/>
    <col min="23" max="23" width="9.140625" style="5" customWidth="1"/>
    <col min="24" max="29" width="9.7109375" style="5" customWidth="1"/>
    <col min="30" max="32" width="9.140625" style="5" customWidth="1"/>
    <col min="33" max="33" width="2.7109375" style="5" customWidth="1"/>
    <col min="34" max="16384" width="9.140625" style="5"/>
  </cols>
  <sheetData>
    <row r="1" spans="1:39" ht="12.75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3"/>
      <c r="J1" s="2" t="s">
        <v>13</v>
      </c>
      <c r="K1" s="20"/>
      <c r="L1" s="1"/>
      <c r="M1" s="3"/>
      <c r="N1" s="3"/>
      <c r="O1" s="3"/>
      <c r="P1" s="3"/>
      <c r="Q1" s="3"/>
      <c r="R1" s="3"/>
      <c r="S1" s="3"/>
      <c r="T1" s="2"/>
      <c r="U1" s="2"/>
      <c r="V1" s="2"/>
      <c r="W1" s="1"/>
      <c r="X1" s="2"/>
      <c r="Y1" s="2"/>
      <c r="Z1" s="1"/>
      <c r="AA1" s="1"/>
      <c r="AB1" s="1"/>
      <c r="AC1" s="1"/>
      <c r="AD1" s="1"/>
      <c r="AE1" s="22"/>
      <c r="AF1" s="1"/>
    </row>
    <row r="2" spans="1:39" ht="12.75" customHeight="1" x14ac:dyDescent="0.2">
      <c r="D2" s="2"/>
      <c r="E2" s="2"/>
      <c r="F2" s="3"/>
      <c r="G2" s="3" t="s">
        <v>3</v>
      </c>
      <c r="H2" s="3" t="s">
        <v>15</v>
      </c>
      <c r="I2" s="3"/>
      <c r="J2" s="2" t="s">
        <v>4</v>
      </c>
      <c r="K2" s="20"/>
      <c r="L2" s="1"/>
      <c r="M2" s="3"/>
      <c r="N2" s="3"/>
      <c r="O2" s="3"/>
      <c r="P2" s="3"/>
      <c r="Q2" s="3"/>
      <c r="R2" s="3"/>
      <c r="S2" s="3"/>
      <c r="T2" s="2"/>
      <c r="U2" s="2"/>
      <c r="V2" s="2"/>
      <c r="W2" s="1"/>
      <c r="X2" s="2"/>
      <c r="Y2" s="2"/>
      <c r="Z2" s="1"/>
      <c r="AA2" s="1"/>
      <c r="AB2" s="1"/>
      <c r="AC2" s="1"/>
      <c r="AD2" s="1"/>
      <c r="AE2" s="22"/>
      <c r="AF2" s="1"/>
    </row>
    <row r="3" spans="1:39" ht="12.75" customHeight="1" x14ac:dyDescent="0.2">
      <c r="D3" s="2"/>
      <c r="E3" s="3"/>
      <c r="F3" s="3"/>
      <c r="G3" s="3"/>
      <c r="H3" s="3" t="s">
        <v>16</v>
      </c>
      <c r="I3" s="3"/>
      <c r="J3" s="2" t="s">
        <v>11</v>
      </c>
      <c r="K3" s="2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3"/>
      <c r="Y3" s="3"/>
      <c r="Z3" s="1"/>
      <c r="AA3" s="1"/>
      <c r="AB3" s="1"/>
      <c r="AC3" s="1"/>
      <c r="AD3" s="1"/>
      <c r="AE3" s="22"/>
      <c r="AF3" s="1"/>
    </row>
    <row r="4" spans="1:39" ht="12.75" customHeight="1" x14ac:dyDescent="0.2">
      <c r="D4" s="2"/>
      <c r="E4" s="3"/>
      <c r="F4" s="4"/>
      <c r="G4" s="4"/>
      <c r="H4" s="3" t="s">
        <v>17</v>
      </c>
      <c r="I4" s="3"/>
      <c r="J4" s="2" t="s">
        <v>12</v>
      </c>
      <c r="K4" s="2"/>
      <c r="L4" s="1"/>
      <c r="M4" s="4"/>
      <c r="N4" s="4"/>
      <c r="O4" s="4"/>
      <c r="P4" s="4"/>
      <c r="Q4" s="4"/>
      <c r="R4" s="4"/>
      <c r="S4" s="4"/>
      <c r="T4" s="3"/>
      <c r="U4" s="3"/>
      <c r="V4" s="3"/>
      <c r="W4" s="1"/>
      <c r="X4" s="3"/>
      <c r="Y4" s="3"/>
      <c r="Z4" s="1"/>
      <c r="AA4" s="1"/>
      <c r="AB4" s="1"/>
      <c r="AC4" s="1"/>
      <c r="AD4" s="1"/>
      <c r="AE4" s="22"/>
      <c r="AF4" s="1"/>
    </row>
    <row r="5" spans="1:39" ht="12.75" customHeight="1" x14ac:dyDescent="0.2">
      <c r="D5" s="2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4"/>
      <c r="Y5" s="4"/>
      <c r="Z5" s="4"/>
      <c r="AA5" s="4"/>
      <c r="AB5" s="4"/>
      <c r="AC5" s="21"/>
      <c r="AD5" s="1"/>
      <c r="AE5" s="22"/>
      <c r="AF5" s="1"/>
    </row>
    <row r="6" spans="1:39" ht="12.75" customHeight="1" thickBot="1" x14ac:dyDescent="0.25"/>
    <row r="7" spans="1:39" ht="12.75" customHeight="1" thickBot="1" x14ac:dyDescent="0.25">
      <c r="B7" s="24" t="s">
        <v>8</v>
      </c>
      <c r="D7" s="92">
        <f>AH7</f>
        <v>1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H7" s="17">
        <v>1</v>
      </c>
      <c r="AI7" s="18" t="s">
        <v>2</v>
      </c>
      <c r="AJ7" s="19"/>
      <c r="AK7" s="19"/>
      <c r="AL7" s="19"/>
      <c r="AM7" s="19"/>
    </row>
    <row r="8" spans="1:39" ht="12.75" customHeight="1" thickBot="1" x14ac:dyDescent="0.25">
      <c r="B8" s="28">
        <v>139</v>
      </c>
      <c r="D8" s="93" t="s">
        <v>6</v>
      </c>
      <c r="E8" s="93"/>
      <c r="F8" s="9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 t="s">
        <v>34</v>
      </c>
      <c r="W8" s="23" t="s">
        <v>56</v>
      </c>
      <c r="X8" s="23" t="s">
        <v>39</v>
      </c>
      <c r="Y8" s="23" t="s">
        <v>33</v>
      </c>
      <c r="Z8" s="23" t="s">
        <v>42</v>
      </c>
      <c r="AA8" s="23" t="s">
        <v>38</v>
      </c>
      <c r="AB8" s="23" t="s">
        <v>40</v>
      </c>
      <c r="AC8" s="23" t="s">
        <v>41</v>
      </c>
      <c r="AD8" s="23" t="s">
        <v>58</v>
      </c>
      <c r="AE8" s="23" t="s">
        <v>65</v>
      </c>
      <c r="AF8" s="23" t="s">
        <v>57</v>
      </c>
    </row>
    <row r="9" spans="1:39" ht="12.75" customHeight="1" thickBot="1" x14ac:dyDescent="0.25">
      <c r="D9" s="94" t="s">
        <v>7</v>
      </c>
      <c r="E9" s="94"/>
      <c r="F9" s="9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9" ht="12.75" customHeight="1" x14ac:dyDescent="0.2">
      <c r="B10" s="112" t="s">
        <v>9</v>
      </c>
      <c r="D10" s="99" t="s">
        <v>0</v>
      </c>
      <c r="E10" s="99" t="s">
        <v>18</v>
      </c>
      <c r="F10" s="105" t="s">
        <v>22</v>
      </c>
      <c r="G10" s="102" t="s">
        <v>19</v>
      </c>
      <c r="H10" s="99" t="s">
        <v>24</v>
      </c>
      <c r="I10" s="99" t="s">
        <v>36</v>
      </c>
      <c r="J10" s="108" t="s">
        <v>23</v>
      </c>
      <c r="K10" s="108" t="s">
        <v>45</v>
      </c>
      <c r="L10" s="108" t="s">
        <v>46</v>
      </c>
      <c r="M10" s="108" t="s">
        <v>27</v>
      </c>
      <c r="N10" s="108" t="s">
        <v>47</v>
      </c>
      <c r="O10" s="108" t="s">
        <v>48</v>
      </c>
      <c r="P10" s="108" t="s">
        <v>49</v>
      </c>
      <c r="Q10" s="108" t="s">
        <v>50</v>
      </c>
      <c r="R10" s="108" t="s">
        <v>51</v>
      </c>
      <c r="S10" s="108" t="s">
        <v>52</v>
      </c>
      <c r="T10" s="109" t="s">
        <v>21</v>
      </c>
      <c r="U10" s="110" t="s">
        <v>67</v>
      </c>
      <c r="V10" s="29" t="str">
        <f t="shared" ref="V10:W10" si="0">IF(OR(TRIM(V8)=0,TRIM(V8)=""),"",IF(IFERROR(TRIM(INDEX(QryItemNamed,MATCH(TRIM(V8),ITEM,0),2)),"")="Y","SPECIAL",LEFT(IFERROR(TRIM(INDEX(ITEM,MATCH(TRIM(V8),ITEM,0))),""),3)))</f>
        <v>202</v>
      </c>
      <c r="W10" s="29" t="str">
        <f t="shared" si="0"/>
        <v>202</v>
      </c>
      <c r="X10" s="29" t="str">
        <f t="shared" ref="X10" si="1">IF(OR(TRIM(X8)=0,TRIM(X8)=""),"",IF(IFERROR(TRIM(INDEX(QryItemNamed,MATCH(TRIM(X8),ITEM,0),2)),"")="Y","SPECIAL",LEFT(IFERROR(TRIM(INDEX(ITEM,MATCH(TRIM(X8),ITEM,0))),""),3)))</f>
        <v>204</v>
      </c>
      <c r="Y10" s="29" t="str">
        <f t="shared" ref="Y10" si="2">IF(OR(TRIM(Y8)=0,TRIM(Y8)=""),"",IF(IFERROR(TRIM(INDEX(QryItemNamed,MATCH(TRIM(Y8),ITEM,0),2)),"")="Y","SPECIAL",LEFT(IFERROR(TRIM(INDEX(ITEM,MATCH(TRIM(Y8),ITEM,0))),""),3)))</f>
        <v>304</v>
      </c>
      <c r="Z10" s="29" t="str">
        <f t="shared" ref="Z10" si="3">IF(OR(TRIM(Z8)=0,TRIM(Z8)=""),"",IF(IFERROR(TRIM(INDEX(QryItemNamed,MATCH(TRIM(Z8),ITEM,0),2)),"")="Y","SPECIAL",LEFT(IFERROR(TRIM(INDEX(ITEM,MATCH(TRIM(Z8),ITEM,0))),""),3)))</f>
        <v>407</v>
      </c>
      <c r="AA10" s="29" t="str">
        <f t="shared" ref="AA10" si="4">IF(OR(TRIM(AA8)=0,TRIM(AA8)=""),"",IF(IFERROR(TRIM(INDEX(QryItemNamed,MATCH(TRIM(AA8),ITEM,0),2)),"")="Y","SPECIAL",LEFT(IFERROR(TRIM(INDEX(ITEM,MATCH(TRIM(AA8),ITEM,0))),""),3)))</f>
        <v>441</v>
      </c>
      <c r="AB10" s="29" t="str">
        <f t="shared" ref="AB10:AC10" si="5">IF(OR(TRIM(AB8)=0,TRIM(AB8)=""),"",IF(IFERROR(TRIM(INDEX(QryItemNamed,MATCH(TRIM(AB8),ITEM,0),2)),"")="Y","SPECIAL",LEFT(IFERROR(TRIM(INDEX(ITEM,MATCH(TRIM(AB8),ITEM,0))),""),3)))</f>
        <v>441</v>
      </c>
      <c r="AC10" s="7" t="str">
        <f t="shared" si="5"/>
        <v>452</v>
      </c>
      <c r="AD10" s="7" t="str">
        <f t="shared" ref="AD10:AF10" si="6">IF(OR(TRIM(AD8)=0,TRIM(AD8)=""),"",IF(IFERROR(TRIM(INDEX(QryItemNamed,MATCH(TRIM(AD8),ITEM,0),2)),"")="Y","SPECIAL",LEFT(IFERROR(TRIM(INDEX(ITEM,MATCH(TRIM(AD8),ITEM,0))),""),3)))</f>
        <v>609</v>
      </c>
      <c r="AE10" s="7" t="str">
        <f t="shared" ref="AE10" si="7">IF(OR(TRIM(AE8)=0,TRIM(AE8)=""),"",IF(IFERROR(TRIM(INDEX(QryItemNamed,MATCH(TRIM(AE8),ITEM,0),2)),"")="Y","SPECIAL",LEFT(IFERROR(TRIM(INDEX(ITEM,MATCH(TRIM(AE8),ITEM,0))),""),3)))</f>
        <v>609</v>
      </c>
      <c r="AF10" s="7" t="str">
        <f t="shared" si="6"/>
        <v>609</v>
      </c>
    </row>
    <row r="11" spans="1:39" ht="12.75" customHeight="1" x14ac:dyDescent="0.2">
      <c r="B11" s="113"/>
      <c r="D11" s="100"/>
      <c r="E11" s="100"/>
      <c r="F11" s="106"/>
      <c r="G11" s="103"/>
      <c r="H11" s="100"/>
      <c r="I11" s="100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10"/>
      <c r="V11" s="81" t="str">
        <f t="shared" ref="V11:W11" si="8"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PAVEMENT REMOVED</v>
      </c>
      <c r="W11" s="80" t="str">
        <f t="shared" si="8"/>
        <v>CURB REMOVED</v>
      </c>
      <c r="X11" s="81" t="str">
        <f t="shared" ref="X11" si="9"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>SUBGRADE COMPACTION</v>
      </c>
      <c r="Y11" s="81" t="str">
        <f t="shared" ref="Y11" si="10">IF(OR(TRIM(Y8)=0,TRIM(Y8)=""),IF(Y9="","",Y9),IF(IFERROR(TRIM(INDEX(QryItemNamed,MATCH(TRIM(Y8),ITEM,0),2)),"")="Y",TRIM(RIGHT(IFERROR(TRIM(INDEX(QryItemNamed,MATCH(TRIM(Y8),ITEM,0),4)),"123456789012"),LEN(IFERROR(TRIM(INDEX(QryItemNamed,MATCH(TRIM(Y8),ITEM,0),4)),"123456789012"))-9))&amp;Y9,IFERROR(TRIM(INDEX(QryItemNamed,MATCH(TRIM(Y8),ITEM,0),4))&amp;Y9,"ITEM CODE DOES NOT EXIST IN ITEM MASTER")))</f>
        <v>AGGREGATE BASE</v>
      </c>
      <c r="Z11" s="81" t="str">
        <f t="shared" ref="Z11" si="11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>NON-TRACKING TACK COAT</v>
      </c>
      <c r="AA11" s="81" t="str">
        <f t="shared" ref="AA11:AB11" si="12">IF(OR(TRIM(AA8)=0,TRIM(AA8)=""),IF(AA9="","",AA9),IF(IFERROR(TRIM(INDEX(QryItemNamed,MATCH(TRIM(AA8),ITEM,0),2)),"")="Y",TRIM(RIGHT(IFERROR(TRIM(INDEX(QryItemNamed,MATCH(TRIM(AA8),ITEM,0),4)),"123456789012"),LEN(IFERROR(TRIM(INDEX(QryItemNamed,MATCH(TRIM(AA8),ITEM,0),4)),"123456789012"))-9))&amp;AA9,IFERROR(TRIM(INDEX(QryItemNamed,MATCH(TRIM(AA8),ITEM,0),4))&amp;AA9,"ITEM CODE DOES NOT EXIST IN ITEM MASTER")))</f>
        <v>ASPHALT CONCRETE SURFACE COURSE, TYPE 1, (449), (DRIVEWAYS)</v>
      </c>
      <c r="AB11" s="81" t="str">
        <f t="shared" si="12"/>
        <v>ASPHALT CONCRETE INTERMEDIATE COURSE, TYPE 2, (449), (DRIVEWAYS)</v>
      </c>
      <c r="AC11" s="80" t="str">
        <f t="shared" ref="AC11" si="13"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>8" NON-REINFORCED CONCRETE PAVEMENT, CLASS QC 1P</v>
      </c>
      <c r="AD11" s="80" t="str">
        <f t="shared" ref="AD11" si="14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>CURB, TYPE 4-A</v>
      </c>
      <c r="AE11" s="80" t="str">
        <f t="shared" ref="AE11" si="15"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>CURB, TYPE 6</v>
      </c>
      <c r="AF11" s="80" t="str">
        <f t="shared" ref="AF11" si="16">IF(OR(TRIM(AF8)=0,TRIM(AF8)=""),IF(AF9="","",AF9),IF(IFERROR(TRIM(INDEX(QryItemNamed,MATCH(TRIM(AF8),ITEM,0),2)),"")="Y",TRIM(RIGHT(IFERROR(TRIM(INDEX(QryItemNamed,MATCH(TRIM(AF8),ITEM,0),4)),"123456789012"),LEN(IFERROR(TRIM(INDEX(QryItemNamed,MATCH(TRIM(AF8),ITEM,0),4)),"123456789012"))-9))&amp;AF9,IFERROR(TRIM(INDEX(QryItemNamed,MATCH(TRIM(AF8),ITEM,0),4))&amp;AF9,"ITEM CODE DOES NOT EXIST IN ITEM MASTER")))</f>
        <v>4" CONCRETE MEDIAN</v>
      </c>
    </row>
    <row r="12" spans="1:39" ht="12.75" customHeight="1" x14ac:dyDescent="0.2">
      <c r="B12" s="113"/>
      <c r="D12" s="100"/>
      <c r="E12" s="100"/>
      <c r="F12" s="106"/>
      <c r="G12" s="103"/>
      <c r="H12" s="100"/>
      <c r="I12" s="100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  <c r="U12" s="110"/>
      <c r="V12" s="81"/>
      <c r="W12" s="80"/>
      <c r="X12" s="81"/>
      <c r="Y12" s="81"/>
      <c r="Z12" s="81"/>
      <c r="AA12" s="81"/>
      <c r="AB12" s="81"/>
      <c r="AC12" s="80"/>
      <c r="AD12" s="80"/>
      <c r="AE12" s="80"/>
      <c r="AF12" s="80"/>
    </row>
    <row r="13" spans="1:39" ht="12.75" customHeight="1" x14ac:dyDescent="0.2">
      <c r="B13" s="113"/>
      <c r="D13" s="100"/>
      <c r="E13" s="100"/>
      <c r="F13" s="106"/>
      <c r="G13" s="103"/>
      <c r="H13" s="100"/>
      <c r="I13" s="100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9"/>
      <c r="U13" s="110"/>
      <c r="V13" s="81"/>
      <c r="W13" s="80"/>
      <c r="X13" s="81"/>
      <c r="Y13" s="81"/>
      <c r="Z13" s="81"/>
      <c r="AA13" s="81"/>
      <c r="AB13" s="81"/>
      <c r="AC13" s="80"/>
      <c r="AD13" s="80"/>
      <c r="AE13" s="80"/>
      <c r="AF13" s="80"/>
    </row>
    <row r="14" spans="1:39" ht="12.75" customHeight="1" x14ac:dyDescent="0.2">
      <c r="B14" s="113"/>
      <c r="D14" s="100"/>
      <c r="E14" s="100"/>
      <c r="F14" s="106"/>
      <c r="G14" s="103"/>
      <c r="H14" s="100"/>
      <c r="I14" s="100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9"/>
      <c r="U14" s="110"/>
      <c r="V14" s="81"/>
      <c r="W14" s="80"/>
      <c r="X14" s="81"/>
      <c r="Y14" s="81"/>
      <c r="Z14" s="81"/>
      <c r="AA14" s="81"/>
      <c r="AB14" s="81"/>
      <c r="AC14" s="80"/>
      <c r="AD14" s="80"/>
      <c r="AE14" s="80"/>
      <c r="AF14" s="80"/>
    </row>
    <row r="15" spans="1:39" ht="12.75" customHeight="1" x14ac:dyDescent="0.2">
      <c r="B15" s="113"/>
      <c r="D15" s="100"/>
      <c r="E15" s="100"/>
      <c r="F15" s="106"/>
      <c r="G15" s="103"/>
      <c r="H15" s="100"/>
      <c r="I15" s="100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110"/>
      <c r="V15" s="81"/>
      <c r="W15" s="80"/>
      <c r="X15" s="81"/>
      <c r="Y15" s="81"/>
      <c r="Z15" s="81"/>
      <c r="AA15" s="81"/>
      <c r="AB15" s="81"/>
      <c r="AC15" s="80"/>
      <c r="AD15" s="80"/>
      <c r="AE15" s="80"/>
      <c r="AF15" s="80"/>
    </row>
    <row r="16" spans="1:39" ht="12.75" customHeight="1" x14ac:dyDescent="0.2">
      <c r="B16" s="113"/>
      <c r="D16" s="100"/>
      <c r="E16" s="100"/>
      <c r="F16" s="106"/>
      <c r="G16" s="103"/>
      <c r="H16" s="100"/>
      <c r="I16" s="100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9"/>
      <c r="U16" s="110"/>
      <c r="V16" s="81"/>
      <c r="W16" s="80"/>
      <c r="X16" s="81"/>
      <c r="Y16" s="81"/>
      <c r="Z16" s="81"/>
      <c r="AA16" s="81"/>
      <c r="AB16" s="81"/>
      <c r="AC16" s="80"/>
      <c r="AD16" s="80"/>
      <c r="AE16" s="80"/>
      <c r="AF16" s="80"/>
    </row>
    <row r="17" spans="2:32" ht="12.75" customHeight="1" x14ac:dyDescent="0.2">
      <c r="B17" s="113"/>
      <c r="D17" s="100"/>
      <c r="E17" s="100"/>
      <c r="F17" s="106"/>
      <c r="G17" s="103"/>
      <c r="H17" s="100"/>
      <c r="I17" s="100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9"/>
      <c r="U17" s="110"/>
      <c r="V17" s="81"/>
      <c r="W17" s="80"/>
      <c r="X17" s="81"/>
      <c r="Y17" s="81"/>
      <c r="Z17" s="81"/>
      <c r="AA17" s="81"/>
      <c r="AB17" s="81"/>
      <c r="AC17" s="80"/>
      <c r="AD17" s="80"/>
      <c r="AE17" s="80"/>
      <c r="AF17" s="80"/>
    </row>
    <row r="18" spans="2:32" ht="12.75" customHeight="1" x14ac:dyDescent="0.2">
      <c r="B18" s="113"/>
      <c r="D18" s="100"/>
      <c r="E18" s="100"/>
      <c r="F18" s="106"/>
      <c r="G18" s="103"/>
      <c r="H18" s="100"/>
      <c r="I18" s="100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9"/>
      <c r="U18" s="110"/>
      <c r="V18" s="81"/>
      <c r="W18" s="80"/>
      <c r="X18" s="81"/>
      <c r="Y18" s="81"/>
      <c r="Z18" s="81"/>
      <c r="AA18" s="81"/>
      <c r="AB18" s="81"/>
      <c r="AC18" s="80"/>
      <c r="AD18" s="80"/>
      <c r="AE18" s="80"/>
      <c r="AF18" s="80"/>
    </row>
    <row r="19" spans="2:32" ht="12.75" customHeight="1" x14ac:dyDescent="0.2">
      <c r="B19" s="113"/>
      <c r="D19" s="100"/>
      <c r="E19" s="100"/>
      <c r="F19" s="106"/>
      <c r="G19" s="103"/>
      <c r="H19" s="100"/>
      <c r="I19" s="100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U19" s="110"/>
      <c r="V19" s="81"/>
      <c r="W19" s="80"/>
      <c r="X19" s="81"/>
      <c r="Y19" s="81"/>
      <c r="Z19" s="81"/>
      <c r="AA19" s="81"/>
      <c r="AB19" s="81"/>
      <c r="AC19" s="80"/>
      <c r="AD19" s="80"/>
      <c r="AE19" s="80"/>
      <c r="AF19" s="80"/>
    </row>
    <row r="20" spans="2:32" ht="12.75" customHeight="1" x14ac:dyDescent="0.2">
      <c r="B20" s="113"/>
      <c r="D20" s="100"/>
      <c r="E20" s="100"/>
      <c r="F20" s="106"/>
      <c r="G20" s="103"/>
      <c r="H20" s="100"/>
      <c r="I20" s="100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9"/>
      <c r="U20" s="110"/>
      <c r="V20" s="81"/>
      <c r="W20" s="80"/>
      <c r="X20" s="81"/>
      <c r="Y20" s="81"/>
      <c r="Z20" s="81"/>
      <c r="AA20" s="81"/>
      <c r="AB20" s="81"/>
      <c r="AC20" s="80"/>
      <c r="AD20" s="80"/>
      <c r="AE20" s="80"/>
      <c r="AF20" s="80"/>
    </row>
    <row r="21" spans="2:32" ht="12.75" customHeight="1" x14ac:dyDescent="0.2">
      <c r="B21" s="113"/>
      <c r="D21" s="100"/>
      <c r="E21" s="100"/>
      <c r="F21" s="106"/>
      <c r="G21" s="103"/>
      <c r="H21" s="100"/>
      <c r="I21" s="100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9"/>
      <c r="U21" s="110"/>
      <c r="V21" s="81"/>
      <c r="W21" s="80"/>
      <c r="X21" s="81"/>
      <c r="Y21" s="81"/>
      <c r="Z21" s="81"/>
      <c r="AA21" s="81"/>
      <c r="AB21" s="81"/>
      <c r="AC21" s="80"/>
      <c r="AD21" s="80"/>
      <c r="AE21" s="80"/>
      <c r="AF21" s="80"/>
    </row>
    <row r="22" spans="2:32" ht="12.75" customHeight="1" x14ac:dyDescent="0.2">
      <c r="B22" s="113"/>
      <c r="D22" s="100"/>
      <c r="E22" s="100"/>
      <c r="F22" s="106"/>
      <c r="G22" s="103"/>
      <c r="H22" s="100"/>
      <c r="I22" s="100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  <c r="U22" s="110"/>
      <c r="V22" s="81"/>
      <c r="W22" s="80"/>
      <c r="X22" s="81"/>
      <c r="Y22" s="81"/>
      <c r="Z22" s="81"/>
      <c r="AA22" s="81"/>
      <c r="AB22" s="81"/>
      <c r="AC22" s="80"/>
      <c r="AD22" s="80"/>
      <c r="AE22" s="80"/>
      <c r="AF22" s="80"/>
    </row>
    <row r="23" spans="2:32" ht="12.75" customHeight="1" thickBot="1" x14ac:dyDescent="0.25">
      <c r="B23" s="114"/>
      <c r="D23" s="101"/>
      <c r="E23" s="101"/>
      <c r="F23" s="107"/>
      <c r="G23" s="104"/>
      <c r="H23" s="101"/>
      <c r="I23" s="101"/>
      <c r="J23" s="8" t="s">
        <v>31</v>
      </c>
      <c r="K23" s="8" t="s">
        <v>30</v>
      </c>
      <c r="L23" s="8" t="s">
        <v>30</v>
      </c>
      <c r="M23" s="8" t="s">
        <v>30</v>
      </c>
      <c r="N23" s="8" t="s">
        <v>30</v>
      </c>
      <c r="O23" s="8" t="s">
        <v>30</v>
      </c>
      <c r="P23" s="8" t="s">
        <v>30</v>
      </c>
      <c r="Q23" s="8" t="s">
        <v>30</v>
      </c>
      <c r="R23" s="8" t="s">
        <v>30</v>
      </c>
      <c r="S23" s="8" t="s">
        <v>30</v>
      </c>
      <c r="T23" s="48" t="s">
        <v>32</v>
      </c>
      <c r="U23" s="111"/>
      <c r="V23" s="30" t="str">
        <f t="shared" ref="V23:W23" si="17">IF(OR(TRIM(V8)=0,TRIM(V8)=""),"",IF(IFERROR(TRIM(INDEX(QryItemNamed,MATCH(TRIM(V8),ITEM,0),3)),"")="LS","",IFERROR(TRIM(INDEX(QryItemNamed,MATCH(TRIM(V8),ITEM,0),3)),"")))</f>
        <v>SY</v>
      </c>
      <c r="W23" s="30" t="str">
        <f t="shared" si="17"/>
        <v>FT</v>
      </c>
      <c r="X23" s="30" t="str">
        <f t="shared" ref="X23" si="18">IF(OR(TRIM(X8)=0,TRIM(X8)=""),"",IF(IFERROR(TRIM(INDEX(QryItemNamed,MATCH(TRIM(X8),ITEM,0),3)),"")="LS","",IFERROR(TRIM(INDEX(QryItemNamed,MATCH(TRIM(X8),ITEM,0),3)),"")))</f>
        <v>SY</v>
      </c>
      <c r="Y23" s="30" t="str">
        <f t="shared" ref="Y23" si="19">IF(OR(TRIM(Y8)=0,TRIM(Y8)=""),"",IF(IFERROR(TRIM(INDEX(QryItemNamed,MATCH(TRIM(Y8),ITEM,0),3)),"")="LS","",IFERROR(TRIM(INDEX(QryItemNamed,MATCH(TRIM(Y8),ITEM,0),3)),"")))</f>
        <v>CY</v>
      </c>
      <c r="Z23" s="30" t="str">
        <f t="shared" ref="Z23" si="20">IF(OR(TRIM(Z8)=0,TRIM(Z8)=""),"",IF(IFERROR(TRIM(INDEX(QryItemNamed,MATCH(TRIM(Z8),ITEM,0),3)),"")="LS","",IFERROR(TRIM(INDEX(QryItemNamed,MATCH(TRIM(Z8),ITEM,0),3)),"")))</f>
        <v>GAL</v>
      </c>
      <c r="AA23" s="30" t="str">
        <f t="shared" ref="AA23" si="21">IF(OR(TRIM(AA8)=0,TRIM(AA8)=""),"",IF(IFERROR(TRIM(INDEX(QryItemNamed,MATCH(TRIM(AA8),ITEM,0),3)),"")="LS","",IFERROR(TRIM(INDEX(QryItemNamed,MATCH(TRIM(AA8),ITEM,0),3)),"")))</f>
        <v>CY</v>
      </c>
      <c r="AB23" s="30" t="str">
        <f t="shared" ref="AB23:AC23" si="22">IF(OR(TRIM(AB8)=0,TRIM(AB8)=""),"",IF(IFERROR(TRIM(INDEX(QryItemNamed,MATCH(TRIM(AB8),ITEM,0),3)),"")="LS","",IFERROR(TRIM(INDEX(QryItemNamed,MATCH(TRIM(AB8),ITEM,0),3)),"")))</f>
        <v>CY</v>
      </c>
      <c r="AC23" s="8" t="str">
        <f t="shared" si="22"/>
        <v>SY</v>
      </c>
      <c r="AD23" s="8" t="str">
        <f t="shared" ref="AD23:AF23" si="23">IF(OR(TRIM(AD8)=0,TRIM(AD8)=""),"",IF(IFERROR(TRIM(INDEX(QryItemNamed,MATCH(TRIM(AD8),ITEM,0),3)),"")="LS","",IFERROR(TRIM(INDEX(QryItemNamed,MATCH(TRIM(AD8),ITEM,0),3)),"")))</f>
        <v>FT</v>
      </c>
      <c r="AE23" s="8" t="str">
        <f t="shared" ref="AE23" si="24">IF(OR(TRIM(AE8)=0,TRIM(AE8)=""),"",IF(IFERROR(TRIM(INDEX(QryItemNamed,MATCH(TRIM(AE8),ITEM,0),3)),"")="LS","",IFERROR(TRIM(INDEX(QryItemNamed,MATCH(TRIM(AE8),ITEM,0),3)),"")))</f>
        <v>FT</v>
      </c>
      <c r="AF23" s="8" t="str">
        <f t="shared" si="23"/>
        <v>SY</v>
      </c>
    </row>
    <row r="24" spans="2:32" ht="12.75" customHeight="1" x14ac:dyDescent="0.2">
      <c r="B24" s="26"/>
      <c r="D24" s="12"/>
      <c r="E24" s="12"/>
      <c r="F24" s="58" t="s">
        <v>44</v>
      </c>
      <c r="G24" s="12"/>
      <c r="H24" s="12"/>
      <c r="I24" s="12"/>
      <c r="J24" s="41"/>
      <c r="K24" s="53"/>
      <c r="L24" s="53"/>
      <c r="M24" s="53"/>
      <c r="N24" s="53"/>
      <c r="O24" s="53"/>
      <c r="P24" s="54"/>
      <c r="Q24" s="54"/>
      <c r="R24" s="54"/>
      <c r="S24" s="54"/>
      <c r="T24" s="54"/>
      <c r="U24" s="74"/>
      <c r="V24" s="40"/>
      <c r="W24" s="41"/>
      <c r="X24" s="51"/>
      <c r="Y24" s="41"/>
      <c r="Z24" s="41"/>
      <c r="AA24" s="41"/>
      <c r="AB24" s="41"/>
      <c r="AC24" s="41"/>
      <c r="AD24" s="41"/>
      <c r="AE24" s="41"/>
      <c r="AF24" s="41"/>
    </row>
    <row r="25" spans="2:32" ht="12.75" customHeight="1" x14ac:dyDescent="0.2">
      <c r="B25" s="26" t="s">
        <v>68</v>
      </c>
      <c r="D25" s="12">
        <v>147</v>
      </c>
      <c r="E25" s="12" t="s">
        <v>53</v>
      </c>
      <c r="F25" s="43">
        <v>16747.849999999999</v>
      </c>
      <c r="G25" s="12" t="s">
        <v>20</v>
      </c>
      <c r="H25" s="12">
        <v>1</v>
      </c>
      <c r="I25" s="12" t="s">
        <v>37</v>
      </c>
      <c r="J25" s="41">
        <v>90</v>
      </c>
      <c r="K25" s="53">
        <v>5</v>
      </c>
      <c r="L25" s="53">
        <v>3.5</v>
      </c>
      <c r="M25" s="53">
        <v>62</v>
      </c>
      <c r="N25" s="53">
        <v>13</v>
      </c>
      <c r="O25" s="53">
        <v>0.39</v>
      </c>
      <c r="P25" s="54">
        <v>5</v>
      </c>
      <c r="Q25" s="54" t="s">
        <v>35</v>
      </c>
      <c r="R25" s="54" t="s">
        <v>35</v>
      </c>
      <c r="S25" s="54" t="s">
        <v>35</v>
      </c>
      <c r="T25" s="54">
        <v>748.38</v>
      </c>
      <c r="U25" s="75" t="str">
        <f>B25</f>
        <v>02/S&gt;2/04</v>
      </c>
      <c r="V25" s="40">
        <f>ROUNDUP(824.647/9,0)</f>
        <v>92</v>
      </c>
      <c r="W25" s="41"/>
      <c r="X25" s="51">
        <f>ROUNDUP($T$25/9,0)</f>
        <v>84</v>
      </c>
      <c r="Y25" s="51">
        <f>ROUNDUP(($T$25*(8/12)/27),0)</f>
        <v>19</v>
      </c>
      <c r="Z25" s="51">
        <f>ROUNDUP(($T$25/9)*0.055,0)</f>
        <v>5</v>
      </c>
      <c r="AA25" s="51">
        <f>ROUNDUP(($T$25*(1.25/12)/27),0)</f>
        <v>3</v>
      </c>
      <c r="AB25" s="51">
        <f>ROUNDUP(($T$25*(1.75/12)/27),0)</f>
        <v>5</v>
      </c>
      <c r="AC25" s="41"/>
      <c r="AD25" s="41"/>
      <c r="AE25" s="41">
        <v>56</v>
      </c>
      <c r="AF25" s="41"/>
    </row>
    <row r="26" spans="2:32" ht="12.75" customHeight="1" x14ac:dyDescent="0.2">
      <c r="B26" s="26"/>
      <c r="D26" s="12"/>
      <c r="E26" s="12"/>
      <c r="F26" s="43"/>
      <c r="G26" s="12"/>
      <c r="H26" s="12"/>
      <c r="I26" s="12"/>
      <c r="J26" s="41"/>
      <c r="K26" s="53"/>
      <c r="L26" s="53"/>
      <c r="M26" s="53"/>
      <c r="N26" s="53"/>
      <c r="O26" s="53"/>
      <c r="P26" s="54"/>
      <c r="Q26" s="54"/>
      <c r="R26" s="54"/>
      <c r="S26" s="54"/>
      <c r="T26" s="54"/>
      <c r="U26" s="75"/>
      <c r="V26" s="40"/>
      <c r="W26" s="41"/>
      <c r="X26" s="51"/>
      <c r="Y26" s="51"/>
      <c r="Z26" s="51"/>
      <c r="AA26" s="51"/>
      <c r="AB26" s="51"/>
      <c r="AC26" s="41"/>
      <c r="AD26" s="41"/>
      <c r="AE26" s="41"/>
      <c r="AF26" s="41"/>
    </row>
    <row r="27" spans="2:32" ht="12.75" customHeight="1" x14ac:dyDescent="0.2">
      <c r="B27" s="26" t="s">
        <v>68</v>
      </c>
      <c r="D27" s="12">
        <v>148</v>
      </c>
      <c r="E27" s="12" t="s">
        <v>54</v>
      </c>
      <c r="F27" s="43">
        <v>17087.919999999998</v>
      </c>
      <c r="G27" s="12" t="s">
        <v>20</v>
      </c>
      <c r="H27" s="12">
        <v>2</v>
      </c>
      <c r="I27" s="12" t="s">
        <v>37</v>
      </c>
      <c r="J27" s="41">
        <v>90</v>
      </c>
      <c r="K27" s="53">
        <v>14.5</v>
      </c>
      <c r="L27" s="53">
        <v>10.37</v>
      </c>
      <c r="M27" s="53">
        <v>22.49</v>
      </c>
      <c r="N27" s="53">
        <v>15.02</v>
      </c>
      <c r="O27" s="53">
        <v>14.87</v>
      </c>
      <c r="P27" s="54" t="s">
        <v>35</v>
      </c>
      <c r="Q27" s="54" t="s">
        <v>35</v>
      </c>
      <c r="R27" s="54" t="s">
        <v>35</v>
      </c>
      <c r="S27" s="54" t="s">
        <v>35</v>
      </c>
      <c r="T27" s="54">
        <v>769.26</v>
      </c>
      <c r="U27" s="75" t="str">
        <f t="shared" ref="U27:U89" si="25">B27</f>
        <v>02/S&gt;2/04</v>
      </c>
      <c r="V27" s="40">
        <f>ROUNDUP(869.749/9,0)</f>
        <v>97</v>
      </c>
      <c r="W27" s="41"/>
      <c r="X27" s="51">
        <f>ROUNDUP($T$27/9,0)</f>
        <v>86</v>
      </c>
      <c r="Y27" s="51">
        <f>ROUNDUP(($T$27*(8/12)/27),0)</f>
        <v>19</v>
      </c>
      <c r="Z27" s="51">
        <f>ROUNDUP(($T$27/9)*0.055,0)</f>
        <v>5</v>
      </c>
      <c r="AA27" s="51">
        <f>ROUNDUP(($T$27*(1.25/12)/27),0)</f>
        <v>3</v>
      </c>
      <c r="AB27" s="51">
        <f>ROUNDUP(($T$27*(1.75/12)/27),0)</f>
        <v>5</v>
      </c>
      <c r="AC27" s="41"/>
      <c r="AD27" s="41"/>
      <c r="AE27" s="41"/>
      <c r="AF27" s="41"/>
    </row>
    <row r="28" spans="2:32" ht="12.75" customHeight="1" x14ac:dyDescent="0.2">
      <c r="B28" s="26" t="s">
        <v>68</v>
      </c>
      <c r="D28" s="12">
        <v>148</v>
      </c>
      <c r="E28" s="12" t="s">
        <v>55</v>
      </c>
      <c r="F28" s="43">
        <v>17170.259999999998</v>
      </c>
      <c r="G28" s="12" t="s">
        <v>20</v>
      </c>
      <c r="H28" s="12">
        <v>3</v>
      </c>
      <c r="I28" s="12" t="s">
        <v>43</v>
      </c>
      <c r="J28" s="41">
        <v>85</v>
      </c>
      <c r="K28" s="59">
        <v>37.380000000000003</v>
      </c>
      <c r="L28" s="62" t="s">
        <v>35</v>
      </c>
      <c r="M28" s="53">
        <v>37.770000000000003</v>
      </c>
      <c r="N28" s="53">
        <v>14.21</v>
      </c>
      <c r="O28" s="53">
        <v>30</v>
      </c>
      <c r="P28" s="53">
        <v>25</v>
      </c>
      <c r="Q28" s="53">
        <v>15</v>
      </c>
      <c r="R28" s="53">
        <v>30</v>
      </c>
      <c r="S28" s="53">
        <v>20.260000000000002</v>
      </c>
      <c r="T28" s="53">
        <v>1941.61</v>
      </c>
      <c r="U28" s="75" t="str">
        <f t="shared" si="25"/>
        <v>02/S&gt;2/04</v>
      </c>
      <c r="V28" s="40">
        <f>ROUNDUP(2318.83/9,0)</f>
        <v>258</v>
      </c>
      <c r="W28" s="41">
        <v>52</v>
      </c>
      <c r="X28" s="51">
        <f>ROUNDUP(($T$28+184.993)/9,0)</f>
        <v>237</v>
      </c>
      <c r="Y28" s="51">
        <f>ROUNDUP((284.993*(8/12)/27),0)</f>
        <v>8</v>
      </c>
      <c r="Z28" s="41"/>
      <c r="AA28" s="41"/>
      <c r="AB28" s="41"/>
      <c r="AC28" s="51">
        <f>ROUNDUP(($T$28/9),0)</f>
        <v>216</v>
      </c>
      <c r="AD28" s="51">
        <f>ROUNDUP(109.725+62.335,0)</f>
        <v>173</v>
      </c>
      <c r="AE28" s="12"/>
      <c r="AF28" s="51">
        <f>ROUNDUP((184.993)/9,0)</f>
        <v>21</v>
      </c>
    </row>
    <row r="29" spans="2:32" ht="12.75" customHeight="1" x14ac:dyDescent="0.2">
      <c r="B29" s="26" t="s">
        <v>68</v>
      </c>
      <c r="D29" s="12">
        <v>148</v>
      </c>
      <c r="E29" s="12" t="s">
        <v>60</v>
      </c>
      <c r="F29" s="43">
        <v>17295.8</v>
      </c>
      <c r="G29" s="12" t="s">
        <v>20</v>
      </c>
      <c r="H29" s="37" t="s">
        <v>64</v>
      </c>
      <c r="I29" s="37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75" t="str">
        <f t="shared" si="25"/>
        <v>02/S&gt;2/04</v>
      </c>
      <c r="V29" s="40">
        <f>ROUNDUP(2076.551/9,0)</f>
        <v>231</v>
      </c>
      <c r="W29" s="12">
        <v>73</v>
      </c>
      <c r="X29" s="40"/>
      <c r="Y29" s="40"/>
      <c r="Z29" s="12"/>
      <c r="AA29" s="12"/>
      <c r="AB29" s="12"/>
      <c r="AC29" s="12"/>
      <c r="AD29" s="12"/>
      <c r="AE29" s="12"/>
      <c r="AF29" s="12"/>
    </row>
    <row r="30" spans="2:32" ht="12.75" customHeight="1" x14ac:dyDescent="0.2">
      <c r="B30" s="25"/>
      <c r="D30" s="57"/>
      <c r="E30" s="57"/>
      <c r="F30" s="58"/>
      <c r="G30" s="57"/>
      <c r="H30" s="57"/>
      <c r="I30" s="57"/>
      <c r="J30" s="51"/>
      <c r="K30" s="59"/>
      <c r="L30" s="63"/>
      <c r="M30" s="63"/>
      <c r="N30" s="63"/>
      <c r="O30" s="63"/>
      <c r="P30" s="63"/>
      <c r="Q30" s="63"/>
      <c r="R30" s="63"/>
      <c r="S30" s="63"/>
      <c r="T30" s="63"/>
      <c r="U30" s="75"/>
      <c r="V30" s="73"/>
      <c r="W30" s="51"/>
      <c r="X30" s="51"/>
      <c r="Y30" s="51"/>
      <c r="Z30" s="51"/>
      <c r="AA30" s="51"/>
      <c r="AB30" s="51"/>
      <c r="AC30" s="51"/>
      <c r="AD30" s="51"/>
      <c r="AE30" s="57"/>
      <c r="AF30" s="51"/>
    </row>
    <row r="31" spans="2:32" ht="12.75" customHeight="1" x14ac:dyDescent="0.2">
      <c r="B31" s="25"/>
      <c r="D31" s="57"/>
      <c r="E31" s="57"/>
      <c r="F31" s="58" t="s">
        <v>59</v>
      </c>
      <c r="G31" s="57"/>
      <c r="H31" s="57"/>
      <c r="I31" s="57"/>
      <c r="J31" s="51"/>
      <c r="K31" s="59"/>
      <c r="L31" s="63"/>
      <c r="M31" s="63"/>
      <c r="N31" s="63"/>
      <c r="O31" s="63"/>
      <c r="P31" s="63"/>
      <c r="Q31" s="63"/>
      <c r="R31" s="63"/>
      <c r="S31" s="63"/>
      <c r="T31" s="63"/>
      <c r="U31" s="75"/>
      <c r="V31" s="73"/>
      <c r="W31" s="51"/>
      <c r="X31" s="51"/>
      <c r="Y31" s="51"/>
      <c r="Z31" s="51"/>
      <c r="AA31" s="51"/>
      <c r="AB31" s="51"/>
      <c r="AC31" s="51"/>
      <c r="AD31" s="51"/>
      <c r="AE31" s="57"/>
      <c r="AF31" s="51"/>
    </row>
    <row r="32" spans="2:32" ht="12.75" customHeight="1" x14ac:dyDescent="0.2">
      <c r="B32" s="26" t="s">
        <v>68</v>
      </c>
      <c r="D32" s="57">
        <v>157</v>
      </c>
      <c r="E32" s="57" t="s">
        <v>62</v>
      </c>
      <c r="F32" s="58">
        <v>3888.31</v>
      </c>
      <c r="G32" s="57" t="s">
        <v>20</v>
      </c>
      <c r="H32" s="57">
        <v>2</v>
      </c>
      <c r="I32" s="57" t="s">
        <v>43</v>
      </c>
      <c r="J32" s="51">
        <v>90</v>
      </c>
      <c r="K32" s="59">
        <v>10.36</v>
      </c>
      <c r="L32" s="63" t="s">
        <v>35</v>
      </c>
      <c r="M32" s="63">
        <v>32.33</v>
      </c>
      <c r="N32" s="63">
        <v>8.8000000000000007</v>
      </c>
      <c r="O32" s="63">
        <v>5.84</v>
      </c>
      <c r="P32" s="63" t="s">
        <v>35</v>
      </c>
      <c r="Q32" s="63" t="s">
        <v>35</v>
      </c>
      <c r="R32" s="63" t="s">
        <v>35</v>
      </c>
      <c r="S32" s="63" t="s">
        <v>35</v>
      </c>
      <c r="T32" s="63">
        <v>399.8</v>
      </c>
      <c r="U32" s="75" t="str">
        <f t="shared" si="25"/>
        <v>02/S&gt;2/04</v>
      </c>
      <c r="V32" s="73">
        <f>ROUND(427.208/9,0)</f>
        <v>47</v>
      </c>
      <c r="W32" s="51"/>
      <c r="X32" s="51">
        <f>ROUND(399.804/9,0)</f>
        <v>44</v>
      </c>
      <c r="Y32" s="51"/>
      <c r="Z32" s="51"/>
      <c r="AA32" s="51"/>
      <c r="AB32" s="51"/>
      <c r="AC32" s="51">
        <f>ROUND(399.804/9,0)</f>
        <v>44</v>
      </c>
      <c r="AD32" s="51"/>
      <c r="AE32" s="57"/>
      <c r="AF32" s="51"/>
    </row>
    <row r="33" spans="2:32" ht="12.75" customHeight="1" x14ac:dyDescent="0.2">
      <c r="B33" s="25"/>
      <c r="D33" s="57"/>
      <c r="E33" s="57"/>
      <c r="F33" s="58"/>
      <c r="G33" s="57"/>
      <c r="H33" s="57"/>
      <c r="I33" s="57"/>
      <c r="J33" s="51"/>
      <c r="K33" s="59"/>
      <c r="L33" s="63"/>
      <c r="M33" s="63"/>
      <c r="N33" s="63"/>
      <c r="O33" s="63"/>
      <c r="P33" s="63"/>
      <c r="Q33" s="63"/>
      <c r="R33" s="63"/>
      <c r="S33" s="63"/>
      <c r="T33" s="63"/>
      <c r="U33" s="75"/>
      <c r="V33" s="73"/>
      <c r="W33" s="51"/>
      <c r="X33" s="51"/>
      <c r="Y33" s="51"/>
      <c r="Z33" s="51"/>
      <c r="AA33" s="51"/>
      <c r="AB33" s="51"/>
      <c r="AC33" s="51"/>
      <c r="AD33" s="51"/>
      <c r="AE33" s="57"/>
      <c r="AF33" s="51"/>
    </row>
    <row r="34" spans="2:32" ht="12.75" customHeight="1" x14ac:dyDescent="0.2">
      <c r="B34" s="25"/>
      <c r="D34" s="57"/>
      <c r="E34" s="57"/>
      <c r="F34" s="58" t="s">
        <v>61</v>
      </c>
      <c r="G34" s="57"/>
      <c r="H34" s="57"/>
      <c r="I34" s="57"/>
      <c r="J34" s="51"/>
      <c r="K34" s="59"/>
      <c r="L34" s="63"/>
      <c r="M34" s="63"/>
      <c r="N34" s="63"/>
      <c r="O34" s="63"/>
      <c r="P34" s="63"/>
      <c r="Q34" s="63"/>
      <c r="R34" s="63"/>
      <c r="S34" s="63"/>
      <c r="T34" s="63"/>
      <c r="U34" s="75"/>
      <c r="V34" s="73"/>
      <c r="W34" s="51"/>
      <c r="X34" s="51"/>
      <c r="Y34" s="51"/>
      <c r="Z34" s="51"/>
      <c r="AA34" s="51"/>
      <c r="AB34" s="51"/>
      <c r="AC34" s="51"/>
      <c r="AD34" s="51"/>
      <c r="AE34" s="57"/>
      <c r="AF34" s="51"/>
    </row>
    <row r="35" spans="2:32" ht="12.75" customHeight="1" x14ac:dyDescent="0.2">
      <c r="B35" s="26" t="s">
        <v>68</v>
      </c>
      <c r="D35" s="57">
        <v>159</v>
      </c>
      <c r="E35" s="57" t="s">
        <v>63</v>
      </c>
      <c r="F35" s="58">
        <v>6139.66</v>
      </c>
      <c r="G35" s="57" t="s">
        <v>20</v>
      </c>
      <c r="H35" s="57" t="s">
        <v>64</v>
      </c>
      <c r="I35" s="57"/>
      <c r="J35" s="51"/>
      <c r="K35" s="59"/>
      <c r="L35" s="63"/>
      <c r="M35" s="63"/>
      <c r="N35" s="63"/>
      <c r="O35" s="63"/>
      <c r="P35" s="63"/>
      <c r="Q35" s="63"/>
      <c r="R35" s="63"/>
      <c r="S35" s="63"/>
      <c r="T35" s="63"/>
      <c r="U35" s="75" t="str">
        <f t="shared" si="25"/>
        <v>02/S&gt;2/04</v>
      </c>
      <c r="V35" s="73">
        <f>ROUND(703.497/9,0)</f>
        <v>78</v>
      </c>
      <c r="W35" s="51"/>
      <c r="X35" s="51"/>
      <c r="Y35" s="51"/>
      <c r="Z35" s="51"/>
      <c r="AA35" s="51"/>
      <c r="AB35" s="51"/>
      <c r="AC35" s="51"/>
      <c r="AD35" s="51"/>
      <c r="AE35" s="57"/>
      <c r="AF35" s="51"/>
    </row>
    <row r="36" spans="2:32" ht="12.75" customHeight="1" x14ac:dyDescent="0.2">
      <c r="B36" s="26" t="s">
        <v>68</v>
      </c>
      <c r="D36" s="57">
        <v>159</v>
      </c>
      <c r="E36" s="57" t="s">
        <v>66</v>
      </c>
      <c r="F36" s="58">
        <v>6202.29</v>
      </c>
      <c r="G36" s="57" t="s">
        <v>20</v>
      </c>
      <c r="H36" s="57" t="s">
        <v>64</v>
      </c>
      <c r="I36" s="57"/>
      <c r="J36" s="57"/>
      <c r="K36" s="59"/>
      <c r="L36" s="59"/>
      <c r="M36" s="59"/>
      <c r="N36" s="59"/>
      <c r="O36" s="59"/>
      <c r="P36" s="60"/>
      <c r="Q36" s="60"/>
      <c r="R36" s="60"/>
      <c r="S36" s="60"/>
      <c r="T36" s="67"/>
      <c r="U36" s="75" t="str">
        <f t="shared" si="25"/>
        <v>02/S&gt;2/04</v>
      </c>
      <c r="V36" s="73">
        <f>ROUND(519.752/9,0)</f>
        <v>58</v>
      </c>
      <c r="W36" s="61"/>
      <c r="X36" s="51"/>
      <c r="Y36" s="51"/>
      <c r="Z36" s="57"/>
      <c r="AA36" s="57"/>
      <c r="AB36" s="51"/>
      <c r="AC36" s="61"/>
      <c r="AD36" s="61"/>
      <c r="AE36" s="57"/>
      <c r="AF36" s="61"/>
    </row>
    <row r="37" spans="2:32" ht="12.75" hidden="1" customHeight="1" x14ac:dyDescent="0.2">
      <c r="B37" s="26"/>
      <c r="D37" s="12"/>
      <c r="E37" s="12"/>
      <c r="F37" s="58"/>
      <c r="G37" s="57"/>
      <c r="H37" s="57"/>
      <c r="I37" s="57"/>
      <c r="J37" s="57"/>
      <c r="K37" s="59"/>
      <c r="L37" s="59"/>
      <c r="M37" s="59"/>
      <c r="N37" s="59"/>
      <c r="O37" s="59"/>
      <c r="P37" s="54"/>
      <c r="Q37" s="54"/>
      <c r="R37" s="54"/>
      <c r="S37" s="54"/>
      <c r="T37" s="54"/>
      <c r="U37" s="75">
        <f t="shared" si="25"/>
        <v>0</v>
      </c>
      <c r="V37" s="40"/>
      <c r="W37" s="41"/>
      <c r="X37" s="51"/>
      <c r="Y37" s="41"/>
      <c r="Z37" s="41"/>
      <c r="AA37" s="41"/>
      <c r="AB37" s="41"/>
      <c r="AC37" s="41"/>
      <c r="AD37" s="41"/>
      <c r="AE37" s="41"/>
      <c r="AF37" s="41"/>
    </row>
    <row r="38" spans="2:32" ht="12.75" hidden="1" customHeight="1" thickBot="1" x14ac:dyDescent="0.25">
      <c r="B38" s="26"/>
      <c r="D38" s="12"/>
      <c r="E38" s="12"/>
      <c r="F38" s="58"/>
      <c r="G38" s="57"/>
      <c r="H38" s="57"/>
      <c r="I38" s="57"/>
      <c r="J38" s="57"/>
      <c r="K38" s="59"/>
      <c r="L38" s="59"/>
      <c r="M38" s="59"/>
      <c r="N38" s="59"/>
      <c r="O38" s="59"/>
      <c r="P38" s="54"/>
      <c r="Q38" s="54"/>
      <c r="R38" s="54"/>
      <c r="S38" s="54"/>
      <c r="T38" s="54"/>
      <c r="U38" s="75">
        <f t="shared" si="25"/>
        <v>0</v>
      </c>
      <c r="V38" s="40"/>
      <c r="W38" s="41"/>
      <c r="X38" s="51"/>
      <c r="Y38" s="41"/>
      <c r="Z38" s="41"/>
      <c r="AA38" s="41"/>
      <c r="AB38" s="41"/>
      <c r="AC38" s="41"/>
      <c r="AD38" s="41"/>
      <c r="AE38" s="41"/>
      <c r="AF38" s="41"/>
    </row>
    <row r="39" spans="2:32" ht="12.75" hidden="1" customHeight="1" thickBot="1" x14ac:dyDescent="0.25">
      <c r="B39" s="26"/>
      <c r="D39" s="12"/>
      <c r="E39" s="12"/>
      <c r="F39" s="58"/>
      <c r="G39" s="57"/>
      <c r="H39" s="57"/>
      <c r="I39" s="57"/>
      <c r="J39" s="57"/>
      <c r="K39" s="59"/>
      <c r="L39" s="59"/>
      <c r="M39" s="59"/>
      <c r="N39" s="59"/>
      <c r="O39" s="59"/>
      <c r="P39" s="54"/>
      <c r="Q39" s="54"/>
      <c r="R39" s="54"/>
      <c r="S39" s="54"/>
      <c r="T39" s="54"/>
      <c r="U39" s="75">
        <f t="shared" si="25"/>
        <v>0</v>
      </c>
      <c r="V39" s="40"/>
      <c r="W39" s="41"/>
      <c r="X39" s="51"/>
      <c r="Y39" s="41"/>
      <c r="Z39" s="41"/>
      <c r="AA39" s="41"/>
      <c r="AB39" s="41"/>
      <c r="AC39" s="41"/>
      <c r="AD39" s="41"/>
      <c r="AE39" s="41"/>
      <c r="AF39" s="41"/>
    </row>
    <row r="40" spans="2:32" ht="12.75" hidden="1" customHeight="1" thickBot="1" x14ac:dyDescent="0.25">
      <c r="B40" s="26"/>
      <c r="D40" s="12"/>
      <c r="E40" s="12"/>
      <c r="F40" s="58"/>
      <c r="G40" s="57"/>
      <c r="H40" s="57"/>
      <c r="I40" s="57"/>
      <c r="J40" s="57"/>
      <c r="K40" s="59"/>
      <c r="L40" s="59"/>
      <c r="M40" s="59"/>
      <c r="N40" s="59"/>
      <c r="O40" s="59"/>
      <c r="P40" s="54"/>
      <c r="Q40" s="54"/>
      <c r="R40" s="54"/>
      <c r="S40" s="54"/>
      <c r="T40" s="53"/>
      <c r="U40" s="75">
        <f t="shared" si="25"/>
        <v>0</v>
      </c>
      <c r="V40" s="40"/>
      <c r="W40" s="41"/>
      <c r="X40" s="40"/>
      <c r="Y40" s="41"/>
      <c r="Z40" s="41"/>
      <c r="AA40" s="41"/>
      <c r="AB40" s="41"/>
      <c r="AC40" s="41"/>
      <c r="AD40" s="41"/>
      <c r="AE40" s="41"/>
      <c r="AF40" s="41"/>
    </row>
    <row r="41" spans="2:32" ht="12.75" hidden="1" customHeight="1" thickBot="1" x14ac:dyDescent="0.25">
      <c r="B41" s="26"/>
      <c r="D41" s="12"/>
      <c r="E41" s="12"/>
      <c r="F41" s="43"/>
      <c r="G41" s="12"/>
      <c r="H41" s="37"/>
      <c r="I41" s="37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75">
        <f t="shared" si="25"/>
        <v>0</v>
      </c>
      <c r="V41" s="40"/>
      <c r="W41" s="12"/>
      <c r="X41" s="40"/>
      <c r="Y41" s="40"/>
      <c r="Z41" s="12"/>
      <c r="AA41" s="12"/>
      <c r="AB41" s="12"/>
      <c r="AC41" s="12"/>
      <c r="AD41" s="12"/>
      <c r="AE41" s="12"/>
      <c r="AF41" s="12"/>
    </row>
    <row r="42" spans="2:32" ht="12.75" hidden="1" customHeight="1" thickBot="1" x14ac:dyDescent="0.25">
      <c r="B42" s="26"/>
      <c r="D42" s="12"/>
      <c r="E42" s="12"/>
      <c r="F42" s="42"/>
      <c r="G42" s="12"/>
      <c r="H42" s="37"/>
      <c r="I42" s="37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75">
        <f t="shared" si="25"/>
        <v>0</v>
      </c>
      <c r="V42" s="40"/>
      <c r="W42" s="12"/>
      <c r="X42" s="40"/>
      <c r="Y42" s="40"/>
      <c r="Z42" s="12"/>
      <c r="AA42" s="12"/>
      <c r="AB42" s="12"/>
      <c r="AC42" s="12"/>
      <c r="AD42" s="12"/>
      <c r="AE42" s="12"/>
      <c r="AF42" s="12"/>
    </row>
    <row r="43" spans="2:32" ht="12.75" hidden="1" customHeight="1" thickBot="1" x14ac:dyDescent="0.25">
      <c r="B43" s="26"/>
      <c r="D43" s="12"/>
      <c r="E43" s="12"/>
      <c r="F43" s="42"/>
      <c r="G43" s="12"/>
      <c r="H43" s="37"/>
      <c r="I43" s="37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75">
        <f t="shared" si="25"/>
        <v>0</v>
      </c>
      <c r="V43" s="40"/>
      <c r="W43" s="12"/>
      <c r="X43" s="40"/>
      <c r="Y43" s="40"/>
      <c r="Z43" s="12"/>
      <c r="AA43" s="12"/>
      <c r="AB43" s="12"/>
      <c r="AC43" s="12"/>
      <c r="AD43" s="12"/>
      <c r="AE43" s="12"/>
      <c r="AF43" s="12"/>
    </row>
    <row r="44" spans="2:32" ht="12.75" hidden="1" customHeight="1" thickBot="1" x14ac:dyDescent="0.25">
      <c r="B44" s="26"/>
      <c r="D44" s="12"/>
      <c r="E44" s="12"/>
      <c r="F44" s="42"/>
      <c r="G44" s="12"/>
      <c r="H44" s="37"/>
      <c r="I44" s="37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75">
        <f t="shared" si="25"/>
        <v>0</v>
      </c>
      <c r="V44" s="40"/>
      <c r="W44" s="12"/>
      <c r="X44" s="40"/>
      <c r="Y44" s="40"/>
      <c r="Z44" s="12"/>
      <c r="AA44" s="12"/>
      <c r="AB44" s="12"/>
      <c r="AC44" s="12"/>
      <c r="AD44" s="12"/>
      <c r="AE44" s="12"/>
      <c r="AF44" s="12"/>
    </row>
    <row r="45" spans="2:32" ht="12.75" hidden="1" customHeight="1" thickBot="1" x14ac:dyDescent="0.25">
      <c r="B45" s="26"/>
      <c r="D45" s="12"/>
      <c r="E45" s="12"/>
      <c r="F45" s="42"/>
      <c r="G45" s="12"/>
      <c r="H45" s="37"/>
      <c r="I45" s="37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75">
        <f t="shared" si="25"/>
        <v>0</v>
      </c>
      <c r="V45" s="40"/>
      <c r="W45" s="12"/>
      <c r="X45" s="40"/>
      <c r="Y45" s="40"/>
      <c r="Z45" s="12"/>
      <c r="AA45" s="12"/>
      <c r="AB45" s="12"/>
      <c r="AC45" s="12"/>
      <c r="AD45" s="12"/>
      <c r="AE45" s="12"/>
      <c r="AF45" s="12"/>
    </row>
    <row r="46" spans="2:32" ht="12.75" hidden="1" customHeight="1" thickBot="1" x14ac:dyDescent="0.25">
      <c r="B46" s="26"/>
      <c r="D46" s="12"/>
      <c r="E46" s="12"/>
      <c r="F46" s="42"/>
      <c r="G46" s="12"/>
      <c r="H46" s="37"/>
      <c r="I46" s="37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75">
        <f t="shared" si="25"/>
        <v>0</v>
      </c>
      <c r="V46" s="40"/>
      <c r="W46" s="12"/>
      <c r="X46" s="40"/>
      <c r="Y46" s="40"/>
      <c r="Z46" s="12"/>
      <c r="AA46" s="12"/>
      <c r="AB46" s="12"/>
      <c r="AC46" s="12"/>
      <c r="AD46" s="12"/>
      <c r="AE46" s="12"/>
      <c r="AF46" s="12"/>
    </row>
    <row r="47" spans="2:32" ht="12.75" hidden="1" customHeight="1" thickBot="1" x14ac:dyDescent="0.25">
      <c r="B47" s="26"/>
      <c r="D47" s="12"/>
      <c r="E47" s="12"/>
      <c r="F47" s="42"/>
      <c r="G47" s="12"/>
      <c r="H47" s="37"/>
      <c r="I47" s="37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75">
        <f t="shared" si="25"/>
        <v>0</v>
      </c>
      <c r="V47" s="40"/>
      <c r="W47" s="12"/>
      <c r="X47" s="40"/>
      <c r="Y47" s="40"/>
      <c r="Z47" s="12"/>
      <c r="AA47" s="12"/>
      <c r="AB47" s="12"/>
      <c r="AC47" s="12"/>
      <c r="AD47" s="12"/>
      <c r="AE47" s="12"/>
      <c r="AF47" s="12"/>
    </row>
    <row r="48" spans="2:32" ht="12.75" hidden="1" customHeight="1" thickBot="1" x14ac:dyDescent="0.25">
      <c r="B48" s="26"/>
      <c r="D48" s="12"/>
      <c r="E48" s="12"/>
      <c r="F48" s="42"/>
      <c r="G48" s="12"/>
      <c r="H48" s="37"/>
      <c r="I48" s="37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75">
        <f t="shared" si="25"/>
        <v>0</v>
      </c>
      <c r="V48" s="40"/>
      <c r="W48" s="12"/>
      <c r="X48" s="40"/>
      <c r="Y48" s="40"/>
      <c r="Z48" s="12"/>
      <c r="AA48" s="12"/>
      <c r="AB48" s="12"/>
      <c r="AC48" s="12"/>
      <c r="AD48" s="12"/>
      <c r="AE48" s="12"/>
      <c r="AF48" s="12"/>
    </row>
    <row r="49" spans="2:32" ht="12.75" hidden="1" customHeight="1" thickBot="1" x14ac:dyDescent="0.25">
      <c r="B49" s="26"/>
      <c r="D49" s="12"/>
      <c r="E49" s="12"/>
      <c r="F49" s="42"/>
      <c r="G49" s="12"/>
      <c r="H49" s="37"/>
      <c r="I49" s="37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75">
        <f t="shared" si="25"/>
        <v>0</v>
      </c>
      <c r="V49" s="40"/>
      <c r="W49" s="12"/>
      <c r="X49" s="40"/>
      <c r="Y49" s="40"/>
      <c r="Z49" s="12"/>
      <c r="AA49" s="12"/>
      <c r="AB49" s="12"/>
      <c r="AC49" s="12"/>
      <c r="AD49" s="12"/>
      <c r="AE49" s="12"/>
      <c r="AF49" s="12"/>
    </row>
    <row r="50" spans="2:32" ht="12.75" hidden="1" customHeight="1" thickBot="1" x14ac:dyDescent="0.25">
      <c r="B50" s="26"/>
      <c r="D50" s="12"/>
      <c r="E50" s="12"/>
      <c r="F50" s="42"/>
      <c r="G50" s="12"/>
      <c r="H50" s="37"/>
      <c r="I50" s="37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75">
        <f t="shared" si="25"/>
        <v>0</v>
      </c>
      <c r="V50" s="40"/>
      <c r="W50" s="12"/>
      <c r="X50" s="40"/>
      <c r="Y50" s="40"/>
      <c r="Z50" s="12"/>
      <c r="AA50" s="12"/>
      <c r="AB50" s="12"/>
      <c r="AC50" s="12"/>
      <c r="AD50" s="12"/>
      <c r="AE50" s="12"/>
      <c r="AF50" s="12"/>
    </row>
    <row r="51" spans="2:32" ht="12.75" hidden="1" customHeight="1" thickBot="1" x14ac:dyDescent="0.25">
      <c r="B51" s="26"/>
      <c r="D51" s="12"/>
      <c r="E51" s="12"/>
      <c r="F51" s="42"/>
      <c r="G51" s="12"/>
      <c r="H51" s="37"/>
      <c r="I51" s="37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75">
        <f t="shared" si="25"/>
        <v>0</v>
      </c>
      <c r="V51" s="40"/>
      <c r="W51" s="12"/>
      <c r="X51" s="40"/>
      <c r="Y51" s="40"/>
      <c r="Z51" s="12"/>
      <c r="AA51" s="12"/>
      <c r="AB51" s="12"/>
      <c r="AC51" s="12"/>
      <c r="AD51" s="12"/>
      <c r="AE51" s="12"/>
      <c r="AF51" s="12"/>
    </row>
    <row r="52" spans="2:32" ht="12.75" hidden="1" customHeight="1" thickBot="1" x14ac:dyDescent="0.25">
      <c r="B52" s="26"/>
      <c r="D52" s="12"/>
      <c r="E52" s="12"/>
      <c r="F52" s="42"/>
      <c r="G52" s="12"/>
      <c r="H52" s="37"/>
      <c r="I52" s="37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75">
        <f t="shared" si="25"/>
        <v>0</v>
      </c>
      <c r="V52" s="40"/>
      <c r="W52" s="12"/>
      <c r="X52" s="40"/>
      <c r="Y52" s="40"/>
      <c r="Z52" s="12"/>
      <c r="AA52" s="12"/>
      <c r="AB52" s="12"/>
      <c r="AC52" s="12"/>
      <c r="AD52" s="12"/>
      <c r="AE52" s="12"/>
      <c r="AF52" s="12"/>
    </row>
    <row r="53" spans="2:32" ht="12.75" hidden="1" customHeight="1" thickBot="1" x14ac:dyDescent="0.25">
      <c r="B53" s="26"/>
      <c r="D53" s="12"/>
      <c r="E53" s="12"/>
      <c r="F53" s="42"/>
      <c r="G53" s="12"/>
      <c r="H53" s="37"/>
      <c r="I53" s="37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75">
        <f t="shared" si="25"/>
        <v>0</v>
      </c>
      <c r="V53" s="40"/>
      <c r="W53" s="12"/>
      <c r="X53" s="40"/>
      <c r="Y53" s="40"/>
      <c r="Z53" s="12"/>
      <c r="AA53" s="12"/>
      <c r="AB53" s="12"/>
      <c r="AC53" s="12"/>
      <c r="AD53" s="12"/>
      <c r="AE53" s="12"/>
      <c r="AF53" s="12"/>
    </row>
    <row r="54" spans="2:32" ht="12.75" hidden="1" customHeight="1" thickBot="1" x14ac:dyDescent="0.25">
      <c r="B54" s="26"/>
      <c r="D54" s="12"/>
      <c r="E54" s="12"/>
      <c r="F54" s="42"/>
      <c r="G54" s="12"/>
      <c r="H54" s="37"/>
      <c r="I54" s="37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75">
        <f t="shared" si="25"/>
        <v>0</v>
      </c>
      <c r="V54" s="40"/>
      <c r="W54" s="12"/>
      <c r="X54" s="40"/>
      <c r="Y54" s="40"/>
      <c r="Z54" s="12"/>
      <c r="AA54" s="12"/>
      <c r="AB54" s="12"/>
      <c r="AC54" s="12"/>
      <c r="AD54" s="12"/>
      <c r="AE54" s="12"/>
      <c r="AF54" s="12"/>
    </row>
    <row r="55" spans="2:32" ht="12.75" hidden="1" customHeight="1" thickBot="1" x14ac:dyDescent="0.25">
      <c r="B55" s="26"/>
      <c r="D55" s="12"/>
      <c r="E55" s="12"/>
      <c r="F55" s="42"/>
      <c r="G55" s="12"/>
      <c r="H55" s="37"/>
      <c r="I55" s="37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75">
        <f t="shared" si="25"/>
        <v>0</v>
      </c>
      <c r="V55" s="40"/>
      <c r="W55" s="12"/>
      <c r="X55" s="40"/>
      <c r="Y55" s="40"/>
      <c r="Z55" s="12"/>
      <c r="AA55" s="12"/>
      <c r="AB55" s="12"/>
      <c r="AC55" s="12"/>
      <c r="AD55" s="12"/>
      <c r="AE55" s="12"/>
      <c r="AF55" s="12"/>
    </row>
    <row r="56" spans="2:32" ht="12.75" hidden="1" customHeight="1" thickBot="1" x14ac:dyDescent="0.25">
      <c r="B56" s="26"/>
      <c r="D56" s="12"/>
      <c r="E56" s="12"/>
      <c r="F56" s="42"/>
      <c r="G56" s="12"/>
      <c r="H56" s="37"/>
      <c r="I56" s="37"/>
      <c r="J56" s="52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75">
        <f t="shared" si="25"/>
        <v>0</v>
      </c>
      <c r="V56" s="40"/>
      <c r="W56" s="12"/>
      <c r="X56" s="40"/>
      <c r="Y56" s="40"/>
      <c r="Z56" s="12"/>
      <c r="AA56" s="12"/>
      <c r="AB56" s="12"/>
      <c r="AC56" s="12"/>
      <c r="AD56" s="12"/>
      <c r="AE56" s="12"/>
      <c r="AF56" s="12"/>
    </row>
    <row r="57" spans="2:32" ht="12.75" hidden="1" customHeight="1" thickBot="1" x14ac:dyDescent="0.25">
      <c r="B57" s="26"/>
      <c r="D57" s="12"/>
      <c r="E57" s="12"/>
      <c r="F57" s="42"/>
      <c r="G57" s="12"/>
      <c r="H57" s="37"/>
      <c r="I57" s="37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75">
        <f t="shared" si="25"/>
        <v>0</v>
      </c>
      <c r="V57" s="40"/>
      <c r="W57" s="12"/>
      <c r="X57" s="40"/>
      <c r="Y57" s="40"/>
      <c r="Z57" s="12"/>
      <c r="AA57" s="12"/>
      <c r="AB57" s="12"/>
      <c r="AC57" s="12"/>
      <c r="AD57" s="12"/>
      <c r="AE57" s="12"/>
      <c r="AF57" s="12"/>
    </row>
    <row r="58" spans="2:32" ht="12.75" hidden="1" customHeight="1" thickBot="1" x14ac:dyDescent="0.25">
      <c r="B58" s="26"/>
      <c r="D58" s="12"/>
      <c r="E58" s="12"/>
      <c r="F58" s="42"/>
      <c r="G58" s="12"/>
      <c r="H58" s="37"/>
      <c r="I58" s="37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75">
        <f t="shared" si="25"/>
        <v>0</v>
      </c>
      <c r="V58" s="40"/>
      <c r="W58" s="12"/>
      <c r="X58" s="40"/>
      <c r="Y58" s="40"/>
      <c r="Z58" s="12"/>
      <c r="AA58" s="12"/>
      <c r="AB58" s="12"/>
      <c r="AC58" s="12"/>
      <c r="AD58" s="12"/>
      <c r="AE58" s="12"/>
      <c r="AF58" s="12"/>
    </row>
    <row r="59" spans="2:32" ht="12.75" hidden="1" customHeight="1" thickBot="1" x14ac:dyDescent="0.25">
      <c r="B59" s="26"/>
      <c r="D59" s="12"/>
      <c r="E59" s="12"/>
      <c r="F59" s="42"/>
      <c r="G59" s="12"/>
      <c r="H59" s="37"/>
      <c r="I59" s="37"/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75">
        <f t="shared" si="25"/>
        <v>0</v>
      </c>
      <c r="V59" s="40"/>
      <c r="W59" s="12"/>
      <c r="X59" s="40"/>
      <c r="Y59" s="40"/>
      <c r="Z59" s="12"/>
      <c r="AA59" s="12"/>
      <c r="AB59" s="12"/>
      <c r="AC59" s="12"/>
      <c r="AD59" s="12"/>
      <c r="AE59" s="12"/>
      <c r="AF59" s="12"/>
    </row>
    <row r="60" spans="2:32" ht="12.75" hidden="1" customHeight="1" thickBot="1" x14ac:dyDescent="0.25">
      <c r="B60" s="26"/>
      <c r="D60" s="12"/>
      <c r="E60" s="12"/>
      <c r="F60" s="42"/>
      <c r="G60" s="12"/>
      <c r="H60" s="37"/>
      <c r="I60" s="37"/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75">
        <f t="shared" si="25"/>
        <v>0</v>
      </c>
      <c r="V60" s="40"/>
      <c r="W60" s="12"/>
      <c r="X60" s="40"/>
      <c r="Y60" s="40"/>
      <c r="Z60" s="12"/>
      <c r="AA60" s="12"/>
      <c r="AB60" s="12"/>
      <c r="AC60" s="12"/>
      <c r="AD60" s="12"/>
      <c r="AE60" s="12"/>
      <c r="AF60" s="12"/>
    </row>
    <row r="61" spans="2:32" ht="12.75" hidden="1" customHeight="1" thickBot="1" x14ac:dyDescent="0.25">
      <c r="B61" s="26"/>
      <c r="D61" s="12"/>
      <c r="E61" s="12"/>
      <c r="F61" s="42"/>
      <c r="G61" s="12"/>
      <c r="H61" s="37"/>
      <c r="I61" s="37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75">
        <f t="shared" si="25"/>
        <v>0</v>
      </c>
      <c r="V61" s="40"/>
      <c r="W61" s="12"/>
      <c r="X61" s="40"/>
      <c r="Y61" s="40"/>
      <c r="Z61" s="12"/>
      <c r="AA61" s="12"/>
      <c r="AB61" s="12"/>
      <c r="AC61" s="12"/>
      <c r="AD61" s="12"/>
      <c r="AE61" s="12"/>
      <c r="AF61" s="12"/>
    </row>
    <row r="62" spans="2:32" ht="12.75" hidden="1" customHeight="1" thickBot="1" x14ac:dyDescent="0.25">
      <c r="B62" s="26"/>
      <c r="D62" s="12"/>
      <c r="E62" s="12"/>
      <c r="F62" s="42"/>
      <c r="G62" s="12"/>
      <c r="H62" s="37"/>
      <c r="I62" s="37"/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75">
        <f t="shared" si="25"/>
        <v>0</v>
      </c>
      <c r="V62" s="40"/>
      <c r="W62" s="12"/>
      <c r="X62" s="40"/>
      <c r="Y62" s="40"/>
      <c r="Z62" s="12"/>
      <c r="AA62" s="12"/>
      <c r="AB62" s="12"/>
      <c r="AC62" s="12"/>
      <c r="AD62" s="12"/>
      <c r="AE62" s="12"/>
      <c r="AF62" s="12"/>
    </row>
    <row r="63" spans="2:32" ht="12.75" hidden="1" customHeight="1" thickBot="1" x14ac:dyDescent="0.25">
      <c r="B63" s="26"/>
      <c r="D63" s="12"/>
      <c r="E63" s="12"/>
      <c r="F63" s="42"/>
      <c r="G63" s="12"/>
      <c r="H63" s="37"/>
      <c r="I63" s="37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75">
        <f t="shared" si="25"/>
        <v>0</v>
      </c>
      <c r="V63" s="40"/>
      <c r="W63" s="12"/>
      <c r="X63" s="40"/>
      <c r="Y63" s="40"/>
      <c r="Z63" s="12"/>
      <c r="AA63" s="12"/>
      <c r="AB63" s="12"/>
      <c r="AC63" s="12"/>
      <c r="AD63" s="12"/>
      <c r="AE63" s="12"/>
      <c r="AF63" s="12"/>
    </row>
    <row r="64" spans="2:32" ht="12.75" hidden="1" customHeight="1" thickBot="1" x14ac:dyDescent="0.25">
      <c r="B64" s="26"/>
      <c r="D64" s="12"/>
      <c r="E64" s="12"/>
      <c r="F64" s="42"/>
      <c r="G64" s="12"/>
      <c r="H64" s="37"/>
      <c r="I64" s="37"/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75">
        <f t="shared" si="25"/>
        <v>0</v>
      </c>
      <c r="V64" s="40"/>
      <c r="W64" s="12"/>
      <c r="X64" s="40"/>
      <c r="Y64" s="40"/>
      <c r="Z64" s="12"/>
      <c r="AA64" s="12"/>
      <c r="AB64" s="12"/>
      <c r="AC64" s="12"/>
      <c r="AD64" s="12"/>
      <c r="AE64" s="12"/>
      <c r="AF64" s="12"/>
    </row>
    <row r="65" spans="2:32" ht="12.75" hidden="1" customHeight="1" thickBot="1" x14ac:dyDescent="0.25">
      <c r="B65" s="26"/>
      <c r="D65" s="12"/>
      <c r="E65" s="12"/>
      <c r="F65" s="42"/>
      <c r="G65" s="12"/>
      <c r="H65" s="37"/>
      <c r="I65" s="37"/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75">
        <f t="shared" si="25"/>
        <v>0</v>
      </c>
      <c r="V65" s="40"/>
      <c r="W65" s="12"/>
      <c r="X65" s="40"/>
      <c r="Y65" s="40"/>
      <c r="Z65" s="12"/>
      <c r="AA65" s="12"/>
      <c r="AB65" s="12"/>
      <c r="AC65" s="12"/>
      <c r="AD65" s="12"/>
      <c r="AE65" s="12"/>
      <c r="AF65" s="12"/>
    </row>
    <row r="66" spans="2:32" ht="12.75" hidden="1" customHeight="1" thickBot="1" x14ac:dyDescent="0.25">
      <c r="B66" s="26"/>
      <c r="D66" s="12"/>
      <c r="E66" s="12"/>
      <c r="F66" s="42"/>
      <c r="G66" s="12"/>
      <c r="H66" s="37"/>
      <c r="I66" s="37"/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75">
        <f t="shared" si="25"/>
        <v>0</v>
      </c>
      <c r="V66" s="40"/>
      <c r="W66" s="12"/>
      <c r="X66" s="40"/>
      <c r="Y66" s="40"/>
      <c r="Z66" s="12"/>
      <c r="AA66" s="12"/>
      <c r="AB66" s="12"/>
      <c r="AC66" s="12"/>
      <c r="AD66" s="12"/>
      <c r="AE66" s="12"/>
      <c r="AF66" s="12"/>
    </row>
    <row r="67" spans="2:32" ht="12.75" hidden="1" customHeight="1" thickBot="1" x14ac:dyDescent="0.25">
      <c r="B67" s="26"/>
      <c r="D67" s="12"/>
      <c r="E67" s="12"/>
      <c r="F67" s="42"/>
      <c r="G67" s="12"/>
      <c r="H67" s="37"/>
      <c r="I67" s="37"/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75">
        <f t="shared" si="25"/>
        <v>0</v>
      </c>
      <c r="V67" s="40"/>
      <c r="W67" s="12"/>
      <c r="X67" s="40"/>
      <c r="Y67" s="40"/>
      <c r="Z67" s="12"/>
      <c r="AA67" s="12"/>
      <c r="AB67" s="12"/>
      <c r="AC67" s="12"/>
      <c r="AD67" s="12"/>
      <c r="AE67" s="12"/>
      <c r="AF67" s="12"/>
    </row>
    <row r="68" spans="2:32" ht="12.75" hidden="1" customHeight="1" thickBot="1" x14ac:dyDescent="0.25">
      <c r="B68" s="26"/>
      <c r="D68" s="12"/>
      <c r="E68" s="12"/>
      <c r="F68" s="42"/>
      <c r="G68" s="12"/>
      <c r="H68" s="37"/>
      <c r="I68" s="37"/>
      <c r="J68" s="52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75">
        <f t="shared" si="25"/>
        <v>0</v>
      </c>
      <c r="V68" s="40"/>
      <c r="W68" s="12"/>
      <c r="X68" s="40"/>
      <c r="Y68" s="40"/>
      <c r="Z68" s="12"/>
      <c r="AA68" s="12"/>
      <c r="AB68" s="12"/>
      <c r="AC68" s="12"/>
      <c r="AD68" s="12"/>
      <c r="AE68" s="12"/>
      <c r="AF68" s="12"/>
    </row>
    <row r="69" spans="2:32" ht="12.75" hidden="1" customHeight="1" thickBot="1" x14ac:dyDescent="0.25">
      <c r="B69" s="26"/>
      <c r="D69" s="12"/>
      <c r="E69" s="12"/>
      <c r="F69" s="42"/>
      <c r="G69" s="12"/>
      <c r="H69" s="37"/>
      <c r="I69" s="37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75">
        <f t="shared" si="25"/>
        <v>0</v>
      </c>
      <c r="V69" s="40"/>
      <c r="W69" s="12"/>
      <c r="X69" s="40"/>
      <c r="Y69" s="40"/>
      <c r="Z69" s="12"/>
      <c r="AA69" s="12"/>
      <c r="AB69" s="12"/>
      <c r="AC69" s="12"/>
      <c r="AD69" s="12"/>
      <c r="AE69" s="12"/>
      <c r="AF69" s="12"/>
    </row>
    <row r="70" spans="2:32" ht="12.75" hidden="1" customHeight="1" thickBot="1" x14ac:dyDescent="0.25">
      <c r="B70" s="26"/>
      <c r="D70" s="12"/>
      <c r="E70" s="12"/>
      <c r="F70" s="42"/>
      <c r="G70" s="12"/>
      <c r="H70" s="37"/>
      <c r="I70" s="37"/>
      <c r="J70" s="52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75">
        <f t="shared" si="25"/>
        <v>0</v>
      </c>
      <c r="V70" s="40"/>
      <c r="W70" s="12"/>
      <c r="X70" s="40"/>
      <c r="Y70" s="40"/>
      <c r="Z70" s="12"/>
      <c r="AA70" s="12"/>
      <c r="AB70" s="12"/>
      <c r="AC70" s="12"/>
      <c r="AD70" s="12"/>
      <c r="AE70" s="12"/>
      <c r="AF70" s="12"/>
    </row>
    <row r="71" spans="2:32" ht="12.75" hidden="1" customHeight="1" thickBot="1" x14ac:dyDescent="0.25">
      <c r="B71" s="26"/>
      <c r="D71" s="12"/>
      <c r="E71" s="12"/>
      <c r="F71" s="42"/>
      <c r="G71" s="12"/>
      <c r="H71" s="37"/>
      <c r="I71" s="37"/>
      <c r="J71" s="52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75">
        <f t="shared" si="25"/>
        <v>0</v>
      </c>
      <c r="V71" s="40"/>
      <c r="W71" s="12"/>
      <c r="X71" s="40"/>
      <c r="Y71" s="40"/>
      <c r="Z71" s="12"/>
      <c r="AA71" s="12"/>
      <c r="AB71" s="12"/>
      <c r="AC71" s="12"/>
      <c r="AD71" s="12"/>
      <c r="AE71" s="12"/>
      <c r="AF71" s="12"/>
    </row>
    <row r="72" spans="2:32" ht="12.75" hidden="1" customHeight="1" thickBot="1" x14ac:dyDescent="0.25">
      <c r="B72" s="26"/>
      <c r="D72" s="12"/>
      <c r="E72" s="12"/>
      <c r="F72" s="42"/>
      <c r="G72" s="12"/>
      <c r="H72" s="37"/>
      <c r="I72" s="37"/>
      <c r="J72" s="52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75">
        <f t="shared" si="25"/>
        <v>0</v>
      </c>
      <c r="V72" s="40"/>
      <c r="W72" s="12"/>
      <c r="X72" s="40"/>
      <c r="Y72" s="40"/>
      <c r="Z72" s="12"/>
      <c r="AA72" s="12"/>
      <c r="AB72" s="12"/>
      <c r="AC72" s="12"/>
      <c r="AD72" s="12"/>
      <c r="AE72" s="12"/>
      <c r="AF72" s="12"/>
    </row>
    <row r="73" spans="2:32" ht="12.75" hidden="1" customHeight="1" thickBot="1" x14ac:dyDescent="0.25">
      <c r="B73" s="26"/>
      <c r="D73" s="12"/>
      <c r="E73" s="12"/>
      <c r="F73" s="42"/>
      <c r="G73" s="12"/>
      <c r="H73" s="37"/>
      <c r="I73" s="37"/>
      <c r="J73" s="52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75">
        <f t="shared" si="25"/>
        <v>0</v>
      </c>
      <c r="V73" s="40"/>
      <c r="W73" s="12"/>
      <c r="X73" s="40"/>
      <c r="Y73" s="40"/>
      <c r="Z73" s="12"/>
      <c r="AA73" s="12"/>
      <c r="AB73" s="12"/>
      <c r="AC73" s="12"/>
      <c r="AD73" s="12"/>
      <c r="AE73" s="12"/>
      <c r="AF73" s="12"/>
    </row>
    <row r="74" spans="2:32" ht="12.75" hidden="1" customHeight="1" thickBot="1" x14ac:dyDescent="0.25">
      <c r="B74" s="26"/>
      <c r="D74" s="12"/>
      <c r="E74" s="12"/>
      <c r="F74" s="42"/>
      <c r="G74" s="12"/>
      <c r="H74" s="37"/>
      <c r="I74" s="37"/>
      <c r="J74" s="52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75">
        <f t="shared" si="25"/>
        <v>0</v>
      </c>
      <c r="V74" s="40"/>
      <c r="W74" s="12"/>
      <c r="X74" s="40"/>
      <c r="Y74" s="40"/>
      <c r="Z74" s="12"/>
      <c r="AA74" s="12"/>
      <c r="AB74" s="12"/>
      <c r="AC74" s="12"/>
      <c r="AD74" s="12"/>
      <c r="AE74" s="12"/>
      <c r="AF74" s="12"/>
    </row>
    <row r="75" spans="2:32" ht="12.75" hidden="1" customHeight="1" thickBot="1" x14ac:dyDescent="0.25">
      <c r="B75" s="26"/>
      <c r="D75" s="12"/>
      <c r="E75" s="12"/>
      <c r="F75" s="42"/>
      <c r="G75" s="12"/>
      <c r="H75" s="37"/>
      <c r="I75" s="37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75">
        <f t="shared" si="25"/>
        <v>0</v>
      </c>
      <c r="V75" s="40"/>
      <c r="W75" s="12"/>
      <c r="X75" s="40"/>
      <c r="Y75" s="40"/>
      <c r="Z75" s="12"/>
      <c r="AA75" s="12"/>
      <c r="AB75" s="12"/>
      <c r="AC75" s="12"/>
      <c r="AD75" s="12"/>
      <c r="AE75" s="12"/>
      <c r="AF75" s="12"/>
    </row>
    <row r="76" spans="2:32" ht="12.75" hidden="1" customHeight="1" thickBot="1" x14ac:dyDescent="0.25">
      <c r="B76" s="26"/>
      <c r="D76" s="12"/>
      <c r="E76" s="12"/>
      <c r="F76" s="42"/>
      <c r="G76" s="12"/>
      <c r="H76" s="37"/>
      <c r="I76" s="37"/>
      <c r="J76" s="52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75">
        <f t="shared" si="25"/>
        <v>0</v>
      </c>
      <c r="V76" s="40"/>
      <c r="W76" s="12"/>
      <c r="X76" s="40"/>
      <c r="Y76" s="40"/>
      <c r="Z76" s="12"/>
      <c r="AA76" s="12"/>
      <c r="AB76" s="12"/>
      <c r="AC76" s="12"/>
      <c r="AD76" s="12"/>
      <c r="AE76" s="12"/>
      <c r="AF76" s="12"/>
    </row>
    <row r="77" spans="2:32" ht="12.75" hidden="1" customHeight="1" thickBot="1" x14ac:dyDescent="0.25">
      <c r="B77" s="26"/>
      <c r="D77" s="12"/>
      <c r="E77" s="12"/>
      <c r="F77" s="42"/>
      <c r="G77" s="12"/>
      <c r="H77" s="37"/>
      <c r="I77" s="37"/>
      <c r="J77" s="52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75">
        <f t="shared" si="25"/>
        <v>0</v>
      </c>
      <c r="V77" s="40"/>
      <c r="W77" s="12"/>
      <c r="X77" s="40"/>
      <c r="Y77" s="40"/>
      <c r="Z77" s="12"/>
      <c r="AA77" s="12"/>
      <c r="AB77" s="12"/>
      <c r="AC77" s="12"/>
      <c r="AD77" s="12"/>
      <c r="AE77" s="12"/>
      <c r="AF77" s="12"/>
    </row>
    <row r="78" spans="2:32" ht="12.75" hidden="1" customHeight="1" thickBot="1" x14ac:dyDescent="0.25">
      <c r="B78" s="26"/>
      <c r="D78" s="12"/>
      <c r="E78" s="12"/>
      <c r="F78" s="42"/>
      <c r="G78" s="12"/>
      <c r="H78" s="37"/>
      <c r="I78" s="37"/>
      <c r="J78" s="52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75">
        <f t="shared" si="25"/>
        <v>0</v>
      </c>
      <c r="V78" s="40"/>
      <c r="W78" s="12"/>
      <c r="X78" s="40"/>
      <c r="Y78" s="40"/>
      <c r="Z78" s="12"/>
      <c r="AA78" s="12"/>
      <c r="AB78" s="12"/>
      <c r="AC78" s="12"/>
      <c r="AD78" s="12"/>
      <c r="AE78" s="12"/>
      <c r="AF78" s="12"/>
    </row>
    <row r="79" spans="2:32" ht="12.75" hidden="1" customHeight="1" thickBot="1" x14ac:dyDescent="0.25">
      <c r="B79" s="26"/>
      <c r="D79" s="12"/>
      <c r="E79" s="12"/>
      <c r="F79" s="42"/>
      <c r="G79" s="12"/>
      <c r="H79" s="37"/>
      <c r="I79" s="37"/>
      <c r="J79" s="52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75">
        <f t="shared" si="25"/>
        <v>0</v>
      </c>
      <c r="V79" s="40"/>
      <c r="W79" s="12"/>
      <c r="X79" s="40"/>
      <c r="Y79" s="40"/>
      <c r="Z79" s="12"/>
      <c r="AA79" s="12"/>
      <c r="AB79" s="12"/>
      <c r="AC79" s="12"/>
      <c r="AD79" s="12"/>
      <c r="AE79" s="12"/>
      <c r="AF79" s="12"/>
    </row>
    <row r="80" spans="2:32" ht="12.75" hidden="1" customHeight="1" thickBot="1" x14ac:dyDescent="0.25">
      <c r="B80" s="26"/>
      <c r="D80" s="12"/>
      <c r="E80" s="12"/>
      <c r="F80" s="42"/>
      <c r="G80" s="12"/>
      <c r="H80" s="37"/>
      <c r="I80" s="37"/>
      <c r="J80" s="52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75">
        <f t="shared" si="25"/>
        <v>0</v>
      </c>
      <c r="V80" s="40"/>
      <c r="W80" s="12"/>
      <c r="X80" s="40"/>
      <c r="Y80" s="40"/>
      <c r="Z80" s="12"/>
      <c r="AA80" s="12"/>
      <c r="AB80" s="12"/>
      <c r="AC80" s="12"/>
      <c r="AD80" s="12"/>
      <c r="AE80" s="12"/>
      <c r="AF80" s="12"/>
    </row>
    <row r="81" spans="2:32" ht="12.75" hidden="1" customHeight="1" thickBot="1" x14ac:dyDescent="0.25">
      <c r="B81" s="26"/>
      <c r="D81" s="12"/>
      <c r="E81" s="12"/>
      <c r="F81" s="42"/>
      <c r="G81" s="12"/>
      <c r="H81" s="37"/>
      <c r="I81" s="37"/>
      <c r="J81" s="52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75">
        <f t="shared" si="25"/>
        <v>0</v>
      </c>
      <c r="V81" s="40"/>
      <c r="W81" s="12"/>
      <c r="X81" s="40"/>
      <c r="Y81" s="40"/>
      <c r="Z81" s="12"/>
      <c r="AA81" s="12"/>
      <c r="AB81" s="12"/>
      <c r="AC81" s="12"/>
      <c r="AD81" s="12"/>
      <c r="AE81" s="12"/>
      <c r="AF81" s="12"/>
    </row>
    <row r="82" spans="2:32" ht="12.75" hidden="1" customHeight="1" thickBot="1" x14ac:dyDescent="0.25">
      <c r="B82" s="26"/>
      <c r="D82" s="12"/>
      <c r="E82" s="12"/>
      <c r="F82" s="42"/>
      <c r="G82" s="12"/>
      <c r="H82" s="37"/>
      <c r="I82" s="37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75">
        <f t="shared" si="25"/>
        <v>0</v>
      </c>
      <c r="V82" s="40"/>
      <c r="W82" s="12"/>
      <c r="X82" s="40"/>
      <c r="Y82" s="40"/>
      <c r="Z82" s="12"/>
      <c r="AA82" s="12"/>
      <c r="AB82" s="12"/>
      <c r="AC82" s="12"/>
      <c r="AD82" s="12"/>
      <c r="AE82" s="12"/>
      <c r="AF82" s="12"/>
    </row>
    <row r="83" spans="2:32" ht="12.75" hidden="1" customHeight="1" thickBot="1" x14ac:dyDescent="0.25">
      <c r="B83" s="26"/>
      <c r="D83" s="12"/>
      <c r="E83" s="12"/>
      <c r="F83" s="42"/>
      <c r="G83" s="12"/>
      <c r="H83" s="37"/>
      <c r="I83" s="37"/>
      <c r="J83" s="52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75">
        <f t="shared" si="25"/>
        <v>0</v>
      </c>
      <c r="V83" s="40"/>
      <c r="W83" s="12"/>
      <c r="X83" s="40"/>
      <c r="Y83" s="40"/>
      <c r="Z83" s="12"/>
      <c r="AA83" s="12"/>
      <c r="AB83" s="12"/>
      <c r="AC83" s="12"/>
      <c r="AD83" s="12"/>
      <c r="AE83" s="12"/>
      <c r="AF83" s="12"/>
    </row>
    <row r="84" spans="2:32" ht="12.75" hidden="1" customHeight="1" thickBot="1" x14ac:dyDescent="0.25">
      <c r="B84" s="26"/>
      <c r="D84" s="12"/>
      <c r="E84" s="12"/>
      <c r="F84" s="42"/>
      <c r="G84" s="12"/>
      <c r="H84" s="37"/>
      <c r="I84" s="37"/>
      <c r="J84" s="52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75">
        <f t="shared" si="25"/>
        <v>0</v>
      </c>
      <c r="V84" s="40"/>
      <c r="W84" s="12"/>
      <c r="X84" s="40"/>
      <c r="Y84" s="40"/>
      <c r="Z84" s="12"/>
      <c r="AA84" s="12"/>
      <c r="AB84" s="12"/>
      <c r="AC84" s="12"/>
      <c r="AD84" s="12"/>
      <c r="AE84" s="12"/>
      <c r="AF84" s="12"/>
    </row>
    <row r="85" spans="2:32" ht="12.75" hidden="1" customHeight="1" thickBot="1" x14ac:dyDescent="0.25">
      <c r="B85" s="26"/>
      <c r="D85" s="12"/>
      <c r="E85" s="12"/>
      <c r="F85" s="42"/>
      <c r="G85" s="12"/>
      <c r="H85" s="37"/>
      <c r="I85" s="37"/>
      <c r="J85" s="52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75">
        <f t="shared" si="25"/>
        <v>0</v>
      </c>
      <c r="V85" s="40"/>
      <c r="W85" s="12"/>
      <c r="X85" s="40"/>
      <c r="Y85" s="40"/>
      <c r="Z85" s="12"/>
      <c r="AA85" s="12"/>
      <c r="AB85" s="12"/>
      <c r="AC85" s="12"/>
      <c r="AD85" s="12"/>
      <c r="AE85" s="12"/>
      <c r="AF85" s="12"/>
    </row>
    <row r="86" spans="2:32" ht="12.75" hidden="1" customHeight="1" thickBot="1" x14ac:dyDescent="0.25">
      <c r="B86" s="26"/>
      <c r="D86" s="12"/>
      <c r="E86" s="12"/>
      <c r="F86" s="42"/>
      <c r="G86" s="12"/>
      <c r="H86" s="37"/>
      <c r="I86" s="37"/>
      <c r="J86" s="52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75">
        <f t="shared" si="25"/>
        <v>0</v>
      </c>
      <c r="V86" s="40"/>
      <c r="W86" s="12"/>
      <c r="X86" s="40"/>
      <c r="Y86" s="40"/>
      <c r="Z86" s="12"/>
      <c r="AA86" s="12"/>
      <c r="AB86" s="12"/>
      <c r="AC86" s="12"/>
      <c r="AD86" s="12"/>
      <c r="AE86" s="12"/>
      <c r="AF86" s="12"/>
    </row>
    <row r="87" spans="2:32" ht="12.75" hidden="1" customHeight="1" thickBot="1" x14ac:dyDescent="0.25">
      <c r="B87" s="26"/>
      <c r="D87" s="12"/>
      <c r="E87" s="12"/>
      <c r="F87" s="42"/>
      <c r="G87" s="12"/>
      <c r="H87" s="37"/>
      <c r="I87" s="37"/>
      <c r="J87" s="52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75">
        <f t="shared" si="25"/>
        <v>0</v>
      </c>
      <c r="V87" s="40"/>
      <c r="W87" s="12"/>
      <c r="X87" s="40"/>
      <c r="Y87" s="40"/>
      <c r="Z87" s="12"/>
      <c r="AA87" s="12"/>
      <c r="AB87" s="12"/>
      <c r="AC87" s="12"/>
      <c r="AD87" s="12"/>
      <c r="AE87" s="12"/>
      <c r="AF87" s="12"/>
    </row>
    <row r="88" spans="2:32" ht="12.75" hidden="1" customHeight="1" thickBot="1" x14ac:dyDescent="0.25">
      <c r="B88" s="26"/>
      <c r="D88" s="12"/>
      <c r="E88" s="12"/>
      <c r="F88" s="42"/>
      <c r="G88" s="12"/>
      <c r="H88" s="37"/>
      <c r="I88" s="37"/>
      <c r="J88" s="52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75">
        <f t="shared" si="25"/>
        <v>0</v>
      </c>
      <c r="V88" s="40"/>
      <c r="W88" s="12"/>
      <c r="X88" s="40"/>
      <c r="Y88" s="40"/>
      <c r="Z88" s="12"/>
      <c r="AA88" s="12"/>
      <c r="AB88" s="12"/>
      <c r="AC88" s="12"/>
      <c r="AD88" s="12"/>
      <c r="AE88" s="12"/>
      <c r="AF88" s="12"/>
    </row>
    <row r="89" spans="2:32" ht="12.75" hidden="1" customHeight="1" thickBot="1" x14ac:dyDescent="0.25">
      <c r="B89" s="26"/>
      <c r="D89" s="12"/>
      <c r="E89" s="12"/>
      <c r="F89" s="43"/>
      <c r="G89" s="12"/>
      <c r="H89" s="12"/>
      <c r="I89" s="12"/>
      <c r="J89" s="41"/>
      <c r="K89" s="53"/>
      <c r="L89" s="53"/>
      <c r="M89" s="53"/>
      <c r="N89" s="53"/>
      <c r="O89" s="53"/>
      <c r="P89" s="54"/>
      <c r="Q89" s="54"/>
      <c r="R89" s="54"/>
      <c r="S89" s="54"/>
      <c r="T89" s="54"/>
      <c r="U89" s="75">
        <f t="shared" si="25"/>
        <v>0</v>
      </c>
      <c r="V89" s="40"/>
      <c r="W89" s="12"/>
      <c r="X89" s="41"/>
      <c r="Y89" s="12"/>
      <c r="Z89" s="12"/>
      <c r="AA89" s="12"/>
      <c r="AB89" s="41"/>
      <c r="AC89" s="12"/>
      <c r="AD89" s="12"/>
      <c r="AE89" s="12"/>
      <c r="AF89" s="12"/>
    </row>
    <row r="90" spans="2:32" ht="12.75" customHeight="1" thickBot="1" x14ac:dyDescent="0.25">
      <c r="B90" s="26"/>
      <c r="D90" s="12"/>
      <c r="E90" s="12"/>
      <c r="F90" s="42"/>
      <c r="G90" s="34"/>
      <c r="H90" s="38"/>
      <c r="I90" s="38"/>
      <c r="J90" s="55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76"/>
      <c r="V90" s="40"/>
      <c r="W90" s="12"/>
      <c r="X90" s="40"/>
      <c r="Y90" s="40"/>
      <c r="Z90" s="12"/>
      <c r="AA90" s="12"/>
      <c r="AB90" s="12"/>
      <c r="AC90" s="12"/>
      <c r="AD90" s="12"/>
      <c r="AE90" s="12"/>
      <c r="AF90" s="12"/>
    </row>
    <row r="91" spans="2:32" ht="12.75" customHeight="1" x14ac:dyDescent="0.2">
      <c r="B91" s="5" t="s">
        <v>10</v>
      </c>
      <c r="D91" s="77" t="s">
        <v>1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9"/>
      <c r="V91" s="31">
        <f t="shared" ref="V91:AF91" si="26">IF(V8="","",IF(V23="",IF(SUM(COUNTIF(V24:V90,"LS")+COUNTIF(V24:V90,"LUMP"))&gt;0,"LS",""),IF(SUM(V24:V90)&gt;0,ROUNDUP(SUM(V24:V90),0),"")))</f>
        <v>861</v>
      </c>
      <c r="W91" s="31">
        <f t="shared" si="26"/>
        <v>125</v>
      </c>
      <c r="X91" s="31">
        <f t="shared" si="26"/>
        <v>451</v>
      </c>
      <c r="Y91" s="31">
        <f t="shared" si="26"/>
        <v>46</v>
      </c>
      <c r="Z91" s="31">
        <f t="shared" si="26"/>
        <v>10</v>
      </c>
      <c r="AA91" s="31">
        <f t="shared" si="26"/>
        <v>6</v>
      </c>
      <c r="AB91" s="31">
        <f t="shared" si="26"/>
        <v>10</v>
      </c>
      <c r="AC91" s="31">
        <f t="shared" si="26"/>
        <v>260</v>
      </c>
      <c r="AD91" s="31">
        <f t="shared" si="26"/>
        <v>173</v>
      </c>
      <c r="AE91" s="31">
        <f t="shared" si="26"/>
        <v>56</v>
      </c>
      <c r="AF91" s="31">
        <f t="shared" si="26"/>
        <v>21</v>
      </c>
    </row>
    <row r="92" spans="2:32" ht="12.75" customHeight="1" thickBot="1" x14ac:dyDescent="0.25"/>
    <row r="93" spans="2:32" ht="12.75" customHeight="1" thickBot="1" x14ac:dyDescent="0.25">
      <c r="B93" s="24" t="s">
        <v>8</v>
      </c>
      <c r="D93" s="92">
        <f>D7+1</f>
        <v>2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</row>
    <row r="94" spans="2:32" ht="12.75" customHeight="1" thickBot="1" x14ac:dyDescent="0.25">
      <c r="B94" s="28"/>
      <c r="D94" s="93" t="s">
        <v>6</v>
      </c>
      <c r="E94" s="93"/>
      <c r="F94" s="9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</row>
    <row r="95" spans="2:32" ht="12.75" customHeight="1" thickBot="1" x14ac:dyDescent="0.25">
      <c r="D95" s="94" t="s">
        <v>7</v>
      </c>
      <c r="E95" s="94"/>
      <c r="F95" s="94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2:32" ht="12.75" customHeight="1" x14ac:dyDescent="0.2">
      <c r="B96" s="112" t="s">
        <v>9</v>
      </c>
      <c r="D96" s="85" t="s">
        <v>0</v>
      </c>
      <c r="E96" s="85" t="s">
        <v>18</v>
      </c>
      <c r="F96" s="115" t="s">
        <v>22</v>
      </c>
      <c r="G96" s="82" t="s">
        <v>19</v>
      </c>
      <c r="H96" s="85" t="s">
        <v>24</v>
      </c>
      <c r="I96" s="45"/>
      <c r="J96" s="80" t="s">
        <v>23</v>
      </c>
      <c r="K96" s="80" t="s">
        <v>25</v>
      </c>
      <c r="L96" s="80" t="s">
        <v>26</v>
      </c>
      <c r="M96" s="80" t="s">
        <v>27</v>
      </c>
      <c r="N96" s="80" t="s">
        <v>28</v>
      </c>
      <c r="O96" s="80" t="s">
        <v>29</v>
      </c>
      <c r="P96" s="49"/>
      <c r="Q96" s="49"/>
      <c r="R96" s="49"/>
      <c r="S96" s="49"/>
      <c r="T96" s="97" t="s">
        <v>21</v>
      </c>
      <c r="U96" s="68"/>
      <c r="V96" s="29" t="str">
        <f t="shared" ref="V96" si="27">IF(OR(TRIM(V94)=0,TRIM(V94)=""),"",IF(IFERROR(TRIM(INDEX(QryItemNamed,MATCH(TRIM(V94),ITEM,0),2)),"")="Y","SPECIAL",LEFT(IFERROR(TRIM(INDEX(ITEM,MATCH(TRIM(V94),ITEM,0))),""),3)))</f>
        <v/>
      </c>
      <c r="W96" s="29"/>
      <c r="X96" s="29"/>
      <c r="Y96" s="29"/>
      <c r="Z96" s="7" t="str">
        <f t="shared" ref="Z96:AD96" si="28">IF(OR(TRIM(Z94)=0,TRIM(Z94)=""),"",IF(IFERROR(TRIM(INDEX(QryItemNamed,MATCH(TRIM(Z94),ITEM,0),2)),"")="Y","SPECIAL",LEFT(IFERROR(TRIM(INDEX(ITEM,MATCH(TRIM(Z94),ITEM,0))),""),3)))</f>
        <v/>
      </c>
      <c r="AA96" s="7" t="str">
        <f t="shared" si="28"/>
        <v/>
      </c>
      <c r="AB96" s="7"/>
      <c r="AC96" s="7" t="str">
        <f t="shared" si="28"/>
        <v/>
      </c>
      <c r="AD96" s="115" t="str">
        <f t="shared" si="28"/>
        <v/>
      </c>
      <c r="AE96" s="118"/>
      <c r="AF96" s="118"/>
    </row>
    <row r="97" spans="2:32" ht="12.75" customHeight="1" x14ac:dyDescent="0.2">
      <c r="B97" s="113"/>
      <c r="D97" s="95"/>
      <c r="E97" s="95"/>
      <c r="F97" s="116"/>
      <c r="G97" s="83"/>
      <c r="H97" s="86"/>
      <c r="I97" s="46"/>
      <c r="J97" s="88"/>
      <c r="K97" s="88"/>
      <c r="L97" s="88"/>
      <c r="M97" s="88"/>
      <c r="N97" s="88"/>
      <c r="O97" s="88"/>
      <c r="P97" s="50"/>
      <c r="Q97" s="50"/>
      <c r="R97" s="50"/>
      <c r="S97" s="50"/>
      <c r="T97" s="98"/>
      <c r="U97" s="69"/>
      <c r="V97" s="81" t="str">
        <f t="shared" ref="V97" si="29">IF(OR(TRIM(V94)=0,TRIM(V94)=""),IF(V95="","",V95),IF(IFERROR(TRIM(INDEX(QryItemNamed,MATCH(TRIM(V94),ITEM,0),2)),"")="Y",TRIM(RIGHT(IFERROR(TRIM(INDEX(QryItemNamed,MATCH(TRIM(V94),ITEM,0),4)),"123456789012"),LEN(IFERROR(TRIM(INDEX(QryItemNamed,MATCH(TRIM(V94),ITEM,0),4)),"123456789012"))-9))&amp;V95,IFERROR(TRIM(INDEX(QryItemNamed,MATCH(TRIM(V94),ITEM,0),4))&amp;V95,"ITEM CODE DOES NOT EXIST IN ITEM MASTER")))</f>
        <v/>
      </c>
      <c r="W97" s="44"/>
      <c r="X97" s="44"/>
      <c r="Y97" s="44"/>
      <c r="Z97" s="80" t="str">
        <f t="shared" ref="Z97:AC97" si="30">IF(OR(TRIM(Z94)=0,TRIM(Z94)=""),IF(Z95="","",Z95),IF(IFERROR(TRIM(INDEX(QryItemNamed,MATCH(TRIM(Z94),ITEM,0),2)),"")="Y",TRIM(RIGHT(IFERROR(TRIM(INDEX(QryItemNamed,MATCH(TRIM(Z94),ITEM,0),4)),"123456789012"),LEN(IFERROR(TRIM(INDEX(QryItemNamed,MATCH(TRIM(Z94),ITEM,0),4)),"123456789012"))-9))&amp;Z95,IFERROR(TRIM(INDEX(QryItemNamed,MATCH(TRIM(Z94),ITEM,0),4))&amp;Z95,"ITEM CODE DOES NOT EXIST IN ITEM MASTER")))</f>
        <v/>
      </c>
      <c r="AA97" s="80" t="str">
        <f t="shared" si="30"/>
        <v/>
      </c>
      <c r="AB97" s="80"/>
      <c r="AC97" s="80" t="str">
        <f t="shared" si="30"/>
        <v/>
      </c>
      <c r="AD97" s="119"/>
      <c r="AE97" s="120"/>
      <c r="AF97" s="121"/>
    </row>
    <row r="98" spans="2:32" ht="12.75" customHeight="1" x14ac:dyDescent="0.2">
      <c r="B98" s="113"/>
      <c r="D98" s="95"/>
      <c r="E98" s="95"/>
      <c r="F98" s="116"/>
      <c r="G98" s="83"/>
      <c r="H98" s="86"/>
      <c r="I98" s="46"/>
      <c r="J98" s="88"/>
      <c r="K98" s="88"/>
      <c r="L98" s="88"/>
      <c r="M98" s="88"/>
      <c r="N98" s="88"/>
      <c r="O98" s="88"/>
      <c r="P98" s="50"/>
      <c r="Q98" s="50"/>
      <c r="R98" s="50"/>
      <c r="S98" s="50"/>
      <c r="T98" s="98"/>
      <c r="U98" s="69"/>
      <c r="V98" s="81"/>
      <c r="W98" s="44"/>
      <c r="X98" s="44"/>
      <c r="Y98" s="44"/>
      <c r="Z98" s="80"/>
      <c r="AA98" s="80"/>
      <c r="AB98" s="80"/>
      <c r="AC98" s="80"/>
      <c r="AD98" s="119"/>
      <c r="AE98" s="120"/>
      <c r="AF98" s="121"/>
    </row>
    <row r="99" spans="2:32" ht="12.75" customHeight="1" x14ac:dyDescent="0.2">
      <c r="B99" s="113"/>
      <c r="D99" s="95"/>
      <c r="E99" s="95"/>
      <c r="F99" s="116"/>
      <c r="G99" s="83"/>
      <c r="H99" s="86"/>
      <c r="I99" s="46"/>
      <c r="J99" s="88"/>
      <c r="K99" s="88"/>
      <c r="L99" s="88"/>
      <c r="M99" s="88"/>
      <c r="N99" s="88"/>
      <c r="O99" s="88"/>
      <c r="P99" s="50"/>
      <c r="Q99" s="50"/>
      <c r="R99" s="50"/>
      <c r="S99" s="50"/>
      <c r="T99" s="98"/>
      <c r="U99" s="69"/>
      <c r="V99" s="81"/>
      <c r="W99" s="44"/>
      <c r="X99" s="44"/>
      <c r="Y99" s="44"/>
      <c r="Z99" s="80"/>
      <c r="AA99" s="80"/>
      <c r="AB99" s="80"/>
      <c r="AC99" s="80"/>
      <c r="AD99" s="119"/>
      <c r="AE99" s="120"/>
      <c r="AF99" s="121"/>
    </row>
    <row r="100" spans="2:32" ht="12.75" customHeight="1" x14ac:dyDescent="0.2">
      <c r="B100" s="113"/>
      <c r="D100" s="95"/>
      <c r="E100" s="95"/>
      <c r="F100" s="116"/>
      <c r="G100" s="83"/>
      <c r="H100" s="86"/>
      <c r="I100" s="46"/>
      <c r="J100" s="88"/>
      <c r="K100" s="88"/>
      <c r="L100" s="88"/>
      <c r="M100" s="88"/>
      <c r="N100" s="88"/>
      <c r="O100" s="88"/>
      <c r="P100" s="50"/>
      <c r="Q100" s="50"/>
      <c r="R100" s="50"/>
      <c r="S100" s="50"/>
      <c r="T100" s="98"/>
      <c r="U100" s="69"/>
      <c r="V100" s="81"/>
      <c r="W100" s="44"/>
      <c r="X100" s="44"/>
      <c r="Y100" s="44"/>
      <c r="Z100" s="80"/>
      <c r="AA100" s="80"/>
      <c r="AB100" s="80"/>
      <c r="AC100" s="80"/>
      <c r="AD100" s="119"/>
      <c r="AE100" s="120"/>
      <c r="AF100" s="121"/>
    </row>
    <row r="101" spans="2:32" ht="12.75" customHeight="1" x14ac:dyDescent="0.2">
      <c r="B101" s="113"/>
      <c r="D101" s="95"/>
      <c r="E101" s="95"/>
      <c r="F101" s="116"/>
      <c r="G101" s="83"/>
      <c r="H101" s="86"/>
      <c r="I101" s="46"/>
      <c r="J101" s="88"/>
      <c r="K101" s="88"/>
      <c r="L101" s="88"/>
      <c r="M101" s="88"/>
      <c r="N101" s="88"/>
      <c r="O101" s="88"/>
      <c r="P101" s="50"/>
      <c r="Q101" s="50"/>
      <c r="R101" s="50"/>
      <c r="S101" s="50"/>
      <c r="T101" s="98"/>
      <c r="U101" s="69"/>
      <c r="V101" s="81"/>
      <c r="W101" s="44"/>
      <c r="X101" s="44"/>
      <c r="Y101" s="44"/>
      <c r="Z101" s="80"/>
      <c r="AA101" s="80"/>
      <c r="AB101" s="80"/>
      <c r="AC101" s="80"/>
      <c r="AD101" s="119"/>
      <c r="AE101" s="120"/>
      <c r="AF101" s="121"/>
    </row>
    <row r="102" spans="2:32" ht="12.75" customHeight="1" x14ac:dyDescent="0.2">
      <c r="B102" s="113"/>
      <c r="D102" s="95"/>
      <c r="E102" s="95"/>
      <c r="F102" s="116"/>
      <c r="G102" s="83"/>
      <c r="H102" s="86"/>
      <c r="I102" s="46"/>
      <c r="J102" s="88"/>
      <c r="K102" s="88"/>
      <c r="L102" s="88"/>
      <c r="M102" s="88"/>
      <c r="N102" s="88"/>
      <c r="O102" s="88"/>
      <c r="P102" s="50"/>
      <c r="Q102" s="50"/>
      <c r="R102" s="50"/>
      <c r="S102" s="50"/>
      <c r="T102" s="98"/>
      <c r="U102" s="69"/>
      <c r="V102" s="81"/>
      <c r="W102" s="44"/>
      <c r="X102" s="44"/>
      <c r="Y102" s="44"/>
      <c r="Z102" s="80"/>
      <c r="AA102" s="80"/>
      <c r="AB102" s="80"/>
      <c r="AC102" s="80"/>
      <c r="AD102" s="119"/>
      <c r="AE102" s="120"/>
      <c r="AF102" s="121"/>
    </row>
    <row r="103" spans="2:32" ht="12.75" customHeight="1" x14ac:dyDescent="0.2">
      <c r="B103" s="113"/>
      <c r="D103" s="95"/>
      <c r="E103" s="95"/>
      <c r="F103" s="116"/>
      <c r="G103" s="83"/>
      <c r="H103" s="86"/>
      <c r="I103" s="46"/>
      <c r="J103" s="88"/>
      <c r="K103" s="88"/>
      <c r="L103" s="88"/>
      <c r="M103" s="88"/>
      <c r="N103" s="88"/>
      <c r="O103" s="88"/>
      <c r="P103" s="50"/>
      <c r="Q103" s="50"/>
      <c r="R103" s="50"/>
      <c r="S103" s="50"/>
      <c r="T103" s="98"/>
      <c r="U103" s="69"/>
      <c r="V103" s="81"/>
      <c r="W103" s="44"/>
      <c r="X103" s="44"/>
      <c r="Y103" s="44"/>
      <c r="Z103" s="80"/>
      <c r="AA103" s="80"/>
      <c r="AB103" s="80"/>
      <c r="AC103" s="80"/>
      <c r="AD103" s="119"/>
      <c r="AE103" s="120"/>
      <c r="AF103" s="121"/>
    </row>
    <row r="104" spans="2:32" ht="12.75" customHeight="1" x14ac:dyDescent="0.2">
      <c r="B104" s="113"/>
      <c r="D104" s="95"/>
      <c r="E104" s="95"/>
      <c r="F104" s="116"/>
      <c r="G104" s="83"/>
      <c r="H104" s="86"/>
      <c r="I104" s="46"/>
      <c r="J104" s="88"/>
      <c r="K104" s="88"/>
      <c r="L104" s="88"/>
      <c r="M104" s="88"/>
      <c r="N104" s="88"/>
      <c r="O104" s="88"/>
      <c r="P104" s="50"/>
      <c r="Q104" s="50"/>
      <c r="R104" s="50"/>
      <c r="S104" s="50"/>
      <c r="T104" s="98"/>
      <c r="U104" s="69"/>
      <c r="V104" s="81"/>
      <c r="W104" s="44"/>
      <c r="X104" s="44"/>
      <c r="Y104" s="44"/>
      <c r="Z104" s="80"/>
      <c r="AA104" s="80"/>
      <c r="AB104" s="80"/>
      <c r="AC104" s="80"/>
      <c r="AD104" s="119"/>
      <c r="AE104" s="120"/>
      <c r="AF104" s="121"/>
    </row>
    <row r="105" spans="2:32" ht="12.75" customHeight="1" x14ac:dyDescent="0.2">
      <c r="B105" s="113"/>
      <c r="D105" s="95"/>
      <c r="E105" s="95"/>
      <c r="F105" s="116"/>
      <c r="G105" s="83"/>
      <c r="H105" s="86"/>
      <c r="I105" s="46"/>
      <c r="J105" s="88"/>
      <c r="K105" s="88"/>
      <c r="L105" s="88"/>
      <c r="M105" s="88"/>
      <c r="N105" s="88"/>
      <c r="O105" s="88"/>
      <c r="P105" s="50"/>
      <c r="Q105" s="50"/>
      <c r="R105" s="50"/>
      <c r="S105" s="50"/>
      <c r="T105" s="98"/>
      <c r="U105" s="69"/>
      <c r="V105" s="81"/>
      <c r="W105" s="44"/>
      <c r="X105" s="44"/>
      <c r="Y105" s="44"/>
      <c r="Z105" s="80"/>
      <c r="AA105" s="80"/>
      <c r="AB105" s="80"/>
      <c r="AC105" s="80"/>
      <c r="AD105" s="119"/>
      <c r="AE105" s="120"/>
      <c r="AF105" s="121"/>
    </row>
    <row r="106" spans="2:32" ht="12.75" customHeight="1" x14ac:dyDescent="0.2">
      <c r="B106" s="113"/>
      <c r="D106" s="95"/>
      <c r="E106" s="95"/>
      <c r="F106" s="116"/>
      <c r="G106" s="83"/>
      <c r="H106" s="86"/>
      <c r="I106" s="46"/>
      <c r="J106" s="88"/>
      <c r="K106" s="88"/>
      <c r="L106" s="88"/>
      <c r="M106" s="88"/>
      <c r="N106" s="88"/>
      <c r="O106" s="88"/>
      <c r="P106" s="50"/>
      <c r="Q106" s="50"/>
      <c r="R106" s="50"/>
      <c r="S106" s="50"/>
      <c r="T106" s="98"/>
      <c r="U106" s="69"/>
      <c r="V106" s="81"/>
      <c r="W106" s="44"/>
      <c r="X106" s="44"/>
      <c r="Y106" s="44"/>
      <c r="Z106" s="80"/>
      <c r="AA106" s="80"/>
      <c r="AB106" s="80"/>
      <c r="AC106" s="80"/>
      <c r="AD106" s="119"/>
      <c r="AE106" s="120"/>
      <c r="AF106" s="121"/>
    </row>
    <row r="107" spans="2:32" ht="12.75" customHeight="1" x14ac:dyDescent="0.2">
      <c r="B107" s="113"/>
      <c r="D107" s="95"/>
      <c r="E107" s="95"/>
      <c r="F107" s="116"/>
      <c r="G107" s="83"/>
      <c r="H107" s="86"/>
      <c r="I107" s="46"/>
      <c r="J107" s="88"/>
      <c r="K107" s="88"/>
      <c r="L107" s="88"/>
      <c r="M107" s="88"/>
      <c r="N107" s="88"/>
      <c r="O107" s="88"/>
      <c r="P107" s="50"/>
      <c r="Q107" s="50"/>
      <c r="R107" s="50"/>
      <c r="S107" s="50"/>
      <c r="T107" s="98"/>
      <c r="U107" s="69"/>
      <c r="V107" s="81"/>
      <c r="W107" s="44"/>
      <c r="X107" s="44"/>
      <c r="Y107" s="44"/>
      <c r="Z107" s="80"/>
      <c r="AA107" s="80"/>
      <c r="AB107" s="80"/>
      <c r="AC107" s="80"/>
      <c r="AD107" s="119"/>
      <c r="AE107" s="120"/>
      <c r="AF107" s="121"/>
    </row>
    <row r="108" spans="2:32" ht="12.75" customHeight="1" x14ac:dyDescent="0.2">
      <c r="B108" s="113"/>
      <c r="D108" s="95"/>
      <c r="E108" s="95"/>
      <c r="F108" s="116"/>
      <c r="G108" s="83"/>
      <c r="H108" s="86"/>
      <c r="I108" s="46"/>
      <c r="J108" s="88"/>
      <c r="K108" s="88"/>
      <c r="L108" s="88"/>
      <c r="M108" s="88"/>
      <c r="N108" s="88"/>
      <c r="O108" s="88"/>
      <c r="P108" s="50"/>
      <c r="Q108" s="50"/>
      <c r="R108" s="50"/>
      <c r="S108" s="50"/>
      <c r="T108" s="98"/>
      <c r="U108" s="69"/>
      <c r="V108" s="81"/>
      <c r="W108" s="44"/>
      <c r="X108" s="44"/>
      <c r="Y108" s="44"/>
      <c r="Z108" s="80"/>
      <c r="AA108" s="80"/>
      <c r="AB108" s="80"/>
      <c r="AC108" s="80"/>
      <c r="AD108" s="119"/>
      <c r="AE108" s="120"/>
      <c r="AF108" s="121"/>
    </row>
    <row r="109" spans="2:32" ht="12.75" customHeight="1" thickBot="1" x14ac:dyDescent="0.25">
      <c r="B109" s="114"/>
      <c r="D109" s="96"/>
      <c r="E109" s="96"/>
      <c r="F109" s="117"/>
      <c r="G109" s="84"/>
      <c r="H109" s="87"/>
      <c r="I109" s="47"/>
      <c r="J109" s="8" t="s">
        <v>31</v>
      </c>
      <c r="K109" s="8" t="s">
        <v>30</v>
      </c>
      <c r="L109" s="8" t="s">
        <v>30</v>
      </c>
      <c r="M109" s="8" t="s">
        <v>30</v>
      </c>
      <c r="N109" s="8" t="s">
        <v>30</v>
      </c>
      <c r="O109" s="8" t="s">
        <v>30</v>
      </c>
      <c r="P109" s="48"/>
      <c r="Q109" s="48"/>
      <c r="R109" s="48"/>
      <c r="S109" s="48"/>
      <c r="T109" s="39" t="s">
        <v>32</v>
      </c>
      <c r="U109" s="66"/>
      <c r="V109" s="30" t="str">
        <f t="shared" ref="V109" si="31">IF(OR(TRIM(V94)=0,TRIM(V94)=""),"",IF(IFERROR(TRIM(INDEX(QryItemNamed,MATCH(TRIM(V94),ITEM,0),3)),"")="LS","",IFERROR(TRIM(INDEX(QryItemNamed,MATCH(TRIM(V94),ITEM,0),3)),"")))</f>
        <v/>
      </c>
      <c r="W109" s="30"/>
      <c r="X109" s="30"/>
      <c r="Y109" s="30"/>
      <c r="Z109" s="8" t="str">
        <f t="shared" ref="Z109:AC109" si="32">IF(OR(TRIM(Z94)=0,TRIM(Z94)=""),"",IF(IFERROR(TRIM(INDEX(QryItemNamed,MATCH(TRIM(Z94),ITEM,0),3)),"")="LS","",IFERROR(TRIM(INDEX(QryItemNamed,MATCH(TRIM(Z94),ITEM,0),3)),"")))</f>
        <v/>
      </c>
      <c r="AA109" s="8" t="str">
        <f t="shared" si="32"/>
        <v/>
      </c>
      <c r="AB109" s="8"/>
      <c r="AC109" s="8" t="str">
        <f t="shared" si="32"/>
        <v/>
      </c>
      <c r="AD109" s="119"/>
      <c r="AE109" s="120"/>
      <c r="AF109" s="121"/>
    </row>
    <row r="110" spans="2:32" ht="12.75" customHeight="1" x14ac:dyDescent="0.2">
      <c r="B110" s="25"/>
      <c r="D110" s="9"/>
      <c r="E110" s="9"/>
      <c r="F110" s="10"/>
      <c r="G110" s="9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2"/>
      <c r="U110" s="70"/>
      <c r="V110" s="11"/>
      <c r="W110" s="11"/>
      <c r="X110" s="11"/>
      <c r="Y110" s="11"/>
      <c r="Z110" s="9"/>
      <c r="AA110" s="9"/>
      <c r="AB110" s="9"/>
      <c r="AC110" s="9"/>
      <c r="AD110" s="119"/>
      <c r="AE110" s="120"/>
      <c r="AF110" s="121"/>
    </row>
    <row r="111" spans="2:32" ht="12.75" customHeight="1" x14ac:dyDescent="0.2">
      <c r="B111" s="26"/>
      <c r="D111" s="12"/>
      <c r="E111" s="12"/>
      <c r="F111" s="13"/>
      <c r="G111" s="12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3"/>
      <c r="U111" s="71"/>
      <c r="V111" s="14"/>
      <c r="W111" s="14"/>
      <c r="X111" s="14"/>
      <c r="Y111" s="14"/>
      <c r="Z111" s="12"/>
      <c r="AA111" s="12"/>
      <c r="AB111" s="12"/>
      <c r="AC111" s="12"/>
      <c r="AD111" s="119"/>
      <c r="AE111" s="120"/>
      <c r="AF111" s="121"/>
    </row>
    <row r="112" spans="2:32" ht="12.75" customHeight="1" x14ac:dyDescent="0.2">
      <c r="B112" s="26"/>
      <c r="D112" s="12"/>
      <c r="E112" s="12"/>
      <c r="F112" s="13"/>
      <c r="G112" s="12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3"/>
      <c r="U112" s="71"/>
      <c r="V112" s="14"/>
      <c r="W112" s="14"/>
      <c r="X112" s="14"/>
      <c r="Y112" s="14"/>
      <c r="Z112" s="12"/>
      <c r="AA112" s="12"/>
      <c r="AB112" s="12"/>
      <c r="AC112" s="12"/>
      <c r="AD112" s="119"/>
      <c r="AE112" s="120"/>
      <c r="AF112" s="121"/>
    </row>
    <row r="113" spans="2:32" ht="12.75" customHeight="1" x14ac:dyDescent="0.2">
      <c r="B113" s="26"/>
      <c r="D113" s="12"/>
      <c r="E113" s="12"/>
      <c r="F113" s="13"/>
      <c r="G113" s="12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3"/>
      <c r="U113" s="71"/>
      <c r="V113" s="14"/>
      <c r="W113" s="14"/>
      <c r="X113" s="14"/>
      <c r="Y113" s="14"/>
      <c r="Z113" s="12"/>
      <c r="AA113" s="12"/>
      <c r="AB113" s="12"/>
      <c r="AC113" s="12"/>
      <c r="AD113" s="119"/>
      <c r="AE113" s="120"/>
      <c r="AF113" s="121"/>
    </row>
    <row r="114" spans="2:32" ht="12.75" customHeight="1" x14ac:dyDescent="0.2">
      <c r="B114" s="26"/>
      <c r="D114" s="12"/>
      <c r="E114" s="12"/>
      <c r="F114" s="13"/>
      <c r="G114" s="12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3"/>
      <c r="U114" s="71"/>
      <c r="V114" s="14"/>
      <c r="W114" s="14"/>
      <c r="X114" s="14"/>
      <c r="Y114" s="14"/>
      <c r="Z114" s="12"/>
      <c r="AA114" s="12"/>
      <c r="AB114" s="12"/>
      <c r="AC114" s="12"/>
      <c r="AD114" s="119"/>
      <c r="AE114" s="120"/>
      <c r="AF114" s="121"/>
    </row>
    <row r="115" spans="2:32" ht="12.75" customHeight="1" x14ac:dyDescent="0.2">
      <c r="B115" s="26"/>
      <c r="D115" s="12"/>
      <c r="E115" s="12"/>
      <c r="F115" s="13"/>
      <c r="G115" s="12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3"/>
      <c r="U115" s="71"/>
      <c r="V115" s="14"/>
      <c r="W115" s="14"/>
      <c r="X115" s="14"/>
      <c r="Y115" s="14"/>
      <c r="Z115" s="12"/>
      <c r="AA115" s="12"/>
      <c r="AB115" s="12"/>
      <c r="AC115" s="12"/>
      <c r="AD115" s="119"/>
      <c r="AE115" s="120"/>
      <c r="AF115" s="121"/>
    </row>
    <row r="116" spans="2:32" ht="12.75" customHeight="1" x14ac:dyDescent="0.2">
      <c r="B116" s="26"/>
      <c r="D116" s="12"/>
      <c r="E116" s="12"/>
      <c r="F116" s="13"/>
      <c r="G116" s="12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3"/>
      <c r="U116" s="71"/>
      <c r="V116" s="14"/>
      <c r="W116" s="14"/>
      <c r="X116" s="14"/>
      <c r="Y116" s="14"/>
      <c r="Z116" s="12"/>
      <c r="AA116" s="12"/>
      <c r="AB116" s="12"/>
      <c r="AC116" s="12"/>
      <c r="AD116" s="119"/>
      <c r="AE116" s="120"/>
      <c r="AF116" s="121"/>
    </row>
    <row r="117" spans="2:32" ht="12.75" customHeight="1" x14ac:dyDescent="0.2">
      <c r="B117" s="26"/>
      <c r="D117" s="12"/>
      <c r="E117" s="12"/>
      <c r="F117" s="13"/>
      <c r="G117" s="12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3"/>
      <c r="U117" s="71"/>
      <c r="V117" s="14"/>
      <c r="W117" s="14"/>
      <c r="X117" s="14"/>
      <c r="Y117" s="14"/>
      <c r="Z117" s="12"/>
      <c r="AA117" s="12"/>
      <c r="AB117" s="12"/>
      <c r="AC117" s="12"/>
      <c r="AD117" s="119"/>
      <c r="AE117" s="120"/>
      <c r="AF117" s="121"/>
    </row>
    <row r="118" spans="2:32" ht="12.75" customHeight="1" x14ac:dyDescent="0.2">
      <c r="B118" s="26"/>
      <c r="D118" s="12"/>
      <c r="E118" s="12"/>
      <c r="F118" s="13"/>
      <c r="G118" s="12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3"/>
      <c r="U118" s="71"/>
      <c r="V118" s="14"/>
      <c r="W118" s="14"/>
      <c r="X118" s="14"/>
      <c r="Y118" s="14"/>
      <c r="Z118" s="12"/>
      <c r="AA118" s="12"/>
      <c r="AB118" s="12"/>
      <c r="AC118" s="12"/>
      <c r="AD118" s="119"/>
      <c r="AE118" s="120"/>
      <c r="AF118" s="121"/>
    </row>
    <row r="119" spans="2:32" ht="12.75" customHeight="1" x14ac:dyDescent="0.2">
      <c r="B119" s="26"/>
      <c r="D119" s="12"/>
      <c r="E119" s="12"/>
      <c r="F119" s="13"/>
      <c r="G119" s="12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3"/>
      <c r="U119" s="71"/>
      <c r="V119" s="14"/>
      <c r="W119" s="14"/>
      <c r="X119" s="14"/>
      <c r="Y119" s="14"/>
      <c r="Z119" s="12"/>
      <c r="AA119" s="12"/>
      <c r="AB119" s="12"/>
      <c r="AC119" s="12"/>
      <c r="AD119" s="119"/>
      <c r="AE119" s="120"/>
      <c r="AF119" s="121"/>
    </row>
    <row r="120" spans="2:32" ht="12.75" customHeight="1" x14ac:dyDescent="0.2">
      <c r="B120" s="26"/>
      <c r="D120" s="12"/>
      <c r="E120" s="12"/>
      <c r="F120" s="13"/>
      <c r="G120" s="12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3"/>
      <c r="U120" s="71"/>
      <c r="V120" s="14"/>
      <c r="W120" s="14"/>
      <c r="X120" s="14"/>
      <c r="Y120" s="14"/>
      <c r="Z120" s="12"/>
      <c r="AA120" s="12"/>
      <c r="AB120" s="12"/>
      <c r="AC120" s="12"/>
      <c r="AD120" s="119"/>
      <c r="AE120" s="120"/>
      <c r="AF120" s="121"/>
    </row>
    <row r="121" spans="2:32" ht="12.75" customHeight="1" x14ac:dyDescent="0.2">
      <c r="B121" s="26"/>
      <c r="D121" s="12"/>
      <c r="E121" s="12"/>
      <c r="F121" s="13"/>
      <c r="G121" s="12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3"/>
      <c r="U121" s="71"/>
      <c r="V121" s="14"/>
      <c r="W121" s="14"/>
      <c r="X121" s="14"/>
      <c r="Y121" s="14"/>
      <c r="Z121" s="12"/>
      <c r="AA121" s="12"/>
      <c r="AB121" s="12"/>
      <c r="AC121" s="12"/>
      <c r="AD121" s="119"/>
      <c r="AE121" s="120"/>
      <c r="AF121" s="121"/>
    </row>
    <row r="122" spans="2:32" ht="12.75" customHeight="1" x14ac:dyDescent="0.2">
      <c r="B122" s="26"/>
      <c r="D122" s="12"/>
      <c r="E122" s="12"/>
      <c r="F122" s="13"/>
      <c r="G122" s="12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3"/>
      <c r="U122" s="71"/>
      <c r="V122" s="14"/>
      <c r="W122" s="14"/>
      <c r="X122" s="14"/>
      <c r="Y122" s="14"/>
      <c r="Z122" s="12"/>
      <c r="AA122" s="12"/>
      <c r="AB122" s="12"/>
      <c r="AC122" s="12"/>
      <c r="AD122" s="119"/>
      <c r="AE122" s="120"/>
      <c r="AF122" s="121"/>
    </row>
    <row r="123" spans="2:32" ht="12.75" customHeight="1" x14ac:dyDescent="0.2">
      <c r="B123" s="26"/>
      <c r="D123" s="12"/>
      <c r="E123" s="12"/>
      <c r="F123" s="13"/>
      <c r="G123" s="12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3"/>
      <c r="U123" s="71"/>
      <c r="V123" s="14"/>
      <c r="W123" s="14"/>
      <c r="X123" s="14"/>
      <c r="Y123" s="14"/>
      <c r="Z123" s="12"/>
      <c r="AA123" s="12"/>
      <c r="AB123" s="12"/>
      <c r="AC123" s="12"/>
      <c r="AD123" s="119"/>
      <c r="AE123" s="120"/>
      <c r="AF123" s="121"/>
    </row>
    <row r="124" spans="2:32" ht="12.75" customHeight="1" x14ac:dyDescent="0.2">
      <c r="B124" s="26"/>
      <c r="D124" s="12"/>
      <c r="E124" s="12"/>
      <c r="F124" s="13"/>
      <c r="G124" s="12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3"/>
      <c r="U124" s="71"/>
      <c r="V124" s="14"/>
      <c r="W124" s="14"/>
      <c r="X124" s="14"/>
      <c r="Y124" s="14"/>
      <c r="Z124" s="12"/>
      <c r="AA124" s="12"/>
      <c r="AB124" s="12"/>
      <c r="AC124" s="12"/>
      <c r="AD124" s="119"/>
      <c r="AE124" s="120"/>
      <c r="AF124" s="121"/>
    </row>
    <row r="125" spans="2:32" ht="12.75" customHeight="1" x14ac:dyDescent="0.2">
      <c r="B125" s="26"/>
      <c r="D125" s="12"/>
      <c r="E125" s="12"/>
      <c r="F125" s="13"/>
      <c r="G125" s="12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3"/>
      <c r="U125" s="71"/>
      <c r="V125" s="14"/>
      <c r="W125" s="14"/>
      <c r="X125" s="14"/>
      <c r="Y125" s="14"/>
      <c r="Z125" s="12"/>
      <c r="AA125" s="12"/>
      <c r="AB125" s="12"/>
      <c r="AC125" s="12"/>
      <c r="AD125" s="119"/>
      <c r="AE125" s="120"/>
      <c r="AF125" s="121"/>
    </row>
    <row r="126" spans="2:32" ht="12.75" customHeight="1" x14ac:dyDescent="0.2">
      <c r="B126" s="26"/>
      <c r="D126" s="12"/>
      <c r="E126" s="12"/>
      <c r="F126" s="13"/>
      <c r="G126" s="12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3"/>
      <c r="U126" s="71"/>
      <c r="V126" s="14"/>
      <c r="W126" s="14"/>
      <c r="X126" s="14"/>
      <c r="Y126" s="14"/>
      <c r="Z126" s="12"/>
      <c r="AA126" s="12"/>
      <c r="AB126" s="12"/>
      <c r="AC126" s="12"/>
      <c r="AD126" s="119"/>
      <c r="AE126" s="120"/>
      <c r="AF126" s="121"/>
    </row>
    <row r="127" spans="2:32" ht="12.75" customHeight="1" x14ac:dyDescent="0.2">
      <c r="B127" s="26"/>
      <c r="D127" s="12"/>
      <c r="E127" s="12"/>
      <c r="F127" s="13"/>
      <c r="G127" s="12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3"/>
      <c r="U127" s="71"/>
      <c r="V127" s="14"/>
      <c r="W127" s="14"/>
      <c r="X127" s="14"/>
      <c r="Y127" s="14"/>
      <c r="Z127" s="12"/>
      <c r="AA127" s="12"/>
      <c r="AB127" s="12"/>
      <c r="AC127" s="12"/>
      <c r="AD127" s="119"/>
      <c r="AE127" s="120"/>
      <c r="AF127" s="121"/>
    </row>
    <row r="128" spans="2:32" ht="12.75" customHeight="1" x14ac:dyDescent="0.2">
      <c r="B128" s="26"/>
      <c r="D128" s="12"/>
      <c r="E128" s="12"/>
      <c r="F128" s="13"/>
      <c r="G128" s="12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3"/>
      <c r="U128" s="71"/>
      <c r="V128" s="14"/>
      <c r="W128" s="14"/>
      <c r="X128" s="14"/>
      <c r="Y128" s="14"/>
      <c r="Z128" s="12"/>
      <c r="AA128" s="12"/>
      <c r="AB128" s="12"/>
      <c r="AC128" s="12"/>
      <c r="AD128" s="119"/>
      <c r="AE128" s="120"/>
      <c r="AF128" s="121"/>
    </row>
    <row r="129" spans="2:32" ht="12.75" customHeight="1" x14ac:dyDescent="0.2">
      <c r="B129" s="26"/>
      <c r="D129" s="12"/>
      <c r="E129" s="12"/>
      <c r="F129" s="13"/>
      <c r="G129" s="12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3"/>
      <c r="U129" s="71"/>
      <c r="V129" s="14"/>
      <c r="W129" s="14"/>
      <c r="X129" s="14"/>
      <c r="Y129" s="14"/>
      <c r="Z129" s="12"/>
      <c r="AA129" s="12"/>
      <c r="AB129" s="12"/>
      <c r="AC129" s="12"/>
      <c r="AD129" s="119"/>
      <c r="AE129" s="120"/>
      <c r="AF129" s="121"/>
    </row>
    <row r="130" spans="2:32" ht="12.75" customHeight="1" x14ac:dyDescent="0.2">
      <c r="B130" s="26"/>
      <c r="D130" s="12"/>
      <c r="E130" s="12"/>
      <c r="F130" s="13"/>
      <c r="G130" s="12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3"/>
      <c r="U130" s="71"/>
      <c r="V130" s="14"/>
      <c r="W130" s="14"/>
      <c r="X130" s="14"/>
      <c r="Y130" s="14"/>
      <c r="Z130" s="12"/>
      <c r="AA130" s="12"/>
      <c r="AB130" s="12"/>
      <c r="AC130" s="12"/>
      <c r="AD130" s="119"/>
      <c r="AE130" s="120"/>
      <c r="AF130" s="121"/>
    </row>
    <row r="131" spans="2:32" ht="12.75" customHeight="1" x14ac:dyDescent="0.2">
      <c r="B131" s="26"/>
      <c r="D131" s="12"/>
      <c r="E131" s="12"/>
      <c r="F131" s="13"/>
      <c r="G131" s="12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3"/>
      <c r="U131" s="71"/>
      <c r="V131" s="14"/>
      <c r="W131" s="14"/>
      <c r="X131" s="14"/>
      <c r="Y131" s="14"/>
      <c r="Z131" s="12"/>
      <c r="AA131" s="12"/>
      <c r="AB131" s="12"/>
      <c r="AC131" s="12"/>
      <c r="AD131" s="119"/>
      <c r="AE131" s="120"/>
      <c r="AF131" s="121"/>
    </row>
    <row r="132" spans="2:32" ht="12.75" customHeight="1" x14ac:dyDescent="0.2">
      <c r="B132" s="26"/>
      <c r="D132" s="12"/>
      <c r="E132" s="12"/>
      <c r="F132" s="13"/>
      <c r="G132" s="12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3"/>
      <c r="U132" s="71"/>
      <c r="V132" s="14"/>
      <c r="W132" s="14"/>
      <c r="X132" s="14"/>
      <c r="Y132" s="14"/>
      <c r="Z132" s="12"/>
      <c r="AA132" s="12"/>
      <c r="AB132" s="12"/>
      <c r="AC132" s="12"/>
      <c r="AD132" s="119"/>
      <c r="AE132" s="120"/>
      <c r="AF132" s="121"/>
    </row>
    <row r="133" spans="2:32" ht="12.75" customHeight="1" x14ac:dyDescent="0.2">
      <c r="B133" s="26"/>
      <c r="D133" s="12"/>
      <c r="E133" s="12"/>
      <c r="F133" s="13"/>
      <c r="G133" s="12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3"/>
      <c r="U133" s="71"/>
      <c r="V133" s="14"/>
      <c r="W133" s="14"/>
      <c r="X133" s="14"/>
      <c r="Y133" s="14"/>
      <c r="Z133" s="12"/>
      <c r="AA133" s="12"/>
      <c r="AB133" s="12"/>
      <c r="AC133" s="12"/>
      <c r="AD133" s="119"/>
      <c r="AE133" s="120"/>
      <c r="AF133" s="121"/>
    </row>
    <row r="134" spans="2:32" ht="12.75" customHeight="1" x14ac:dyDescent="0.2">
      <c r="B134" s="26"/>
      <c r="D134" s="12"/>
      <c r="E134" s="12"/>
      <c r="F134" s="13"/>
      <c r="G134" s="12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3"/>
      <c r="U134" s="71"/>
      <c r="V134" s="14"/>
      <c r="W134" s="14"/>
      <c r="X134" s="14"/>
      <c r="Y134" s="14"/>
      <c r="Z134" s="12"/>
      <c r="AA134" s="12"/>
      <c r="AB134" s="12"/>
      <c r="AC134" s="12"/>
      <c r="AD134" s="119"/>
      <c r="AE134" s="120"/>
      <c r="AF134" s="121"/>
    </row>
    <row r="135" spans="2:32" ht="12.75" customHeight="1" x14ac:dyDescent="0.2">
      <c r="B135" s="26"/>
      <c r="D135" s="12"/>
      <c r="E135" s="12"/>
      <c r="F135" s="13"/>
      <c r="G135" s="12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3"/>
      <c r="U135" s="71"/>
      <c r="V135" s="14"/>
      <c r="W135" s="14"/>
      <c r="X135" s="14"/>
      <c r="Y135" s="14"/>
      <c r="Z135" s="12"/>
      <c r="AA135" s="12"/>
      <c r="AB135" s="12"/>
      <c r="AC135" s="12"/>
      <c r="AD135" s="119"/>
      <c r="AE135" s="120"/>
      <c r="AF135" s="121"/>
    </row>
    <row r="136" spans="2:32" ht="12.75" customHeight="1" x14ac:dyDescent="0.2">
      <c r="B136" s="26"/>
      <c r="D136" s="12"/>
      <c r="E136" s="12"/>
      <c r="F136" s="13"/>
      <c r="G136" s="12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3"/>
      <c r="U136" s="71"/>
      <c r="V136" s="14"/>
      <c r="W136" s="14"/>
      <c r="X136" s="14"/>
      <c r="Y136" s="14"/>
      <c r="Z136" s="12"/>
      <c r="AA136" s="12"/>
      <c r="AB136" s="12"/>
      <c r="AC136" s="12"/>
      <c r="AD136" s="119"/>
      <c r="AE136" s="120"/>
      <c r="AF136" s="121"/>
    </row>
    <row r="137" spans="2:32" ht="12.75" customHeight="1" x14ac:dyDescent="0.2">
      <c r="B137" s="26"/>
      <c r="D137" s="12"/>
      <c r="E137" s="12"/>
      <c r="F137" s="13"/>
      <c r="G137" s="12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3"/>
      <c r="U137" s="71"/>
      <c r="V137" s="14"/>
      <c r="W137" s="14"/>
      <c r="X137" s="14"/>
      <c r="Y137" s="14"/>
      <c r="Z137" s="12"/>
      <c r="AA137" s="12"/>
      <c r="AB137" s="12"/>
      <c r="AC137" s="12"/>
      <c r="AD137" s="119"/>
      <c r="AE137" s="120"/>
      <c r="AF137" s="121"/>
    </row>
    <row r="138" spans="2:32" ht="12.75" customHeight="1" x14ac:dyDescent="0.2">
      <c r="B138" s="26"/>
      <c r="D138" s="12"/>
      <c r="E138" s="12"/>
      <c r="F138" s="13"/>
      <c r="G138" s="12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3"/>
      <c r="U138" s="71"/>
      <c r="V138" s="14"/>
      <c r="W138" s="14"/>
      <c r="X138" s="14"/>
      <c r="Y138" s="14"/>
      <c r="Z138" s="12"/>
      <c r="AA138" s="12"/>
      <c r="AB138" s="12"/>
      <c r="AC138" s="12"/>
      <c r="AD138" s="119"/>
      <c r="AE138" s="120"/>
      <c r="AF138" s="121"/>
    </row>
    <row r="139" spans="2:32" ht="12.75" customHeight="1" x14ac:dyDescent="0.2">
      <c r="B139" s="26"/>
      <c r="D139" s="12"/>
      <c r="E139" s="12"/>
      <c r="F139" s="13"/>
      <c r="G139" s="12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3"/>
      <c r="U139" s="71"/>
      <c r="V139" s="14"/>
      <c r="W139" s="14"/>
      <c r="X139" s="14"/>
      <c r="Y139" s="14"/>
      <c r="Z139" s="12"/>
      <c r="AA139" s="12"/>
      <c r="AB139" s="12"/>
      <c r="AC139" s="12"/>
      <c r="AD139" s="119"/>
      <c r="AE139" s="120"/>
      <c r="AF139" s="121"/>
    </row>
    <row r="140" spans="2:32" ht="12.75" customHeight="1" x14ac:dyDescent="0.2">
      <c r="B140" s="26"/>
      <c r="D140" s="12"/>
      <c r="E140" s="12"/>
      <c r="F140" s="13"/>
      <c r="G140" s="12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3"/>
      <c r="U140" s="71"/>
      <c r="V140" s="14"/>
      <c r="W140" s="14"/>
      <c r="X140" s="14"/>
      <c r="Y140" s="14"/>
      <c r="Z140" s="12"/>
      <c r="AA140" s="12"/>
      <c r="AB140" s="12"/>
      <c r="AC140" s="12"/>
      <c r="AD140" s="119"/>
      <c r="AE140" s="120"/>
      <c r="AF140" s="121"/>
    </row>
    <row r="141" spans="2:32" ht="12.75" customHeight="1" x14ac:dyDescent="0.2">
      <c r="B141" s="26"/>
      <c r="D141" s="12"/>
      <c r="E141" s="12"/>
      <c r="F141" s="13"/>
      <c r="G141" s="12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3"/>
      <c r="U141" s="71"/>
      <c r="V141" s="14"/>
      <c r="W141" s="14"/>
      <c r="X141" s="14"/>
      <c r="Y141" s="14"/>
      <c r="Z141" s="12"/>
      <c r="AA141" s="12"/>
      <c r="AB141" s="12"/>
      <c r="AC141" s="12"/>
      <c r="AD141" s="119"/>
      <c r="AE141" s="120"/>
      <c r="AF141" s="121"/>
    </row>
    <row r="142" spans="2:32" ht="12.75" customHeight="1" x14ac:dyDescent="0.2">
      <c r="B142" s="26"/>
      <c r="D142" s="12"/>
      <c r="E142" s="12"/>
      <c r="F142" s="13"/>
      <c r="G142" s="12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3"/>
      <c r="U142" s="71"/>
      <c r="V142" s="14"/>
      <c r="W142" s="14"/>
      <c r="X142" s="14"/>
      <c r="Y142" s="14"/>
      <c r="Z142" s="12"/>
      <c r="AA142" s="12"/>
      <c r="AB142" s="12"/>
      <c r="AC142" s="12"/>
      <c r="AD142" s="119"/>
      <c r="AE142" s="120"/>
      <c r="AF142" s="121"/>
    </row>
    <row r="143" spans="2:32" ht="12.75" customHeight="1" x14ac:dyDescent="0.2">
      <c r="B143" s="26"/>
      <c r="D143" s="12"/>
      <c r="E143" s="12"/>
      <c r="F143" s="13"/>
      <c r="G143" s="12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3"/>
      <c r="U143" s="71"/>
      <c r="V143" s="14"/>
      <c r="W143" s="14"/>
      <c r="X143" s="14"/>
      <c r="Y143" s="14"/>
      <c r="Z143" s="12"/>
      <c r="AA143" s="12"/>
      <c r="AB143" s="12"/>
      <c r="AC143" s="12"/>
      <c r="AD143" s="119"/>
      <c r="AE143" s="120"/>
      <c r="AF143" s="121"/>
    </row>
    <row r="144" spans="2:32" ht="12.75" customHeight="1" x14ac:dyDescent="0.2">
      <c r="B144" s="26"/>
      <c r="D144" s="12"/>
      <c r="E144" s="12"/>
      <c r="F144" s="13"/>
      <c r="G144" s="12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3"/>
      <c r="U144" s="71"/>
      <c r="V144" s="14"/>
      <c r="W144" s="14"/>
      <c r="X144" s="14"/>
      <c r="Y144" s="14"/>
      <c r="Z144" s="12"/>
      <c r="AA144" s="12"/>
      <c r="AB144" s="12"/>
      <c r="AC144" s="12"/>
      <c r="AD144" s="119"/>
      <c r="AE144" s="120"/>
      <c r="AF144" s="121"/>
    </row>
    <row r="145" spans="2:32" ht="12.75" customHeight="1" x14ac:dyDescent="0.2">
      <c r="B145" s="26"/>
      <c r="D145" s="12"/>
      <c r="E145" s="12"/>
      <c r="F145" s="13"/>
      <c r="G145" s="12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3"/>
      <c r="U145" s="71"/>
      <c r="V145" s="14"/>
      <c r="W145" s="14"/>
      <c r="X145" s="14"/>
      <c r="Y145" s="14"/>
      <c r="Z145" s="12"/>
      <c r="AA145" s="12"/>
      <c r="AB145" s="12"/>
      <c r="AC145" s="12"/>
      <c r="AD145" s="119"/>
      <c r="AE145" s="120"/>
      <c r="AF145" s="121"/>
    </row>
    <row r="146" spans="2:32" ht="12.75" customHeight="1" x14ac:dyDescent="0.2">
      <c r="B146" s="26"/>
      <c r="D146" s="12"/>
      <c r="E146" s="12"/>
      <c r="F146" s="13"/>
      <c r="G146" s="12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3"/>
      <c r="U146" s="71"/>
      <c r="V146" s="14"/>
      <c r="W146" s="14"/>
      <c r="X146" s="14"/>
      <c r="Y146" s="14"/>
      <c r="Z146" s="12"/>
      <c r="AA146" s="12"/>
      <c r="AB146" s="12"/>
      <c r="AC146" s="12"/>
      <c r="AD146" s="119"/>
      <c r="AE146" s="120"/>
      <c r="AF146" s="121"/>
    </row>
    <row r="147" spans="2:32" ht="12.75" customHeight="1" x14ac:dyDescent="0.2">
      <c r="B147" s="26"/>
      <c r="D147" s="12"/>
      <c r="E147" s="12"/>
      <c r="F147" s="13"/>
      <c r="G147" s="12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3"/>
      <c r="U147" s="71"/>
      <c r="V147" s="14"/>
      <c r="W147" s="14"/>
      <c r="X147" s="14"/>
      <c r="Y147" s="14"/>
      <c r="Z147" s="12"/>
      <c r="AA147" s="12"/>
      <c r="AB147" s="12"/>
      <c r="AC147" s="12"/>
      <c r="AD147" s="119"/>
      <c r="AE147" s="120"/>
      <c r="AF147" s="121"/>
    </row>
    <row r="148" spans="2:32" ht="12.75" customHeight="1" x14ac:dyDescent="0.2">
      <c r="B148" s="26"/>
      <c r="D148" s="12"/>
      <c r="E148" s="12"/>
      <c r="F148" s="13"/>
      <c r="G148" s="12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3"/>
      <c r="U148" s="71"/>
      <c r="V148" s="14"/>
      <c r="W148" s="14"/>
      <c r="X148" s="14"/>
      <c r="Y148" s="14"/>
      <c r="Z148" s="12"/>
      <c r="AA148" s="12"/>
      <c r="AB148" s="12"/>
      <c r="AC148" s="12"/>
      <c r="AD148" s="119"/>
      <c r="AE148" s="120"/>
      <c r="AF148" s="121"/>
    </row>
    <row r="149" spans="2:32" ht="12.75" customHeight="1" x14ac:dyDescent="0.2">
      <c r="B149" s="26"/>
      <c r="D149" s="12"/>
      <c r="E149" s="12"/>
      <c r="F149" s="13"/>
      <c r="G149" s="12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3"/>
      <c r="U149" s="71"/>
      <c r="V149" s="14"/>
      <c r="W149" s="14"/>
      <c r="X149" s="14"/>
      <c r="Y149" s="14"/>
      <c r="Z149" s="12"/>
      <c r="AA149" s="12"/>
      <c r="AB149" s="12"/>
      <c r="AC149" s="12"/>
      <c r="AD149" s="119"/>
      <c r="AE149" s="120"/>
      <c r="AF149" s="121"/>
    </row>
    <row r="150" spans="2:32" ht="12.75" customHeight="1" x14ac:dyDescent="0.2">
      <c r="B150" s="26"/>
      <c r="D150" s="12"/>
      <c r="E150" s="12"/>
      <c r="F150" s="13"/>
      <c r="G150" s="12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3"/>
      <c r="U150" s="71"/>
      <c r="V150" s="14"/>
      <c r="W150" s="14"/>
      <c r="X150" s="14"/>
      <c r="Y150" s="14"/>
      <c r="Z150" s="12"/>
      <c r="AA150" s="12"/>
      <c r="AB150" s="12"/>
      <c r="AC150" s="12"/>
      <c r="AD150" s="119"/>
      <c r="AE150" s="120"/>
      <c r="AF150" s="121"/>
    </row>
    <row r="151" spans="2:32" ht="12.75" customHeight="1" x14ac:dyDescent="0.2">
      <c r="B151" s="26"/>
      <c r="D151" s="12"/>
      <c r="E151" s="12"/>
      <c r="F151" s="13"/>
      <c r="G151" s="12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3"/>
      <c r="U151" s="71"/>
      <c r="V151" s="14"/>
      <c r="W151" s="14"/>
      <c r="X151" s="14"/>
      <c r="Y151" s="14"/>
      <c r="Z151" s="12"/>
      <c r="AA151" s="12"/>
      <c r="AB151" s="12"/>
      <c r="AC151" s="12"/>
      <c r="AD151" s="119"/>
      <c r="AE151" s="120"/>
      <c r="AF151" s="121"/>
    </row>
    <row r="152" spans="2:32" ht="12.75" customHeight="1" x14ac:dyDescent="0.2">
      <c r="B152" s="26"/>
      <c r="D152" s="12"/>
      <c r="E152" s="12"/>
      <c r="F152" s="13"/>
      <c r="G152" s="12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3"/>
      <c r="U152" s="71"/>
      <c r="V152" s="14"/>
      <c r="W152" s="14"/>
      <c r="X152" s="14"/>
      <c r="Y152" s="14"/>
      <c r="Z152" s="12"/>
      <c r="AA152" s="12"/>
      <c r="AB152" s="12"/>
      <c r="AC152" s="12"/>
      <c r="AD152" s="119"/>
      <c r="AE152" s="120"/>
      <c r="AF152" s="121"/>
    </row>
    <row r="153" spans="2:32" ht="12.75" customHeight="1" x14ac:dyDescent="0.2">
      <c r="B153" s="26"/>
      <c r="D153" s="12"/>
      <c r="E153" s="12"/>
      <c r="F153" s="13"/>
      <c r="G153" s="12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3"/>
      <c r="U153" s="71"/>
      <c r="V153" s="14"/>
      <c r="W153" s="14"/>
      <c r="X153" s="14"/>
      <c r="Y153" s="14"/>
      <c r="Z153" s="12"/>
      <c r="AA153" s="12"/>
      <c r="AB153" s="12"/>
      <c r="AC153" s="12"/>
      <c r="AD153" s="119"/>
      <c r="AE153" s="120"/>
      <c r="AF153" s="121"/>
    </row>
    <row r="154" spans="2:32" ht="12.75" customHeight="1" x14ac:dyDescent="0.2">
      <c r="B154" s="26"/>
      <c r="D154" s="12"/>
      <c r="E154" s="12"/>
      <c r="F154" s="13"/>
      <c r="G154" s="12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3"/>
      <c r="U154" s="71"/>
      <c r="V154" s="14"/>
      <c r="W154" s="14"/>
      <c r="X154" s="14"/>
      <c r="Y154" s="14"/>
      <c r="Z154" s="12"/>
      <c r="AA154" s="12"/>
      <c r="AB154" s="12"/>
      <c r="AC154" s="12"/>
      <c r="AD154" s="119"/>
      <c r="AE154" s="120"/>
      <c r="AF154" s="121"/>
    </row>
    <row r="155" spans="2:32" ht="12.75" customHeight="1" x14ac:dyDescent="0.2">
      <c r="B155" s="26"/>
      <c r="D155" s="12"/>
      <c r="E155" s="12"/>
      <c r="F155" s="13"/>
      <c r="G155" s="12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3"/>
      <c r="U155" s="71"/>
      <c r="V155" s="14"/>
      <c r="W155" s="14"/>
      <c r="X155" s="14"/>
      <c r="Y155" s="14"/>
      <c r="Z155" s="12"/>
      <c r="AA155" s="12"/>
      <c r="AB155" s="12"/>
      <c r="AC155" s="12"/>
      <c r="AD155" s="119"/>
      <c r="AE155" s="120"/>
      <c r="AF155" s="121"/>
    </row>
    <row r="156" spans="2:32" ht="12.75" customHeight="1" x14ac:dyDescent="0.2">
      <c r="B156" s="26"/>
      <c r="D156" s="12"/>
      <c r="E156" s="12"/>
      <c r="F156" s="13"/>
      <c r="G156" s="12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3"/>
      <c r="U156" s="71"/>
      <c r="V156" s="14"/>
      <c r="W156" s="14"/>
      <c r="X156" s="14"/>
      <c r="Y156" s="14"/>
      <c r="Z156" s="12"/>
      <c r="AA156" s="12"/>
      <c r="AB156" s="12"/>
      <c r="AC156" s="12"/>
      <c r="AD156" s="119"/>
      <c r="AE156" s="120"/>
      <c r="AF156" s="121"/>
    </row>
    <row r="157" spans="2:32" ht="12.75" customHeight="1" x14ac:dyDescent="0.2">
      <c r="B157" s="26"/>
      <c r="D157" s="12"/>
      <c r="E157" s="12"/>
      <c r="F157" s="13"/>
      <c r="G157" s="12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3"/>
      <c r="U157" s="71"/>
      <c r="V157" s="14"/>
      <c r="W157" s="14"/>
      <c r="X157" s="14"/>
      <c r="Y157" s="14"/>
      <c r="Z157" s="12"/>
      <c r="AA157" s="12"/>
      <c r="AB157" s="12"/>
      <c r="AC157" s="12"/>
      <c r="AD157" s="119"/>
      <c r="AE157" s="120"/>
      <c r="AF157" s="121"/>
    </row>
    <row r="158" spans="2:32" ht="12.75" customHeight="1" x14ac:dyDescent="0.2">
      <c r="B158" s="26"/>
      <c r="D158" s="12"/>
      <c r="E158" s="12"/>
      <c r="F158" s="13"/>
      <c r="G158" s="12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3"/>
      <c r="U158" s="71"/>
      <c r="V158" s="14"/>
      <c r="W158" s="14"/>
      <c r="X158" s="14"/>
      <c r="Y158" s="14"/>
      <c r="Z158" s="12"/>
      <c r="AA158" s="12"/>
      <c r="AB158" s="12"/>
      <c r="AC158" s="12"/>
      <c r="AD158" s="119"/>
      <c r="AE158" s="120"/>
      <c r="AF158" s="121"/>
    </row>
    <row r="159" spans="2:32" ht="12.75" customHeight="1" x14ac:dyDescent="0.2">
      <c r="B159" s="26"/>
      <c r="D159" s="12"/>
      <c r="E159" s="12"/>
      <c r="F159" s="13"/>
      <c r="G159" s="12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3"/>
      <c r="U159" s="71"/>
      <c r="V159" s="14"/>
      <c r="W159" s="14"/>
      <c r="X159" s="14"/>
      <c r="Y159" s="14"/>
      <c r="Z159" s="12"/>
      <c r="AA159" s="12"/>
      <c r="AB159" s="12"/>
      <c r="AC159" s="12"/>
      <c r="AD159" s="119"/>
      <c r="AE159" s="120"/>
      <c r="AF159" s="121"/>
    </row>
    <row r="160" spans="2:32" ht="12.75" customHeight="1" x14ac:dyDescent="0.2">
      <c r="B160" s="26"/>
      <c r="D160" s="12"/>
      <c r="E160" s="12"/>
      <c r="F160" s="13"/>
      <c r="G160" s="12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3"/>
      <c r="U160" s="71"/>
      <c r="V160" s="14"/>
      <c r="W160" s="14"/>
      <c r="X160" s="14"/>
      <c r="Y160" s="14"/>
      <c r="Z160" s="12"/>
      <c r="AA160" s="12"/>
      <c r="AB160" s="12"/>
      <c r="AC160" s="12"/>
      <c r="AD160" s="119"/>
      <c r="AE160" s="120"/>
      <c r="AF160" s="121"/>
    </row>
    <row r="161" spans="2:32" ht="12.75" customHeight="1" x14ac:dyDescent="0.2">
      <c r="B161" s="26"/>
      <c r="D161" s="12"/>
      <c r="E161" s="12"/>
      <c r="F161" s="13"/>
      <c r="G161" s="12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3"/>
      <c r="U161" s="71"/>
      <c r="V161" s="14"/>
      <c r="W161" s="14"/>
      <c r="X161" s="14"/>
      <c r="Y161" s="14"/>
      <c r="Z161" s="12"/>
      <c r="AA161" s="12"/>
      <c r="AB161" s="12"/>
      <c r="AC161" s="12"/>
      <c r="AD161" s="119"/>
      <c r="AE161" s="120"/>
      <c r="AF161" s="121"/>
    </row>
    <row r="162" spans="2:32" ht="12.75" customHeight="1" x14ac:dyDescent="0.2">
      <c r="B162" s="26"/>
      <c r="D162" s="12"/>
      <c r="E162" s="12"/>
      <c r="F162" s="13"/>
      <c r="G162" s="12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3"/>
      <c r="U162" s="71"/>
      <c r="V162" s="14"/>
      <c r="W162" s="14"/>
      <c r="X162" s="14"/>
      <c r="Y162" s="14"/>
      <c r="Z162" s="12"/>
      <c r="AA162" s="12"/>
      <c r="AB162" s="12"/>
      <c r="AC162" s="12"/>
      <c r="AD162" s="119"/>
      <c r="AE162" s="120"/>
      <c r="AF162" s="121"/>
    </row>
    <row r="163" spans="2:32" ht="12.75" customHeight="1" x14ac:dyDescent="0.2">
      <c r="B163" s="26"/>
      <c r="D163" s="12"/>
      <c r="E163" s="12"/>
      <c r="F163" s="13"/>
      <c r="G163" s="12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3"/>
      <c r="U163" s="71"/>
      <c r="V163" s="14"/>
      <c r="W163" s="14"/>
      <c r="X163" s="14"/>
      <c r="Y163" s="14"/>
      <c r="Z163" s="12"/>
      <c r="AA163" s="12"/>
      <c r="AB163" s="12"/>
      <c r="AC163" s="12"/>
      <c r="AD163" s="119"/>
      <c r="AE163" s="120"/>
      <c r="AF163" s="121"/>
    </row>
    <row r="164" spans="2:32" ht="12.75" customHeight="1" x14ac:dyDescent="0.2">
      <c r="B164" s="26"/>
      <c r="D164" s="12"/>
      <c r="E164" s="12"/>
      <c r="F164" s="13"/>
      <c r="G164" s="12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3"/>
      <c r="U164" s="71"/>
      <c r="V164" s="14"/>
      <c r="W164" s="14"/>
      <c r="X164" s="14"/>
      <c r="Y164" s="14"/>
      <c r="Z164" s="12"/>
      <c r="AA164" s="12"/>
      <c r="AB164" s="12"/>
      <c r="AC164" s="12"/>
      <c r="AD164" s="119"/>
      <c r="AE164" s="120"/>
      <c r="AF164" s="121"/>
    </row>
    <row r="165" spans="2:32" ht="12.75" customHeight="1" x14ac:dyDescent="0.2">
      <c r="B165" s="26"/>
      <c r="D165" s="12"/>
      <c r="E165" s="12"/>
      <c r="F165" s="13"/>
      <c r="G165" s="12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3"/>
      <c r="U165" s="71"/>
      <c r="V165" s="14"/>
      <c r="W165" s="14"/>
      <c r="X165" s="14"/>
      <c r="Y165" s="14"/>
      <c r="Z165" s="12"/>
      <c r="AA165" s="12"/>
      <c r="AB165" s="12"/>
      <c r="AC165" s="12"/>
      <c r="AD165" s="119"/>
      <c r="AE165" s="120"/>
      <c r="AF165" s="121"/>
    </row>
    <row r="166" spans="2:32" ht="12.75" customHeight="1" x14ac:dyDescent="0.2">
      <c r="B166" s="26"/>
      <c r="D166" s="12"/>
      <c r="E166" s="12"/>
      <c r="F166" s="13"/>
      <c r="G166" s="12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3"/>
      <c r="U166" s="71"/>
      <c r="V166" s="14"/>
      <c r="W166" s="14"/>
      <c r="X166" s="14"/>
      <c r="Y166" s="14"/>
      <c r="Z166" s="12"/>
      <c r="AA166" s="12"/>
      <c r="AB166" s="12"/>
      <c r="AC166" s="12"/>
      <c r="AD166" s="119"/>
      <c r="AE166" s="120"/>
      <c r="AF166" s="121"/>
    </row>
    <row r="167" spans="2:32" ht="12.75" customHeight="1" x14ac:dyDescent="0.2">
      <c r="B167" s="26"/>
      <c r="D167" s="12"/>
      <c r="E167" s="12"/>
      <c r="F167" s="13"/>
      <c r="G167" s="12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3"/>
      <c r="U167" s="71"/>
      <c r="V167" s="14"/>
      <c r="W167" s="14"/>
      <c r="X167" s="14"/>
      <c r="Y167" s="14"/>
      <c r="Z167" s="12"/>
      <c r="AA167" s="12"/>
      <c r="AB167" s="12"/>
      <c r="AC167" s="12"/>
      <c r="AD167" s="119"/>
      <c r="AE167" s="120"/>
      <c r="AF167" s="121"/>
    </row>
    <row r="168" spans="2:32" ht="12.75" customHeight="1" x14ac:dyDescent="0.2">
      <c r="B168" s="26"/>
      <c r="D168" s="12"/>
      <c r="E168" s="12"/>
      <c r="F168" s="13"/>
      <c r="G168" s="12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3"/>
      <c r="U168" s="71"/>
      <c r="V168" s="14"/>
      <c r="W168" s="14"/>
      <c r="X168" s="14"/>
      <c r="Y168" s="14"/>
      <c r="Z168" s="12"/>
      <c r="AA168" s="12"/>
      <c r="AB168" s="12"/>
      <c r="AC168" s="12"/>
      <c r="AD168" s="119"/>
      <c r="AE168" s="120"/>
      <c r="AF168" s="121"/>
    </row>
    <row r="169" spans="2:32" ht="12.75" customHeight="1" thickBot="1" x14ac:dyDescent="0.25">
      <c r="B169" s="27"/>
      <c r="D169" s="12"/>
      <c r="E169" s="12"/>
      <c r="F169" s="13"/>
      <c r="G169" s="34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5"/>
      <c r="U169" s="72"/>
      <c r="V169" s="14"/>
      <c r="W169" s="14"/>
      <c r="X169" s="14"/>
      <c r="Y169" s="14"/>
      <c r="Z169" s="12"/>
      <c r="AA169" s="12"/>
      <c r="AB169" s="12"/>
      <c r="AC169" s="12"/>
      <c r="AD169" s="119"/>
      <c r="AE169" s="120"/>
      <c r="AF169" s="121"/>
    </row>
    <row r="170" spans="2:32" ht="12.75" customHeight="1" x14ac:dyDescent="0.2">
      <c r="B170" s="5" t="s">
        <v>10</v>
      </c>
      <c r="D170" s="89" t="s">
        <v>1</v>
      </c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1"/>
      <c r="U170" s="64"/>
      <c r="V170" s="31" t="str">
        <f t="shared" ref="V170:AC170" si="33">IF(V94="","",IF(V109="",IF(SUM(COUNTIF(V110:V169,"LS")+COUNTIF(V110:V169,"LUMP"))&gt;0,"LS",""),IF(SUM(V110:V169)&gt;0,ROUNDUP(SUM(V110:V169),0),"")))</f>
        <v/>
      </c>
      <c r="W170" s="31"/>
      <c r="X170" s="31"/>
      <c r="Y170" s="31"/>
      <c r="Z170" s="15" t="str">
        <f t="shared" si="33"/>
        <v/>
      </c>
      <c r="AA170" s="15" t="str">
        <f t="shared" si="33"/>
        <v/>
      </c>
      <c r="AB170" s="15"/>
      <c r="AC170" s="15" t="str">
        <f t="shared" si="33"/>
        <v/>
      </c>
      <c r="AD170" s="122"/>
      <c r="AE170" s="123"/>
      <c r="AF170" s="123"/>
    </row>
    <row r="171" spans="2:32" ht="12.75" customHeight="1" thickBot="1" x14ac:dyDescent="0.25"/>
    <row r="172" spans="2:32" ht="12.75" customHeight="1" thickBot="1" x14ac:dyDescent="0.25">
      <c r="B172" s="24" t="s">
        <v>8</v>
      </c>
      <c r="D172" s="92">
        <f>D93+1</f>
        <v>3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</row>
    <row r="173" spans="2:32" ht="12.75" customHeight="1" thickBot="1" x14ac:dyDescent="0.25">
      <c r="B173" s="28"/>
      <c r="D173" s="93" t="s">
        <v>6</v>
      </c>
      <c r="E173" s="93"/>
      <c r="F173" s="9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2:32" ht="12.75" customHeight="1" thickBot="1" x14ac:dyDescent="0.25">
      <c r="D174" s="94" t="s">
        <v>7</v>
      </c>
      <c r="E174" s="94"/>
      <c r="F174" s="94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2:32" ht="12.75" customHeight="1" x14ac:dyDescent="0.2">
      <c r="B175" s="112" t="s">
        <v>9</v>
      </c>
      <c r="D175" s="85" t="s">
        <v>0</v>
      </c>
      <c r="E175" s="85" t="s">
        <v>18</v>
      </c>
      <c r="F175" s="115" t="s">
        <v>22</v>
      </c>
      <c r="G175" s="82" t="s">
        <v>19</v>
      </c>
      <c r="H175" s="85" t="s">
        <v>24</v>
      </c>
      <c r="I175" s="45"/>
      <c r="J175" s="80" t="s">
        <v>23</v>
      </c>
      <c r="K175" s="80" t="s">
        <v>25</v>
      </c>
      <c r="L175" s="80" t="s">
        <v>26</v>
      </c>
      <c r="M175" s="80" t="s">
        <v>27</v>
      </c>
      <c r="N175" s="80" t="s">
        <v>28</v>
      </c>
      <c r="O175" s="80" t="s">
        <v>29</v>
      </c>
      <c r="P175" s="49"/>
      <c r="Q175" s="49"/>
      <c r="R175" s="49"/>
      <c r="S175" s="49"/>
      <c r="T175" s="97" t="s">
        <v>21</v>
      </c>
      <c r="U175" s="68"/>
      <c r="V175" s="29" t="str">
        <f t="shared" ref="V175" si="34">IF(OR(TRIM(V173)=0,TRIM(V173)=""),"",IF(IFERROR(TRIM(INDEX(QryItemNamed,MATCH(TRIM(V173),ITEM,0),2)),"")="Y","SPECIAL",LEFT(IFERROR(TRIM(INDEX(ITEM,MATCH(TRIM(V173),ITEM,0))),""),3)))</f>
        <v/>
      </c>
      <c r="W175" s="29"/>
      <c r="X175" s="29"/>
      <c r="Y175" s="29"/>
      <c r="Z175" s="7" t="str">
        <f t="shared" ref="Z175:AD175" si="35">IF(OR(TRIM(Z173)=0,TRIM(Z173)=""),"",IF(IFERROR(TRIM(INDEX(QryItemNamed,MATCH(TRIM(Z173),ITEM,0),2)),"")="Y","SPECIAL",LEFT(IFERROR(TRIM(INDEX(ITEM,MATCH(TRIM(Z173),ITEM,0))),""),3)))</f>
        <v/>
      </c>
      <c r="AA175" s="7" t="str">
        <f t="shared" si="35"/>
        <v/>
      </c>
      <c r="AB175" s="7"/>
      <c r="AC175" s="7" t="str">
        <f t="shared" si="35"/>
        <v/>
      </c>
      <c r="AD175" s="115" t="str">
        <f t="shared" si="35"/>
        <v/>
      </c>
      <c r="AE175" s="118"/>
      <c r="AF175" s="118"/>
    </row>
    <row r="176" spans="2:32" ht="12.75" customHeight="1" x14ac:dyDescent="0.2">
      <c r="B176" s="113"/>
      <c r="D176" s="95"/>
      <c r="E176" s="95"/>
      <c r="F176" s="116"/>
      <c r="G176" s="83"/>
      <c r="H176" s="86"/>
      <c r="I176" s="46"/>
      <c r="J176" s="88"/>
      <c r="K176" s="88"/>
      <c r="L176" s="88"/>
      <c r="M176" s="88"/>
      <c r="N176" s="88"/>
      <c r="O176" s="88"/>
      <c r="P176" s="50"/>
      <c r="Q176" s="50"/>
      <c r="R176" s="50"/>
      <c r="S176" s="50"/>
      <c r="T176" s="98"/>
      <c r="U176" s="69"/>
      <c r="V176" s="81" t="str">
        <f t="shared" ref="V176" si="36">IF(OR(TRIM(V173)=0,TRIM(V173)=""),IF(V174="","",V174),IF(IFERROR(TRIM(INDEX(QryItemNamed,MATCH(TRIM(V173),ITEM,0),2)),"")="Y",TRIM(RIGHT(IFERROR(TRIM(INDEX(QryItemNamed,MATCH(TRIM(V173),ITEM,0),4)),"123456789012"),LEN(IFERROR(TRIM(INDEX(QryItemNamed,MATCH(TRIM(V173),ITEM,0),4)),"123456789012"))-9))&amp;V174,IFERROR(TRIM(INDEX(QryItemNamed,MATCH(TRIM(V173),ITEM,0),4))&amp;V174,"ITEM CODE DOES NOT EXIST IN ITEM MASTER")))</f>
        <v/>
      </c>
      <c r="W176" s="44"/>
      <c r="X176" s="44"/>
      <c r="Y176" s="44"/>
      <c r="Z176" s="80" t="str">
        <f t="shared" ref="Z176:AC176" si="37">IF(OR(TRIM(Z173)=0,TRIM(Z173)=""),IF(Z174="","",Z174),IF(IFERROR(TRIM(INDEX(QryItemNamed,MATCH(TRIM(Z173),ITEM,0),2)),"")="Y",TRIM(RIGHT(IFERROR(TRIM(INDEX(QryItemNamed,MATCH(TRIM(Z173),ITEM,0),4)),"123456789012"),LEN(IFERROR(TRIM(INDEX(QryItemNamed,MATCH(TRIM(Z173),ITEM,0),4)),"123456789012"))-9))&amp;Z174,IFERROR(TRIM(INDEX(QryItemNamed,MATCH(TRIM(Z173),ITEM,0),4))&amp;Z174,"ITEM CODE DOES NOT EXIST IN ITEM MASTER")))</f>
        <v/>
      </c>
      <c r="AA176" s="80" t="str">
        <f t="shared" si="37"/>
        <v/>
      </c>
      <c r="AB176" s="80"/>
      <c r="AC176" s="80" t="str">
        <f t="shared" si="37"/>
        <v/>
      </c>
      <c r="AD176" s="116"/>
      <c r="AE176" s="124"/>
      <c r="AF176" s="125"/>
    </row>
    <row r="177" spans="2:32" ht="12.75" customHeight="1" x14ac:dyDescent="0.2">
      <c r="B177" s="113"/>
      <c r="D177" s="95"/>
      <c r="E177" s="95"/>
      <c r="F177" s="116"/>
      <c r="G177" s="83"/>
      <c r="H177" s="86"/>
      <c r="I177" s="46"/>
      <c r="J177" s="88"/>
      <c r="K177" s="88"/>
      <c r="L177" s="88"/>
      <c r="M177" s="88"/>
      <c r="N177" s="88"/>
      <c r="O177" s="88"/>
      <c r="P177" s="50"/>
      <c r="Q177" s="50"/>
      <c r="R177" s="50"/>
      <c r="S177" s="50"/>
      <c r="T177" s="98"/>
      <c r="U177" s="69"/>
      <c r="V177" s="81"/>
      <c r="W177" s="44"/>
      <c r="X177" s="44"/>
      <c r="Y177" s="44"/>
      <c r="Z177" s="80"/>
      <c r="AA177" s="80"/>
      <c r="AB177" s="80"/>
      <c r="AC177" s="80"/>
      <c r="AD177" s="116"/>
      <c r="AE177" s="124"/>
      <c r="AF177" s="125"/>
    </row>
    <row r="178" spans="2:32" ht="12.75" customHeight="1" x14ac:dyDescent="0.2">
      <c r="B178" s="113"/>
      <c r="D178" s="95"/>
      <c r="E178" s="95"/>
      <c r="F178" s="116"/>
      <c r="G178" s="83"/>
      <c r="H178" s="86"/>
      <c r="I178" s="46"/>
      <c r="J178" s="88"/>
      <c r="K178" s="88"/>
      <c r="L178" s="88"/>
      <c r="M178" s="88"/>
      <c r="N178" s="88"/>
      <c r="O178" s="88"/>
      <c r="P178" s="50"/>
      <c r="Q178" s="50"/>
      <c r="R178" s="50"/>
      <c r="S178" s="50"/>
      <c r="T178" s="98"/>
      <c r="U178" s="69"/>
      <c r="V178" s="81"/>
      <c r="W178" s="44"/>
      <c r="X178" s="44"/>
      <c r="Y178" s="44"/>
      <c r="Z178" s="80"/>
      <c r="AA178" s="80"/>
      <c r="AB178" s="80"/>
      <c r="AC178" s="80"/>
      <c r="AD178" s="116"/>
      <c r="AE178" s="124"/>
      <c r="AF178" s="125"/>
    </row>
    <row r="179" spans="2:32" ht="12.75" customHeight="1" x14ac:dyDescent="0.2">
      <c r="B179" s="113"/>
      <c r="D179" s="95"/>
      <c r="E179" s="95"/>
      <c r="F179" s="116"/>
      <c r="G179" s="83"/>
      <c r="H179" s="86"/>
      <c r="I179" s="46"/>
      <c r="J179" s="88"/>
      <c r="K179" s="88"/>
      <c r="L179" s="88"/>
      <c r="M179" s="88"/>
      <c r="N179" s="88"/>
      <c r="O179" s="88"/>
      <c r="P179" s="50"/>
      <c r="Q179" s="50"/>
      <c r="R179" s="50"/>
      <c r="S179" s="50"/>
      <c r="T179" s="98"/>
      <c r="U179" s="69"/>
      <c r="V179" s="81"/>
      <c r="W179" s="44"/>
      <c r="X179" s="44"/>
      <c r="Y179" s="44"/>
      <c r="Z179" s="80"/>
      <c r="AA179" s="80"/>
      <c r="AB179" s="80"/>
      <c r="AC179" s="80"/>
      <c r="AD179" s="116"/>
      <c r="AE179" s="124"/>
      <c r="AF179" s="125"/>
    </row>
    <row r="180" spans="2:32" ht="12.75" customHeight="1" x14ac:dyDescent="0.2">
      <c r="B180" s="113"/>
      <c r="D180" s="95"/>
      <c r="E180" s="95"/>
      <c r="F180" s="116"/>
      <c r="G180" s="83"/>
      <c r="H180" s="86"/>
      <c r="I180" s="46"/>
      <c r="J180" s="88"/>
      <c r="K180" s="88"/>
      <c r="L180" s="88"/>
      <c r="M180" s="88"/>
      <c r="N180" s="88"/>
      <c r="O180" s="88"/>
      <c r="P180" s="50"/>
      <c r="Q180" s="50"/>
      <c r="R180" s="50"/>
      <c r="S180" s="50"/>
      <c r="T180" s="98"/>
      <c r="U180" s="69"/>
      <c r="V180" s="81"/>
      <c r="W180" s="44"/>
      <c r="X180" s="44"/>
      <c r="Y180" s="44"/>
      <c r="Z180" s="80"/>
      <c r="AA180" s="80"/>
      <c r="AB180" s="80"/>
      <c r="AC180" s="80"/>
      <c r="AD180" s="116"/>
      <c r="AE180" s="124"/>
      <c r="AF180" s="125"/>
    </row>
    <row r="181" spans="2:32" ht="12.75" customHeight="1" x14ac:dyDescent="0.2">
      <c r="B181" s="113"/>
      <c r="D181" s="95"/>
      <c r="E181" s="95"/>
      <c r="F181" s="116"/>
      <c r="G181" s="83"/>
      <c r="H181" s="86"/>
      <c r="I181" s="46"/>
      <c r="J181" s="88"/>
      <c r="K181" s="88"/>
      <c r="L181" s="88"/>
      <c r="M181" s="88"/>
      <c r="N181" s="88"/>
      <c r="O181" s="88"/>
      <c r="P181" s="50"/>
      <c r="Q181" s="50"/>
      <c r="R181" s="50"/>
      <c r="S181" s="50"/>
      <c r="T181" s="98"/>
      <c r="U181" s="69"/>
      <c r="V181" s="81"/>
      <c r="W181" s="44"/>
      <c r="X181" s="44"/>
      <c r="Y181" s="44"/>
      <c r="Z181" s="80"/>
      <c r="AA181" s="80"/>
      <c r="AB181" s="80"/>
      <c r="AC181" s="80"/>
      <c r="AD181" s="116"/>
      <c r="AE181" s="124"/>
      <c r="AF181" s="125"/>
    </row>
    <row r="182" spans="2:32" ht="12.75" customHeight="1" x14ac:dyDescent="0.2">
      <c r="B182" s="113"/>
      <c r="D182" s="95"/>
      <c r="E182" s="95"/>
      <c r="F182" s="116"/>
      <c r="G182" s="83"/>
      <c r="H182" s="86"/>
      <c r="I182" s="46"/>
      <c r="J182" s="88"/>
      <c r="K182" s="88"/>
      <c r="L182" s="88"/>
      <c r="M182" s="88"/>
      <c r="N182" s="88"/>
      <c r="O182" s="88"/>
      <c r="P182" s="50"/>
      <c r="Q182" s="50"/>
      <c r="R182" s="50"/>
      <c r="S182" s="50"/>
      <c r="T182" s="98"/>
      <c r="U182" s="69"/>
      <c r="V182" s="81"/>
      <c r="W182" s="44"/>
      <c r="X182" s="44"/>
      <c r="Y182" s="44"/>
      <c r="Z182" s="80"/>
      <c r="AA182" s="80"/>
      <c r="AB182" s="80"/>
      <c r="AC182" s="80"/>
      <c r="AD182" s="116"/>
      <c r="AE182" s="124"/>
      <c r="AF182" s="125"/>
    </row>
    <row r="183" spans="2:32" ht="12.75" customHeight="1" x14ac:dyDescent="0.2">
      <c r="B183" s="113"/>
      <c r="D183" s="95"/>
      <c r="E183" s="95"/>
      <c r="F183" s="116"/>
      <c r="G183" s="83"/>
      <c r="H183" s="86"/>
      <c r="I183" s="46"/>
      <c r="J183" s="88"/>
      <c r="K183" s="88"/>
      <c r="L183" s="88"/>
      <c r="M183" s="88"/>
      <c r="N183" s="88"/>
      <c r="O183" s="88"/>
      <c r="P183" s="50"/>
      <c r="Q183" s="50"/>
      <c r="R183" s="50"/>
      <c r="S183" s="50"/>
      <c r="T183" s="98"/>
      <c r="U183" s="69"/>
      <c r="V183" s="81"/>
      <c r="W183" s="44"/>
      <c r="X183" s="44"/>
      <c r="Y183" s="44"/>
      <c r="Z183" s="80"/>
      <c r="AA183" s="80"/>
      <c r="AB183" s="80"/>
      <c r="AC183" s="80"/>
      <c r="AD183" s="116"/>
      <c r="AE183" s="124"/>
      <c r="AF183" s="125"/>
    </row>
    <row r="184" spans="2:32" ht="12.75" customHeight="1" x14ac:dyDescent="0.2">
      <c r="B184" s="113"/>
      <c r="D184" s="95"/>
      <c r="E184" s="95"/>
      <c r="F184" s="116"/>
      <c r="G184" s="83"/>
      <c r="H184" s="86"/>
      <c r="I184" s="46"/>
      <c r="J184" s="88"/>
      <c r="K184" s="88"/>
      <c r="L184" s="88"/>
      <c r="M184" s="88"/>
      <c r="N184" s="88"/>
      <c r="O184" s="88"/>
      <c r="P184" s="50"/>
      <c r="Q184" s="50"/>
      <c r="R184" s="50"/>
      <c r="S184" s="50"/>
      <c r="T184" s="98"/>
      <c r="U184" s="69"/>
      <c r="V184" s="81"/>
      <c r="W184" s="44"/>
      <c r="X184" s="44"/>
      <c r="Y184" s="44"/>
      <c r="Z184" s="80"/>
      <c r="AA184" s="80"/>
      <c r="AB184" s="80"/>
      <c r="AC184" s="80"/>
      <c r="AD184" s="116"/>
      <c r="AE184" s="124"/>
      <c r="AF184" s="125"/>
    </row>
    <row r="185" spans="2:32" ht="12.75" customHeight="1" x14ac:dyDescent="0.2">
      <c r="B185" s="113"/>
      <c r="D185" s="95"/>
      <c r="E185" s="95"/>
      <c r="F185" s="116"/>
      <c r="G185" s="83"/>
      <c r="H185" s="86"/>
      <c r="I185" s="46"/>
      <c r="J185" s="88"/>
      <c r="K185" s="88"/>
      <c r="L185" s="88"/>
      <c r="M185" s="88"/>
      <c r="N185" s="88"/>
      <c r="O185" s="88"/>
      <c r="P185" s="50"/>
      <c r="Q185" s="50"/>
      <c r="R185" s="50"/>
      <c r="S185" s="50"/>
      <c r="T185" s="98"/>
      <c r="U185" s="69"/>
      <c r="V185" s="81"/>
      <c r="W185" s="44"/>
      <c r="X185" s="44"/>
      <c r="Y185" s="44"/>
      <c r="Z185" s="80"/>
      <c r="AA185" s="80"/>
      <c r="AB185" s="80"/>
      <c r="AC185" s="80"/>
      <c r="AD185" s="116"/>
      <c r="AE185" s="124"/>
      <c r="AF185" s="125"/>
    </row>
    <row r="186" spans="2:32" ht="12.75" customHeight="1" x14ac:dyDescent="0.2">
      <c r="B186" s="113"/>
      <c r="D186" s="95"/>
      <c r="E186" s="95"/>
      <c r="F186" s="116"/>
      <c r="G186" s="83"/>
      <c r="H186" s="86"/>
      <c r="I186" s="46"/>
      <c r="J186" s="88"/>
      <c r="K186" s="88"/>
      <c r="L186" s="88"/>
      <c r="M186" s="88"/>
      <c r="N186" s="88"/>
      <c r="O186" s="88"/>
      <c r="P186" s="50"/>
      <c r="Q186" s="50"/>
      <c r="R186" s="50"/>
      <c r="S186" s="50"/>
      <c r="T186" s="98"/>
      <c r="U186" s="69"/>
      <c r="V186" s="81"/>
      <c r="W186" s="44"/>
      <c r="X186" s="44"/>
      <c r="Y186" s="44"/>
      <c r="Z186" s="80"/>
      <c r="AA186" s="80"/>
      <c r="AB186" s="80"/>
      <c r="AC186" s="80"/>
      <c r="AD186" s="116"/>
      <c r="AE186" s="124"/>
      <c r="AF186" s="125"/>
    </row>
    <row r="187" spans="2:32" ht="12.75" customHeight="1" x14ac:dyDescent="0.2">
      <c r="B187" s="113"/>
      <c r="D187" s="95"/>
      <c r="E187" s="95"/>
      <c r="F187" s="116"/>
      <c r="G187" s="83"/>
      <c r="H187" s="86"/>
      <c r="I187" s="46"/>
      <c r="J187" s="88"/>
      <c r="K187" s="88"/>
      <c r="L187" s="88"/>
      <c r="M187" s="88"/>
      <c r="N187" s="88"/>
      <c r="O187" s="88"/>
      <c r="P187" s="50"/>
      <c r="Q187" s="50"/>
      <c r="R187" s="50"/>
      <c r="S187" s="50"/>
      <c r="T187" s="98"/>
      <c r="U187" s="69"/>
      <c r="V187" s="81"/>
      <c r="W187" s="44"/>
      <c r="X187" s="44"/>
      <c r="Y187" s="44"/>
      <c r="Z187" s="80"/>
      <c r="AA187" s="80"/>
      <c r="AB187" s="80"/>
      <c r="AC187" s="80"/>
      <c r="AD187" s="116"/>
      <c r="AE187" s="124"/>
      <c r="AF187" s="125"/>
    </row>
    <row r="188" spans="2:32" ht="12.75" customHeight="1" thickBot="1" x14ac:dyDescent="0.25">
      <c r="B188" s="114"/>
      <c r="D188" s="96"/>
      <c r="E188" s="96"/>
      <c r="F188" s="117"/>
      <c r="G188" s="84"/>
      <c r="H188" s="87"/>
      <c r="I188" s="47"/>
      <c r="J188" s="8" t="s">
        <v>31</v>
      </c>
      <c r="K188" s="8" t="s">
        <v>30</v>
      </c>
      <c r="L188" s="8" t="s">
        <v>30</v>
      </c>
      <c r="M188" s="8" t="s">
        <v>30</v>
      </c>
      <c r="N188" s="8" t="s">
        <v>30</v>
      </c>
      <c r="O188" s="8" t="s">
        <v>30</v>
      </c>
      <c r="P188" s="48"/>
      <c r="Q188" s="48"/>
      <c r="R188" s="48"/>
      <c r="S188" s="48"/>
      <c r="T188" s="39" t="s">
        <v>32</v>
      </c>
      <c r="U188" s="66"/>
      <c r="V188" s="30" t="str">
        <f t="shared" ref="V188" si="38">IF(OR(TRIM(V173)=0,TRIM(V173)=""),"",IF(IFERROR(TRIM(INDEX(QryItemNamed,MATCH(TRIM(V173),ITEM,0),3)),"")="LS","",IFERROR(TRIM(INDEX(QryItemNamed,MATCH(TRIM(V173),ITEM,0),3)),"")))</f>
        <v/>
      </c>
      <c r="W188" s="30"/>
      <c r="X188" s="30"/>
      <c r="Y188" s="30"/>
      <c r="Z188" s="8" t="str">
        <f t="shared" ref="Z188:AC188" si="39">IF(OR(TRIM(Z173)=0,TRIM(Z173)=""),"",IF(IFERROR(TRIM(INDEX(QryItemNamed,MATCH(TRIM(Z173),ITEM,0),3)),"")="LS","",IFERROR(TRIM(INDEX(QryItemNamed,MATCH(TRIM(Z173),ITEM,0),3)),"")))</f>
        <v/>
      </c>
      <c r="AA188" s="8" t="str">
        <f t="shared" si="39"/>
        <v/>
      </c>
      <c r="AB188" s="8"/>
      <c r="AC188" s="8" t="str">
        <f t="shared" si="39"/>
        <v/>
      </c>
      <c r="AD188" s="116"/>
      <c r="AE188" s="124"/>
      <c r="AF188" s="125"/>
    </row>
    <row r="189" spans="2:32" ht="12.75" customHeight="1" x14ac:dyDescent="0.2">
      <c r="B189" s="25"/>
      <c r="D189" s="9"/>
      <c r="E189" s="9"/>
      <c r="F189" s="10"/>
      <c r="G189" s="9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2"/>
      <c r="U189" s="70"/>
      <c r="V189" s="11"/>
      <c r="W189" s="11"/>
      <c r="X189" s="11"/>
      <c r="Y189" s="11"/>
      <c r="Z189" s="9"/>
      <c r="AA189" s="9"/>
      <c r="AB189" s="9"/>
      <c r="AC189" s="9"/>
      <c r="AD189" s="116"/>
      <c r="AE189" s="124"/>
      <c r="AF189" s="125"/>
    </row>
    <row r="190" spans="2:32" ht="12.75" customHeight="1" x14ac:dyDescent="0.2">
      <c r="B190" s="26"/>
      <c r="D190" s="12"/>
      <c r="E190" s="12"/>
      <c r="F190" s="13"/>
      <c r="G190" s="12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3"/>
      <c r="U190" s="71"/>
      <c r="V190" s="14"/>
      <c r="W190" s="14"/>
      <c r="X190" s="14"/>
      <c r="Y190" s="14"/>
      <c r="Z190" s="12"/>
      <c r="AA190" s="12"/>
      <c r="AB190" s="12"/>
      <c r="AC190" s="12"/>
      <c r="AD190" s="116"/>
      <c r="AE190" s="124"/>
      <c r="AF190" s="125"/>
    </row>
    <row r="191" spans="2:32" ht="12.75" customHeight="1" x14ac:dyDescent="0.2">
      <c r="B191" s="26"/>
      <c r="D191" s="12"/>
      <c r="E191" s="12"/>
      <c r="F191" s="13"/>
      <c r="G191" s="12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3"/>
      <c r="U191" s="71"/>
      <c r="V191" s="14"/>
      <c r="W191" s="14"/>
      <c r="X191" s="14"/>
      <c r="Y191" s="14"/>
      <c r="Z191" s="12"/>
      <c r="AA191" s="12"/>
      <c r="AB191" s="12"/>
      <c r="AC191" s="12"/>
      <c r="AD191" s="116"/>
      <c r="AE191" s="124"/>
      <c r="AF191" s="125"/>
    </row>
    <row r="192" spans="2:32" ht="12.75" customHeight="1" x14ac:dyDescent="0.2">
      <c r="B192" s="26"/>
      <c r="D192" s="12"/>
      <c r="E192" s="12"/>
      <c r="F192" s="13"/>
      <c r="G192" s="12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3"/>
      <c r="U192" s="71"/>
      <c r="V192" s="14"/>
      <c r="W192" s="14"/>
      <c r="X192" s="14"/>
      <c r="Y192" s="14"/>
      <c r="Z192" s="12"/>
      <c r="AA192" s="12"/>
      <c r="AB192" s="12"/>
      <c r="AC192" s="12"/>
      <c r="AD192" s="116"/>
      <c r="AE192" s="124"/>
      <c r="AF192" s="125"/>
    </row>
    <row r="193" spans="2:32" ht="12.75" customHeight="1" x14ac:dyDescent="0.2">
      <c r="B193" s="26"/>
      <c r="D193" s="12"/>
      <c r="E193" s="12"/>
      <c r="F193" s="13"/>
      <c r="G193" s="12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3"/>
      <c r="U193" s="71"/>
      <c r="V193" s="14"/>
      <c r="W193" s="14"/>
      <c r="X193" s="14"/>
      <c r="Y193" s="14"/>
      <c r="Z193" s="12"/>
      <c r="AA193" s="12"/>
      <c r="AB193" s="12"/>
      <c r="AC193" s="12"/>
      <c r="AD193" s="116"/>
      <c r="AE193" s="124"/>
      <c r="AF193" s="125"/>
    </row>
    <row r="194" spans="2:32" ht="12.75" customHeight="1" x14ac:dyDescent="0.2">
      <c r="B194" s="26"/>
      <c r="D194" s="12"/>
      <c r="E194" s="12"/>
      <c r="F194" s="13"/>
      <c r="G194" s="12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3"/>
      <c r="U194" s="71"/>
      <c r="V194" s="14"/>
      <c r="W194" s="14"/>
      <c r="X194" s="14"/>
      <c r="Y194" s="14"/>
      <c r="Z194" s="12"/>
      <c r="AA194" s="12"/>
      <c r="AB194" s="12"/>
      <c r="AC194" s="12"/>
      <c r="AD194" s="116"/>
      <c r="AE194" s="124"/>
      <c r="AF194" s="125"/>
    </row>
    <row r="195" spans="2:32" ht="12.75" customHeight="1" x14ac:dyDescent="0.2">
      <c r="B195" s="26"/>
      <c r="D195" s="12"/>
      <c r="E195" s="12"/>
      <c r="F195" s="13"/>
      <c r="G195" s="12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3"/>
      <c r="U195" s="71"/>
      <c r="V195" s="14"/>
      <c r="W195" s="14"/>
      <c r="X195" s="14"/>
      <c r="Y195" s="14"/>
      <c r="Z195" s="12"/>
      <c r="AA195" s="12"/>
      <c r="AB195" s="12"/>
      <c r="AC195" s="12"/>
      <c r="AD195" s="116"/>
      <c r="AE195" s="124"/>
      <c r="AF195" s="125"/>
    </row>
    <row r="196" spans="2:32" ht="12.75" customHeight="1" x14ac:dyDescent="0.2">
      <c r="B196" s="26"/>
      <c r="D196" s="12"/>
      <c r="E196" s="12"/>
      <c r="F196" s="13"/>
      <c r="G196" s="12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3"/>
      <c r="U196" s="71"/>
      <c r="V196" s="14"/>
      <c r="W196" s="14"/>
      <c r="X196" s="14"/>
      <c r="Y196" s="14"/>
      <c r="Z196" s="12"/>
      <c r="AA196" s="12"/>
      <c r="AB196" s="12"/>
      <c r="AC196" s="12"/>
      <c r="AD196" s="116"/>
      <c r="AE196" s="124"/>
      <c r="AF196" s="125"/>
    </row>
    <row r="197" spans="2:32" ht="12.75" customHeight="1" x14ac:dyDescent="0.2">
      <c r="B197" s="26"/>
      <c r="D197" s="12"/>
      <c r="E197" s="12"/>
      <c r="F197" s="13"/>
      <c r="G197" s="12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3"/>
      <c r="U197" s="71"/>
      <c r="V197" s="14"/>
      <c r="W197" s="14"/>
      <c r="X197" s="14"/>
      <c r="Y197" s="14"/>
      <c r="Z197" s="12"/>
      <c r="AA197" s="12"/>
      <c r="AB197" s="12"/>
      <c r="AC197" s="12"/>
      <c r="AD197" s="116"/>
      <c r="AE197" s="124"/>
      <c r="AF197" s="125"/>
    </row>
    <row r="198" spans="2:32" ht="12.75" customHeight="1" x14ac:dyDescent="0.2">
      <c r="B198" s="26"/>
      <c r="D198" s="12"/>
      <c r="E198" s="12"/>
      <c r="F198" s="13"/>
      <c r="G198" s="12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3"/>
      <c r="U198" s="71"/>
      <c r="V198" s="14"/>
      <c r="W198" s="14"/>
      <c r="X198" s="14"/>
      <c r="Y198" s="14"/>
      <c r="Z198" s="12"/>
      <c r="AA198" s="12"/>
      <c r="AB198" s="12"/>
      <c r="AC198" s="12"/>
      <c r="AD198" s="116"/>
      <c r="AE198" s="124"/>
      <c r="AF198" s="125"/>
    </row>
    <row r="199" spans="2:32" ht="12.75" customHeight="1" x14ac:dyDescent="0.2">
      <c r="B199" s="26"/>
      <c r="D199" s="12"/>
      <c r="E199" s="12"/>
      <c r="F199" s="13"/>
      <c r="G199" s="12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3"/>
      <c r="U199" s="71"/>
      <c r="V199" s="14"/>
      <c r="W199" s="14"/>
      <c r="X199" s="14"/>
      <c r="Y199" s="14"/>
      <c r="Z199" s="12"/>
      <c r="AA199" s="12"/>
      <c r="AB199" s="12"/>
      <c r="AC199" s="12"/>
      <c r="AD199" s="116"/>
      <c r="AE199" s="124"/>
      <c r="AF199" s="125"/>
    </row>
    <row r="200" spans="2:32" ht="12.75" customHeight="1" x14ac:dyDescent="0.2">
      <c r="B200" s="26"/>
      <c r="D200" s="12"/>
      <c r="E200" s="12"/>
      <c r="F200" s="13"/>
      <c r="G200" s="12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3"/>
      <c r="U200" s="71"/>
      <c r="V200" s="14"/>
      <c r="W200" s="14"/>
      <c r="X200" s="14"/>
      <c r="Y200" s="14"/>
      <c r="Z200" s="12"/>
      <c r="AA200" s="12"/>
      <c r="AB200" s="12"/>
      <c r="AC200" s="12"/>
      <c r="AD200" s="116"/>
      <c r="AE200" s="124"/>
      <c r="AF200" s="125"/>
    </row>
    <row r="201" spans="2:32" ht="12.75" customHeight="1" x14ac:dyDescent="0.2">
      <c r="B201" s="26"/>
      <c r="D201" s="12"/>
      <c r="E201" s="12"/>
      <c r="F201" s="13"/>
      <c r="G201" s="12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3"/>
      <c r="U201" s="71"/>
      <c r="V201" s="14"/>
      <c r="W201" s="14"/>
      <c r="X201" s="14"/>
      <c r="Y201" s="14"/>
      <c r="Z201" s="12"/>
      <c r="AA201" s="12"/>
      <c r="AB201" s="12"/>
      <c r="AC201" s="12"/>
      <c r="AD201" s="116"/>
      <c r="AE201" s="124"/>
      <c r="AF201" s="125"/>
    </row>
    <row r="202" spans="2:32" ht="12.75" customHeight="1" x14ac:dyDescent="0.2">
      <c r="B202" s="26"/>
      <c r="D202" s="12"/>
      <c r="E202" s="12"/>
      <c r="F202" s="13"/>
      <c r="G202" s="12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3"/>
      <c r="U202" s="71"/>
      <c r="V202" s="14"/>
      <c r="W202" s="14"/>
      <c r="X202" s="14"/>
      <c r="Y202" s="14"/>
      <c r="Z202" s="12"/>
      <c r="AA202" s="12"/>
      <c r="AB202" s="12"/>
      <c r="AC202" s="12"/>
      <c r="AD202" s="116"/>
      <c r="AE202" s="124"/>
      <c r="AF202" s="125"/>
    </row>
    <row r="203" spans="2:32" ht="12.75" customHeight="1" x14ac:dyDescent="0.2">
      <c r="B203" s="26"/>
      <c r="D203" s="12"/>
      <c r="E203" s="12"/>
      <c r="F203" s="13"/>
      <c r="G203" s="12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3"/>
      <c r="U203" s="71"/>
      <c r="V203" s="14"/>
      <c r="W203" s="14"/>
      <c r="X203" s="14"/>
      <c r="Y203" s="14"/>
      <c r="Z203" s="12"/>
      <c r="AA203" s="12"/>
      <c r="AB203" s="12"/>
      <c r="AC203" s="12"/>
      <c r="AD203" s="116"/>
      <c r="AE203" s="124"/>
      <c r="AF203" s="125"/>
    </row>
    <row r="204" spans="2:32" ht="12.75" customHeight="1" x14ac:dyDescent="0.2">
      <c r="B204" s="26"/>
      <c r="D204" s="12"/>
      <c r="E204" s="12"/>
      <c r="F204" s="13"/>
      <c r="G204" s="12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3"/>
      <c r="U204" s="71"/>
      <c r="V204" s="14"/>
      <c r="W204" s="14"/>
      <c r="X204" s="14"/>
      <c r="Y204" s="14"/>
      <c r="Z204" s="12"/>
      <c r="AA204" s="12"/>
      <c r="AB204" s="12"/>
      <c r="AC204" s="12"/>
      <c r="AD204" s="116"/>
      <c r="AE204" s="124"/>
      <c r="AF204" s="125"/>
    </row>
    <row r="205" spans="2:32" ht="12.75" customHeight="1" x14ac:dyDescent="0.2">
      <c r="B205" s="26"/>
      <c r="D205" s="12"/>
      <c r="E205" s="12"/>
      <c r="F205" s="13"/>
      <c r="G205" s="12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3"/>
      <c r="U205" s="71"/>
      <c r="V205" s="14"/>
      <c r="W205" s="14"/>
      <c r="X205" s="14"/>
      <c r="Y205" s="14"/>
      <c r="Z205" s="12"/>
      <c r="AA205" s="12"/>
      <c r="AB205" s="12"/>
      <c r="AC205" s="12"/>
      <c r="AD205" s="116"/>
      <c r="AE205" s="124"/>
      <c r="AF205" s="125"/>
    </row>
    <row r="206" spans="2:32" ht="12.75" customHeight="1" x14ac:dyDescent="0.2">
      <c r="B206" s="26"/>
      <c r="D206" s="12"/>
      <c r="E206" s="12"/>
      <c r="F206" s="13"/>
      <c r="G206" s="12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3"/>
      <c r="U206" s="71"/>
      <c r="V206" s="14"/>
      <c r="W206" s="14"/>
      <c r="X206" s="14"/>
      <c r="Y206" s="14"/>
      <c r="Z206" s="12"/>
      <c r="AA206" s="12"/>
      <c r="AB206" s="12"/>
      <c r="AC206" s="12"/>
      <c r="AD206" s="116"/>
      <c r="AE206" s="124"/>
      <c r="AF206" s="125"/>
    </row>
    <row r="207" spans="2:32" ht="12.75" customHeight="1" x14ac:dyDescent="0.2">
      <c r="B207" s="26"/>
      <c r="D207" s="12"/>
      <c r="E207" s="12"/>
      <c r="F207" s="13"/>
      <c r="G207" s="12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3"/>
      <c r="U207" s="71"/>
      <c r="V207" s="14"/>
      <c r="W207" s="14"/>
      <c r="X207" s="14"/>
      <c r="Y207" s="14"/>
      <c r="Z207" s="12"/>
      <c r="AA207" s="12"/>
      <c r="AB207" s="12"/>
      <c r="AC207" s="12"/>
      <c r="AD207" s="116"/>
      <c r="AE207" s="124"/>
      <c r="AF207" s="125"/>
    </row>
    <row r="208" spans="2:32" ht="12.75" customHeight="1" x14ac:dyDescent="0.2">
      <c r="B208" s="26"/>
      <c r="D208" s="12"/>
      <c r="E208" s="12"/>
      <c r="F208" s="13"/>
      <c r="G208" s="12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3"/>
      <c r="U208" s="71"/>
      <c r="V208" s="14"/>
      <c r="W208" s="14"/>
      <c r="X208" s="14"/>
      <c r="Y208" s="14"/>
      <c r="Z208" s="12"/>
      <c r="AA208" s="12"/>
      <c r="AB208" s="12"/>
      <c r="AC208" s="12"/>
      <c r="AD208" s="116"/>
      <c r="AE208" s="124"/>
      <c r="AF208" s="125"/>
    </row>
    <row r="209" spans="2:32" ht="12.75" customHeight="1" x14ac:dyDescent="0.2">
      <c r="B209" s="26"/>
      <c r="D209" s="12"/>
      <c r="E209" s="12"/>
      <c r="F209" s="13"/>
      <c r="G209" s="12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3"/>
      <c r="U209" s="71"/>
      <c r="V209" s="14"/>
      <c r="W209" s="14"/>
      <c r="X209" s="14"/>
      <c r="Y209" s="14"/>
      <c r="Z209" s="12"/>
      <c r="AA209" s="12"/>
      <c r="AB209" s="12"/>
      <c r="AC209" s="12"/>
      <c r="AD209" s="116"/>
      <c r="AE209" s="124"/>
      <c r="AF209" s="125"/>
    </row>
    <row r="210" spans="2:32" ht="12.75" customHeight="1" x14ac:dyDescent="0.2">
      <c r="B210" s="26"/>
      <c r="D210" s="12"/>
      <c r="E210" s="12"/>
      <c r="F210" s="13"/>
      <c r="G210" s="12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3"/>
      <c r="U210" s="71"/>
      <c r="V210" s="14"/>
      <c r="W210" s="14"/>
      <c r="X210" s="14"/>
      <c r="Y210" s="14"/>
      <c r="Z210" s="12"/>
      <c r="AA210" s="12"/>
      <c r="AB210" s="12"/>
      <c r="AC210" s="12"/>
      <c r="AD210" s="116"/>
      <c r="AE210" s="124"/>
      <c r="AF210" s="125"/>
    </row>
    <row r="211" spans="2:32" ht="12.75" customHeight="1" x14ac:dyDescent="0.2">
      <c r="B211" s="26"/>
      <c r="D211" s="12"/>
      <c r="E211" s="12"/>
      <c r="F211" s="13"/>
      <c r="G211" s="12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3"/>
      <c r="U211" s="71"/>
      <c r="V211" s="14"/>
      <c r="W211" s="14"/>
      <c r="X211" s="14"/>
      <c r="Y211" s="14"/>
      <c r="Z211" s="12"/>
      <c r="AA211" s="12"/>
      <c r="AB211" s="12"/>
      <c r="AC211" s="12"/>
      <c r="AD211" s="116"/>
      <c r="AE211" s="124"/>
      <c r="AF211" s="125"/>
    </row>
    <row r="212" spans="2:32" ht="12.75" customHeight="1" x14ac:dyDescent="0.2">
      <c r="B212" s="26"/>
      <c r="D212" s="12"/>
      <c r="E212" s="12"/>
      <c r="F212" s="13"/>
      <c r="G212" s="12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3"/>
      <c r="U212" s="71"/>
      <c r="V212" s="14"/>
      <c r="W212" s="14"/>
      <c r="X212" s="14"/>
      <c r="Y212" s="14"/>
      <c r="Z212" s="12"/>
      <c r="AA212" s="12"/>
      <c r="AB212" s="12"/>
      <c r="AC212" s="12"/>
      <c r="AD212" s="116"/>
      <c r="AE212" s="124"/>
      <c r="AF212" s="125"/>
    </row>
    <row r="213" spans="2:32" ht="12.75" customHeight="1" x14ac:dyDescent="0.2">
      <c r="B213" s="26"/>
      <c r="D213" s="12"/>
      <c r="E213" s="12"/>
      <c r="F213" s="13"/>
      <c r="G213" s="12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3"/>
      <c r="U213" s="71"/>
      <c r="V213" s="14"/>
      <c r="W213" s="14"/>
      <c r="X213" s="14"/>
      <c r="Y213" s="14"/>
      <c r="Z213" s="12"/>
      <c r="AA213" s="12"/>
      <c r="AB213" s="12"/>
      <c r="AC213" s="12"/>
      <c r="AD213" s="116"/>
      <c r="AE213" s="124"/>
      <c r="AF213" s="125"/>
    </row>
    <row r="214" spans="2:32" ht="12.75" customHeight="1" x14ac:dyDescent="0.2">
      <c r="B214" s="26"/>
      <c r="D214" s="12"/>
      <c r="E214" s="12"/>
      <c r="F214" s="13"/>
      <c r="G214" s="12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3"/>
      <c r="U214" s="71"/>
      <c r="V214" s="14"/>
      <c r="W214" s="14"/>
      <c r="X214" s="14"/>
      <c r="Y214" s="14"/>
      <c r="Z214" s="12"/>
      <c r="AA214" s="12"/>
      <c r="AB214" s="12"/>
      <c r="AC214" s="12"/>
      <c r="AD214" s="116"/>
      <c r="AE214" s="124"/>
      <c r="AF214" s="125"/>
    </row>
    <row r="215" spans="2:32" ht="12.75" customHeight="1" x14ac:dyDescent="0.2">
      <c r="B215" s="26"/>
      <c r="D215" s="12"/>
      <c r="E215" s="12"/>
      <c r="F215" s="13"/>
      <c r="G215" s="12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3"/>
      <c r="U215" s="71"/>
      <c r="V215" s="14"/>
      <c r="W215" s="14"/>
      <c r="X215" s="14"/>
      <c r="Y215" s="14"/>
      <c r="Z215" s="12"/>
      <c r="AA215" s="12"/>
      <c r="AB215" s="12"/>
      <c r="AC215" s="12"/>
      <c r="AD215" s="116"/>
      <c r="AE215" s="124"/>
      <c r="AF215" s="125"/>
    </row>
    <row r="216" spans="2:32" ht="12.75" customHeight="1" x14ac:dyDescent="0.2">
      <c r="B216" s="26"/>
      <c r="D216" s="12"/>
      <c r="E216" s="12"/>
      <c r="F216" s="13"/>
      <c r="G216" s="12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3"/>
      <c r="U216" s="71"/>
      <c r="V216" s="14"/>
      <c r="W216" s="14"/>
      <c r="X216" s="14"/>
      <c r="Y216" s="14"/>
      <c r="Z216" s="12"/>
      <c r="AA216" s="12"/>
      <c r="AB216" s="12"/>
      <c r="AC216" s="12"/>
      <c r="AD216" s="116"/>
      <c r="AE216" s="124"/>
      <c r="AF216" s="125"/>
    </row>
    <row r="217" spans="2:32" ht="12.75" customHeight="1" x14ac:dyDescent="0.2">
      <c r="B217" s="26"/>
      <c r="D217" s="12"/>
      <c r="E217" s="12"/>
      <c r="F217" s="13"/>
      <c r="G217" s="12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3"/>
      <c r="U217" s="71"/>
      <c r="V217" s="14"/>
      <c r="W217" s="14"/>
      <c r="X217" s="14"/>
      <c r="Y217" s="14"/>
      <c r="Z217" s="12"/>
      <c r="AA217" s="12"/>
      <c r="AB217" s="12"/>
      <c r="AC217" s="12"/>
      <c r="AD217" s="116"/>
      <c r="AE217" s="124"/>
      <c r="AF217" s="125"/>
    </row>
    <row r="218" spans="2:32" ht="12.75" customHeight="1" x14ac:dyDescent="0.2">
      <c r="B218" s="26"/>
      <c r="D218" s="12"/>
      <c r="E218" s="12"/>
      <c r="F218" s="13"/>
      <c r="G218" s="12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3"/>
      <c r="U218" s="71"/>
      <c r="V218" s="14"/>
      <c r="W218" s="14"/>
      <c r="X218" s="14"/>
      <c r="Y218" s="14"/>
      <c r="Z218" s="12"/>
      <c r="AA218" s="12"/>
      <c r="AB218" s="12"/>
      <c r="AC218" s="12"/>
      <c r="AD218" s="116"/>
      <c r="AE218" s="124"/>
      <c r="AF218" s="125"/>
    </row>
    <row r="219" spans="2:32" ht="12.75" customHeight="1" x14ac:dyDescent="0.2">
      <c r="B219" s="26"/>
      <c r="D219" s="12"/>
      <c r="E219" s="12"/>
      <c r="F219" s="13"/>
      <c r="G219" s="12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3"/>
      <c r="U219" s="71"/>
      <c r="V219" s="14"/>
      <c r="W219" s="14"/>
      <c r="X219" s="14"/>
      <c r="Y219" s="14"/>
      <c r="Z219" s="12"/>
      <c r="AA219" s="12"/>
      <c r="AB219" s="12"/>
      <c r="AC219" s="12"/>
      <c r="AD219" s="116"/>
      <c r="AE219" s="124"/>
      <c r="AF219" s="125"/>
    </row>
    <row r="220" spans="2:32" ht="12.75" customHeight="1" x14ac:dyDescent="0.2">
      <c r="B220" s="26"/>
      <c r="D220" s="12"/>
      <c r="E220" s="12"/>
      <c r="F220" s="13"/>
      <c r="G220" s="12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3"/>
      <c r="U220" s="71"/>
      <c r="V220" s="14"/>
      <c r="W220" s="14"/>
      <c r="X220" s="14"/>
      <c r="Y220" s="14"/>
      <c r="Z220" s="12"/>
      <c r="AA220" s="12"/>
      <c r="AB220" s="12"/>
      <c r="AC220" s="12"/>
      <c r="AD220" s="116"/>
      <c r="AE220" s="124"/>
      <c r="AF220" s="125"/>
    </row>
    <row r="221" spans="2:32" ht="12.75" customHeight="1" x14ac:dyDescent="0.2">
      <c r="B221" s="26"/>
      <c r="D221" s="12"/>
      <c r="E221" s="12"/>
      <c r="F221" s="13"/>
      <c r="G221" s="12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3"/>
      <c r="U221" s="71"/>
      <c r="V221" s="14"/>
      <c r="W221" s="14"/>
      <c r="X221" s="14"/>
      <c r="Y221" s="14"/>
      <c r="Z221" s="12"/>
      <c r="AA221" s="12"/>
      <c r="AB221" s="12"/>
      <c r="AC221" s="12"/>
      <c r="AD221" s="116"/>
      <c r="AE221" s="124"/>
      <c r="AF221" s="125"/>
    </row>
    <row r="222" spans="2:32" ht="12.75" customHeight="1" x14ac:dyDescent="0.2">
      <c r="B222" s="26"/>
      <c r="D222" s="12"/>
      <c r="E222" s="12"/>
      <c r="F222" s="13"/>
      <c r="G222" s="12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3"/>
      <c r="U222" s="71"/>
      <c r="V222" s="14"/>
      <c r="W222" s="14"/>
      <c r="X222" s="14"/>
      <c r="Y222" s="14"/>
      <c r="Z222" s="12"/>
      <c r="AA222" s="12"/>
      <c r="AB222" s="12"/>
      <c r="AC222" s="12"/>
      <c r="AD222" s="116"/>
      <c r="AE222" s="124"/>
      <c r="AF222" s="125"/>
    </row>
    <row r="223" spans="2:32" ht="12.75" customHeight="1" x14ac:dyDescent="0.2">
      <c r="B223" s="26"/>
      <c r="D223" s="12"/>
      <c r="E223" s="12"/>
      <c r="F223" s="13"/>
      <c r="G223" s="12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3"/>
      <c r="U223" s="71"/>
      <c r="V223" s="14"/>
      <c r="W223" s="14"/>
      <c r="X223" s="14"/>
      <c r="Y223" s="14"/>
      <c r="Z223" s="12"/>
      <c r="AA223" s="12"/>
      <c r="AB223" s="12"/>
      <c r="AC223" s="12"/>
      <c r="AD223" s="116"/>
      <c r="AE223" s="124"/>
      <c r="AF223" s="125"/>
    </row>
    <row r="224" spans="2:32" ht="12.75" customHeight="1" x14ac:dyDescent="0.2">
      <c r="B224" s="26"/>
      <c r="D224" s="12"/>
      <c r="E224" s="12"/>
      <c r="F224" s="13"/>
      <c r="G224" s="12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3"/>
      <c r="U224" s="71"/>
      <c r="V224" s="14"/>
      <c r="W224" s="14"/>
      <c r="X224" s="14"/>
      <c r="Y224" s="14"/>
      <c r="Z224" s="12"/>
      <c r="AA224" s="12"/>
      <c r="AB224" s="12"/>
      <c r="AC224" s="12"/>
      <c r="AD224" s="116"/>
      <c r="AE224" s="124"/>
      <c r="AF224" s="125"/>
    </row>
    <row r="225" spans="2:32" ht="12.75" customHeight="1" x14ac:dyDescent="0.2">
      <c r="B225" s="26"/>
      <c r="D225" s="12"/>
      <c r="E225" s="12"/>
      <c r="F225" s="13"/>
      <c r="G225" s="12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3"/>
      <c r="U225" s="71"/>
      <c r="V225" s="14"/>
      <c r="W225" s="14"/>
      <c r="X225" s="14"/>
      <c r="Y225" s="14"/>
      <c r="Z225" s="12"/>
      <c r="AA225" s="12"/>
      <c r="AB225" s="12"/>
      <c r="AC225" s="12"/>
      <c r="AD225" s="116"/>
      <c r="AE225" s="124"/>
      <c r="AF225" s="125"/>
    </row>
    <row r="226" spans="2:32" ht="12.75" customHeight="1" x14ac:dyDescent="0.2">
      <c r="B226" s="26"/>
      <c r="D226" s="12"/>
      <c r="E226" s="12"/>
      <c r="F226" s="13"/>
      <c r="G226" s="12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3"/>
      <c r="U226" s="71"/>
      <c r="V226" s="14"/>
      <c r="W226" s="14"/>
      <c r="X226" s="14"/>
      <c r="Y226" s="14"/>
      <c r="Z226" s="12"/>
      <c r="AA226" s="12"/>
      <c r="AB226" s="12"/>
      <c r="AC226" s="12"/>
      <c r="AD226" s="116"/>
      <c r="AE226" s="124"/>
      <c r="AF226" s="125"/>
    </row>
    <row r="227" spans="2:32" ht="12.75" customHeight="1" x14ac:dyDescent="0.2">
      <c r="B227" s="26"/>
      <c r="D227" s="12"/>
      <c r="E227" s="12"/>
      <c r="F227" s="13"/>
      <c r="G227" s="12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3"/>
      <c r="U227" s="71"/>
      <c r="V227" s="14"/>
      <c r="W227" s="14"/>
      <c r="X227" s="14"/>
      <c r="Y227" s="14"/>
      <c r="Z227" s="12"/>
      <c r="AA227" s="12"/>
      <c r="AB227" s="12"/>
      <c r="AC227" s="12"/>
      <c r="AD227" s="116"/>
      <c r="AE227" s="124"/>
      <c r="AF227" s="125"/>
    </row>
    <row r="228" spans="2:32" ht="12.75" customHeight="1" x14ac:dyDescent="0.2">
      <c r="B228" s="26"/>
      <c r="D228" s="12"/>
      <c r="E228" s="12"/>
      <c r="F228" s="13"/>
      <c r="G228" s="12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3"/>
      <c r="U228" s="71"/>
      <c r="V228" s="14"/>
      <c r="W228" s="14"/>
      <c r="X228" s="14"/>
      <c r="Y228" s="14"/>
      <c r="Z228" s="12"/>
      <c r="AA228" s="12"/>
      <c r="AB228" s="12"/>
      <c r="AC228" s="12"/>
      <c r="AD228" s="116"/>
      <c r="AE228" s="124"/>
      <c r="AF228" s="125"/>
    </row>
    <row r="229" spans="2:32" ht="12.75" customHeight="1" x14ac:dyDescent="0.2">
      <c r="B229" s="26"/>
      <c r="D229" s="12"/>
      <c r="E229" s="12"/>
      <c r="F229" s="13"/>
      <c r="G229" s="12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3"/>
      <c r="U229" s="71"/>
      <c r="V229" s="14"/>
      <c r="W229" s="14"/>
      <c r="X229" s="14"/>
      <c r="Y229" s="14"/>
      <c r="Z229" s="12"/>
      <c r="AA229" s="12"/>
      <c r="AB229" s="12"/>
      <c r="AC229" s="12"/>
      <c r="AD229" s="116"/>
      <c r="AE229" s="124"/>
      <c r="AF229" s="125"/>
    </row>
    <row r="230" spans="2:32" ht="12.75" customHeight="1" x14ac:dyDescent="0.2">
      <c r="B230" s="26"/>
      <c r="D230" s="12"/>
      <c r="E230" s="12"/>
      <c r="F230" s="13"/>
      <c r="G230" s="12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3"/>
      <c r="U230" s="71"/>
      <c r="V230" s="14"/>
      <c r="W230" s="14"/>
      <c r="X230" s="14"/>
      <c r="Y230" s="14"/>
      <c r="Z230" s="12"/>
      <c r="AA230" s="12"/>
      <c r="AB230" s="12"/>
      <c r="AC230" s="12"/>
      <c r="AD230" s="116"/>
      <c r="AE230" s="124"/>
      <c r="AF230" s="125"/>
    </row>
    <row r="231" spans="2:32" ht="12.75" customHeight="1" x14ac:dyDescent="0.2">
      <c r="B231" s="26"/>
      <c r="D231" s="12"/>
      <c r="E231" s="12"/>
      <c r="F231" s="13"/>
      <c r="G231" s="12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3"/>
      <c r="U231" s="71"/>
      <c r="V231" s="14"/>
      <c r="W231" s="14"/>
      <c r="X231" s="14"/>
      <c r="Y231" s="14"/>
      <c r="Z231" s="12"/>
      <c r="AA231" s="12"/>
      <c r="AB231" s="12"/>
      <c r="AC231" s="12"/>
      <c r="AD231" s="116"/>
      <c r="AE231" s="124"/>
      <c r="AF231" s="125"/>
    </row>
    <row r="232" spans="2:32" ht="12.75" customHeight="1" x14ac:dyDescent="0.2">
      <c r="B232" s="26"/>
      <c r="D232" s="12"/>
      <c r="E232" s="12"/>
      <c r="F232" s="13"/>
      <c r="G232" s="12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3"/>
      <c r="U232" s="71"/>
      <c r="V232" s="14"/>
      <c r="W232" s="14"/>
      <c r="X232" s="14"/>
      <c r="Y232" s="14"/>
      <c r="Z232" s="12"/>
      <c r="AA232" s="12"/>
      <c r="AB232" s="12"/>
      <c r="AC232" s="12"/>
      <c r="AD232" s="116"/>
      <c r="AE232" s="124"/>
      <c r="AF232" s="125"/>
    </row>
    <row r="233" spans="2:32" ht="12.75" customHeight="1" x14ac:dyDescent="0.2">
      <c r="B233" s="26"/>
      <c r="D233" s="12"/>
      <c r="E233" s="12"/>
      <c r="F233" s="13"/>
      <c r="G233" s="12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3"/>
      <c r="U233" s="71"/>
      <c r="V233" s="14"/>
      <c r="W233" s="14"/>
      <c r="X233" s="14"/>
      <c r="Y233" s="14"/>
      <c r="Z233" s="12"/>
      <c r="AA233" s="12"/>
      <c r="AB233" s="12"/>
      <c r="AC233" s="12"/>
      <c r="AD233" s="116"/>
      <c r="AE233" s="124"/>
      <c r="AF233" s="125"/>
    </row>
    <row r="234" spans="2:32" ht="12.75" customHeight="1" x14ac:dyDescent="0.2">
      <c r="B234" s="26"/>
      <c r="D234" s="12"/>
      <c r="E234" s="12"/>
      <c r="F234" s="13"/>
      <c r="G234" s="12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3"/>
      <c r="U234" s="71"/>
      <c r="V234" s="14"/>
      <c r="W234" s="14"/>
      <c r="X234" s="14"/>
      <c r="Y234" s="14"/>
      <c r="Z234" s="12"/>
      <c r="AA234" s="12"/>
      <c r="AB234" s="12"/>
      <c r="AC234" s="12"/>
      <c r="AD234" s="116"/>
      <c r="AE234" s="124"/>
      <c r="AF234" s="125"/>
    </row>
    <row r="235" spans="2:32" ht="12.75" customHeight="1" x14ac:dyDescent="0.2">
      <c r="B235" s="26"/>
      <c r="D235" s="12"/>
      <c r="E235" s="12"/>
      <c r="F235" s="13"/>
      <c r="G235" s="12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3"/>
      <c r="U235" s="71"/>
      <c r="V235" s="14"/>
      <c r="W235" s="14"/>
      <c r="X235" s="14"/>
      <c r="Y235" s="14"/>
      <c r="Z235" s="12"/>
      <c r="AA235" s="12"/>
      <c r="AB235" s="12"/>
      <c r="AC235" s="12"/>
      <c r="AD235" s="116"/>
      <c r="AE235" s="124"/>
      <c r="AF235" s="125"/>
    </row>
    <row r="236" spans="2:32" ht="12.75" customHeight="1" x14ac:dyDescent="0.2">
      <c r="B236" s="26"/>
      <c r="D236" s="12"/>
      <c r="E236" s="12"/>
      <c r="F236" s="13"/>
      <c r="G236" s="12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3"/>
      <c r="U236" s="71"/>
      <c r="V236" s="14"/>
      <c r="W236" s="14"/>
      <c r="X236" s="14"/>
      <c r="Y236" s="14"/>
      <c r="Z236" s="12"/>
      <c r="AA236" s="12"/>
      <c r="AB236" s="12"/>
      <c r="AC236" s="12"/>
      <c r="AD236" s="116"/>
      <c r="AE236" s="124"/>
      <c r="AF236" s="125"/>
    </row>
    <row r="237" spans="2:32" ht="12.75" customHeight="1" x14ac:dyDescent="0.2">
      <c r="B237" s="26"/>
      <c r="D237" s="12"/>
      <c r="E237" s="12"/>
      <c r="F237" s="13"/>
      <c r="G237" s="12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3"/>
      <c r="U237" s="71"/>
      <c r="V237" s="14"/>
      <c r="W237" s="14"/>
      <c r="X237" s="14"/>
      <c r="Y237" s="14"/>
      <c r="Z237" s="12"/>
      <c r="AA237" s="12"/>
      <c r="AB237" s="12"/>
      <c r="AC237" s="12"/>
      <c r="AD237" s="116"/>
      <c r="AE237" s="124"/>
      <c r="AF237" s="125"/>
    </row>
    <row r="238" spans="2:32" ht="12.75" customHeight="1" x14ac:dyDescent="0.2">
      <c r="B238" s="26"/>
      <c r="D238" s="12"/>
      <c r="E238" s="12"/>
      <c r="F238" s="13"/>
      <c r="G238" s="12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3"/>
      <c r="U238" s="71"/>
      <c r="V238" s="14"/>
      <c r="W238" s="14"/>
      <c r="X238" s="14"/>
      <c r="Y238" s="14"/>
      <c r="Z238" s="12"/>
      <c r="AA238" s="12"/>
      <c r="AB238" s="12"/>
      <c r="AC238" s="12"/>
      <c r="AD238" s="116"/>
      <c r="AE238" s="124"/>
      <c r="AF238" s="125"/>
    </row>
    <row r="239" spans="2:32" ht="12.75" customHeight="1" x14ac:dyDescent="0.2">
      <c r="B239" s="26"/>
      <c r="D239" s="12"/>
      <c r="E239" s="12"/>
      <c r="F239" s="13"/>
      <c r="G239" s="12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3"/>
      <c r="U239" s="71"/>
      <c r="V239" s="14"/>
      <c r="W239" s="14"/>
      <c r="X239" s="14"/>
      <c r="Y239" s="14"/>
      <c r="Z239" s="12"/>
      <c r="AA239" s="12"/>
      <c r="AB239" s="12"/>
      <c r="AC239" s="12"/>
      <c r="AD239" s="116"/>
      <c r="AE239" s="124"/>
      <c r="AF239" s="125"/>
    </row>
    <row r="240" spans="2:32" ht="12.75" customHeight="1" x14ac:dyDescent="0.2">
      <c r="B240" s="26"/>
      <c r="D240" s="12"/>
      <c r="E240" s="12"/>
      <c r="F240" s="13"/>
      <c r="G240" s="12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3"/>
      <c r="U240" s="71"/>
      <c r="V240" s="14"/>
      <c r="W240" s="14"/>
      <c r="X240" s="14"/>
      <c r="Y240" s="14"/>
      <c r="Z240" s="12"/>
      <c r="AA240" s="12"/>
      <c r="AB240" s="12"/>
      <c r="AC240" s="12"/>
      <c r="AD240" s="116"/>
      <c r="AE240" s="124"/>
      <c r="AF240" s="125"/>
    </row>
    <row r="241" spans="2:32" ht="12.75" customHeight="1" x14ac:dyDescent="0.2">
      <c r="B241" s="26"/>
      <c r="D241" s="12"/>
      <c r="E241" s="12"/>
      <c r="F241" s="13"/>
      <c r="G241" s="12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3"/>
      <c r="U241" s="71"/>
      <c r="V241" s="14"/>
      <c r="W241" s="14"/>
      <c r="X241" s="14"/>
      <c r="Y241" s="14"/>
      <c r="Z241" s="12"/>
      <c r="AA241" s="12"/>
      <c r="AB241" s="12"/>
      <c r="AC241" s="12"/>
      <c r="AD241" s="116"/>
      <c r="AE241" s="124"/>
      <c r="AF241" s="125"/>
    </row>
    <row r="242" spans="2:32" ht="12.75" customHeight="1" x14ac:dyDescent="0.2">
      <c r="B242" s="26"/>
      <c r="D242" s="12"/>
      <c r="E242" s="12"/>
      <c r="F242" s="13"/>
      <c r="G242" s="12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3"/>
      <c r="U242" s="71"/>
      <c r="V242" s="14"/>
      <c r="W242" s="14"/>
      <c r="X242" s="14"/>
      <c r="Y242" s="14"/>
      <c r="Z242" s="12"/>
      <c r="AA242" s="12"/>
      <c r="AB242" s="12"/>
      <c r="AC242" s="12"/>
      <c r="AD242" s="116"/>
      <c r="AE242" s="124"/>
      <c r="AF242" s="125"/>
    </row>
    <row r="243" spans="2:32" ht="12.75" customHeight="1" x14ac:dyDescent="0.2">
      <c r="B243" s="26"/>
      <c r="D243" s="12"/>
      <c r="E243" s="12"/>
      <c r="F243" s="13"/>
      <c r="G243" s="12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3"/>
      <c r="U243" s="71"/>
      <c r="V243" s="14"/>
      <c r="W243" s="14"/>
      <c r="X243" s="14"/>
      <c r="Y243" s="14"/>
      <c r="Z243" s="12"/>
      <c r="AA243" s="12"/>
      <c r="AB243" s="12"/>
      <c r="AC243" s="12"/>
      <c r="AD243" s="116"/>
      <c r="AE243" s="124"/>
      <c r="AF243" s="125"/>
    </row>
    <row r="244" spans="2:32" ht="12.75" customHeight="1" x14ac:dyDescent="0.2">
      <c r="B244" s="26"/>
      <c r="D244" s="12"/>
      <c r="E244" s="12"/>
      <c r="F244" s="13"/>
      <c r="G244" s="12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3"/>
      <c r="U244" s="71"/>
      <c r="V244" s="14"/>
      <c r="W244" s="14"/>
      <c r="X244" s="14"/>
      <c r="Y244" s="14"/>
      <c r="Z244" s="12"/>
      <c r="AA244" s="12"/>
      <c r="AB244" s="12"/>
      <c r="AC244" s="12"/>
      <c r="AD244" s="116"/>
      <c r="AE244" s="124"/>
      <c r="AF244" s="125"/>
    </row>
    <row r="245" spans="2:32" ht="12.75" customHeight="1" x14ac:dyDescent="0.2">
      <c r="B245" s="26"/>
      <c r="D245" s="12"/>
      <c r="E245" s="12"/>
      <c r="F245" s="13"/>
      <c r="G245" s="12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3"/>
      <c r="U245" s="71"/>
      <c r="V245" s="14"/>
      <c r="W245" s="14"/>
      <c r="X245" s="14"/>
      <c r="Y245" s="14"/>
      <c r="Z245" s="12"/>
      <c r="AA245" s="12"/>
      <c r="AB245" s="12"/>
      <c r="AC245" s="12"/>
      <c r="AD245" s="116"/>
      <c r="AE245" s="124"/>
      <c r="AF245" s="125"/>
    </row>
    <row r="246" spans="2:32" ht="12.75" customHeight="1" x14ac:dyDescent="0.2">
      <c r="B246" s="26"/>
      <c r="D246" s="12"/>
      <c r="E246" s="12"/>
      <c r="F246" s="13"/>
      <c r="G246" s="12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3"/>
      <c r="U246" s="71"/>
      <c r="V246" s="14"/>
      <c r="W246" s="14"/>
      <c r="X246" s="14"/>
      <c r="Y246" s="14"/>
      <c r="Z246" s="12"/>
      <c r="AA246" s="12"/>
      <c r="AB246" s="12"/>
      <c r="AC246" s="12"/>
      <c r="AD246" s="116"/>
      <c r="AE246" s="124"/>
      <c r="AF246" s="125"/>
    </row>
    <row r="247" spans="2:32" ht="12.75" customHeight="1" x14ac:dyDescent="0.2">
      <c r="B247" s="26"/>
      <c r="D247" s="12"/>
      <c r="E247" s="12"/>
      <c r="F247" s="13"/>
      <c r="G247" s="12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3"/>
      <c r="U247" s="71"/>
      <c r="V247" s="14"/>
      <c r="W247" s="14"/>
      <c r="X247" s="14"/>
      <c r="Y247" s="14"/>
      <c r="Z247" s="12"/>
      <c r="AA247" s="12"/>
      <c r="AB247" s="12"/>
      <c r="AC247" s="12"/>
      <c r="AD247" s="116"/>
      <c r="AE247" s="124"/>
      <c r="AF247" s="125"/>
    </row>
    <row r="248" spans="2:32" ht="12.75" customHeight="1" thickBot="1" x14ac:dyDescent="0.25">
      <c r="B248" s="27"/>
      <c r="D248" s="12"/>
      <c r="E248" s="12"/>
      <c r="F248" s="13"/>
      <c r="G248" s="34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5"/>
      <c r="U248" s="72"/>
      <c r="V248" s="14"/>
      <c r="W248" s="14"/>
      <c r="X248" s="14"/>
      <c r="Y248" s="14"/>
      <c r="Z248" s="12"/>
      <c r="AA248" s="12"/>
      <c r="AB248" s="12"/>
      <c r="AC248" s="12"/>
      <c r="AD248" s="116"/>
      <c r="AE248" s="124"/>
      <c r="AF248" s="125"/>
    </row>
    <row r="249" spans="2:32" ht="12.75" customHeight="1" x14ac:dyDescent="0.2">
      <c r="B249" s="5" t="s">
        <v>10</v>
      </c>
      <c r="D249" s="89" t="s">
        <v>1</v>
      </c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1"/>
      <c r="U249" s="64"/>
      <c r="V249" s="31" t="str">
        <f t="shared" ref="V249:AC249" si="40">IF(V173="","",IF(V188="",IF(SUM(COUNTIF(V189:V248,"LS")+COUNTIF(V189:V248,"LUMP"))&gt;0,"LS",""),IF(SUM(V189:V248)&gt;0,ROUNDUP(SUM(V189:V248),0),"")))</f>
        <v/>
      </c>
      <c r="W249" s="31"/>
      <c r="X249" s="31"/>
      <c r="Y249" s="31"/>
      <c r="Z249" s="15" t="str">
        <f t="shared" si="40"/>
        <v/>
      </c>
      <c r="AA249" s="15" t="str">
        <f t="shared" si="40"/>
        <v/>
      </c>
      <c r="AB249" s="15"/>
      <c r="AC249" s="15" t="str">
        <f t="shared" si="40"/>
        <v/>
      </c>
      <c r="AD249" s="126"/>
      <c r="AE249" s="127"/>
      <c r="AF249" s="127"/>
    </row>
    <row r="250" spans="2:32" ht="12.75" customHeight="1" thickBot="1" x14ac:dyDescent="0.25"/>
    <row r="251" spans="2:32" ht="12.75" customHeight="1" thickBot="1" x14ac:dyDescent="0.25">
      <c r="B251" s="24" t="s">
        <v>8</v>
      </c>
      <c r="D251" s="92">
        <f>D172+1</f>
        <v>4</v>
      </c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</row>
    <row r="252" spans="2:32" ht="12.75" customHeight="1" thickBot="1" x14ac:dyDescent="0.25">
      <c r="B252" s="28"/>
      <c r="D252" s="93" t="s">
        <v>6</v>
      </c>
      <c r="E252" s="93"/>
      <c r="F252" s="9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</row>
    <row r="253" spans="2:32" ht="12.75" customHeight="1" thickBot="1" x14ac:dyDescent="0.25">
      <c r="D253" s="94" t="s">
        <v>7</v>
      </c>
      <c r="E253" s="94"/>
      <c r="F253" s="94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</row>
    <row r="254" spans="2:32" ht="12.75" customHeight="1" x14ac:dyDescent="0.2">
      <c r="B254" s="112" t="s">
        <v>9</v>
      </c>
      <c r="D254" s="85" t="s">
        <v>0</v>
      </c>
      <c r="E254" s="85" t="s">
        <v>18</v>
      </c>
      <c r="F254" s="115" t="s">
        <v>22</v>
      </c>
      <c r="G254" s="82" t="s">
        <v>19</v>
      </c>
      <c r="H254" s="85" t="s">
        <v>24</v>
      </c>
      <c r="I254" s="45"/>
      <c r="J254" s="80" t="s">
        <v>23</v>
      </c>
      <c r="K254" s="80" t="s">
        <v>25</v>
      </c>
      <c r="L254" s="80" t="s">
        <v>26</v>
      </c>
      <c r="M254" s="80" t="s">
        <v>27</v>
      </c>
      <c r="N254" s="80" t="s">
        <v>28</v>
      </c>
      <c r="O254" s="80" t="s">
        <v>29</v>
      </c>
      <c r="P254" s="49"/>
      <c r="Q254" s="49"/>
      <c r="R254" s="49"/>
      <c r="S254" s="49"/>
      <c r="T254" s="97" t="s">
        <v>21</v>
      </c>
      <c r="U254" s="68"/>
      <c r="V254" s="29" t="str">
        <f t="shared" ref="V254" si="41">IF(OR(TRIM(V252)=0,TRIM(V252)=""),"",IF(IFERROR(TRIM(INDEX(QryItemNamed,MATCH(TRIM(V252),ITEM,0),2)),"")="Y","SPECIAL",LEFT(IFERROR(TRIM(INDEX(ITEM,MATCH(TRIM(V252),ITEM,0))),""),3)))</f>
        <v/>
      </c>
      <c r="W254" s="29"/>
      <c r="X254" s="29"/>
      <c r="Y254" s="29"/>
      <c r="Z254" s="7" t="str">
        <f t="shared" ref="Z254:AD254" si="42">IF(OR(TRIM(Z252)=0,TRIM(Z252)=""),"",IF(IFERROR(TRIM(INDEX(QryItemNamed,MATCH(TRIM(Z252),ITEM,0),2)),"")="Y","SPECIAL",LEFT(IFERROR(TRIM(INDEX(ITEM,MATCH(TRIM(Z252),ITEM,0))),""),3)))</f>
        <v/>
      </c>
      <c r="AA254" s="7" t="str">
        <f t="shared" si="42"/>
        <v/>
      </c>
      <c r="AB254" s="7"/>
      <c r="AC254" s="7" t="str">
        <f t="shared" si="42"/>
        <v/>
      </c>
      <c r="AD254" s="115" t="str">
        <f t="shared" si="42"/>
        <v/>
      </c>
      <c r="AE254" s="118"/>
      <c r="AF254" s="118"/>
    </row>
    <row r="255" spans="2:32" ht="12.75" customHeight="1" x14ac:dyDescent="0.2">
      <c r="B255" s="113"/>
      <c r="D255" s="95"/>
      <c r="E255" s="95"/>
      <c r="F255" s="116"/>
      <c r="G255" s="83"/>
      <c r="H255" s="86"/>
      <c r="I255" s="46"/>
      <c r="J255" s="88"/>
      <c r="K255" s="88"/>
      <c r="L255" s="88"/>
      <c r="M255" s="88"/>
      <c r="N255" s="88"/>
      <c r="O255" s="88"/>
      <c r="P255" s="50"/>
      <c r="Q255" s="50"/>
      <c r="R255" s="50"/>
      <c r="S255" s="50"/>
      <c r="T255" s="98"/>
      <c r="U255" s="69"/>
      <c r="V255" s="81" t="str">
        <f t="shared" ref="V255" si="43">IF(OR(TRIM(V252)=0,TRIM(V252)=""),IF(V253="","",V253),IF(IFERROR(TRIM(INDEX(QryItemNamed,MATCH(TRIM(V252),ITEM,0),2)),"")="Y",TRIM(RIGHT(IFERROR(TRIM(INDEX(QryItemNamed,MATCH(TRIM(V252),ITEM,0),4)),"123456789012"),LEN(IFERROR(TRIM(INDEX(QryItemNamed,MATCH(TRIM(V252),ITEM,0),4)),"123456789012"))-9))&amp;V253,IFERROR(TRIM(INDEX(QryItemNamed,MATCH(TRIM(V252),ITEM,0),4))&amp;V253,"ITEM CODE DOES NOT EXIST IN ITEM MASTER")))</f>
        <v/>
      </c>
      <c r="W255" s="44"/>
      <c r="X255" s="44"/>
      <c r="Y255" s="44"/>
      <c r="Z255" s="80" t="str">
        <f t="shared" ref="Z255:AC255" si="44">IF(OR(TRIM(Z252)=0,TRIM(Z252)=""),IF(Z253="","",Z253),IF(IFERROR(TRIM(INDEX(QryItemNamed,MATCH(TRIM(Z252),ITEM,0),2)),"")="Y",TRIM(RIGHT(IFERROR(TRIM(INDEX(QryItemNamed,MATCH(TRIM(Z252),ITEM,0),4)),"123456789012"),LEN(IFERROR(TRIM(INDEX(QryItemNamed,MATCH(TRIM(Z252),ITEM,0),4)),"123456789012"))-9))&amp;Z253,IFERROR(TRIM(INDEX(QryItemNamed,MATCH(TRIM(Z252),ITEM,0),4))&amp;Z253,"ITEM CODE DOES NOT EXIST IN ITEM MASTER")))</f>
        <v/>
      </c>
      <c r="AA255" s="80" t="str">
        <f t="shared" si="44"/>
        <v/>
      </c>
      <c r="AB255" s="80"/>
      <c r="AC255" s="80" t="str">
        <f t="shared" si="44"/>
        <v/>
      </c>
      <c r="AD255" s="116"/>
      <c r="AE255" s="124"/>
      <c r="AF255" s="125"/>
    </row>
    <row r="256" spans="2:32" ht="12.75" customHeight="1" x14ac:dyDescent="0.2">
      <c r="B256" s="113"/>
      <c r="D256" s="95"/>
      <c r="E256" s="95"/>
      <c r="F256" s="116"/>
      <c r="G256" s="83"/>
      <c r="H256" s="86"/>
      <c r="I256" s="46"/>
      <c r="J256" s="88"/>
      <c r="K256" s="88"/>
      <c r="L256" s="88"/>
      <c r="M256" s="88"/>
      <c r="N256" s="88"/>
      <c r="O256" s="88"/>
      <c r="P256" s="50"/>
      <c r="Q256" s="50"/>
      <c r="R256" s="50"/>
      <c r="S256" s="50"/>
      <c r="T256" s="98"/>
      <c r="U256" s="69"/>
      <c r="V256" s="81"/>
      <c r="W256" s="44"/>
      <c r="X256" s="44"/>
      <c r="Y256" s="44"/>
      <c r="Z256" s="80"/>
      <c r="AA256" s="80"/>
      <c r="AB256" s="80"/>
      <c r="AC256" s="80"/>
      <c r="AD256" s="116"/>
      <c r="AE256" s="124"/>
      <c r="AF256" s="125"/>
    </row>
    <row r="257" spans="2:32" ht="12.75" customHeight="1" x14ac:dyDescent="0.2">
      <c r="B257" s="113"/>
      <c r="D257" s="95"/>
      <c r="E257" s="95"/>
      <c r="F257" s="116"/>
      <c r="G257" s="83"/>
      <c r="H257" s="86"/>
      <c r="I257" s="46"/>
      <c r="J257" s="88"/>
      <c r="K257" s="88"/>
      <c r="L257" s="88"/>
      <c r="M257" s="88"/>
      <c r="N257" s="88"/>
      <c r="O257" s="88"/>
      <c r="P257" s="50"/>
      <c r="Q257" s="50"/>
      <c r="R257" s="50"/>
      <c r="S257" s="50"/>
      <c r="T257" s="98"/>
      <c r="U257" s="69"/>
      <c r="V257" s="81"/>
      <c r="W257" s="44"/>
      <c r="X257" s="44"/>
      <c r="Y257" s="44"/>
      <c r="Z257" s="80"/>
      <c r="AA257" s="80"/>
      <c r="AB257" s="80"/>
      <c r="AC257" s="80"/>
      <c r="AD257" s="116"/>
      <c r="AE257" s="124"/>
      <c r="AF257" s="125"/>
    </row>
    <row r="258" spans="2:32" ht="12.75" customHeight="1" x14ac:dyDescent="0.2">
      <c r="B258" s="113"/>
      <c r="D258" s="95"/>
      <c r="E258" s="95"/>
      <c r="F258" s="116"/>
      <c r="G258" s="83"/>
      <c r="H258" s="86"/>
      <c r="I258" s="46"/>
      <c r="J258" s="88"/>
      <c r="K258" s="88"/>
      <c r="L258" s="88"/>
      <c r="M258" s="88"/>
      <c r="N258" s="88"/>
      <c r="O258" s="88"/>
      <c r="P258" s="50"/>
      <c r="Q258" s="50"/>
      <c r="R258" s="50"/>
      <c r="S258" s="50"/>
      <c r="T258" s="98"/>
      <c r="U258" s="69"/>
      <c r="V258" s="81"/>
      <c r="W258" s="44"/>
      <c r="X258" s="44"/>
      <c r="Y258" s="44"/>
      <c r="Z258" s="80"/>
      <c r="AA258" s="80"/>
      <c r="AB258" s="80"/>
      <c r="AC258" s="80"/>
      <c r="AD258" s="116"/>
      <c r="AE258" s="124"/>
      <c r="AF258" s="125"/>
    </row>
    <row r="259" spans="2:32" ht="12.75" customHeight="1" x14ac:dyDescent="0.2">
      <c r="B259" s="113"/>
      <c r="D259" s="95"/>
      <c r="E259" s="95"/>
      <c r="F259" s="116"/>
      <c r="G259" s="83"/>
      <c r="H259" s="86"/>
      <c r="I259" s="46"/>
      <c r="J259" s="88"/>
      <c r="K259" s="88"/>
      <c r="L259" s="88"/>
      <c r="M259" s="88"/>
      <c r="N259" s="88"/>
      <c r="O259" s="88"/>
      <c r="P259" s="50"/>
      <c r="Q259" s="50"/>
      <c r="R259" s="50"/>
      <c r="S259" s="50"/>
      <c r="T259" s="98"/>
      <c r="U259" s="69"/>
      <c r="V259" s="81"/>
      <c r="W259" s="44"/>
      <c r="X259" s="44"/>
      <c r="Y259" s="44"/>
      <c r="Z259" s="80"/>
      <c r="AA259" s="80"/>
      <c r="AB259" s="80"/>
      <c r="AC259" s="80"/>
      <c r="AD259" s="116"/>
      <c r="AE259" s="124"/>
      <c r="AF259" s="125"/>
    </row>
    <row r="260" spans="2:32" ht="12.75" customHeight="1" x14ac:dyDescent="0.2">
      <c r="B260" s="113"/>
      <c r="D260" s="95"/>
      <c r="E260" s="95"/>
      <c r="F260" s="116"/>
      <c r="G260" s="83"/>
      <c r="H260" s="86"/>
      <c r="I260" s="46"/>
      <c r="J260" s="88"/>
      <c r="K260" s="88"/>
      <c r="L260" s="88"/>
      <c r="M260" s="88"/>
      <c r="N260" s="88"/>
      <c r="O260" s="88"/>
      <c r="P260" s="50"/>
      <c r="Q260" s="50"/>
      <c r="R260" s="50"/>
      <c r="S260" s="50"/>
      <c r="T260" s="98"/>
      <c r="U260" s="69"/>
      <c r="V260" s="81"/>
      <c r="W260" s="44"/>
      <c r="X260" s="44"/>
      <c r="Y260" s="44"/>
      <c r="Z260" s="80"/>
      <c r="AA260" s="80"/>
      <c r="AB260" s="80"/>
      <c r="AC260" s="80"/>
      <c r="AD260" s="116"/>
      <c r="AE260" s="124"/>
      <c r="AF260" s="125"/>
    </row>
    <row r="261" spans="2:32" ht="12.75" customHeight="1" x14ac:dyDescent="0.2">
      <c r="B261" s="113"/>
      <c r="D261" s="95"/>
      <c r="E261" s="95"/>
      <c r="F261" s="116"/>
      <c r="G261" s="83"/>
      <c r="H261" s="86"/>
      <c r="I261" s="46"/>
      <c r="J261" s="88"/>
      <c r="K261" s="88"/>
      <c r="L261" s="88"/>
      <c r="M261" s="88"/>
      <c r="N261" s="88"/>
      <c r="O261" s="88"/>
      <c r="P261" s="50"/>
      <c r="Q261" s="50"/>
      <c r="R261" s="50"/>
      <c r="S261" s="50"/>
      <c r="T261" s="98"/>
      <c r="U261" s="69"/>
      <c r="V261" s="81"/>
      <c r="W261" s="44"/>
      <c r="X261" s="44"/>
      <c r="Y261" s="44"/>
      <c r="Z261" s="80"/>
      <c r="AA261" s="80"/>
      <c r="AB261" s="80"/>
      <c r="AC261" s="80"/>
      <c r="AD261" s="116"/>
      <c r="AE261" s="124"/>
      <c r="AF261" s="125"/>
    </row>
    <row r="262" spans="2:32" ht="12.75" customHeight="1" x14ac:dyDescent="0.2">
      <c r="B262" s="113"/>
      <c r="D262" s="95"/>
      <c r="E262" s="95"/>
      <c r="F262" s="116"/>
      <c r="G262" s="83"/>
      <c r="H262" s="86"/>
      <c r="I262" s="46"/>
      <c r="J262" s="88"/>
      <c r="K262" s="88"/>
      <c r="L262" s="88"/>
      <c r="M262" s="88"/>
      <c r="N262" s="88"/>
      <c r="O262" s="88"/>
      <c r="P262" s="50"/>
      <c r="Q262" s="50"/>
      <c r="R262" s="50"/>
      <c r="S262" s="50"/>
      <c r="T262" s="98"/>
      <c r="U262" s="69"/>
      <c r="V262" s="81"/>
      <c r="W262" s="44"/>
      <c r="X262" s="44"/>
      <c r="Y262" s="44"/>
      <c r="Z262" s="80"/>
      <c r="AA262" s="80"/>
      <c r="AB262" s="80"/>
      <c r="AC262" s="80"/>
      <c r="AD262" s="116"/>
      <c r="AE262" s="124"/>
      <c r="AF262" s="125"/>
    </row>
    <row r="263" spans="2:32" ht="12.75" customHeight="1" x14ac:dyDescent="0.2">
      <c r="B263" s="113"/>
      <c r="D263" s="95"/>
      <c r="E263" s="95"/>
      <c r="F263" s="116"/>
      <c r="G263" s="83"/>
      <c r="H263" s="86"/>
      <c r="I263" s="46"/>
      <c r="J263" s="88"/>
      <c r="K263" s="88"/>
      <c r="L263" s="88"/>
      <c r="M263" s="88"/>
      <c r="N263" s="88"/>
      <c r="O263" s="88"/>
      <c r="P263" s="50"/>
      <c r="Q263" s="50"/>
      <c r="R263" s="50"/>
      <c r="S263" s="50"/>
      <c r="T263" s="98"/>
      <c r="U263" s="69"/>
      <c r="V263" s="81"/>
      <c r="W263" s="44"/>
      <c r="X263" s="44"/>
      <c r="Y263" s="44"/>
      <c r="Z263" s="80"/>
      <c r="AA263" s="80"/>
      <c r="AB263" s="80"/>
      <c r="AC263" s="80"/>
      <c r="AD263" s="116"/>
      <c r="AE263" s="124"/>
      <c r="AF263" s="125"/>
    </row>
    <row r="264" spans="2:32" ht="12.75" customHeight="1" x14ac:dyDescent="0.2">
      <c r="B264" s="113"/>
      <c r="D264" s="95"/>
      <c r="E264" s="95"/>
      <c r="F264" s="116"/>
      <c r="G264" s="83"/>
      <c r="H264" s="86"/>
      <c r="I264" s="46"/>
      <c r="J264" s="88"/>
      <c r="K264" s="88"/>
      <c r="L264" s="88"/>
      <c r="M264" s="88"/>
      <c r="N264" s="88"/>
      <c r="O264" s="88"/>
      <c r="P264" s="50"/>
      <c r="Q264" s="50"/>
      <c r="R264" s="50"/>
      <c r="S264" s="50"/>
      <c r="T264" s="98"/>
      <c r="U264" s="69"/>
      <c r="V264" s="81"/>
      <c r="W264" s="44"/>
      <c r="X264" s="44"/>
      <c r="Y264" s="44"/>
      <c r="Z264" s="80"/>
      <c r="AA264" s="80"/>
      <c r="AB264" s="80"/>
      <c r="AC264" s="80"/>
      <c r="AD264" s="116"/>
      <c r="AE264" s="124"/>
      <c r="AF264" s="125"/>
    </row>
    <row r="265" spans="2:32" ht="12.75" customHeight="1" x14ac:dyDescent="0.2">
      <c r="B265" s="113"/>
      <c r="D265" s="95"/>
      <c r="E265" s="95"/>
      <c r="F265" s="116"/>
      <c r="G265" s="83"/>
      <c r="H265" s="86"/>
      <c r="I265" s="46"/>
      <c r="J265" s="88"/>
      <c r="K265" s="88"/>
      <c r="L265" s="88"/>
      <c r="M265" s="88"/>
      <c r="N265" s="88"/>
      <c r="O265" s="88"/>
      <c r="P265" s="50"/>
      <c r="Q265" s="50"/>
      <c r="R265" s="50"/>
      <c r="S265" s="50"/>
      <c r="T265" s="98"/>
      <c r="U265" s="69"/>
      <c r="V265" s="81"/>
      <c r="W265" s="44"/>
      <c r="X265" s="44"/>
      <c r="Y265" s="44"/>
      <c r="Z265" s="80"/>
      <c r="AA265" s="80"/>
      <c r="AB265" s="80"/>
      <c r="AC265" s="80"/>
      <c r="AD265" s="116"/>
      <c r="AE265" s="124"/>
      <c r="AF265" s="125"/>
    </row>
    <row r="266" spans="2:32" ht="12.75" customHeight="1" x14ac:dyDescent="0.2">
      <c r="B266" s="113"/>
      <c r="D266" s="95"/>
      <c r="E266" s="95"/>
      <c r="F266" s="116"/>
      <c r="G266" s="83"/>
      <c r="H266" s="86"/>
      <c r="I266" s="46"/>
      <c r="J266" s="88"/>
      <c r="K266" s="88"/>
      <c r="L266" s="88"/>
      <c r="M266" s="88"/>
      <c r="N266" s="88"/>
      <c r="O266" s="88"/>
      <c r="P266" s="50"/>
      <c r="Q266" s="50"/>
      <c r="R266" s="50"/>
      <c r="S266" s="50"/>
      <c r="T266" s="98"/>
      <c r="U266" s="69"/>
      <c r="V266" s="81"/>
      <c r="W266" s="44"/>
      <c r="X266" s="44"/>
      <c r="Y266" s="44"/>
      <c r="Z266" s="80"/>
      <c r="AA266" s="80"/>
      <c r="AB266" s="80"/>
      <c r="AC266" s="80"/>
      <c r="AD266" s="116"/>
      <c r="AE266" s="124"/>
      <c r="AF266" s="125"/>
    </row>
    <row r="267" spans="2:32" ht="12.75" customHeight="1" thickBot="1" x14ac:dyDescent="0.25">
      <c r="B267" s="114"/>
      <c r="D267" s="96"/>
      <c r="E267" s="96"/>
      <c r="F267" s="117"/>
      <c r="G267" s="84"/>
      <c r="H267" s="87"/>
      <c r="I267" s="47"/>
      <c r="J267" s="8" t="s">
        <v>31</v>
      </c>
      <c r="K267" s="8" t="s">
        <v>30</v>
      </c>
      <c r="L267" s="8" t="s">
        <v>30</v>
      </c>
      <c r="M267" s="8" t="s">
        <v>30</v>
      </c>
      <c r="N267" s="8" t="s">
        <v>30</v>
      </c>
      <c r="O267" s="8" t="s">
        <v>30</v>
      </c>
      <c r="P267" s="48"/>
      <c r="Q267" s="48"/>
      <c r="R267" s="48"/>
      <c r="S267" s="48"/>
      <c r="T267" s="39" t="s">
        <v>32</v>
      </c>
      <c r="U267" s="66"/>
      <c r="V267" s="30" t="str">
        <f t="shared" ref="V267" si="45">IF(OR(TRIM(V252)=0,TRIM(V252)=""),"",IF(IFERROR(TRIM(INDEX(QryItemNamed,MATCH(TRIM(V252),ITEM,0),3)),"")="LS","",IFERROR(TRIM(INDEX(QryItemNamed,MATCH(TRIM(V252),ITEM,0),3)),"")))</f>
        <v/>
      </c>
      <c r="W267" s="30"/>
      <c r="X267" s="30"/>
      <c r="Y267" s="30"/>
      <c r="Z267" s="8" t="str">
        <f t="shared" ref="Z267:AC267" si="46">IF(OR(TRIM(Z252)=0,TRIM(Z252)=""),"",IF(IFERROR(TRIM(INDEX(QryItemNamed,MATCH(TRIM(Z252),ITEM,0),3)),"")="LS","",IFERROR(TRIM(INDEX(QryItemNamed,MATCH(TRIM(Z252),ITEM,0),3)),"")))</f>
        <v/>
      </c>
      <c r="AA267" s="8" t="str">
        <f t="shared" si="46"/>
        <v/>
      </c>
      <c r="AB267" s="8"/>
      <c r="AC267" s="8" t="str">
        <f t="shared" si="46"/>
        <v/>
      </c>
      <c r="AD267" s="116"/>
      <c r="AE267" s="124"/>
      <c r="AF267" s="125"/>
    </row>
    <row r="268" spans="2:32" ht="12.75" customHeight="1" x14ac:dyDescent="0.2">
      <c r="B268" s="25"/>
      <c r="D268" s="9"/>
      <c r="E268" s="9"/>
      <c r="F268" s="10"/>
      <c r="G268" s="9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2"/>
      <c r="U268" s="70"/>
      <c r="V268" s="11"/>
      <c r="W268" s="11"/>
      <c r="X268" s="11"/>
      <c r="Y268" s="11"/>
      <c r="Z268" s="9"/>
      <c r="AA268" s="9"/>
      <c r="AB268" s="9"/>
      <c r="AC268" s="9"/>
      <c r="AD268" s="116"/>
      <c r="AE268" s="124"/>
      <c r="AF268" s="125"/>
    </row>
    <row r="269" spans="2:32" ht="12.75" customHeight="1" x14ac:dyDescent="0.2">
      <c r="B269" s="26"/>
      <c r="D269" s="12"/>
      <c r="E269" s="12"/>
      <c r="F269" s="13"/>
      <c r="G269" s="12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3"/>
      <c r="U269" s="71"/>
      <c r="V269" s="14"/>
      <c r="W269" s="14"/>
      <c r="X269" s="14"/>
      <c r="Y269" s="14"/>
      <c r="Z269" s="12"/>
      <c r="AA269" s="12"/>
      <c r="AB269" s="12"/>
      <c r="AC269" s="12"/>
      <c r="AD269" s="116"/>
      <c r="AE269" s="124"/>
      <c r="AF269" s="125"/>
    </row>
    <row r="270" spans="2:32" ht="12.75" customHeight="1" x14ac:dyDescent="0.2">
      <c r="B270" s="26"/>
      <c r="D270" s="12"/>
      <c r="E270" s="12"/>
      <c r="F270" s="13"/>
      <c r="G270" s="12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3"/>
      <c r="U270" s="71"/>
      <c r="V270" s="14"/>
      <c r="W270" s="14"/>
      <c r="X270" s="14"/>
      <c r="Y270" s="14"/>
      <c r="Z270" s="12"/>
      <c r="AA270" s="12"/>
      <c r="AB270" s="12"/>
      <c r="AC270" s="12"/>
      <c r="AD270" s="116"/>
      <c r="AE270" s="124"/>
      <c r="AF270" s="125"/>
    </row>
    <row r="271" spans="2:32" ht="12.75" customHeight="1" x14ac:dyDescent="0.2">
      <c r="B271" s="26"/>
      <c r="D271" s="12"/>
      <c r="E271" s="12"/>
      <c r="F271" s="13"/>
      <c r="G271" s="12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3"/>
      <c r="U271" s="71"/>
      <c r="V271" s="14"/>
      <c r="W271" s="14"/>
      <c r="X271" s="14"/>
      <c r="Y271" s="14"/>
      <c r="Z271" s="12"/>
      <c r="AA271" s="12"/>
      <c r="AB271" s="12"/>
      <c r="AC271" s="12"/>
      <c r="AD271" s="116"/>
      <c r="AE271" s="124"/>
      <c r="AF271" s="125"/>
    </row>
    <row r="272" spans="2:32" ht="12.75" customHeight="1" x14ac:dyDescent="0.2">
      <c r="B272" s="26"/>
      <c r="D272" s="12"/>
      <c r="E272" s="12"/>
      <c r="F272" s="13"/>
      <c r="G272" s="12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3"/>
      <c r="U272" s="71"/>
      <c r="V272" s="14"/>
      <c r="W272" s="14"/>
      <c r="X272" s="14"/>
      <c r="Y272" s="14"/>
      <c r="Z272" s="12"/>
      <c r="AA272" s="12"/>
      <c r="AB272" s="12"/>
      <c r="AC272" s="12"/>
      <c r="AD272" s="116"/>
      <c r="AE272" s="124"/>
      <c r="AF272" s="125"/>
    </row>
    <row r="273" spans="2:32" ht="12.75" customHeight="1" x14ac:dyDescent="0.2">
      <c r="B273" s="26"/>
      <c r="D273" s="12"/>
      <c r="E273" s="12"/>
      <c r="F273" s="13"/>
      <c r="G273" s="12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3"/>
      <c r="U273" s="71"/>
      <c r="V273" s="14"/>
      <c r="W273" s="14"/>
      <c r="X273" s="14"/>
      <c r="Y273" s="14"/>
      <c r="Z273" s="12"/>
      <c r="AA273" s="12"/>
      <c r="AB273" s="12"/>
      <c r="AC273" s="12"/>
      <c r="AD273" s="116"/>
      <c r="AE273" s="124"/>
      <c r="AF273" s="125"/>
    </row>
    <row r="274" spans="2:32" ht="12.75" customHeight="1" x14ac:dyDescent="0.2">
      <c r="B274" s="26"/>
      <c r="D274" s="12"/>
      <c r="E274" s="12"/>
      <c r="F274" s="13"/>
      <c r="G274" s="12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3"/>
      <c r="U274" s="71"/>
      <c r="V274" s="14"/>
      <c r="W274" s="14"/>
      <c r="X274" s="14"/>
      <c r="Y274" s="14"/>
      <c r="Z274" s="12"/>
      <c r="AA274" s="12"/>
      <c r="AB274" s="12"/>
      <c r="AC274" s="12"/>
      <c r="AD274" s="116"/>
      <c r="AE274" s="124"/>
      <c r="AF274" s="125"/>
    </row>
    <row r="275" spans="2:32" ht="12.75" customHeight="1" x14ac:dyDescent="0.2">
      <c r="B275" s="26"/>
      <c r="D275" s="12"/>
      <c r="E275" s="12"/>
      <c r="F275" s="13"/>
      <c r="G275" s="12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3"/>
      <c r="U275" s="71"/>
      <c r="V275" s="14"/>
      <c r="W275" s="14"/>
      <c r="X275" s="14"/>
      <c r="Y275" s="14"/>
      <c r="Z275" s="12"/>
      <c r="AA275" s="12"/>
      <c r="AB275" s="12"/>
      <c r="AC275" s="12"/>
      <c r="AD275" s="116"/>
      <c r="AE275" s="124"/>
      <c r="AF275" s="125"/>
    </row>
    <row r="276" spans="2:32" ht="12.75" customHeight="1" x14ac:dyDescent="0.2">
      <c r="B276" s="26"/>
      <c r="D276" s="12"/>
      <c r="E276" s="12"/>
      <c r="F276" s="13"/>
      <c r="G276" s="12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3"/>
      <c r="U276" s="71"/>
      <c r="V276" s="14"/>
      <c r="W276" s="14"/>
      <c r="X276" s="14"/>
      <c r="Y276" s="14"/>
      <c r="Z276" s="12"/>
      <c r="AA276" s="12"/>
      <c r="AB276" s="12"/>
      <c r="AC276" s="12"/>
      <c r="AD276" s="116"/>
      <c r="AE276" s="124"/>
      <c r="AF276" s="125"/>
    </row>
    <row r="277" spans="2:32" ht="12.75" customHeight="1" x14ac:dyDescent="0.2">
      <c r="B277" s="26"/>
      <c r="D277" s="12"/>
      <c r="E277" s="12"/>
      <c r="F277" s="13"/>
      <c r="G277" s="12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3"/>
      <c r="U277" s="71"/>
      <c r="V277" s="14"/>
      <c r="W277" s="14"/>
      <c r="X277" s="14"/>
      <c r="Y277" s="14"/>
      <c r="Z277" s="12"/>
      <c r="AA277" s="12"/>
      <c r="AB277" s="12"/>
      <c r="AC277" s="12"/>
      <c r="AD277" s="116"/>
      <c r="AE277" s="124"/>
      <c r="AF277" s="125"/>
    </row>
    <row r="278" spans="2:32" ht="12.75" customHeight="1" x14ac:dyDescent="0.2">
      <c r="B278" s="26"/>
      <c r="D278" s="12"/>
      <c r="E278" s="12"/>
      <c r="F278" s="13"/>
      <c r="G278" s="12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3"/>
      <c r="U278" s="71"/>
      <c r="V278" s="14"/>
      <c r="W278" s="14"/>
      <c r="X278" s="14"/>
      <c r="Y278" s="14"/>
      <c r="Z278" s="12"/>
      <c r="AA278" s="12"/>
      <c r="AB278" s="12"/>
      <c r="AC278" s="12"/>
      <c r="AD278" s="116"/>
      <c r="AE278" s="124"/>
      <c r="AF278" s="125"/>
    </row>
    <row r="279" spans="2:32" ht="12.75" customHeight="1" x14ac:dyDescent="0.2">
      <c r="B279" s="26"/>
      <c r="D279" s="12"/>
      <c r="E279" s="12"/>
      <c r="F279" s="13"/>
      <c r="G279" s="12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3"/>
      <c r="U279" s="71"/>
      <c r="V279" s="14"/>
      <c r="W279" s="14"/>
      <c r="X279" s="14"/>
      <c r="Y279" s="14"/>
      <c r="Z279" s="12"/>
      <c r="AA279" s="12"/>
      <c r="AB279" s="12"/>
      <c r="AC279" s="12"/>
      <c r="AD279" s="116"/>
      <c r="AE279" s="124"/>
      <c r="AF279" s="125"/>
    </row>
    <row r="280" spans="2:32" ht="12.75" customHeight="1" x14ac:dyDescent="0.2">
      <c r="B280" s="26"/>
      <c r="D280" s="12"/>
      <c r="E280" s="12"/>
      <c r="F280" s="13"/>
      <c r="G280" s="12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3"/>
      <c r="U280" s="71"/>
      <c r="V280" s="14"/>
      <c r="W280" s="14"/>
      <c r="X280" s="14"/>
      <c r="Y280" s="14"/>
      <c r="Z280" s="12"/>
      <c r="AA280" s="12"/>
      <c r="AB280" s="12"/>
      <c r="AC280" s="12"/>
      <c r="AD280" s="116"/>
      <c r="AE280" s="124"/>
      <c r="AF280" s="125"/>
    </row>
    <row r="281" spans="2:32" ht="12.75" customHeight="1" x14ac:dyDescent="0.2">
      <c r="B281" s="26"/>
      <c r="D281" s="12"/>
      <c r="E281" s="12"/>
      <c r="F281" s="13"/>
      <c r="G281" s="12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3"/>
      <c r="U281" s="71"/>
      <c r="V281" s="14"/>
      <c r="W281" s="14"/>
      <c r="X281" s="14"/>
      <c r="Y281" s="14"/>
      <c r="Z281" s="12"/>
      <c r="AA281" s="12"/>
      <c r="AB281" s="12"/>
      <c r="AC281" s="12"/>
      <c r="AD281" s="116"/>
      <c r="AE281" s="124"/>
      <c r="AF281" s="125"/>
    </row>
    <row r="282" spans="2:32" ht="12.75" customHeight="1" x14ac:dyDescent="0.2">
      <c r="B282" s="26"/>
      <c r="D282" s="12"/>
      <c r="E282" s="12"/>
      <c r="F282" s="13"/>
      <c r="G282" s="12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3"/>
      <c r="U282" s="71"/>
      <c r="V282" s="14"/>
      <c r="W282" s="14"/>
      <c r="X282" s="14"/>
      <c r="Y282" s="14"/>
      <c r="Z282" s="12"/>
      <c r="AA282" s="12"/>
      <c r="AB282" s="12"/>
      <c r="AC282" s="12"/>
      <c r="AD282" s="116"/>
      <c r="AE282" s="124"/>
      <c r="AF282" s="125"/>
    </row>
    <row r="283" spans="2:32" ht="12.75" customHeight="1" x14ac:dyDescent="0.2">
      <c r="B283" s="26"/>
      <c r="D283" s="12"/>
      <c r="E283" s="12"/>
      <c r="F283" s="13"/>
      <c r="G283" s="12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3"/>
      <c r="U283" s="71"/>
      <c r="V283" s="14"/>
      <c r="W283" s="14"/>
      <c r="X283" s="14"/>
      <c r="Y283" s="14"/>
      <c r="Z283" s="12"/>
      <c r="AA283" s="12"/>
      <c r="AB283" s="12"/>
      <c r="AC283" s="12"/>
      <c r="AD283" s="116"/>
      <c r="AE283" s="124"/>
      <c r="AF283" s="125"/>
    </row>
    <row r="284" spans="2:32" ht="12.75" customHeight="1" x14ac:dyDescent="0.2">
      <c r="B284" s="26"/>
      <c r="D284" s="12"/>
      <c r="E284" s="12"/>
      <c r="F284" s="13"/>
      <c r="G284" s="12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3"/>
      <c r="U284" s="71"/>
      <c r="V284" s="14"/>
      <c r="W284" s="14"/>
      <c r="X284" s="14"/>
      <c r="Y284" s="14"/>
      <c r="Z284" s="12"/>
      <c r="AA284" s="12"/>
      <c r="AB284" s="12"/>
      <c r="AC284" s="12"/>
      <c r="AD284" s="116"/>
      <c r="AE284" s="124"/>
      <c r="AF284" s="125"/>
    </row>
    <row r="285" spans="2:32" ht="12.75" customHeight="1" x14ac:dyDescent="0.2">
      <c r="B285" s="26"/>
      <c r="D285" s="12"/>
      <c r="E285" s="12"/>
      <c r="F285" s="13"/>
      <c r="G285" s="12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3"/>
      <c r="U285" s="71"/>
      <c r="V285" s="14"/>
      <c r="W285" s="14"/>
      <c r="X285" s="14"/>
      <c r="Y285" s="14"/>
      <c r="Z285" s="12"/>
      <c r="AA285" s="12"/>
      <c r="AB285" s="12"/>
      <c r="AC285" s="12"/>
      <c r="AD285" s="116"/>
      <c r="AE285" s="124"/>
      <c r="AF285" s="125"/>
    </row>
    <row r="286" spans="2:32" ht="12.75" customHeight="1" x14ac:dyDescent="0.2">
      <c r="B286" s="26"/>
      <c r="D286" s="12"/>
      <c r="E286" s="12"/>
      <c r="F286" s="13"/>
      <c r="G286" s="12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3"/>
      <c r="U286" s="71"/>
      <c r="V286" s="14"/>
      <c r="W286" s="14"/>
      <c r="X286" s="14"/>
      <c r="Y286" s="14"/>
      <c r="Z286" s="12"/>
      <c r="AA286" s="12"/>
      <c r="AB286" s="12"/>
      <c r="AC286" s="12"/>
      <c r="AD286" s="116"/>
      <c r="AE286" s="124"/>
      <c r="AF286" s="125"/>
    </row>
    <row r="287" spans="2:32" ht="12.75" customHeight="1" x14ac:dyDescent="0.2">
      <c r="B287" s="26"/>
      <c r="D287" s="12"/>
      <c r="E287" s="12"/>
      <c r="F287" s="13"/>
      <c r="G287" s="12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3"/>
      <c r="U287" s="71"/>
      <c r="V287" s="14"/>
      <c r="W287" s="14"/>
      <c r="X287" s="14"/>
      <c r="Y287" s="14"/>
      <c r="Z287" s="12"/>
      <c r="AA287" s="12"/>
      <c r="AB287" s="12"/>
      <c r="AC287" s="12"/>
      <c r="AD287" s="116"/>
      <c r="AE287" s="124"/>
      <c r="AF287" s="125"/>
    </row>
    <row r="288" spans="2:32" ht="12.75" customHeight="1" x14ac:dyDescent="0.2">
      <c r="B288" s="26"/>
      <c r="D288" s="12"/>
      <c r="E288" s="12"/>
      <c r="F288" s="13"/>
      <c r="G288" s="12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3"/>
      <c r="U288" s="71"/>
      <c r="V288" s="14"/>
      <c r="W288" s="14"/>
      <c r="X288" s="14"/>
      <c r="Y288" s="14"/>
      <c r="Z288" s="12"/>
      <c r="AA288" s="12"/>
      <c r="AB288" s="12"/>
      <c r="AC288" s="12"/>
      <c r="AD288" s="116"/>
      <c r="AE288" s="124"/>
      <c r="AF288" s="125"/>
    </row>
    <row r="289" spans="2:32" ht="12.75" customHeight="1" x14ac:dyDescent="0.2">
      <c r="B289" s="26"/>
      <c r="D289" s="12"/>
      <c r="E289" s="12"/>
      <c r="F289" s="13"/>
      <c r="G289" s="12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3"/>
      <c r="U289" s="71"/>
      <c r="V289" s="14"/>
      <c r="W289" s="14"/>
      <c r="X289" s="14"/>
      <c r="Y289" s="14"/>
      <c r="Z289" s="12"/>
      <c r="AA289" s="12"/>
      <c r="AB289" s="12"/>
      <c r="AC289" s="12"/>
      <c r="AD289" s="116"/>
      <c r="AE289" s="124"/>
      <c r="AF289" s="125"/>
    </row>
    <row r="290" spans="2:32" ht="12.75" customHeight="1" x14ac:dyDescent="0.2">
      <c r="B290" s="26"/>
      <c r="D290" s="12"/>
      <c r="E290" s="12"/>
      <c r="F290" s="13"/>
      <c r="G290" s="12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3"/>
      <c r="U290" s="71"/>
      <c r="V290" s="14"/>
      <c r="W290" s="14"/>
      <c r="X290" s="14"/>
      <c r="Y290" s="14"/>
      <c r="Z290" s="12"/>
      <c r="AA290" s="12"/>
      <c r="AB290" s="12"/>
      <c r="AC290" s="12"/>
      <c r="AD290" s="116"/>
      <c r="AE290" s="124"/>
      <c r="AF290" s="125"/>
    </row>
    <row r="291" spans="2:32" ht="12.75" customHeight="1" x14ac:dyDescent="0.2">
      <c r="B291" s="26"/>
      <c r="D291" s="12"/>
      <c r="E291" s="12"/>
      <c r="F291" s="13"/>
      <c r="G291" s="12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3"/>
      <c r="U291" s="71"/>
      <c r="V291" s="14"/>
      <c r="W291" s="14"/>
      <c r="X291" s="14"/>
      <c r="Y291" s="14"/>
      <c r="Z291" s="12"/>
      <c r="AA291" s="12"/>
      <c r="AB291" s="12"/>
      <c r="AC291" s="12"/>
      <c r="AD291" s="116"/>
      <c r="AE291" s="124"/>
      <c r="AF291" s="125"/>
    </row>
    <row r="292" spans="2:32" ht="12.75" customHeight="1" x14ac:dyDescent="0.2">
      <c r="B292" s="26"/>
      <c r="D292" s="12"/>
      <c r="E292" s="12"/>
      <c r="F292" s="13"/>
      <c r="G292" s="12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3"/>
      <c r="U292" s="71"/>
      <c r="V292" s="14"/>
      <c r="W292" s="14"/>
      <c r="X292" s="14"/>
      <c r="Y292" s="14"/>
      <c r="Z292" s="12"/>
      <c r="AA292" s="12"/>
      <c r="AB292" s="12"/>
      <c r="AC292" s="12"/>
      <c r="AD292" s="116"/>
      <c r="AE292" s="124"/>
      <c r="AF292" s="125"/>
    </row>
    <row r="293" spans="2:32" ht="12.75" customHeight="1" x14ac:dyDescent="0.2">
      <c r="B293" s="26"/>
      <c r="D293" s="12"/>
      <c r="E293" s="12"/>
      <c r="F293" s="13"/>
      <c r="G293" s="12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3"/>
      <c r="U293" s="71"/>
      <c r="V293" s="14"/>
      <c r="W293" s="14"/>
      <c r="X293" s="14"/>
      <c r="Y293" s="14"/>
      <c r="Z293" s="12"/>
      <c r="AA293" s="12"/>
      <c r="AB293" s="12"/>
      <c r="AC293" s="12"/>
      <c r="AD293" s="116"/>
      <c r="AE293" s="124"/>
      <c r="AF293" s="125"/>
    </row>
    <row r="294" spans="2:32" ht="12.75" customHeight="1" x14ac:dyDescent="0.2">
      <c r="B294" s="26"/>
      <c r="D294" s="12"/>
      <c r="E294" s="12"/>
      <c r="F294" s="13"/>
      <c r="G294" s="12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3"/>
      <c r="U294" s="71"/>
      <c r="V294" s="14"/>
      <c r="W294" s="14"/>
      <c r="X294" s="14"/>
      <c r="Y294" s="14"/>
      <c r="Z294" s="12"/>
      <c r="AA294" s="12"/>
      <c r="AB294" s="12"/>
      <c r="AC294" s="12"/>
      <c r="AD294" s="116"/>
      <c r="AE294" s="124"/>
      <c r="AF294" s="125"/>
    </row>
    <row r="295" spans="2:32" ht="12.75" customHeight="1" x14ac:dyDescent="0.2">
      <c r="B295" s="26"/>
      <c r="D295" s="12"/>
      <c r="E295" s="12"/>
      <c r="F295" s="13"/>
      <c r="G295" s="12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3"/>
      <c r="U295" s="71"/>
      <c r="V295" s="14"/>
      <c r="W295" s="14"/>
      <c r="X295" s="14"/>
      <c r="Y295" s="14"/>
      <c r="Z295" s="12"/>
      <c r="AA295" s="12"/>
      <c r="AB295" s="12"/>
      <c r="AC295" s="12"/>
      <c r="AD295" s="116"/>
      <c r="AE295" s="124"/>
      <c r="AF295" s="125"/>
    </row>
    <row r="296" spans="2:32" ht="12.75" customHeight="1" x14ac:dyDescent="0.2">
      <c r="B296" s="26"/>
      <c r="D296" s="12"/>
      <c r="E296" s="12"/>
      <c r="F296" s="13"/>
      <c r="G296" s="12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3"/>
      <c r="U296" s="71"/>
      <c r="V296" s="14"/>
      <c r="W296" s="14"/>
      <c r="X296" s="14"/>
      <c r="Y296" s="14"/>
      <c r="Z296" s="12"/>
      <c r="AA296" s="12"/>
      <c r="AB296" s="12"/>
      <c r="AC296" s="12"/>
      <c r="AD296" s="116"/>
      <c r="AE296" s="124"/>
      <c r="AF296" s="125"/>
    </row>
    <row r="297" spans="2:32" ht="12.75" customHeight="1" x14ac:dyDescent="0.2">
      <c r="B297" s="26"/>
      <c r="D297" s="12"/>
      <c r="E297" s="12"/>
      <c r="F297" s="13"/>
      <c r="G297" s="12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3"/>
      <c r="U297" s="71"/>
      <c r="V297" s="14"/>
      <c r="W297" s="14"/>
      <c r="X297" s="14"/>
      <c r="Y297" s="14"/>
      <c r="Z297" s="12"/>
      <c r="AA297" s="12"/>
      <c r="AB297" s="12"/>
      <c r="AC297" s="12"/>
      <c r="AD297" s="116"/>
      <c r="AE297" s="124"/>
      <c r="AF297" s="125"/>
    </row>
    <row r="298" spans="2:32" ht="12.75" customHeight="1" x14ac:dyDescent="0.2">
      <c r="B298" s="26"/>
      <c r="D298" s="12"/>
      <c r="E298" s="12"/>
      <c r="F298" s="13"/>
      <c r="G298" s="12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3"/>
      <c r="U298" s="71"/>
      <c r="V298" s="14"/>
      <c r="W298" s="14"/>
      <c r="X298" s="14"/>
      <c r="Y298" s="14"/>
      <c r="Z298" s="12"/>
      <c r="AA298" s="12"/>
      <c r="AB298" s="12"/>
      <c r="AC298" s="12"/>
      <c r="AD298" s="116"/>
      <c r="AE298" s="124"/>
      <c r="AF298" s="125"/>
    </row>
    <row r="299" spans="2:32" ht="12.75" customHeight="1" x14ac:dyDescent="0.2">
      <c r="B299" s="26"/>
      <c r="D299" s="12"/>
      <c r="E299" s="12"/>
      <c r="F299" s="13"/>
      <c r="G299" s="12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3"/>
      <c r="U299" s="71"/>
      <c r="V299" s="14"/>
      <c r="W299" s="14"/>
      <c r="X299" s="14"/>
      <c r="Y299" s="14"/>
      <c r="Z299" s="12"/>
      <c r="AA299" s="12"/>
      <c r="AB299" s="12"/>
      <c r="AC299" s="12"/>
      <c r="AD299" s="116"/>
      <c r="AE299" s="124"/>
      <c r="AF299" s="125"/>
    </row>
    <row r="300" spans="2:32" ht="12.75" customHeight="1" x14ac:dyDescent="0.2">
      <c r="B300" s="26"/>
      <c r="D300" s="12"/>
      <c r="E300" s="12"/>
      <c r="F300" s="13"/>
      <c r="G300" s="12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3"/>
      <c r="U300" s="71"/>
      <c r="V300" s="14"/>
      <c r="W300" s="14"/>
      <c r="X300" s="14"/>
      <c r="Y300" s="14"/>
      <c r="Z300" s="12"/>
      <c r="AA300" s="12"/>
      <c r="AB300" s="12"/>
      <c r="AC300" s="12"/>
      <c r="AD300" s="116"/>
      <c r="AE300" s="124"/>
      <c r="AF300" s="125"/>
    </row>
    <row r="301" spans="2:32" ht="12.75" customHeight="1" x14ac:dyDescent="0.2">
      <c r="B301" s="26"/>
      <c r="D301" s="12"/>
      <c r="E301" s="12"/>
      <c r="F301" s="13"/>
      <c r="G301" s="12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3"/>
      <c r="U301" s="71"/>
      <c r="V301" s="14"/>
      <c r="W301" s="14"/>
      <c r="X301" s="14"/>
      <c r="Y301" s="14"/>
      <c r="Z301" s="12"/>
      <c r="AA301" s="12"/>
      <c r="AB301" s="12"/>
      <c r="AC301" s="12"/>
      <c r="AD301" s="116"/>
      <c r="AE301" s="124"/>
      <c r="AF301" s="125"/>
    </row>
    <row r="302" spans="2:32" ht="12.75" customHeight="1" x14ac:dyDescent="0.2">
      <c r="B302" s="26"/>
      <c r="D302" s="12"/>
      <c r="E302" s="12"/>
      <c r="F302" s="13"/>
      <c r="G302" s="12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3"/>
      <c r="U302" s="71"/>
      <c r="V302" s="14"/>
      <c r="W302" s="14"/>
      <c r="X302" s="14"/>
      <c r="Y302" s="14"/>
      <c r="Z302" s="12"/>
      <c r="AA302" s="12"/>
      <c r="AB302" s="12"/>
      <c r="AC302" s="12"/>
      <c r="AD302" s="116"/>
      <c r="AE302" s="124"/>
      <c r="AF302" s="125"/>
    </row>
    <row r="303" spans="2:32" ht="12.75" customHeight="1" x14ac:dyDescent="0.2">
      <c r="B303" s="26"/>
      <c r="D303" s="12"/>
      <c r="E303" s="12"/>
      <c r="F303" s="13"/>
      <c r="G303" s="12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3"/>
      <c r="U303" s="71"/>
      <c r="V303" s="14"/>
      <c r="W303" s="14"/>
      <c r="X303" s="14"/>
      <c r="Y303" s="14"/>
      <c r="Z303" s="12"/>
      <c r="AA303" s="12"/>
      <c r="AB303" s="12"/>
      <c r="AC303" s="12"/>
      <c r="AD303" s="116"/>
      <c r="AE303" s="124"/>
      <c r="AF303" s="125"/>
    </row>
    <row r="304" spans="2:32" ht="12.75" customHeight="1" x14ac:dyDescent="0.2">
      <c r="B304" s="26"/>
      <c r="D304" s="12"/>
      <c r="E304" s="12"/>
      <c r="F304" s="13"/>
      <c r="G304" s="12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3"/>
      <c r="U304" s="71"/>
      <c r="V304" s="14"/>
      <c r="W304" s="14"/>
      <c r="X304" s="14"/>
      <c r="Y304" s="14"/>
      <c r="Z304" s="12"/>
      <c r="AA304" s="12"/>
      <c r="AB304" s="12"/>
      <c r="AC304" s="12"/>
      <c r="AD304" s="116"/>
      <c r="AE304" s="124"/>
      <c r="AF304" s="125"/>
    </row>
    <row r="305" spans="2:32" ht="12.75" customHeight="1" x14ac:dyDescent="0.2">
      <c r="B305" s="26"/>
      <c r="D305" s="12"/>
      <c r="E305" s="12"/>
      <c r="F305" s="13"/>
      <c r="G305" s="12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3"/>
      <c r="U305" s="71"/>
      <c r="V305" s="14"/>
      <c r="W305" s="14"/>
      <c r="X305" s="14"/>
      <c r="Y305" s="14"/>
      <c r="Z305" s="12"/>
      <c r="AA305" s="12"/>
      <c r="AB305" s="12"/>
      <c r="AC305" s="12"/>
      <c r="AD305" s="116"/>
      <c r="AE305" s="124"/>
      <c r="AF305" s="125"/>
    </row>
    <row r="306" spans="2:32" ht="12.75" customHeight="1" x14ac:dyDescent="0.2">
      <c r="B306" s="26"/>
      <c r="D306" s="12"/>
      <c r="E306" s="12"/>
      <c r="F306" s="13"/>
      <c r="G306" s="12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3"/>
      <c r="U306" s="71"/>
      <c r="V306" s="14"/>
      <c r="W306" s="14"/>
      <c r="X306" s="14"/>
      <c r="Y306" s="14"/>
      <c r="Z306" s="12"/>
      <c r="AA306" s="12"/>
      <c r="AB306" s="12"/>
      <c r="AC306" s="12"/>
      <c r="AD306" s="116"/>
      <c r="AE306" s="124"/>
      <c r="AF306" s="125"/>
    </row>
    <row r="307" spans="2:32" ht="12.75" customHeight="1" x14ac:dyDescent="0.2">
      <c r="B307" s="26"/>
      <c r="D307" s="12"/>
      <c r="E307" s="12"/>
      <c r="F307" s="13"/>
      <c r="G307" s="12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3"/>
      <c r="U307" s="71"/>
      <c r="V307" s="14"/>
      <c r="W307" s="14"/>
      <c r="X307" s="14"/>
      <c r="Y307" s="14"/>
      <c r="Z307" s="12"/>
      <c r="AA307" s="12"/>
      <c r="AB307" s="12"/>
      <c r="AC307" s="12"/>
      <c r="AD307" s="116"/>
      <c r="AE307" s="124"/>
      <c r="AF307" s="125"/>
    </row>
    <row r="308" spans="2:32" ht="12.75" customHeight="1" x14ac:dyDescent="0.2">
      <c r="B308" s="26"/>
      <c r="D308" s="12"/>
      <c r="E308" s="12"/>
      <c r="F308" s="13"/>
      <c r="G308" s="12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3"/>
      <c r="U308" s="71"/>
      <c r="V308" s="14"/>
      <c r="W308" s="14"/>
      <c r="X308" s="14"/>
      <c r="Y308" s="14"/>
      <c r="Z308" s="12"/>
      <c r="AA308" s="12"/>
      <c r="AB308" s="12"/>
      <c r="AC308" s="12"/>
      <c r="AD308" s="116"/>
      <c r="AE308" s="124"/>
      <c r="AF308" s="125"/>
    </row>
    <row r="309" spans="2:32" ht="12.75" customHeight="1" x14ac:dyDescent="0.2">
      <c r="B309" s="26"/>
      <c r="D309" s="12"/>
      <c r="E309" s="12"/>
      <c r="F309" s="13"/>
      <c r="G309" s="12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3"/>
      <c r="U309" s="71"/>
      <c r="V309" s="14"/>
      <c r="W309" s="14"/>
      <c r="X309" s="14"/>
      <c r="Y309" s="14"/>
      <c r="Z309" s="12"/>
      <c r="AA309" s="12"/>
      <c r="AB309" s="12"/>
      <c r="AC309" s="12"/>
      <c r="AD309" s="116"/>
      <c r="AE309" s="124"/>
      <c r="AF309" s="125"/>
    </row>
    <row r="310" spans="2:32" ht="12.75" customHeight="1" x14ac:dyDescent="0.2">
      <c r="B310" s="26"/>
      <c r="D310" s="12"/>
      <c r="E310" s="12"/>
      <c r="F310" s="13"/>
      <c r="G310" s="12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3"/>
      <c r="U310" s="71"/>
      <c r="V310" s="14"/>
      <c r="W310" s="14"/>
      <c r="X310" s="14"/>
      <c r="Y310" s="14"/>
      <c r="Z310" s="12"/>
      <c r="AA310" s="12"/>
      <c r="AB310" s="12"/>
      <c r="AC310" s="12"/>
      <c r="AD310" s="116"/>
      <c r="AE310" s="124"/>
      <c r="AF310" s="125"/>
    </row>
    <row r="311" spans="2:32" ht="12.75" customHeight="1" x14ac:dyDescent="0.2">
      <c r="B311" s="26"/>
      <c r="D311" s="12"/>
      <c r="E311" s="12"/>
      <c r="F311" s="13"/>
      <c r="G311" s="12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3"/>
      <c r="U311" s="71"/>
      <c r="V311" s="14"/>
      <c r="W311" s="14"/>
      <c r="X311" s="14"/>
      <c r="Y311" s="14"/>
      <c r="Z311" s="12"/>
      <c r="AA311" s="12"/>
      <c r="AB311" s="12"/>
      <c r="AC311" s="12"/>
      <c r="AD311" s="116"/>
      <c r="AE311" s="124"/>
      <c r="AF311" s="125"/>
    </row>
    <row r="312" spans="2:32" ht="12.75" customHeight="1" x14ac:dyDescent="0.2">
      <c r="B312" s="26"/>
      <c r="D312" s="12"/>
      <c r="E312" s="12"/>
      <c r="F312" s="13"/>
      <c r="G312" s="12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3"/>
      <c r="U312" s="71"/>
      <c r="V312" s="14"/>
      <c r="W312" s="14"/>
      <c r="X312" s="14"/>
      <c r="Y312" s="14"/>
      <c r="Z312" s="12"/>
      <c r="AA312" s="12"/>
      <c r="AB312" s="12"/>
      <c r="AC312" s="12"/>
      <c r="AD312" s="116"/>
      <c r="AE312" s="124"/>
      <c r="AF312" s="125"/>
    </row>
    <row r="313" spans="2:32" ht="12.75" customHeight="1" x14ac:dyDescent="0.2">
      <c r="B313" s="26"/>
      <c r="D313" s="12"/>
      <c r="E313" s="12"/>
      <c r="F313" s="13"/>
      <c r="G313" s="12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3"/>
      <c r="U313" s="71"/>
      <c r="V313" s="14"/>
      <c r="W313" s="14"/>
      <c r="X313" s="14"/>
      <c r="Y313" s="14"/>
      <c r="Z313" s="12"/>
      <c r="AA313" s="12"/>
      <c r="AB313" s="12"/>
      <c r="AC313" s="12"/>
      <c r="AD313" s="116"/>
      <c r="AE313" s="124"/>
      <c r="AF313" s="125"/>
    </row>
    <row r="314" spans="2:32" ht="12.75" customHeight="1" x14ac:dyDescent="0.2">
      <c r="B314" s="26"/>
      <c r="D314" s="12"/>
      <c r="E314" s="12"/>
      <c r="F314" s="13"/>
      <c r="G314" s="12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3"/>
      <c r="U314" s="71"/>
      <c r="V314" s="14"/>
      <c r="W314" s="14"/>
      <c r="X314" s="14"/>
      <c r="Y314" s="14"/>
      <c r="Z314" s="12"/>
      <c r="AA314" s="12"/>
      <c r="AB314" s="12"/>
      <c r="AC314" s="12"/>
      <c r="AD314" s="116"/>
      <c r="AE314" s="124"/>
      <c r="AF314" s="125"/>
    </row>
    <row r="315" spans="2:32" ht="12.75" customHeight="1" x14ac:dyDescent="0.2">
      <c r="B315" s="26"/>
      <c r="D315" s="12"/>
      <c r="E315" s="12"/>
      <c r="F315" s="13"/>
      <c r="G315" s="12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3"/>
      <c r="U315" s="71"/>
      <c r="V315" s="14"/>
      <c r="W315" s="14"/>
      <c r="X315" s="14"/>
      <c r="Y315" s="14"/>
      <c r="Z315" s="12"/>
      <c r="AA315" s="12"/>
      <c r="AB315" s="12"/>
      <c r="AC315" s="12"/>
      <c r="AD315" s="116"/>
      <c r="AE315" s="124"/>
      <c r="AF315" s="125"/>
    </row>
    <row r="316" spans="2:32" ht="12.75" customHeight="1" x14ac:dyDescent="0.2">
      <c r="B316" s="26"/>
      <c r="D316" s="12"/>
      <c r="E316" s="12"/>
      <c r="F316" s="13"/>
      <c r="G316" s="12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3"/>
      <c r="U316" s="71"/>
      <c r="V316" s="14"/>
      <c r="W316" s="14"/>
      <c r="X316" s="14"/>
      <c r="Y316" s="14"/>
      <c r="Z316" s="12"/>
      <c r="AA316" s="12"/>
      <c r="AB316" s="12"/>
      <c r="AC316" s="12"/>
      <c r="AD316" s="116"/>
      <c r="AE316" s="124"/>
      <c r="AF316" s="125"/>
    </row>
    <row r="317" spans="2:32" ht="12.75" customHeight="1" x14ac:dyDescent="0.2">
      <c r="B317" s="26"/>
      <c r="D317" s="12"/>
      <c r="E317" s="12"/>
      <c r="F317" s="13"/>
      <c r="G317" s="12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3"/>
      <c r="U317" s="71"/>
      <c r="V317" s="14"/>
      <c r="W317" s="14"/>
      <c r="X317" s="14"/>
      <c r="Y317" s="14"/>
      <c r="Z317" s="12"/>
      <c r="AA317" s="12"/>
      <c r="AB317" s="12"/>
      <c r="AC317" s="12"/>
      <c r="AD317" s="116"/>
      <c r="AE317" s="124"/>
      <c r="AF317" s="125"/>
    </row>
    <row r="318" spans="2:32" ht="12.75" customHeight="1" x14ac:dyDescent="0.2">
      <c r="B318" s="26"/>
      <c r="D318" s="12"/>
      <c r="E318" s="12"/>
      <c r="F318" s="13"/>
      <c r="G318" s="12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3"/>
      <c r="U318" s="71"/>
      <c r="V318" s="14"/>
      <c r="W318" s="14"/>
      <c r="X318" s="14"/>
      <c r="Y318" s="14"/>
      <c r="Z318" s="12"/>
      <c r="AA318" s="12"/>
      <c r="AB318" s="12"/>
      <c r="AC318" s="12"/>
      <c r="AD318" s="116"/>
      <c r="AE318" s="124"/>
      <c r="AF318" s="125"/>
    </row>
    <row r="319" spans="2:32" ht="12.75" customHeight="1" x14ac:dyDescent="0.2">
      <c r="B319" s="26"/>
      <c r="D319" s="12"/>
      <c r="E319" s="12"/>
      <c r="F319" s="13"/>
      <c r="G319" s="12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3"/>
      <c r="U319" s="71"/>
      <c r="V319" s="14"/>
      <c r="W319" s="14"/>
      <c r="X319" s="14"/>
      <c r="Y319" s="14"/>
      <c r="Z319" s="12"/>
      <c r="AA319" s="12"/>
      <c r="AB319" s="12"/>
      <c r="AC319" s="12"/>
      <c r="AD319" s="116"/>
      <c r="AE319" s="124"/>
      <c r="AF319" s="125"/>
    </row>
    <row r="320" spans="2:32" ht="12.75" customHeight="1" x14ac:dyDescent="0.2">
      <c r="B320" s="26"/>
      <c r="D320" s="12"/>
      <c r="E320" s="12"/>
      <c r="F320" s="13"/>
      <c r="G320" s="12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3"/>
      <c r="U320" s="71"/>
      <c r="V320" s="14"/>
      <c r="W320" s="14"/>
      <c r="X320" s="14"/>
      <c r="Y320" s="14"/>
      <c r="Z320" s="12"/>
      <c r="AA320" s="12"/>
      <c r="AB320" s="12"/>
      <c r="AC320" s="12"/>
      <c r="AD320" s="116"/>
      <c r="AE320" s="124"/>
      <c r="AF320" s="125"/>
    </row>
    <row r="321" spans="2:32" ht="12.75" customHeight="1" x14ac:dyDescent="0.2">
      <c r="B321" s="26"/>
      <c r="D321" s="12"/>
      <c r="E321" s="12"/>
      <c r="F321" s="13"/>
      <c r="G321" s="12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3"/>
      <c r="U321" s="71"/>
      <c r="V321" s="14"/>
      <c r="W321" s="14"/>
      <c r="X321" s="14"/>
      <c r="Y321" s="14"/>
      <c r="Z321" s="12"/>
      <c r="AA321" s="12"/>
      <c r="AB321" s="12"/>
      <c r="AC321" s="12"/>
      <c r="AD321" s="116"/>
      <c r="AE321" s="124"/>
      <c r="AF321" s="125"/>
    </row>
    <row r="322" spans="2:32" ht="12.75" customHeight="1" x14ac:dyDescent="0.2">
      <c r="B322" s="26"/>
      <c r="D322" s="12"/>
      <c r="E322" s="12"/>
      <c r="F322" s="13"/>
      <c r="G322" s="12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3"/>
      <c r="U322" s="71"/>
      <c r="V322" s="14"/>
      <c r="W322" s="14"/>
      <c r="X322" s="14"/>
      <c r="Y322" s="14"/>
      <c r="Z322" s="12"/>
      <c r="AA322" s="12"/>
      <c r="AB322" s="12"/>
      <c r="AC322" s="12"/>
      <c r="AD322" s="116"/>
      <c r="AE322" s="124"/>
      <c r="AF322" s="125"/>
    </row>
    <row r="323" spans="2:32" ht="12.75" customHeight="1" x14ac:dyDescent="0.2">
      <c r="B323" s="26"/>
      <c r="D323" s="12"/>
      <c r="E323" s="12"/>
      <c r="F323" s="13"/>
      <c r="G323" s="12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3"/>
      <c r="U323" s="71"/>
      <c r="V323" s="14"/>
      <c r="W323" s="14"/>
      <c r="X323" s="14"/>
      <c r="Y323" s="14"/>
      <c r="Z323" s="12"/>
      <c r="AA323" s="12"/>
      <c r="AB323" s="12"/>
      <c r="AC323" s="12"/>
      <c r="AD323" s="116"/>
      <c r="AE323" s="124"/>
      <c r="AF323" s="125"/>
    </row>
    <row r="324" spans="2:32" ht="12.75" customHeight="1" x14ac:dyDescent="0.2">
      <c r="B324" s="26"/>
      <c r="D324" s="12"/>
      <c r="E324" s="12"/>
      <c r="F324" s="13"/>
      <c r="G324" s="12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3"/>
      <c r="U324" s="71"/>
      <c r="V324" s="14"/>
      <c r="W324" s="14"/>
      <c r="X324" s="14"/>
      <c r="Y324" s="14"/>
      <c r="Z324" s="12"/>
      <c r="AA324" s="12"/>
      <c r="AB324" s="12"/>
      <c r="AC324" s="12"/>
      <c r="AD324" s="116"/>
      <c r="AE324" s="124"/>
      <c r="AF324" s="125"/>
    </row>
    <row r="325" spans="2:32" ht="12.75" customHeight="1" x14ac:dyDescent="0.2">
      <c r="B325" s="26"/>
      <c r="D325" s="12"/>
      <c r="E325" s="12"/>
      <c r="F325" s="13"/>
      <c r="G325" s="12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3"/>
      <c r="U325" s="71"/>
      <c r="V325" s="14"/>
      <c r="W325" s="14"/>
      <c r="X325" s="14"/>
      <c r="Y325" s="14"/>
      <c r="Z325" s="12"/>
      <c r="AA325" s="12"/>
      <c r="AB325" s="12"/>
      <c r="AC325" s="12"/>
      <c r="AD325" s="116"/>
      <c r="AE325" s="124"/>
      <c r="AF325" s="125"/>
    </row>
    <row r="326" spans="2:32" ht="12.75" customHeight="1" x14ac:dyDescent="0.2">
      <c r="B326" s="26"/>
      <c r="D326" s="12"/>
      <c r="E326" s="12"/>
      <c r="F326" s="13"/>
      <c r="G326" s="12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3"/>
      <c r="U326" s="71"/>
      <c r="V326" s="14"/>
      <c r="W326" s="14"/>
      <c r="X326" s="14"/>
      <c r="Y326" s="14"/>
      <c r="Z326" s="12"/>
      <c r="AA326" s="12"/>
      <c r="AB326" s="12"/>
      <c r="AC326" s="12"/>
      <c r="AD326" s="116"/>
      <c r="AE326" s="124"/>
      <c r="AF326" s="125"/>
    </row>
    <row r="327" spans="2:32" ht="12.75" customHeight="1" thickBot="1" x14ac:dyDescent="0.25">
      <c r="B327" s="27"/>
      <c r="D327" s="12"/>
      <c r="E327" s="12"/>
      <c r="F327" s="13"/>
      <c r="G327" s="34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5"/>
      <c r="U327" s="72"/>
      <c r="V327" s="14"/>
      <c r="W327" s="14"/>
      <c r="X327" s="14"/>
      <c r="Y327" s="14"/>
      <c r="Z327" s="12"/>
      <c r="AA327" s="12"/>
      <c r="AB327" s="12"/>
      <c r="AC327" s="12"/>
      <c r="AD327" s="116"/>
      <c r="AE327" s="124"/>
      <c r="AF327" s="125"/>
    </row>
    <row r="328" spans="2:32" ht="12.75" customHeight="1" x14ac:dyDescent="0.2">
      <c r="B328" s="5" t="s">
        <v>10</v>
      </c>
      <c r="D328" s="89" t="s">
        <v>1</v>
      </c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1"/>
      <c r="U328" s="64"/>
      <c r="V328" s="31" t="str">
        <f t="shared" ref="V328:AC328" si="47">IF(V252="","",IF(V267="",IF(SUM(COUNTIF(V268:V327,"LS")+COUNTIF(V268:V327,"LUMP"))&gt;0,"LS",""),IF(SUM(V268:V327)&gt;0,ROUNDUP(SUM(V268:V327),0),"")))</f>
        <v/>
      </c>
      <c r="W328" s="31"/>
      <c r="X328" s="31"/>
      <c r="Y328" s="31"/>
      <c r="Z328" s="15" t="str">
        <f t="shared" si="47"/>
        <v/>
      </c>
      <c r="AA328" s="15" t="str">
        <f t="shared" si="47"/>
        <v/>
      </c>
      <c r="AB328" s="15"/>
      <c r="AC328" s="15" t="str">
        <f t="shared" si="47"/>
        <v/>
      </c>
      <c r="AD328" s="126"/>
      <c r="AE328" s="127"/>
      <c r="AF328" s="127"/>
    </row>
  </sheetData>
  <mergeCells count="103">
    <mergeCell ref="B175:B188"/>
    <mergeCell ref="B254:B267"/>
    <mergeCell ref="Z255:Z266"/>
    <mergeCell ref="T175:T187"/>
    <mergeCell ref="F175:F188"/>
    <mergeCell ref="V176:V187"/>
    <mergeCell ref="Z176:Z187"/>
    <mergeCell ref="F254:F267"/>
    <mergeCell ref="K175:K187"/>
    <mergeCell ref="L175:L187"/>
    <mergeCell ref="M175:M187"/>
    <mergeCell ref="N175:N187"/>
    <mergeCell ref="O175:O187"/>
    <mergeCell ref="V255:V266"/>
    <mergeCell ref="D254:D267"/>
    <mergeCell ref="E254:E267"/>
    <mergeCell ref="D251:AF251"/>
    <mergeCell ref="D252:F252"/>
    <mergeCell ref="G175:G188"/>
    <mergeCell ref="G254:G267"/>
    <mergeCell ref="AB255:AB266"/>
    <mergeCell ref="AD175:AF249"/>
    <mergeCell ref="AD254:AF328"/>
    <mergeCell ref="D253:F253"/>
    <mergeCell ref="B10:B23"/>
    <mergeCell ref="B96:B109"/>
    <mergeCell ref="D93:AF93"/>
    <mergeCell ref="D94:F94"/>
    <mergeCell ref="V97:V108"/>
    <mergeCell ref="J96:J108"/>
    <mergeCell ref="K96:K108"/>
    <mergeCell ref="F96:F109"/>
    <mergeCell ref="T96:T108"/>
    <mergeCell ref="S10:S22"/>
    <mergeCell ref="W11:W22"/>
    <mergeCell ref="L96:L108"/>
    <mergeCell ref="M96:M108"/>
    <mergeCell ref="E96:E109"/>
    <mergeCell ref="AD96:AF170"/>
    <mergeCell ref="AE11:AE22"/>
    <mergeCell ref="Z97:Z108"/>
    <mergeCell ref="E10:E23"/>
    <mergeCell ref="Z11:Z22"/>
    <mergeCell ref="H10:H23"/>
    <mergeCell ref="M10:M22"/>
    <mergeCell ref="D95:F95"/>
    <mergeCell ref="D96:D109"/>
    <mergeCell ref="D170:T170"/>
    <mergeCell ref="D7:AF7"/>
    <mergeCell ref="D10:D23"/>
    <mergeCell ref="D8:F8"/>
    <mergeCell ref="D9:F9"/>
    <mergeCell ref="AA11:AA22"/>
    <mergeCell ref="G10:G23"/>
    <mergeCell ref="AC11:AC22"/>
    <mergeCell ref="F10:F23"/>
    <mergeCell ref="AB11:AB22"/>
    <mergeCell ref="K10:K22"/>
    <mergeCell ref="L10:L22"/>
    <mergeCell ref="N10:N22"/>
    <mergeCell ref="O10:O22"/>
    <mergeCell ref="T10:T22"/>
    <mergeCell ref="X11:X22"/>
    <mergeCell ref="J10:J22"/>
    <mergeCell ref="Q10:Q22"/>
    <mergeCell ref="AD11:AD22"/>
    <mergeCell ref="I10:I23"/>
    <mergeCell ref="R10:R22"/>
    <mergeCell ref="P10:P22"/>
    <mergeCell ref="AF11:AF22"/>
    <mergeCell ref="U10:U23"/>
    <mergeCell ref="D328:T328"/>
    <mergeCell ref="D172:AF172"/>
    <mergeCell ref="D173:F173"/>
    <mergeCell ref="D174:F174"/>
    <mergeCell ref="D175:D188"/>
    <mergeCell ref="E175:E188"/>
    <mergeCell ref="AC255:AC266"/>
    <mergeCell ref="AC176:AC187"/>
    <mergeCell ref="M254:M266"/>
    <mergeCell ref="N254:N266"/>
    <mergeCell ref="O254:O266"/>
    <mergeCell ref="T254:T266"/>
    <mergeCell ref="AB176:AB187"/>
    <mergeCell ref="AA255:AA266"/>
    <mergeCell ref="D249:T249"/>
    <mergeCell ref="H175:H188"/>
    <mergeCell ref="J175:J187"/>
    <mergeCell ref="K254:K266"/>
    <mergeCell ref="L254:L266"/>
    <mergeCell ref="AA176:AA187"/>
    <mergeCell ref="D91:U91"/>
    <mergeCell ref="AA97:AA108"/>
    <mergeCell ref="AC97:AC108"/>
    <mergeCell ref="V11:V22"/>
    <mergeCell ref="G96:G109"/>
    <mergeCell ref="H96:H109"/>
    <mergeCell ref="H254:H267"/>
    <mergeCell ref="J254:J266"/>
    <mergeCell ref="AB97:AB108"/>
    <mergeCell ref="N96:N108"/>
    <mergeCell ref="O96:O108"/>
    <mergeCell ref="Y11:Y22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LUC-23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dc:description>Drive Subsummary</dc:description>
  <cp:lastModifiedBy>Brenke, Garrett</cp:lastModifiedBy>
  <cp:lastPrinted>2015-05-18T13:50:30Z</cp:lastPrinted>
  <dcterms:created xsi:type="dcterms:W3CDTF">2005-09-27T11:52:28Z</dcterms:created>
  <dcterms:modified xsi:type="dcterms:W3CDTF">2024-09-09T20:43:32Z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