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amellen\appdata\local\bentley\projectwise\workingdir\ohiodot-pw.bentley.com_ohiodot-pw-02\adam.mellen@dot.ohio.gov\d1153986\"/>
    </mc:Choice>
  </mc:AlternateContent>
  <xr:revisionPtr revIDLastSave="0" documentId="13_ncr:1_{C39F2AC4-A79E-4E04-B6EA-A420A4372C9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ARKINGS" sheetId="4" r:id="rId1"/>
    <sheet name="RPMs" sheetId="5" r:id="rId2"/>
  </sheets>
  <definedNames>
    <definedName name="_xlnm.Print_Area" localSheetId="0">MARKINGS!$B$1:$AF$58</definedName>
    <definedName name="_xlnm.Print_Area" localSheetId="1">RPMs!$B$1:$AG$40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4" l="1"/>
  <c r="P14" i="4"/>
  <c r="P12" i="4"/>
  <c r="M14" i="4"/>
  <c r="T13" i="4"/>
  <c r="W13" i="4"/>
  <c r="X13" i="4"/>
  <c r="Q14" i="4"/>
  <c r="I13" i="4"/>
  <c r="I14" i="4"/>
  <c r="F14" i="4"/>
  <c r="G14" i="4"/>
  <c r="Z14" i="4"/>
  <c r="F13" i="4"/>
  <c r="Z20" i="4"/>
  <c r="K16" i="4"/>
  <c r="G15" i="4"/>
  <c r="G16" i="4"/>
  <c r="G17" i="4"/>
  <c r="K17" i="4"/>
  <c r="K15" i="4"/>
  <c r="I15" i="4"/>
  <c r="I16" i="4"/>
  <c r="P17" i="4"/>
  <c r="N20" i="4"/>
  <c r="P15" i="4"/>
  <c r="M40" i="5"/>
  <c r="G16" i="5"/>
  <c r="AF20" i="4"/>
  <c r="AD20" i="4"/>
  <c r="AB20" i="4"/>
  <c r="F17" i="4"/>
  <c r="Q17" i="4" s="1"/>
  <c r="F16" i="4"/>
  <c r="I12" i="4"/>
  <c r="H17" i="5"/>
  <c r="G17" i="5"/>
  <c r="G14" i="5"/>
  <c r="K20" i="4" l="1"/>
  <c r="G20" i="4"/>
  <c r="M17" i="4"/>
  <c r="H14" i="5"/>
  <c r="H15" i="5"/>
  <c r="H16" i="5"/>
  <c r="H40" i="5" s="1"/>
  <c r="G15" i="5"/>
  <c r="I40" i="5" l="1"/>
  <c r="G40" i="5"/>
  <c r="I20" i="4" l="1"/>
  <c r="F15" i="4"/>
  <c r="M15" i="4" l="1"/>
  <c r="F12" i="4"/>
  <c r="F20" i="4" s="1"/>
  <c r="M12" i="4" l="1"/>
  <c r="Q12" i="4"/>
  <c r="Q15" i="4"/>
  <c r="M20" i="4" l="1"/>
  <c r="T20" i="4"/>
  <c r="X20" i="4"/>
  <c r="Q20" i="4"/>
  <c r="J40" i="5"/>
</calcChain>
</file>

<file path=xl/sharedStrings.xml><?xml version="1.0" encoding="utf-8"?>
<sst xmlns="http://schemas.openxmlformats.org/spreadsheetml/2006/main" count="167" uniqueCount="92">
  <si>
    <t>FROM</t>
  </si>
  <si>
    <t>TO</t>
  </si>
  <si>
    <t>FT</t>
  </si>
  <si>
    <t>EACH</t>
  </si>
  <si>
    <t>HIGHWAY MILES</t>
  </si>
  <si>
    <t>TOTAL (PAY QUANTITY)</t>
  </si>
  <si>
    <t>CENTER LINE</t>
  </si>
  <si>
    <t>SOLID LINE EQUIVALENT</t>
  </si>
  <si>
    <t>STOP LINE</t>
  </si>
  <si>
    <t>MILE</t>
  </si>
  <si>
    <t>24"</t>
  </si>
  <si>
    <t>STATION / SLM</t>
  </si>
  <si>
    <t>GAP</t>
  </si>
  <si>
    <t>STOP APPROACH</t>
  </si>
  <si>
    <t>HORIZONTAL CURVE</t>
  </si>
  <si>
    <t>COUNTY</t>
  </si>
  <si>
    <t>ROUTE</t>
  </si>
  <si>
    <t>DETAIL</t>
  </si>
  <si>
    <t>WHITE</t>
  </si>
  <si>
    <t>PRISMATIC RETRO-REFLECTOR TYPES</t>
  </si>
  <si>
    <t>ONE-WAY</t>
  </si>
  <si>
    <t>TWO-WAY</t>
  </si>
  <si>
    <t>REMARKS</t>
  </si>
  <si>
    <t>DESCRIPTION</t>
  </si>
  <si>
    <t>STATION/SLM</t>
  </si>
  <si>
    <t>RAISED PAVEMENT MARKERS</t>
  </si>
  <si>
    <t>AUXILIARY &amp; LONG LINE MARKINGS</t>
  </si>
  <si>
    <t>MULTILANE UNDIVIDED TYPICAL SPACING</t>
  </si>
  <si>
    <t>TAPERED ACCEL. LANE</t>
  </si>
  <si>
    <t>DECELERATION LANE</t>
  </si>
  <si>
    <t>PARALLEL ACCEL LANE</t>
  </si>
  <si>
    <t>MULTILANE DIVIDED/EXPRESSWAY</t>
  </si>
  <si>
    <t>THROUGH APPROACH</t>
  </si>
  <si>
    <t>2 LANE APPR. WITH TURN LANE</t>
  </si>
  <si>
    <t>TWO WAY LEFT TURN LANE</t>
  </si>
  <si>
    <t>ONE LANE BRIDGE</t>
  </si>
  <si>
    <t>HORIZONTAL CURVE ALT.</t>
  </si>
  <si>
    <t>STOP APPROACH ALT.</t>
  </si>
  <si>
    <t>FIRE HYDRANT</t>
  </si>
  <si>
    <t>CENTER LINE AT 80 FT. TYP.</t>
  </si>
  <si>
    <t>YELLOW / YELLOW</t>
  </si>
  <si>
    <t>WHITE / RED</t>
  </si>
  <si>
    <t>YELLOW / RED</t>
  </si>
  <si>
    <t>BLUE / BLUE</t>
  </si>
  <si>
    <t>3 LANE APPR. WITH TURN LANE</t>
  </si>
  <si>
    <t>3 LANE DIVIDED TO 2 LANE TRANSITION</t>
  </si>
  <si>
    <t>3 LANE UNDIVIDED TO 2 LANE TRANSITION</t>
  </si>
  <si>
    <t>RAISED PAVEMENT MARKER REMOVED</t>
  </si>
  <si>
    <t>RPM</t>
  </si>
  <si>
    <t>TWO LANE NARROW BRIDGE</t>
  </si>
  <si>
    <t>WORK ZONE STOP LINE, CLASS III, 642 PAINT</t>
  </si>
  <si>
    <t>NLF_ID</t>
  </si>
  <si>
    <t>TOTAL</t>
  </si>
  <si>
    <t>MASTER</t>
  </si>
  <si>
    <t>INVENTORY</t>
  </si>
  <si>
    <t>1) FOR ALL WORK ZONE MARKINGS, THE 642 PAINT USED SHALL BE TYPE 1.</t>
  </si>
  <si>
    <t>NOTES:</t>
  </si>
  <si>
    <t>PARTICIPATION</t>
  </si>
  <si>
    <t>WORK ZONE CENTER LINE, CLASS III, 642 PAINT</t>
  </si>
  <si>
    <t>CONTINUOUS ROUTE TREATMENT</t>
  </si>
  <si>
    <t>AUXILIARY MARKINGS (740.04)</t>
  </si>
  <si>
    <t>6</t>
  </si>
  <si>
    <t>YELLOW</t>
  </si>
  <si>
    <t>YEL / YELLOW</t>
  </si>
  <si>
    <t>PID</t>
  </si>
  <si>
    <t>CONTINOUS ROUTE TREATMENT</t>
  </si>
  <si>
    <t>EDGE LINE (WHITE)</t>
  </si>
  <si>
    <t>MED</t>
  </si>
  <si>
    <t>STOP APPROACH AT CR 139 / LODI RD.</t>
  </si>
  <si>
    <t>REVERSE CURVE AT 20 FT. SPACING FROM CR 139 / LODI RD. TO CORP. LIMIT</t>
  </si>
  <si>
    <t>SMEDSR00421**C</t>
  </si>
  <si>
    <t>SR 421</t>
  </si>
  <si>
    <t>23-RPM</t>
  </si>
  <si>
    <t>STOP APPROACH @ CR 139</t>
  </si>
  <si>
    <t>16</t>
  </si>
  <si>
    <t>REVERSE CURVE @ 20 FT SPACE(FROM CR 139 TO CORP)</t>
  </si>
  <si>
    <t>2) WORK STOP LINE SHALL BE PLACED AT SR 421 AND LODI RD, SR 421 AND SR 83</t>
  </si>
  <si>
    <t>CROSSWALK LINE</t>
  </si>
  <si>
    <t>12"</t>
  </si>
  <si>
    <t>RAILROAD SYMBOL MARKING</t>
  </si>
  <si>
    <t>3) WORK ZONE CROSSWALK LINE SHALL BE PLACED ON SR 421 AT HOWE ST, MILL ST, PARK ST, AND REDFIELD ST.</t>
  </si>
  <si>
    <t>4) WORK ZONE CROSSWALK LINE, AS PER PLAN SHALL BE PLACED ON SR 421 AND SR 83, SR 421 AND AINSWORTH ST.</t>
  </si>
  <si>
    <t>5) DO NOT PLACE RPMS ON BRIDGE DECKS.</t>
  </si>
  <si>
    <t xml:space="preserve">6) REMOVE RPMS ON BRIDGE DECKS AND FILL VOIDS WITH AN APPROVED EPOXY MATERIAL. </t>
  </si>
  <si>
    <t>01/STR</t>
  </si>
  <si>
    <t>TOTALS TO GENERAL SUMMARY (01/STR)</t>
  </si>
  <si>
    <t>16/18</t>
  </si>
  <si>
    <t>642, TYPE 1</t>
  </si>
  <si>
    <t>WORK ZONE CROSSWALK LINE, CLASS III, 12", 642 PAINT</t>
  </si>
  <si>
    <t>EDGE LINE (YELLOW)</t>
  </si>
  <si>
    <t>PAVEMENT MARKING, MISC.: CROSSWALK LINE, 18", AS PER PLAN</t>
  </si>
  <si>
    <t>EDGE 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</si>
</sst>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3" fontId="2" fillId="0" borderId="0" applyFont="0" applyFill="0" applyBorder="0" applyAlignment="0" applyProtection="0"/>
    <xf numFmtId="0" fontId="2" fillId="0" borderId="0"/>
  </cellStyleXfs>
  <cellXfs count="19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1" fontId="4" fillId="0" borderId="0" xfId="1" applyNumberFormat="1" applyFont="1" applyFill="1" applyBorder="1" applyAlignment="1">
      <alignment horizontal="left"/>
    </xf>
    <xf numFmtId="2" fontId="4" fillId="0" borderId="0" xfId="1" applyNumberFormat="1" applyFont="1" applyFill="1" applyAlignment="1">
      <alignment horizontal="left"/>
    </xf>
    <xf numFmtId="1" fontId="4" fillId="0" borderId="0" xfId="1" applyNumberFormat="1" applyFont="1" applyAlignment="1">
      <alignment horizontal="left"/>
    </xf>
    <xf numFmtId="3" fontId="4" fillId="0" borderId="0" xfId="1" applyFont="1" applyAlignment="1">
      <alignment horizontal="left"/>
    </xf>
    <xf numFmtId="0" fontId="0" fillId="0" borderId="0" xfId="0" applyAlignment="1">
      <alignment wrapText="1"/>
    </xf>
    <xf numFmtId="2" fontId="4" fillId="0" borderId="0" xfId="1" applyNumberFormat="1" applyFont="1" applyBorder="1" applyAlignment="1">
      <alignment horizontal="left"/>
    </xf>
    <xf numFmtId="1" fontId="4" fillId="0" borderId="0" xfId="1" applyNumberFormat="1" applyFont="1" applyBorder="1" applyAlignment="1">
      <alignment horizontal="left"/>
    </xf>
    <xf numFmtId="3" fontId="4" fillId="0" borderId="0" xfId="1" applyFont="1" applyBorder="1" applyAlignment="1">
      <alignment horizontal="left"/>
    </xf>
    <xf numFmtId="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textRotation="90" wrapText="1"/>
    </xf>
    <xf numFmtId="2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1" fontId="4" fillId="0" borderId="0" xfId="0" quotePrefix="1" applyNumberFormat="1" applyFont="1" applyAlignment="1">
      <alignment horizontal="center"/>
    </xf>
    <xf numFmtId="4" fontId="6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1" fontId="3" fillId="0" borderId="0" xfId="1" applyNumberFormat="1" applyFont="1" applyBorder="1" applyAlignment="1">
      <alignment horizontal="left" wrapText="1"/>
    </xf>
    <xf numFmtId="2" fontId="3" fillId="0" borderId="0" xfId="1" applyNumberFormat="1" applyFont="1" applyBorder="1" applyAlignment="1">
      <alignment horizontal="left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textRotation="90"/>
    </xf>
    <xf numFmtId="2" fontId="4" fillId="0" borderId="0" xfId="0" applyNumberFormat="1" applyFont="1" applyAlignment="1">
      <alignment vertical="center" textRotation="90"/>
    </xf>
    <xf numFmtId="4" fontId="4" fillId="0" borderId="0" xfId="0" applyNumberFormat="1" applyFont="1" applyAlignment="1">
      <alignment vertical="center" textRotation="90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textRotation="90" wrapText="1"/>
    </xf>
    <xf numFmtId="1" fontId="6" fillId="0" borderId="0" xfId="0" applyNumberFormat="1" applyFont="1"/>
    <xf numFmtId="3" fontId="4" fillId="0" borderId="0" xfId="0" applyNumberFormat="1" applyFont="1"/>
    <xf numFmtId="2" fontId="4" fillId="0" borderId="0" xfId="1" applyNumberFormat="1" applyFont="1" applyAlignment="1">
      <alignment horizontal="left"/>
    </xf>
    <xf numFmtId="1" fontId="4" fillId="0" borderId="0" xfId="1" applyNumberFormat="1" applyFont="1" applyFill="1" applyAlignment="1">
      <alignment horizontal="left"/>
    </xf>
    <xf numFmtId="3" fontId="4" fillId="0" borderId="0" xfId="1" applyFont="1" applyFill="1" applyAlignment="1">
      <alignment horizontal="left"/>
    </xf>
    <xf numFmtId="0" fontId="4" fillId="0" borderId="6" xfId="0" applyFont="1" applyBorder="1"/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1" fontId="3" fillId="0" borderId="0" xfId="1" applyNumberFormat="1" applyFont="1" applyFill="1" applyAlignment="1">
      <alignment horizontal="left" vertical="center" wrapText="1"/>
    </xf>
    <xf numFmtId="2" fontId="3" fillId="0" borderId="0" xfId="1" applyNumberFormat="1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1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" fontId="7" fillId="0" borderId="1" xfId="0" quotePrefix="1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0" fontId="7" fillId="0" borderId="3" xfId="0" applyFont="1" applyBorder="1"/>
    <xf numFmtId="0" fontId="8" fillId="0" borderId="1" xfId="0" applyFont="1" applyBorder="1" applyAlignment="1">
      <alignment vertical="center"/>
    </xf>
    <xf numFmtId="49" fontId="7" fillId="0" borderId="6" xfId="0" applyNumberFormat="1" applyFont="1" applyBorder="1" applyAlignment="1">
      <alignment vertical="top" wrapText="1"/>
    </xf>
    <xf numFmtId="0" fontId="7" fillId="0" borderId="13" xfId="0" applyFont="1" applyBorder="1"/>
    <xf numFmtId="0" fontId="7" fillId="0" borderId="13" xfId="0" applyFont="1" applyBorder="1" applyAlignment="1">
      <alignment horizontal="center" vertical="center"/>
    </xf>
    <xf numFmtId="0" fontId="7" fillId="0" borderId="37" xfId="0" applyFont="1" applyBorder="1"/>
    <xf numFmtId="49" fontId="7" fillId="0" borderId="0" xfId="0" applyNumberFormat="1" applyFont="1" applyAlignment="1">
      <alignment horizontal="left" vertical="top"/>
    </xf>
    <xf numFmtId="3" fontId="7" fillId="0" borderId="0" xfId="0" applyNumberFormat="1" applyFont="1" applyAlignment="1">
      <alignment vertical="center"/>
    </xf>
    <xf numFmtId="3" fontId="7" fillId="0" borderId="38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49" fontId="7" fillId="0" borderId="0" xfId="0" applyNumberFormat="1" applyFont="1" applyAlignment="1">
      <alignment vertical="top" wrapText="1"/>
    </xf>
    <xf numFmtId="49" fontId="7" fillId="0" borderId="38" xfId="0" applyNumberFormat="1" applyFont="1" applyBorder="1" applyAlignment="1">
      <alignment vertical="top" wrapText="1"/>
    </xf>
    <xf numFmtId="0" fontId="8" fillId="0" borderId="10" xfId="0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0" fontId="9" fillId="0" borderId="39" xfId="0" applyFont="1" applyBorder="1"/>
    <xf numFmtId="0" fontId="9" fillId="0" borderId="40" xfId="0" applyFont="1" applyBorder="1"/>
    <xf numFmtId="0" fontId="7" fillId="0" borderId="1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9" fillId="0" borderId="13" xfId="0" applyFont="1" applyBorder="1"/>
    <xf numFmtId="0" fontId="7" fillId="0" borderId="1" xfId="0" applyFont="1" applyBorder="1" applyAlignment="1">
      <alignment vertical="center" wrapText="1"/>
    </xf>
    <xf numFmtId="3" fontId="7" fillId="0" borderId="15" xfId="0" applyNumberFormat="1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14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3" fontId="8" fillId="0" borderId="14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3" fontId="7" fillId="0" borderId="17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textRotation="90" wrapText="1"/>
    </xf>
    <xf numFmtId="0" fontId="7" fillId="0" borderId="30" xfId="0" applyFont="1" applyBorder="1" applyAlignment="1">
      <alignment horizontal="center" textRotation="90" wrapText="1"/>
    </xf>
    <xf numFmtId="0" fontId="7" fillId="0" borderId="31" xfId="0" applyFont="1" applyBorder="1" applyAlignment="1">
      <alignment horizontal="center" textRotation="90" wrapText="1"/>
    </xf>
    <xf numFmtId="0" fontId="7" fillId="0" borderId="1" xfId="0" applyFont="1" applyBorder="1" applyAlignment="1">
      <alignment horizontal="center" wrapText="1"/>
    </xf>
    <xf numFmtId="0" fontId="7" fillId="0" borderId="26" xfId="0" applyFont="1" applyBorder="1" applyAlignment="1">
      <alignment horizontal="center" textRotation="90" wrapText="1"/>
    </xf>
    <xf numFmtId="0" fontId="7" fillId="0" borderId="27" xfId="0" applyFont="1" applyBorder="1" applyAlignment="1">
      <alignment horizontal="center" textRotation="90" wrapText="1"/>
    </xf>
    <xf numFmtId="0" fontId="7" fillId="0" borderId="28" xfId="0" applyFont="1" applyBorder="1" applyAlignment="1">
      <alignment horizontal="center" textRotation="90" wrapText="1"/>
    </xf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  <xf numFmtId="2" fontId="7" fillId="0" borderId="13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7" fillId="0" borderId="15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0" fontId="7" fillId="0" borderId="29" xfId="0" applyFont="1" applyBorder="1" applyAlignment="1">
      <alignment horizontal="center" textRotation="90"/>
    </xf>
    <xf numFmtId="0" fontId="7" fillId="0" borderId="30" xfId="0" applyFont="1" applyBorder="1" applyAlignment="1">
      <alignment horizontal="center" textRotation="90"/>
    </xf>
    <xf numFmtId="0" fontId="7" fillId="0" borderId="11" xfId="0" applyFont="1" applyBorder="1" applyAlignment="1">
      <alignment horizontal="center" textRotation="90" wrapText="1"/>
    </xf>
    <xf numFmtId="0" fontId="7" fillId="0" borderId="16" xfId="0" applyFont="1" applyBorder="1" applyAlignment="1">
      <alignment horizontal="center" textRotation="90" wrapText="1"/>
    </xf>
    <xf numFmtId="0" fontId="7" fillId="0" borderId="17" xfId="0" applyFont="1" applyBorder="1" applyAlignment="1">
      <alignment horizontal="center" textRotation="90" wrapText="1"/>
    </xf>
    <xf numFmtId="0" fontId="7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top" wrapText="1"/>
    </xf>
    <xf numFmtId="49" fontId="7" fillId="0" borderId="0" xfId="0" applyNumberFormat="1" applyFont="1" applyAlignment="1">
      <alignment horizontal="left" vertical="top" wrapText="1"/>
    </xf>
    <xf numFmtId="49" fontId="7" fillId="0" borderId="38" xfId="0" applyNumberFormat="1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left" vertical="center"/>
    </xf>
    <xf numFmtId="0" fontId="8" fillId="0" borderId="8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left" vertical="center"/>
    </xf>
    <xf numFmtId="0" fontId="9" fillId="0" borderId="10" xfId="0" applyFont="1" applyBorder="1" applyAlignment="1">
      <alignment horizontal="center"/>
    </xf>
    <xf numFmtId="3" fontId="7" fillId="0" borderId="5" xfId="0" applyNumberFormat="1" applyFont="1" applyBorder="1" applyAlignment="1">
      <alignment horizontal="left" vertical="center"/>
    </xf>
    <xf numFmtId="3" fontId="7" fillId="0" borderId="18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left"/>
    </xf>
    <xf numFmtId="0" fontId="10" fillId="0" borderId="3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textRotation="90"/>
    </xf>
    <xf numFmtId="2" fontId="7" fillId="0" borderId="1" xfId="0" applyNumberFormat="1" applyFont="1" applyBorder="1" applyAlignment="1">
      <alignment horizontal="center" vertical="center" textRotation="90"/>
    </xf>
    <xf numFmtId="4" fontId="7" fillId="0" borderId="1" xfId="0" applyNumberFormat="1" applyFont="1" applyBorder="1" applyAlignment="1">
      <alignment horizontal="center" vertical="center" textRotation="90"/>
    </xf>
    <xf numFmtId="4" fontId="7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left" vertical="center"/>
    </xf>
    <xf numFmtId="3" fontId="8" fillId="0" borderId="36" xfId="0" applyNumberFormat="1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textRotation="90" wrapText="1"/>
    </xf>
    <xf numFmtId="4" fontId="7" fillId="0" borderId="1" xfId="0" applyNumberFormat="1" applyFont="1" applyBorder="1" applyAlignment="1">
      <alignment horizontal="center" textRotation="90" wrapText="1"/>
    </xf>
    <xf numFmtId="0" fontId="2" fillId="0" borderId="1" xfId="0" applyFont="1" applyBorder="1"/>
  </cellXfs>
  <cellStyles count="3">
    <cellStyle name="Comma0" xfId="1" xr:uid="{00000000-0005-0000-0000-000000000000}"/>
    <cellStyle name="Normal" xfId="0" builtinId="0"/>
    <cellStyle name="Normal 2" xfId="2" xr:uid="{1FE1445A-75C8-4544-980D-C99D7369EAF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113"/>
  <sheetViews>
    <sheetView tabSelected="1" zoomScale="70" zoomScaleNormal="70" workbookViewId="0">
      <pane ySplit="10" topLeftCell="A11" activePane="bottomLeft" state="frozen"/>
      <selection pane="bottomLeft" activeCell="I18" sqref="I18"/>
    </sheetView>
  </sheetViews>
  <sheetFormatPr defaultColWidth="9.140625" defaultRowHeight="12.75" x14ac:dyDescent="0.2"/>
  <cols>
    <col min="1" max="1" width="11.85546875" style="1" customWidth="1"/>
    <col min="2" max="2" width="15" style="1" customWidth="1"/>
    <col min="3" max="3" width="15.7109375" style="1" customWidth="1"/>
    <col min="4" max="7" width="11.7109375" style="1" customWidth="1"/>
    <col min="8" max="8" width="6.28515625" style="1" customWidth="1"/>
    <col min="9" max="9" width="11.7109375" style="1" customWidth="1"/>
    <col min="10" max="10" width="6.28515625" style="1" customWidth="1"/>
    <col min="11" max="26" width="11.7109375" style="1" customWidth="1"/>
    <col min="27" max="27" width="6.28515625" style="1" customWidth="1"/>
    <col min="28" max="28" width="11.7109375" style="1" customWidth="1"/>
    <col min="29" max="29" width="6.28515625" style="1" customWidth="1"/>
    <col min="30" max="30" width="11.7109375" style="1" customWidth="1"/>
    <col min="31" max="31" width="6.28515625" style="1" customWidth="1"/>
    <col min="32" max="32" width="11.7109375" style="1" customWidth="1"/>
    <col min="33" max="39" width="9.140625" style="1"/>
    <col min="40" max="40" width="11.42578125" style="1" bestFit="1" customWidth="1"/>
    <col min="41" max="42" width="8.140625" style="1" bestFit="1" customWidth="1"/>
    <col min="43" max="43" width="40.28515625" style="1" customWidth="1"/>
    <col min="44" max="44" width="11.42578125" style="1" bestFit="1" customWidth="1"/>
    <col min="45" max="45" width="12.85546875" style="1" bestFit="1" customWidth="1"/>
    <col min="46" max="46" width="11.42578125" style="1" bestFit="1" customWidth="1"/>
    <col min="47" max="48" width="9.140625" style="1"/>
    <col min="49" max="49" width="11" style="1" bestFit="1" customWidth="1"/>
    <col min="50" max="52" width="9.140625" style="1"/>
    <col min="53" max="53" width="12.42578125" style="1" bestFit="1" customWidth="1"/>
    <col min="54" max="54" width="11.42578125" style="1" bestFit="1" customWidth="1"/>
    <col min="55" max="55" width="13" style="1" bestFit="1" customWidth="1"/>
    <col min="56" max="56" width="6.7109375" style="1" bestFit="1" customWidth="1"/>
    <col min="57" max="57" width="54.85546875" style="1" bestFit="1" customWidth="1"/>
    <col min="58" max="16384" width="9.140625" style="1"/>
  </cols>
  <sheetData>
    <row r="1" spans="1:32" ht="15" customHeight="1" x14ac:dyDescent="0.2">
      <c r="A1" s="133" t="s">
        <v>26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5"/>
      <c r="AF1" s="136"/>
    </row>
    <row r="2" spans="1:32" ht="15" customHeight="1" x14ac:dyDescent="0.2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9"/>
      <c r="AF2" s="140"/>
    </row>
    <row r="3" spans="1:32" ht="15" customHeight="1" x14ac:dyDescent="0.25">
      <c r="A3" s="141" t="s">
        <v>57</v>
      </c>
      <c r="B3" s="131" t="s">
        <v>15</v>
      </c>
      <c r="C3" s="131" t="s">
        <v>16</v>
      </c>
      <c r="D3" s="131" t="s">
        <v>11</v>
      </c>
      <c r="E3" s="131"/>
      <c r="F3" s="131" t="s">
        <v>4</v>
      </c>
      <c r="G3" s="117">
        <v>614</v>
      </c>
      <c r="H3" s="117"/>
      <c r="I3" s="117"/>
      <c r="J3" s="117"/>
      <c r="K3" s="132"/>
      <c r="L3" s="151" t="s">
        <v>87</v>
      </c>
      <c r="M3" s="152"/>
      <c r="N3" s="152"/>
      <c r="O3" s="152"/>
      <c r="P3" s="152"/>
      <c r="Q3" s="152"/>
      <c r="R3" s="153"/>
      <c r="S3" s="151">
        <v>646</v>
      </c>
      <c r="T3" s="152"/>
      <c r="U3" s="152"/>
      <c r="V3" s="152"/>
      <c r="W3" s="152"/>
      <c r="X3" s="152"/>
      <c r="Y3" s="153"/>
      <c r="Z3" s="154">
        <v>644</v>
      </c>
      <c r="AA3" s="155"/>
      <c r="AB3" s="155"/>
      <c r="AC3" s="155"/>
      <c r="AD3" s="155"/>
      <c r="AE3" s="156"/>
      <c r="AF3" s="157"/>
    </row>
    <row r="4" spans="1:32" ht="15" customHeight="1" x14ac:dyDescent="0.25">
      <c r="A4" s="141"/>
      <c r="B4" s="131"/>
      <c r="C4" s="131"/>
      <c r="D4" s="131"/>
      <c r="E4" s="131"/>
      <c r="F4" s="131"/>
      <c r="G4" s="121" t="s">
        <v>50</v>
      </c>
      <c r="H4" s="121"/>
      <c r="I4" s="121" t="s">
        <v>58</v>
      </c>
      <c r="J4" s="121"/>
      <c r="K4" s="114" t="s">
        <v>88</v>
      </c>
      <c r="L4" s="110"/>
      <c r="M4" s="113" t="s">
        <v>91</v>
      </c>
      <c r="N4" s="113"/>
      <c r="O4" s="114"/>
      <c r="P4" s="117" t="s">
        <v>6</v>
      </c>
      <c r="Q4" s="117"/>
      <c r="R4" s="118"/>
      <c r="S4" s="110"/>
      <c r="T4" s="113" t="s">
        <v>91</v>
      </c>
      <c r="U4" s="113"/>
      <c r="V4" s="114"/>
      <c r="W4" s="117" t="s">
        <v>6</v>
      </c>
      <c r="X4" s="117"/>
      <c r="Y4" s="118"/>
      <c r="Z4" s="142" t="s">
        <v>60</v>
      </c>
      <c r="AA4" s="143"/>
      <c r="AB4" s="143"/>
      <c r="AC4" s="143"/>
      <c r="AD4" s="143"/>
      <c r="AE4" s="144"/>
      <c r="AF4" s="145"/>
    </row>
    <row r="5" spans="1:32" ht="15" customHeight="1" x14ac:dyDescent="0.2">
      <c r="A5" s="141"/>
      <c r="B5" s="131"/>
      <c r="C5" s="131"/>
      <c r="D5" s="131"/>
      <c r="E5" s="131"/>
      <c r="F5" s="131"/>
      <c r="G5" s="121"/>
      <c r="H5" s="121"/>
      <c r="I5" s="121"/>
      <c r="J5" s="121"/>
      <c r="K5" s="115"/>
      <c r="L5" s="111"/>
      <c r="M5" s="115" t="s">
        <v>66</v>
      </c>
      <c r="N5" s="115" t="s">
        <v>89</v>
      </c>
      <c r="O5" s="115"/>
      <c r="P5" s="121" t="s">
        <v>7</v>
      </c>
      <c r="Q5" s="121" t="s">
        <v>5</v>
      </c>
      <c r="R5" s="119"/>
      <c r="S5" s="111"/>
      <c r="T5" s="115" t="s">
        <v>66</v>
      </c>
      <c r="U5" s="115" t="s">
        <v>89</v>
      </c>
      <c r="V5" s="115"/>
      <c r="W5" s="121" t="s">
        <v>7</v>
      </c>
      <c r="X5" s="121" t="s">
        <v>5</v>
      </c>
      <c r="Y5" s="119"/>
      <c r="Z5" s="146" t="s">
        <v>8</v>
      </c>
      <c r="AA5" s="121"/>
      <c r="AB5" s="114" t="s">
        <v>77</v>
      </c>
      <c r="AC5" s="114"/>
      <c r="AD5" s="114" t="s">
        <v>90</v>
      </c>
      <c r="AE5" s="114"/>
      <c r="AF5" s="148" t="s">
        <v>79</v>
      </c>
    </row>
    <row r="6" spans="1:32" ht="15" customHeight="1" x14ac:dyDescent="0.2">
      <c r="A6" s="141"/>
      <c r="B6" s="131"/>
      <c r="C6" s="131"/>
      <c r="D6" s="131"/>
      <c r="E6" s="131"/>
      <c r="F6" s="131"/>
      <c r="G6" s="121"/>
      <c r="H6" s="121"/>
      <c r="I6" s="121"/>
      <c r="J6" s="121"/>
      <c r="K6" s="115"/>
      <c r="L6" s="111"/>
      <c r="M6" s="115"/>
      <c r="N6" s="115"/>
      <c r="O6" s="115"/>
      <c r="P6" s="121"/>
      <c r="Q6" s="121"/>
      <c r="R6" s="119"/>
      <c r="S6" s="111"/>
      <c r="T6" s="115"/>
      <c r="U6" s="115"/>
      <c r="V6" s="115"/>
      <c r="W6" s="121"/>
      <c r="X6" s="121"/>
      <c r="Y6" s="119"/>
      <c r="Z6" s="147"/>
      <c r="AA6" s="121"/>
      <c r="AB6" s="115"/>
      <c r="AC6" s="115"/>
      <c r="AD6" s="115"/>
      <c r="AE6" s="115"/>
      <c r="AF6" s="149"/>
    </row>
    <row r="7" spans="1:32" ht="15" customHeight="1" x14ac:dyDescent="0.2">
      <c r="A7" s="141"/>
      <c r="B7" s="131"/>
      <c r="C7" s="131"/>
      <c r="D7" s="131"/>
      <c r="E7" s="131"/>
      <c r="F7" s="131"/>
      <c r="G7" s="121"/>
      <c r="H7" s="121"/>
      <c r="I7" s="121"/>
      <c r="J7" s="121"/>
      <c r="K7" s="115"/>
      <c r="L7" s="111"/>
      <c r="M7" s="115"/>
      <c r="N7" s="115"/>
      <c r="O7" s="115"/>
      <c r="P7" s="121"/>
      <c r="Q7" s="121"/>
      <c r="R7" s="119"/>
      <c r="S7" s="111"/>
      <c r="T7" s="115"/>
      <c r="U7" s="115"/>
      <c r="V7" s="115"/>
      <c r="W7" s="121"/>
      <c r="X7" s="121"/>
      <c r="Y7" s="119"/>
      <c r="Z7" s="147"/>
      <c r="AA7" s="121"/>
      <c r="AB7" s="115"/>
      <c r="AC7" s="115"/>
      <c r="AD7" s="115"/>
      <c r="AE7" s="115"/>
      <c r="AF7" s="149"/>
    </row>
    <row r="8" spans="1:32" s="2" customFormat="1" ht="88.5" customHeight="1" x14ac:dyDescent="0.2">
      <c r="A8" s="141"/>
      <c r="B8" s="131"/>
      <c r="C8" s="131"/>
      <c r="D8" s="131"/>
      <c r="E8" s="131"/>
      <c r="F8" s="131"/>
      <c r="G8" s="121"/>
      <c r="H8" s="121"/>
      <c r="I8" s="121"/>
      <c r="J8" s="121"/>
      <c r="K8" s="115"/>
      <c r="L8" s="111"/>
      <c r="M8" s="115"/>
      <c r="N8" s="115"/>
      <c r="O8" s="115"/>
      <c r="P8" s="121"/>
      <c r="Q8" s="121"/>
      <c r="R8" s="119"/>
      <c r="S8" s="111"/>
      <c r="T8" s="115"/>
      <c r="U8" s="115"/>
      <c r="V8" s="115"/>
      <c r="W8" s="121"/>
      <c r="X8" s="121"/>
      <c r="Y8" s="119"/>
      <c r="Z8" s="147"/>
      <c r="AA8" s="121"/>
      <c r="AB8" s="115"/>
      <c r="AC8" s="115"/>
      <c r="AD8" s="115"/>
      <c r="AE8" s="115"/>
      <c r="AF8" s="149"/>
    </row>
    <row r="9" spans="1:32" s="2" customFormat="1" ht="16.5" customHeight="1" x14ac:dyDescent="0.2">
      <c r="A9" s="141"/>
      <c r="B9" s="131"/>
      <c r="C9" s="131"/>
      <c r="D9" s="131"/>
      <c r="E9" s="131"/>
      <c r="F9" s="131"/>
      <c r="G9" s="121"/>
      <c r="H9" s="121"/>
      <c r="I9" s="121"/>
      <c r="J9" s="121"/>
      <c r="K9" s="116"/>
      <c r="L9" s="112"/>
      <c r="M9" s="116"/>
      <c r="N9" s="116"/>
      <c r="O9" s="116"/>
      <c r="P9" s="121"/>
      <c r="Q9" s="121"/>
      <c r="R9" s="120"/>
      <c r="S9" s="112"/>
      <c r="T9" s="116"/>
      <c r="U9" s="116"/>
      <c r="V9" s="116"/>
      <c r="W9" s="121"/>
      <c r="X9" s="121"/>
      <c r="Y9" s="120"/>
      <c r="Z9" s="84" t="s">
        <v>10</v>
      </c>
      <c r="AA9" s="84"/>
      <c r="AB9" s="84" t="s">
        <v>78</v>
      </c>
      <c r="AC9" s="84"/>
      <c r="AD9" s="116"/>
      <c r="AE9" s="84"/>
      <c r="AF9" s="150"/>
    </row>
    <row r="10" spans="1:32" ht="16.5" customHeight="1" x14ac:dyDescent="0.2">
      <c r="A10" s="141"/>
      <c r="B10" s="131"/>
      <c r="C10" s="131"/>
      <c r="D10" s="59" t="s">
        <v>0</v>
      </c>
      <c r="E10" s="59" t="s">
        <v>1</v>
      </c>
      <c r="F10" s="59" t="s">
        <v>9</v>
      </c>
      <c r="G10" s="59" t="s">
        <v>2</v>
      </c>
      <c r="H10" s="59"/>
      <c r="I10" s="59" t="s">
        <v>9</v>
      </c>
      <c r="J10" s="59"/>
      <c r="K10" s="82" t="s">
        <v>2</v>
      </c>
      <c r="L10" s="69"/>
      <c r="M10" s="85" t="s">
        <v>9</v>
      </c>
      <c r="N10" s="59" t="s">
        <v>9</v>
      </c>
      <c r="O10" s="59"/>
      <c r="P10" s="59" t="s">
        <v>9</v>
      </c>
      <c r="Q10" s="59" t="s">
        <v>9</v>
      </c>
      <c r="R10" s="83"/>
      <c r="S10" s="69"/>
      <c r="T10" s="85" t="s">
        <v>9</v>
      </c>
      <c r="U10" s="59" t="s">
        <v>9</v>
      </c>
      <c r="V10" s="59"/>
      <c r="W10" s="59" t="s">
        <v>9</v>
      </c>
      <c r="X10" s="59" t="s">
        <v>9</v>
      </c>
      <c r="Y10" s="83"/>
      <c r="Z10" s="85" t="s">
        <v>2</v>
      </c>
      <c r="AA10" s="59"/>
      <c r="AB10" s="59" t="s">
        <v>2</v>
      </c>
      <c r="AC10" s="59"/>
      <c r="AD10" s="59" t="s">
        <v>2</v>
      </c>
      <c r="AE10" s="59"/>
      <c r="AF10" s="109" t="s">
        <v>3</v>
      </c>
    </row>
    <row r="11" spans="1:32" ht="16.5" customHeight="1" x14ac:dyDescent="0.2">
      <c r="A11" s="86"/>
      <c r="B11" s="87"/>
      <c r="C11" s="87"/>
      <c r="D11" s="58"/>
      <c r="E11" s="58"/>
      <c r="F11" s="59"/>
      <c r="G11" s="57"/>
      <c r="H11" s="59"/>
      <c r="I11" s="59"/>
      <c r="J11" s="59"/>
      <c r="K11" s="82"/>
      <c r="L11" s="69"/>
      <c r="M11" s="85"/>
      <c r="N11" s="59"/>
      <c r="O11" s="59"/>
      <c r="P11" s="59"/>
      <c r="Q11" s="59"/>
      <c r="R11" s="83"/>
      <c r="S11" s="69"/>
      <c r="T11" s="85"/>
      <c r="U11" s="59"/>
      <c r="V11" s="59"/>
      <c r="W11" s="59"/>
      <c r="X11" s="59"/>
      <c r="Y11" s="83"/>
      <c r="Z11" s="85"/>
      <c r="AA11" s="57"/>
      <c r="AB11" s="57"/>
      <c r="AC11" s="57"/>
      <c r="AD11" s="57"/>
      <c r="AE11" s="88"/>
      <c r="AF11" s="89"/>
    </row>
    <row r="12" spans="1:32" ht="16.5" customHeight="1" x14ac:dyDescent="0.2">
      <c r="A12" s="69" t="s">
        <v>84</v>
      </c>
      <c r="B12" s="84" t="s">
        <v>67</v>
      </c>
      <c r="C12" s="84">
        <v>421</v>
      </c>
      <c r="D12" s="62">
        <v>0</v>
      </c>
      <c r="E12" s="62">
        <v>0.54</v>
      </c>
      <c r="F12" s="58">
        <f t="shared" ref="F12:F17" si="0">E12-D12</f>
        <v>0.54</v>
      </c>
      <c r="G12" s="57"/>
      <c r="H12" s="58"/>
      <c r="I12" s="58">
        <f>(E12-D12)*3</f>
        <v>1.62</v>
      </c>
      <c r="J12" s="55"/>
      <c r="K12" s="90"/>
      <c r="L12" s="92"/>
      <c r="M12" s="93">
        <f>F12*2</f>
        <v>1.08</v>
      </c>
      <c r="N12" s="58">
        <v>0.05</v>
      </c>
      <c r="O12" s="58"/>
      <c r="P12" s="62">
        <f>0.127+0.127*0.25+0.015*0.25+0.17+0.17*0.25+0.011*2+0.17*0.17*0.25+0.047+0.047*0.25</f>
        <v>0.46297499999999997</v>
      </c>
      <c r="Q12" s="58">
        <f>F12</f>
        <v>0.54</v>
      </c>
      <c r="R12" s="94"/>
      <c r="S12" s="92"/>
      <c r="T12" s="93"/>
      <c r="U12" s="58"/>
      <c r="V12" s="58"/>
      <c r="W12" s="62"/>
      <c r="X12" s="58"/>
      <c r="Y12" s="94"/>
      <c r="Z12" s="85"/>
      <c r="AA12" s="57"/>
      <c r="AB12" s="57"/>
      <c r="AC12" s="57"/>
      <c r="AD12" s="57"/>
      <c r="AE12" s="88"/>
      <c r="AF12" s="89"/>
    </row>
    <row r="13" spans="1:32" ht="16.5" customHeight="1" x14ac:dyDescent="0.2">
      <c r="A13" s="69" t="s">
        <v>84</v>
      </c>
      <c r="B13" s="84" t="s">
        <v>67</v>
      </c>
      <c r="C13" s="84">
        <v>421</v>
      </c>
      <c r="D13" s="62">
        <v>0.54</v>
      </c>
      <c r="E13" s="62">
        <v>0.57999999999999996</v>
      </c>
      <c r="F13" s="58">
        <f t="shared" si="0"/>
        <v>3.9999999999999925E-2</v>
      </c>
      <c r="G13" s="57"/>
      <c r="H13" s="58"/>
      <c r="I13" s="58">
        <f t="shared" ref="I13:I14" si="1">(E13-D13)*3</f>
        <v>0.11999999999999977</v>
      </c>
      <c r="J13" s="55"/>
      <c r="K13" s="90"/>
      <c r="L13" s="92"/>
      <c r="M13" s="93"/>
      <c r="N13" s="58"/>
      <c r="O13" s="58"/>
      <c r="P13" s="189"/>
      <c r="Q13" s="189"/>
      <c r="R13" s="94"/>
      <c r="S13" s="92"/>
      <c r="T13" s="93">
        <f>F13*2</f>
        <v>7.9999999999999849E-2</v>
      </c>
      <c r="U13" s="58"/>
      <c r="V13" s="58"/>
      <c r="W13" s="62">
        <f>0.25*0.04+0.04</f>
        <v>0.05</v>
      </c>
      <c r="X13" s="58">
        <f>F13</f>
        <v>3.9999999999999925E-2</v>
      </c>
      <c r="Y13" s="94"/>
      <c r="Z13" s="85"/>
      <c r="AA13" s="57"/>
      <c r="AB13" s="57"/>
      <c r="AC13" s="57"/>
      <c r="AD13" s="57"/>
      <c r="AE13" s="88"/>
      <c r="AF13" s="89"/>
    </row>
    <row r="14" spans="1:32" ht="16.5" customHeight="1" x14ac:dyDescent="0.2">
      <c r="A14" s="69" t="s">
        <v>84</v>
      </c>
      <c r="B14" s="84" t="s">
        <v>67</v>
      </c>
      <c r="C14" s="84">
        <v>421</v>
      </c>
      <c r="D14" s="62">
        <v>0.57999999999999996</v>
      </c>
      <c r="E14" s="62">
        <v>1.33</v>
      </c>
      <c r="F14" s="58">
        <f t="shared" si="0"/>
        <v>0.75000000000000011</v>
      </c>
      <c r="G14" s="57">
        <f>Z14*3</f>
        <v>204</v>
      </c>
      <c r="H14" s="58"/>
      <c r="I14" s="58">
        <f t="shared" si="1"/>
        <v>2.2500000000000004</v>
      </c>
      <c r="J14" s="55"/>
      <c r="K14" s="90"/>
      <c r="L14" s="92"/>
      <c r="M14" s="93">
        <f>F14*2</f>
        <v>1.5000000000000002</v>
      </c>
      <c r="N14" s="58"/>
      <c r="O14" s="58"/>
      <c r="P14" s="62">
        <f>0.11+0.11*0.25+0.045*2+0.17+0.17*0.25+0.026*2+0.069+0.069*0.25+0.04+0.04*0.25+0.29*2</f>
        <v>1.20825</v>
      </c>
      <c r="Q14" s="58">
        <f t="shared" ref="Q13:Q14" si="2">F14</f>
        <v>0.75000000000000011</v>
      </c>
      <c r="R14" s="94"/>
      <c r="S14" s="92"/>
      <c r="T14" s="93"/>
      <c r="U14" s="58"/>
      <c r="V14" s="58"/>
      <c r="W14" s="62"/>
      <c r="X14" s="58"/>
      <c r="Y14" s="94"/>
      <c r="Z14" s="85">
        <f>30+22+16</f>
        <v>68</v>
      </c>
      <c r="AA14" s="57"/>
      <c r="AB14" s="57"/>
      <c r="AC14" s="57"/>
      <c r="AD14" s="57"/>
      <c r="AE14" s="88"/>
      <c r="AF14" s="89"/>
    </row>
    <row r="15" spans="1:32" ht="16.5" customHeight="1" x14ac:dyDescent="0.2">
      <c r="A15" s="69" t="s">
        <v>84</v>
      </c>
      <c r="B15" s="84" t="s">
        <v>67</v>
      </c>
      <c r="C15" s="84">
        <v>421</v>
      </c>
      <c r="D15" s="62">
        <v>1.33</v>
      </c>
      <c r="E15" s="62">
        <v>2.19</v>
      </c>
      <c r="F15" s="58">
        <f t="shared" si="0"/>
        <v>0.85999999999999988</v>
      </c>
      <c r="G15" s="57">
        <f t="shared" ref="G15:G17" si="3">Z15*3</f>
        <v>399</v>
      </c>
      <c r="H15" s="58"/>
      <c r="I15" s="58">
        <f t="shared" ref="I15:I17" si="4">(E15-D15)*3</f>
        <v>2.5799999999999996</v>
      </c>
      <c r="J15" s="55"/>
      <c r="K15" s="90">
        <f>AB15*3</f>
        <v>1446</v>
      </c>
      <c r="L15" s="92"/>
      <c r="M15" s="93">
        <f>F15*2</f>
        <v>1.7199999999999998</v>
      </c>
      <c r="N15" s="58"/>
      <c r="O15" s="58"/>
      <c r="P15" s="62">
        <f>1.679-0.04*0.25-0.25-0.29*2+0.126*2+0.019*2</f>
        <v>1.1290000000000002</v>
      </c>
      <c r="Q15" s="58">
        <f>F15</f>
        <v>0.85999999999999988</v>
      </c>
      <c r="R15" s="94"/>
      <c r="S15" s="92"/>
      <c r="T15" s="93"/>
      <c r="U15" s="58"/>
      <c r="V15" s="58"/>
      <c r="W15" s="62"/>
      <c r="X15" s="58"/>
      <c r="Y15" s="94"/>
      <c r="Z15" s="85">
        <v>133</v>
      </c>
      <c r="AA15" s="57"/>
      <c r="AB15" s="57">
        <v>482</v>
      </c>
      <c r="AC15" s="57"/>
      <c r="AD15" s="57"/>
      <c r="AE15" s="88"/>
      <c r="AF15" s="89">
        <v>2</v>
      </c>
    </row>
    <row r="16" spans="1:32" ht="16.5" customHeight="1" x14ac:dyDescent="0.2">
      <c r="A16" s="69" t="s">
        <v>84</v>
      </c>
      <c r="B16" s="84" t="s">
        <v>67</v>
      </c>
      <c r="C16" s="84">
        <v>421</v>
      </c>
      <c r="D16" s="62">
        <v>2.19</v>
      </c>
      <c r="E16" s="62">
        <v>2.2400000000000002</v>
      </c>
      <c r="F16" s="58">
        <f t="shared" si="0"/>
        <v>5.0000000000000266E-2</v>
      </c>
      <c r="G16" s="57">
        <f t="shared" si="3"/>
        <v>114</v>
      </c>
      <c r="H16" s="58"/>
      <c r="I16" s="58">
        <f t="shared" si="4"/>
        <v>0.1500000000000008</v>
      </c>
      <c r="J16" s="55"/>
      <c r="K16" s="91">
        <f>AD16*3</f>
        <v>711</v>
      </c>
      <c r="L16" s="92"/>
      <c r="M16" s="93"/>
      <c r="N16" s="58"/>
      <c r="O16" s="58"/>
      <c r="P16" s="62"/>
      <c r="Q16" s="58"/>
      <c r="R16" s="94"/>
      <c r="S16" s="92"/>
      <c r="T16" s="93"/>
      <c r="U16" s="58"/>
      <c r="V16" s="58"/>
      <c r="W16" s="62"/>
      <c r="X16" s="58"/>
      <c r="Y16" s="94"/>
      <c r="Z16" s="85">
        <v>38</v>
      </c>
      <c r="AA16" s="57"/>
      <c r="AB16" s="57"/>
      <c r="AC16" s="57"/>
      <c r="AD16" s="57">
        <v>237</v>
      </c>
      <c r="AE16" s="88"/>
      <c r="AF16" s="89"/>
    </row>
    <row r="17" spans="1:32" ht="16.5" customHeight="1" x14ac:dyDescent="0.2">
      <c r="A17" s="69" t="s">
        <v>84</v>
      </c>
      <c r="B17" s="84" t="s">
        <v>67</v>
      </c>
      <c r="C17" s="84">
        <v>421</v>
      </c>
      <c r="D17" s="62">
        <v>2.2400000000000002</v>
      </c>
      <c r="E17" s="62">
        <v>3.4359999999999999</v>
      </c>
      <c r="F17" s="58">
        <f t="shared" si="0"/>
        <v>1.1959999999999997</v>
      </c>
      <c r="G17" s="57">
        <f t="shared" si="3"/>
        <v>207</v>
      </c>
      <c r="H17" s="58"/>
      <c r="I17" s="58">
        <f>(E17-D17)*3+0.01</f>
        <v>3.597999999999999</v>
      </c>
      <c r="J17" s="55"/>
      <c r="K17" s="90">
        <f>AB17*3</f>
        <v>1173</v>
      </c>
      <c r="L17" s="92"/>
      <c r="M17" s="93">
        <f>F17*2+0.01</f>
        <v>2.4019999999999992</v>
      </c>
      <c r="N17" s="58"/>
      <c r="O17" s="58"/>
      <c r="P17" s="62">
        <f>1.194-0.126*2-0.019*2+0.643</f>
        <v>1.5469999999999999</v>
      </c>
      <c r="Q17" s="58">
        <f>F17</f>
        <v>1.1959999999999997</v>
      </c>
      <c r="R17" s="94"/>
      <c r="S17" s="92"/>
      <c r="T17" s="93"/>
      <c r="U17" s="58"/>
      <c r="V17" s="58"/>
      <c r="W17" s="62"/>
      <c r="X17" s="58"/>
      <c r="Y17" s="94"/>
      <c r="Z17" s="85">
        <v>69</v>
      </c>
      <c r="AA17" s="57"/>
      <c r="AB17" s="57">
        <v>391</v>
      </c>
      <c r="AC17" s="57"/>
      <c r="AD17" s="57"/>
      <c r="AE17" s="88"/>
      <c r="AF17" s="89"/>
    </row>
    <row r="18" spans="1:32" ht="16.5" customHeight="1" x14ac:dyDescent="0.2">
      <c r="A18" s="69"/>
      <c r="B18" s="84"/>
      <c r="C18" s="84"/>
      <c r="D18" s="62"/>
      <c r="E18" s="62"/>
      <c r="F18" s="58"/>
      <c r="G18" s="57"/>
      <c r="H18" s="58"/>
      <c r="I18" s="58"/>
      <c r="J18" s="55"/>
      <c r="K18" s="90"/>
      <c r="L18" s="92"/>
      <c r="M18" s="93"/>
      <c r="N18" s="58"/>
      <c r="O18" s="58"/>
      <c r="P18" s="62"/>
      <c r="Q18" s="58"/>
      <c r="R18" s="94"/>
      <c r="S18" s="92"/>
      <c r="T18" s="93"/>
      <c r="U18" s="58"/>
      <c r="V18" s="58"/>
      <c r="W18" s="62"/>
      <c r="X18" s="58"/>
      <c r="Y18" s="94"/>
      <c r="Z18" s="85"/>
      <c r="AA18" s="57"/>
      <c r="AB18" s="57"/>
      <c r="AC18" s="57"/>
      <c r="AD18" s="57"/>
      <c r="AE18" s="88"/>
      <c r="AF18" s="89"/>
    </row>
    <row r="19" spans="1:32" ht="16.5" customHeight="1" x14ac:dyDescent="0.2">
      <c r="A19" s="128"/>
      <c r="B19" s="129"/>
      <c r="C19" s="129"/>
      <c r="D19" s="129"/>
      <c r="E19" s="130"/>
      <c r="F19" s="58"/>
      <c r="G19" s="55"/>
      <c r="H19" s="58"/>
      <c r="I19" s="58"/>
      <c r="J19" s="55"/>
      <c r="K19" s="90"/>
      <c r="L19" s="92"/>
      <c r="M19" s="93"/>
      <c r="N19" s="58"/>
      <c r="O19" s="58"/>
      <c r="P19" s="62"/>
      <c r="Q19" s="58"/>
      <c r="R19" s="94"/>
      <c r="S19" s="92"/>
      <c r="T19" s="93"/>
      <c r="U19" s="58"/>
      <c r="V19" s="58"/>
      <c r="W19" s="62"/>
      <c r="X19" s="58"/>
      <c r="Y19" s="94"/>
      <c r="Z19" s="95"/>
      <c r="AA19" s="55"/>
      <c r="AB19" s="57"/>
      <c r="AC19" s="57"/>
      <c r="AD19" s="57"/>
      <c r="AE19" s="88"/>
      <c r="AF19" s="89"/>
    </row>
    <row r="20" spans="1:32" ht="16.5" customHeight="1" x14ac:dyDescent="0.2">
      <c r="A20" s="125" t="s">
        <v>85</v>
      </c>
      <c r="B20" s="126"/>
      <c r="C20" s="126"/>
      <c r="D20" s="126"/>
      <c r="E20" s="127"/>
      <c r="F20" s="96">
        <f>SUM(F12:F17)</f>
        <v>3.4359999999999999</v>
      </c>
      <c r="G20" s="97">
        <f>SUM(G12:G17)</f>
        <v>924</v>
      </c>
      <c r="H20" s="96"/>
      <c r="I20" s="96">
        <f>ROUND(SUM(I12:I17),2)</f>
        <v>10.32</v>
      </c>
      <c r="J20" s="96"/>
      <c r="K20" s="98">
        <f>SUM(K12:K17)</f>
        <v>3330</v>
      </c>
      <c r="L20" s="108"/>
      <c r="M20" s="96">
        <f>ROUND(SUM(M12:M17),2)</f>
        <v>6.7</v>
      </c>
      <c r="N20" s="96">
        <f>ROUND(SUM(N12:N17),2)</f>
        <v>0.05</v>
      </c>
      <c r="O20" s="96"/>
      <c r="P20" s="96"/>
      <c r="Q20" s="96">
        <f>ROUND(SUM(Q12:Q17),2)</f>
        <v>3.35</v>
      </c>
      <c r="R20" s="94"/>
      <c r="S20" s="108"/>
      <c r="T20" s="96">
        <f>ROUND(SUM(T12:T17),2)</f>
        <v>0.08</v>
      </c>
      <c r="U20" s="96"/>
      <c r="V20" s="96"/>
      <c r="W20" s="96"/>
      <c r="X20" s="96">
        <f>ROUND(SUM(X12:X17),2)</f>
        <v>0.04</v>
      </c>
      <c r="Y20" s="94"/>
      <c r="Z20" s="97">
        <f>SUM(Z12:Z17)</f>
        <v>308</v>
      </c>
      <c r="AA20" s="97"/>
      <c r="AB20" s="97">
        <f>SUM(AB12:AB17)</f>
        <v>873</v>
      </c>
      <c r="AC20" s="57"/>
      <c r="AD20" s="97">
        <f>SUM(AD12:AD17)</f>
        <v>237</v>
      </c>
      <c r="AE20" s="88"/>
      <c r="AF20" s="99">
        <f>SUM(AF12:AF17)</f>
        <v>2</v>
      </c>
    </row>
    <row r="21" spans="1:32" ht="16.5" customHeight="1" thickBot="1" x14ac:dyDescent="0.25">
      <c r="A21" s="122"/>
      <c r="B21" s="123"/>
      <c r="C21" s="123"/>
      <c r="D21" s="123"/>
      <c r="E21" s="124"/>
      <c r="F21" s="100"/>
      <c r="G21" s="78"/>
      <c r="H21" s="78"/>
      <c r="I21" s="100"/>
      <c r="J21" s="100"/>
      <c r="K21" s="101"/>
      <c r="L21" s="102"/>
      <c r="M21" s="103"/>
      <c r="N21" s="100"/>
      <c r="O21" s="100"/>
      <c r="P21" s="100"/>
      <c r="Q21" s="100"/>
      <c r="R21" s="104"/>
      <c r="S21" s="102"/>
      <c r="T21" s="103"/>
      <c r="U21" s="100"/>
      <c r="V21" s="100"/>
      <c r="W21" s="100"/>
      <c r="X21" s="100"/>
      <c r="Y21" s="104"/>
      <c r="Z21" s="100"/>
      <c r="AA21" s="78"/>
      <c r="AB21" s="78"/>
      <c r="AC21" s="78"/>
      <c r="AD21" s="105"/>
      <c r="AE21" s="106"/>
      <c r="AF21" s="107"/>
    </row>
    <row r="22" spans="1:32" s="3" customFormat="1" ht="15.95" customHeight="1" x14ac:dyDescent="0.2">
      <c r="A22" s="47"/>
      <c r="B22" s="5"/>
      <c r="C22" s="5"/>
      <c r="D22" s="6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</row>
    <row r="23" spans="1:32" s="3" customFormat="1" ht="15.95" customHeigh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</row>
    <row r="24" spans="1:32" s="3" customFormat="1" ht="15.95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</row>
    <row r="25" spans="1:32" s="3" customFormat="1" ht="15.95" customHeight="1" x14ac:dyDescent="0.2">
      <c r="A25" s="37"/>
      <c r="B25" s="37"/>
      <c r="C25" s="37"/>
      <c r="D25" s="38"/>
      <c r="E25" s="38"/>
      <c r="F25" s="39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</row>
    <row r="26" spans="1:32" s="3" customFormat="1" ht="15.95" customHeight="1" x14ac:dyDescent="0.2">
      <c r="A26" s="37"/>
      <c r="B26" s="37"/>
      <c r="C26" s="37"/>
      <c r="D26" s="38"/>
      <c r="E26" s="38"/>
      <c r="F26" s="39"/>
      <c r="G26" s="21"/>
      <c r="H26" s="21"/>
      <c r="I26" s="21"/>
      <c r="J26" s="21"/>
      <c r="K26" s="21"/>
      <c r="L26" s="21"/>
      <c r="M26" s="21"/>
      <c r="N26" s="40"/>
      <c r="O26" s="40"/>
      <c r="P26" s="40"/>
      <c r="Q26" s="40"/>
      <c r="R26" s="40"/>
      <c r="S26" s="21"/>
      <c r="T26" s="21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</row>
    <row r="27" spans="1:32" s="3" customFormat="1" ht="15.95" customHeight="1" x14ac:dyDescent="0.2">
      <c r="A27" s="37"/>
      <c r="B27" s="37"/>
      <c r="C27" s="37"/>
      <c r="D27" s="38"/>
      <c r="E27" s="38"/>
      <c r="F27" s="39"/>
      <c r="G27" s="21"/>
      <c r="H27" s="21"/>
      <c r="I27" s="21"/>
      <c r="J27" s="21"/>
      <c r="K27" s="21"/>
      <c r="L27" s="21"/>
      <c r="M27" s="21"/>
      <c r="N27" s="41"/>
      <c r="O27" s="41"/>
      <c r="P27" s="41"/>
      <c r="Q27" s="41"/>
      <c r="R27" s="41"/>
      <c r="S27" s="21"/>
      <c r="T27" s="21"/>
      <c r="U27" s="41"/>
      <c r="V27" s="41"/>
      <c r="W27" s="41"/>
      <c r="X27" s="41"/>
      <c r="Y27" s="41"/>
      <c r="Z27" s="40"/>
      <c r="AA27" s="40"/>
      <c r="AB27" s="40"/>
      <c r="AC27" s="40"/>
      <c r="AD27" s="40"/>
      <c r="AE27" s="40"/>
      <c r="AF27" s="40"/>
    </row>
    <row r="28" spans="1:32" s="3" customFormat="1" ht="15.95" customHeight="1" x14ac:dyDescent="0.2">
      <c r="A28" s="37"/>
      <c r="B28" s="37"/>
      <c r="C28" s="37"/>
      <c r="D28" s="38"/>
      <c r="E28" s="38"/>
      <c r="F28" s="39"/>
      <c r="G28" s="22"/>
      <c r="H28" s="22"/>
      <c r="I28" s="22"/>
      <c r="J28" s="22"/>
      <c r="K28" s="22"/>
      <c r="L28" s="22"/>
      <c r="M28" s="22"/>
      <c r="N28" s="41"/>
      <c r="O28" s="41"/>
      <c r="P28" s="41"/>
      <c r="Q28" s="41"/>
      <c r="R28" s="41"/>
      <c r="S28" s="22"/>
      <c r="T28" s="22"/>
      <c r="U28" s="41"/>
      <c r="V28" s="41"/>
      <c r="W28" s="41"/>
      <c r="X28" s="41"/>
      <c r="Y28" s="41"/>
      <c r="Z28" s="40"/>
      <c r="AA28" s="40"/>
      <c r="AB28" s="40"/>
      <c r="AC28" s="40"/>
      <c r="AD28" s="40"/>
      <c r="AE28" s="40"/>
      <c r="AF28" s="40"/>
    </row>
    <row r="29" spans="1:32" s="3" customFormat="1" ht="15.95" customHeight="1" x14ac:dyDescent="0.2">
      <c r="A29" s="37"/>
      <c r="B29" s="37"/>
      <c r="C29" s="37"/>
      <c r="D29" s="38"/>
      <c r="E29" s="38"/>
      <c r="F29" s="39"/>
      <c r="G29" s="22"/>
      <c r="H29" s="22"/>
      <c r="I29" s="22"/>
      <c r="J29" s="22"/>
      <c r="K29" s="22"/>
      <c r="L29" s="22"/>
      <c r="M29" s="22"/>
      <c r="N29" s="41"/>
      <c r="O29" s="41"/>
      <c r="P29" s="41"/>
      <c r="Q29" s="41"/>
      <c r="R29" s="41"/>
      <c r="S29" s="22"/>
      <c r="T29" s="22"/>
      <c r="U29" s="41"/>
      <c r="V29" s="41"/>
      <c r="W29" s="41"/>
      <c r="X29" s="41"/>
      <c r="Y29" s="41"/>
      <c r="Z29" s="40"/>
      <c r="AA29" s="40"/>
      <c r="AB29" s="40"/>
      <c r="AC29" s="40"/>
      <c r="AD29" s="40"/>
      <c r="AE29" s="40"/>
      <c r="AF29" s="40"/>
    </row>
    <row r="30" spans="1:32" s="3" customFormat="1" ht="15.95" customHeight="1" x14ac:dyDescent="0.2">
      <c r="A30" s="37"/>
      <c r="B30" s="37"/>
      <c r="C30" s="37"/>
      <c r="D30" s="38"/>
      <c r="E30" s="38"/>
      <c r="F30" s="39"/>
      <c r="G30" s="22"/>
      <c r="H30" s="22"/>
      <c r="I30" s="22"/>
      <c r="J30" s="22"/>
      <c r="K30" s="22"/>
      <c r="L30" s="22"/>
      <c r="M30" s="22"/>
      <c r="N30" s="41"/>
      <c r="O30" s="41"/>
      <c r="P30" s="41"/>
      <c r="Q30" s="41"/>
      <c r="R30" s="41"/>
      <c r="S30" s="22"/>
      <c r="T30" s="22"/>
      <c r="U30" s="41"/>
      <c r="V30" s="41"/>
      <c r="W30" s="41"/>
      <c r="X30" s="41"/>
      <c r="Y30" s="41"/>
      <c r="Z30" s="40"/>
      <c r="AA30" s="40"/>
      <c r="AB30" s="40"/>
      <c r="AC30" s="40"/>
      <c r="AD30" s="40"/>
      <c r="AE30" s="40"/>
      <c r="AF30" s="40"/>
    </row>
    <row r="31" spans="1:32" s="3" customFormat="1" ht="15.95" customHeight="1" x14ac:dyDescent="0.2">
      <c r="A31" s="37"/>
      <c r="B31" s="37"/>
      <c r="C31" s="37"/>
      <c r="D31" s="38"/>
      <c r="E31" s="38"/>
      <c r="F31" s="39"/>
      <c r="G31" s="22"/>
      <c r="H31" s="22"/>
      <c r="I31" s="22"/>
      <c r="J31" s="22"/>
      <c r="K31" s="22"/>
      <c r="L31" s="22"/>
      <c r="M31" s="22"/>
      <c r="N31" s="41"/>
      <c r="O31" s="41"/>
      <c r="P31" s="41"/>
      <c r="Q31" s="41"/>
      <c r="R31" s="41"/>
      <c r="S31" s="22"/>
      <c r="T31" s="22"/>
      <c r="U31" s="41"/>
      <c r="V31" s="41"/>
      <c r="W31" s="41"/>
      <c r="X31" s="41"/>
      <c r="Y31" s="41"/>
      <c r="Z31" s="40"/>
      <c r="AA31" s="40"/>
      <c r="AB31" s="40"/>
      <c r="AC31" s="40"/>
      <c r="AD31" s="40"/>
      <c r="AE31" s="40"/>
      <c r="AF31" s="40"/>
    </row>
    <row r="32" spans="1:32" s="3" customFormat="1" ht="15.95" customHeight="1" x14ac:dyDescent="0.2">
      <c r="A32" s="37"/>
      <c r="B32" s="37"/>
      <c r="C32" s="37"/>
      <c r="D32" s="38"/>
      <c r="E32" s="38"/>
      <c r="F32" s="39"/>
      <c r="G32" s="22"/>
      <c r="H32" s="22"/>
      <c r="I32" s="22"/>
      <c r="J32" s="22"/>
      <c r="K32" s="22"/>
      <c r="L32" s="22"/>
      <c r="M32" s="22"/>
      <c r="N32" s="41"/>
      <c r="O32" s="41"/>
      <c r="P32" s="41"/>
      <c r="Q32" s="41"/>
      <c r="R32" s="41"/>
      <c r="S32" s="22"/>
      <c r="T32" s="22"/>
      <c r="U32" s="41"/>
      <c r="V32" s="41"/>
      <c r="W32" s="41"/>
      <c r="X32" s="41"/>
      <c r="Y32" s="41"/>
      <c r="Z32" s="40"/>
      <c r="AA32" s="40"/>
      <c r="AB32" s="40"/>
      <c r="AC32" s="40"/>
      <c r="AD32" s="40"/>
      <c r="AE32" s="40"/>
      <c r="AF32" s="40"/>
    </row>
    <row r="33" spans="1:32" s="3" customFormat="1" ht="15.95" customHeight="1" x14ac:dyDescent="0.2">
      <c r="A33" s="37"/>
      <c r="B33" s="37"/>
      <c r="C33" s="37"/>
      <c r="D33" s="38"/>
      <c r="E33" s="38"/>
      <c r="F33" s="39"/>
      <c r="G33" s="22"/>
      <c r="H33" s="22"/>
      <c r="I33" s="22"/>
      <c r="J33" s="22"/>
      <c r="K33" s="22"/>
      <c r="L33" s="22"/>
      <c r="M33" s="22"/>
      <c r="N33" s="41"/>
      <c r="O33" s="41"/>
      <c r="P33" s="41"/>
      <c r="Q33" s="41"/>
      <c r="R33" s="41"/>
      <c r="S33" s="22"/>
      <c r="T33" s="22"/>
      <c r="U33" s="41"/>
      <c r="V33" s="41"/>
      <c r="W33" s="41"/>
      <c r="X33" s="41"/>
      <c r="Y33" s="41"/>
      <c r="Z33" s="40"/>
      <c r="AA33" s="40"/>
      <c r="AB33" s="40"/>
      <c r="AC33" s="40"/>
      <c r="AD33" s="40"/>
      <c r="AE33" s="40"/>
      <c r="AF33" s="40"/>
    </row>
    <row r="34" spans="1:32" s="3" customFormat="1" ht="15.95" customHeight="1" x14ac:dyDescent="0.2">
      <c r="A34" s="37"/>
      <c r="B34" s="37"/>
      <c r="C34" s="37"/>
      <c r="D34" s="6"/>
      <c r="E34" s="6"/>
      <c r="F34" s="39"/>
      <c r="G34" s="20"/>
      <c r="H34" s="20"/>
      <c r="I34" s="20"/>
      <c r="J34" s="20"/>
      <c r="K34" s="20"/>
      <c r="L34" s="20"/>
      <c r="M34" s="20"/>
      <c r="N34" s="41"/>
      <c r="O34" s="41"/>
      <c r="P34" s="41"/>
      <c r="Q34" s="41"/>
      <c r="R34" s="41"/>
      <c r="S34" s="20"/>
      <c r="T34" s="20"/>
      <c r="U34" s="41"/>
      <c r="V34" s="41"/>
      <c r="W34" s="41"/>
      <c r="X34" s="41"/>
      <c r="Y34" s="41"/>
      <c r="Z34" s="40"/>
      <c r="AA34" s="40"/>
      <c r="AB34" s="40"/>
      <c r="AC34" s="40"/>
      <c r="AD34" s="40"/>
      <c r="AE34" s="40"/>
      <c r="AF34" s="40"/>
    </row>
    <row r="35" spans="1:32" s="3" customFormat="1" ht="15.95" customHeight="1" x14ac:dyDescent="0.2">
      <c r="B35" s="5"/>
      <c r="C35" s="5"/>
      <c r="D35" s="23"/>
      <c r="E35" s="23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42"/>
      <c r="AA35" s="42"/>
      <c r="AB35" s="42"/>
      <c r="AC35" s="42"/>
      <c r="AD35" s="42"/>
      <c r="AE35" s="42"/>
      <c r="AF35" s="42"/>
    </row>
    <row r="36" spans="1:32" s="3" customFormat="1" ht="15.95" customHeight="1" x14ac:dyDescent="0.2">
      <c r="B36" s="5"/>
      <c r="C36" s="5"/>
      <c r="D36" s="23"/>
      <c r="E36" s="23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43"/>
      <c r="AA36" s="43"/>
      <c r="AB36" s="43"/>
      <c r="AC36" s="43"/>
      <c r="AD36" s="43"/>
      <c r="AE36" s="43"/>
      <c r="AF36" s="43"/>
    </row>
    <row r="37" spans="1:32" s="3" customFormat="1" ht="15.95" customHeight="1" x14ac:dyDescent="0.2">
      <c r="B37" s="5"/>
      <c r="C37" s="5"/>
      <c r="D37" s="23"/>
      <c r="E37" s="23"/>
      <c r="F37" s="26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43"/>
      <c r="AA37" s="43"/>
      <c r="AB37" s="43"/>
      <c r="AC37" s="43"/>
      <c r="AD37" s="43"/>
      <c r="AE37" s="43"/>
      <c r="AF37" s="43"/>
    </row>
    <row r="38" spans="1:32" s="3" customFormat="1" ht="15.95" customHeight="1" x14ac:dyDescent="0.2">
      <c r="B38" s="5"/>
      <c r="C38" s="5"/>
      <c r="D38" s="23"/>
      <c r="E38" s="23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42"/>
      <c r="AA38" s="42"/>
      <c r="AB38" s="42"/>
      <c r="AC38" s="42"/>
      <c r="AD38" s="42"/>
      <c r="AE38" s="42"/>
      <c r="AF38" s="42"/>
    </row>
    <row r="39" spans="1:32" s="3" customFormat="1" ht="15.95" customHeight="1" x14ac:dyDescent="0.2"/>
    <row r="40" spans="1:32" s="3" customFormat="1" ht="15.95" customHeight="1" x14ac:dyDescent="0.2">
      <c r="B40" s="5"/>
      <c r="C40" s="5"/>
      <c r="D40" s="23"/>
      <c r="E40" s="23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42"/>
      <c r="AA40" s="42"/>
      <c r="AB40" s="42"/>
      <c r="AC40" s="42"/>
      <c r="AD40" s="42"/>
      <c r="AE40" s="42"/>
      <c r="AF40" s="42"/>
    </row>
    <row r="41" spans="1:32" s="3" customFormat="1" ht="15.95" customHeight="1" x14ac:dyDescent="0.2">
      <c r="B41" s="5"/>
      <c r="C41" s="5"/>
      <c r="D41" s="23"/>
      <c r="E41" s="23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42"/>
      <c r="AA41" s="42"/>
      <c r="AB41" s="42"/>
      <c r="AC41" s="42"/>
      <c r="AD41" s="42"/>
      <c r="AE41" s="42"/>
      <c r="AF41" s="42"/>
    </row>
    <row r="42" spans="1:32" s="3" customFormat="1" ht="15.95" customHeight="1" x14ac:dyDescent="0.2">
      <c r="B42" s="5"/>
      <c r="C42" s="5"/>
      <c r="D42" s="23"/>
      <c r="E42" s="23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42"/>
      <c r="AA42" s="42"/>
      <c r="AB42" s="42"/>
      <c r="AC42" s="42"/>
      <c r="AD42" s="42"/>
      <c r="AE42" s="42"/>
      <c r="AF42" s="42"/>
    </row>
    <row r="43" spans="1:32" s="3" customFormat="1" ht="15.95" customHeight="1" x14ac:dyDescent="0.2">
      <c r="B43" s="5"/>
      <c r="C43" s="5"/>
      <c r="D43" s="23"/>
      <c r="E43" s="23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42"/>
      <c r="AA43" s="42"/>
      <c r="AB43" s="42"/>
      <c r="AC43" s="42"/>
      <c r="AD43" s="42"/>
      <c r="AE43" s="42"/>
      <c r="AF43" s="42"/>
    </row>
    <row r="44" spans="1:32" s="3" customFormat="1" ht="15.95" customHeight="1" x14ac:dyDescent="0.2">
      <c r="B44" s="5"/>
      <c r="C44" s="5"/>
      <c r="D44" s="23"/>
      <c r="E44" s="23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42"/>
      <c r="AA44" s="42"/>
      <c r="AB44" s="42"/>
      <c r="AC44" s="42"/>
      <c r="AD44" s="42"/>
      <c r="AE44" s="42"/>
      <c r="AF44" s="42"/>
    </row>
    <row r="45" spans="1:32" s="3" customFormat="1" ht="15.95" customHeight="1" x14ac:dyDescent="0.2">
      <c r="B45" s="5"/>
      <c r="C45" s="5"/>
      <c r="D45" s="23"/>
      <c r="E45" s="23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42"/>
      <c r="AA45" s="42"/>
      <c r="AB45" s="42"/>
      <c r="AC45" s="42"/>
      <c r="AD45" s="42"/>
      <c r="AE45" s="42"/>
      <c r="AF45" s="42"/>
    </row>
    <row r="46" spans="1:32" s="3" customFormat="1" ht="15.95" customHeight="1" x14ac:dyDescent="0.2">
      <c r="B46" s="5"/>
      <c r="C46" s="5"/>
      <c r="D46" s="23"/>
      <c r="E46" s="23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42"/>
      <c r="AA46" s="42"/>
      <c r="AB46" s="42"/>
      <c r="AC46" s="42"/>
      <c r="AD46" s="42"/>
      <c r="AE46" s="42"/>
      <c r="AF46" s="42"/>
    </row>
    <row r="47" spans="1:32" s="3" customFormat="1" ht="15.95" customHeight="1" x14ac:dyDescent="0.2">
      <c r="B47" s="5"/>
      <c r="C47" s="5"/>
      <c r="D47" s="23"/>
      <c r="E47" s="23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42"/>
      <c r="AA47" s="42"/>
      <c r="AB47" s="42"/>
      <c r="AC47" s="42"/>
      <c r="AD47" s="42"/>
      <c r="AE47" s="42"/>
      <c r="AF47" s="42"/>
    </row>
    <row r="48" spans="1:32" s="3" customFormat="1" ht="15.95" customHeight="1" x14ac:dyDescent="0.2">
      <c r="B48" s="5"/>
      <c r="C48" s="5"/>
      <c r="D48" s="23"/>
      <c r="E48" s="23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5"/>
      <c r="S48" s="24"/>
      <c r="T48" s="24"/>
      <c r="U48" s="24"/>
      <c r="V48" s="24"/>
      <c r="W48" s="24"/>
      <c r="X48" s="25"/>
      <c r="Y48" s="25"/>
      <c r="Z48" s="42"/>
      <c r="AA48" s="42"/>
      <c r="AB48" s="42"/>
      <c r="AC48" s="42"/>
      <c r="AD48" s="42"/>
      <c r="AE48" s="42"/>
      <c r="AF48" s="42"/>
    </row>
    <row r="49" spans="2:32" s="3" customFormat="1" ht="15.95" customHeight="1" x14ac:dyDescent="0.2">
      <c r="B49" s="5"/>
      <c r="C49" s="5"/>
      <c r="D49" s="23"/>
      <c r="E49" s="23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7"/>
      <c r="R49" s="27"/>
      <c r="S49" s="24"/>
      <c r="T49" s="24"/>
      <c r="U49" s="24"/>
      <c r="V49" s="24"/>
      <c r="W49" s="24"/>
      <c r="X49" s="27"/>
      <c r="Y49" s="27"/>
      <c r="Z49" s="42"/>
      <c r="AA49" s="42"/>
      <c r="AB49" s="42"/>
      <c r="AC49" s="42"/>
      <c r="AD49" s="42"/>
      <c r="AE49" s="42"/>
      <c r="AF49" s="42"/>
    </row>
    <row r="50" spans="2:32" s="3" customFormat="1" ht="15.95" customHeight="1" x14ac:dyDescent="0.2">
      <c r="B50" s="5"/>
      <c r="C50" s="5"/>
      <c r="D50" s="23"/>
      <c r="E50" s="23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42"/>
      <c r="AA50" s="42"/>
      <c r="AB50" s="42"/>
      <c r="AC50" s="42"/>
      <c r="AD50" s="42"/>
      <c r="AE50" s="42"/>
      <c r="AF50" s="42"/>
    </row>
    <row r="51" spans="2:32" s="3" customFormat="1" ht="15.95" customHeight="1" x14ac:dyDescent="0.2">
      <c r="B51" s="5"/>
      <c r="C51" s="5"/>
      <c r="D51" s="23"/>
      <c r="E51" s="23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42"/>
      <c r="AA51" s="42"/>
      <c r="AB51" s="42"/>
      <c r="AC51" s="42"/>
      <c r="AD51" s="42"/>
      <c r="AE51" s="42"/>
      <c r="AF51" s="42"/>
    </row>
    <row r="52" spans="2:32" s="3" customFormat="1" ht="15.95" customHeight="1" x14ac:dyDescent="0.2">
      <c r="B52" s="5"/>
      <c r="C52" s="5"/>
      <c r="D52" s="23"/>
      <c r="E52" s="23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42"/>
      <c r="AA52" s="42"/>
      <c r="AB52" s="42"/>
      <c r="AC52" s="42"/>
      <c r="AD52" s="42"/>
      <c r="AE52" s="42"/>
      <c r="AF52" s="42"/>
    </row>
    <row r="53" spans="2:32" s="3" customFormat="1" ht="15.95" customHeight="1" x14ac:dyDescent="0.2">
      <c r="B53" s="5"/>
      <c r="C53" s="5"/>
      <c r="D53" s="23"/>
      <c r="E53" s="23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42"/>
      <c r="AA53" s="42"/>
      <c r="AB53" s="42"/>
      <c r="AC53" s="42"/>
      <c r="AD53" s="42"/>
      <c r="AE53" s="42"/>
      <c r="AF53" s="42"/>
    </row>
    <row r="54" spans="2:32" s="3" customFormat="1" ht="15.95" customHeight="1" x14ac:dyDescent="0.2">
      <c r="B54" s="5"/>
      <c r="C54" s="5"/>
      <c r="D54" s="23"/>
      <c r="E54" s="23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42"/>
      <c r="AA54" s="42"/>
      <c r="AB54" s="42"/>
      <c r="AC54" s="42"/>
      <c r="AD54" s="42"/>
      <c r="AE54" s="42"/>
      <c r="AF54" s="42"/>
    </row>
    <row r="55" spans="2:32" s="3" customFormat="1" ht="15.95" customHeight="1" x14ac:dyDescent="0.2">
      <c r="B55" s="5"/>
      <c r="C55" s="5"/>
      <c r="D55" s="6"/>
      <c r="E55" s="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42"/>
      <c r="AA55" s="42"/>
      <c r="AB55" s="42"/>
      <c r="AC55" s="42"/>
      <c r="AD55" s="42"/>
      <c r="AE55" s="42"/>
      <c r="AF55" s="42"/>
    </row>
    <row r="56" spans="2:32" s="3" customFormat="1" ht="15.95" customHeight="1" x14ac:dyDescent="0.2">
      <c r="B56" s="5"/>
      <c r="C56" s="5"/>
      <c r="D56" s="23"/>
      <c r="E56" s="23"/>
      <c r="F56" s="27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7"/>
      <c r="R56" s="27"/>
      <c r="S56" s="24"/>
      <c r="T56" s="24"/>
      <c r="U56" s="24"/>
      <c r="V56" s="24"/>
      <c r="W56" s="24"/>
      <c r="X56" s="27"/>
      <c r="Y56" s="27"/>
      <c r="Z56" s="42"/>
      <c r="AA56" s="42"/>
      <c r="AB56" s="42"/>
      <c r="AC56" s="42"/>
      <c r="AD56" s="42"/>
      <c r="AE56" s="42"/>
      <c r="AF56" s="42"/>
    </row>
    <row r="57" spans="2:32" s="3" customFormat="1" ht="15.95" customHeight="1" x14ac:dyDescent="0.2">
      <c r="B57" s="5"/>
      <c r="C57" s="5"/>
      <c r="D57" s="6"/>
      <c r="E57" s="28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2"/>
      <c r="AA57" s="42"/>
      <c r="AB57" s="42"/>
      <c r="AC57" s="42"/>
      <c r="AD57" s="42"/>
      <c r="AE57" s="42"/>
      <c r="AF57" s="42"/>
    </row>
    <row r="58" spans="2:32" s="3" customFormat="1" ht="15.75" customHeight="1" x14ac:dyDescent="0.2">
      <c r="B58" s="29"/>
      <c r="C58" s="30"/>
      <c r="D58" s="30"/>
      <c r="E58" s="31"/>
      <c r="F58" s="29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3"/>
      <c r="AA58" s="33"/>
      <c r="AB58" s="33"/>
      <c r="AC58" s="33"/>
      <c r="AD58" s="33"/>
      <c r="AE58" s="33"/>
      <c r="AF58" s="33"/>
    </row>
    <row r="59" spans="2:32" ht="15.95" customHeight="1" x14ac:dyDescent="0.2"/>
    <row r="60" spans="2:32" ht="15.95" customHeight="1" x14ac:dyDescent="0.2"/>
    <row r="61" spans="2:32" ht="15.95" customHeight="1" x14ac:dyDescent="0.2"/>
    <row r="63" spans="2:32" s="15" customFormat="1" ht="15.75" x14ac:dyDescent="0.25">
      <c r="C63" s="34"/>
      <c r="D63" s="34"/>
      <c r="E63" s="34"/>
      <c r="F63" s="35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</row>
    <row r="64" spans="2:32" customFormat="1" ht="15" x14ac:dyDescent="0.2">
      <c r="C64" s="11"/>
      <c r="D64" s="11"/>
      <c r="E64" s="11"/>
      <c r="F64" s="12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3:57" customFormat="1" ht="15" x14ac:dyDescent="0.2">
      <c r="C65" s="11"/>
      <c r="D65" s="11"/>
      <c r="E65" s="11"/>
      <c r="F65" s="12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</row>
    <row r="66" spans="3:57" ht="15" x14ac:dyDescent="0.2">
      <c r="C66" s="11"/>
      <c r="D66" s="11"/>
      <c r="E66" s="11"/>
      <c r="F66" s="12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</row>
    <row r="67" spans="3:57" ht="15" x14ac:dyDescent="0.2">
      <c r="C67" s="11"/>
      <c r="D67" s="11"/>
      <c r="E67" s="11"/>
      <c r="F67" s="16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71" spans="3:57" x14ac:dyDescent="0.2">
      <c r="AL71" s="9"/>
      <c r="AM71" s="9"/>
      <c r="AN71" s="10"/>
      <c r="AO71" s="10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</row>
    <row r="72" spans="3:57" x14ac:dyDescent="0.2">
      <c r="AL72" s="9"/>
      <c r="AM72" s="9"/>
      <c r="AN72" s="10"/>
      <c r="AO72" s="10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</row>
    <row r="73" spans="3:57" x14ac:dyDescent="0.2">
      <c r="AL73" s="9"/>
      <c r="AM73" s="9"/>
      <c r="AN73" s="10"/>
      <c r="AO73" s="10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</row>
    <row r="74" spans="3:57" x14ac:dyDescent="0.2">
      <c r="AL74" s="9"/>
      <c r="AM74" s="9"/>
      <c r="AN74" s="10"/>
      <c r="AO74" s="10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</row>
    <row r="75" spans="3:57" x14ac:dyDescent="0.2">
      <c r="AL75" s="9"/>
      <c r="AM75" s="9"/>
      <c r="AN75" s="10"/>
      <c r="AO75" s="10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</row>
    <row r="76" spans="3:57" x14ac:dyDescent="0.2">
      <c r="AL76" s="9"/>
      <c r="AM76" s="9"/>
      <c r="AN76" s="10"/>
      <c r="AO76" s="10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</row>
    <row r="77" spans="3:57" x14ac:dyDescent="0.2">
      <c r="AL77" s="9"/>
      <c r="AM77" s="9"/>
      <c r="AN77" s="10"/>
      <c r="AO77" s="10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</row>
    <row r="78" spans="3:57" x14ac:dyDescent="0.2">
      <c r="AL78" s="9"/>
      <c r="AM78" s="9"/>
      <c r="AN78" s="10"/>
      <c r="AO78" s="10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</row>
    <row r="79" spans="3:57" x14ac:dyDescent="0.2">
      <c r="AL79" s="9"/>
      <c r="AM79" s="9"/>
      <c r="AN79" s="10"/>
      <c r="AO79" s="10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</row>
    <row r="80" spans="3:57" x14ac:dyDescent="0.2">
      <c r="AL80" s="9"/>
      <c r="AM80" s="9"/>
      <c r="AN80" s="10"/>
      <c r="AO80" s="10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</row>
    <row r="81" spans="26:57" x14ac:dyDescent="0.2">
      <c r="AL81" s="9"/>
      <c r="AM81" s="9"/>
      <c r="AN81" s="10"/>
      <c r="AO81" s="10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</row>
    <row r="82" spans="26:57" x14ac:dyDescent="0.2">
      <c r="AL82" s="9"/>
      <c r="AM82" s="9"/>
      <c r="AN82" s="10"/>
      <c r="AO82" s="10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</row>
    <row r="83" spans="26:57" x14ac:dyDescent="0.2">
      <c r="AL83" s="9"/>
      <c r="AM83" s="9"/>
      <c r="AN83" s="10"/>
      <c r="AO83" s="10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</row>
    <row r="84" spans="26:57" x14ac:dyDescent="0.2">
      <c r="AL84" s="9"/>
      <c r="AM84" s="9"/>
      <c r="AN84" s="10"/>
      <c r="AO84" s="10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</row>
    <row r="85" spans="26:57" x14ac:dyDescent="0.2">
      <c r="AL85" s="9"/>
      <c r="AM85" s="9"/>
      <c r="AN85" s="10"/>
      <c r="AO85" s="10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</row>
    <row r="86" spans="26:57" x14ac:dyDescent="0.2">
      <c r="AL86" s="9"/>
      <c r="AM86" s="9"/>
      <c r="AN86" s="10"/>
      <c r="AO86" s="10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</row>
    <row r="87" spans="26:57" x14ac:dyDescent="0.2">
      <c r="AL87" s="9"/>
      <c r="AM87" s="9"/>
      <c r="AN87" s="10"/>
      <c r="AO87" s="10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</row>
    <row r="88" spans="26:57" x14ac:dyDescent="0.2">
      <c r="AL88" s="9"/>
      <c r="AM88" s="9"/>
      <c r="AN88" s="10"/>
      <c r="AO88" s="10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</row>
    <row r="89" spans="26:57" x14ac:dyDescent="0.2">
      <c r="AL89" s="9"/>
      <c r="AM89" s="9"/>
      <c r="AN89" s="10"/>
      <c r="AO89" s="10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</row>
    <row r="90" spans="26:57" x14ac:dyDescent="0.2">
      <c r="AL90" s="9"/>
      <c r="AM90" s="9"/>
      <c r="AN90" s="10"/>
      <c r="AO90" s="10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</row>
    <row r="91" spans="26:57" x14ac:dyDescent="0.2">
      <c r="AL91" s="9"/>
      <c r="AM91" s="9"/>
      <c r="AN91" s="10"/>
      <c r="AO91" s="10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</row>
    <row r="92" spans="26:57" x14ac:dyDescent="0.2">
      <c r="AL92" s="9"/>
      <c r="AM92" s="9"/>
      <c r="AN92" s="10"/>
      <c r="AO92" s="10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</row>
    <row r="93" spans="26:57" x14ac:dyDescent="0.2">
      <c r="AL93" s="9"/>
      <c r="AM93" s="9"/>
      <c r="AN93" s="10"/>
      <c r="AO93" s="10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</row>
    <row r="94" spans="26:57" x14ac:dyDescent="0.2">
      <c r="AL94" s="9"/>
      <c r="AM94" s="9"/>
      <c r="AN94" s="10"/>
      <c r="AO94" s="10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</row>
    <row r="95" spans="26:57" x14ac:dyDescent="0.2">
      <c r="Z95" s="4"/>
      <c r="AL95" s="9"/>
      <c r="AM95" s="9"/>
      <c r="AN95" s="10"/>
      <c r="AO95" s="10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</row>
    <row r="96" spans="26:57" x14ac:dyDescent="0.2">
      <c r="AL96" s="9"/>
      <c r="AM96" s="9"/>
      <c r="AN96" s="10"/>
      <c r="AO96" s="10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</row>
    <row r="99" spans="38:57" x14ac:dyDescent="0.2">
      <c r="AL99" s="9"/>
      <c r="AM99" s="9"/>
      <c r="AN99" s="10"/>
      <c r="AO99" s="10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</row>
    <row r="100" spans="38:57" x14ac:dyDescent="0.2">
      <c r="AL100" s="9"/>
      <c r="AM100" s="9"/>
      <c r="AN100" s="10"/>
      <c r="AO100" s="10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</row>
    <row r="113" spans="5:5" x14ac:dyDescent="0.2">
      <c r="E113" s="4"/>
    </row>
  </sheetData>
  <mergeCells count="44">
    <mergeCell ref="S3:Y3"/>
    <mergeCell ref="AF5:AF9"/>
    <mergeCell ref="AD5:AD9"/>
    <mergeCell ref="X5:X9"/>
    <mergeCell ref="M5:M9"/>
    <mergeCell ref="N5:N9"/>
    <mergeCell ref="M4:N4"/>
    <mergeCell ref="P5:P9"/>
    <mergeCell ref="Q5:Q9"/>
    <mergeCell ref="L4:L9"/>
    <mergeCell ref="R4:R9"/>
    <mergeCell ref="O4:O9"/>
    <mergeCell ref="A1:AF2"/>
    <mergeCell ref="A3:A10"/>
    <mergeCell ref="D3:E9"/>
    <mergeCell ref="B3:B10"/>
    <mergeCell ref="P4:Q4"/>
    <mergeCell ref="AA5:AA8"/>
    <mergeCell ref="Z4:AF4"/>
    <mergeCell ref="I4:I9"/>
    <mergeCell ref="Z5:Z8"/>
    <mergeCell ref="AB5:AB8"/>
    <mergeCell ref="AC5:AC8"/>
    <mergeCell ref="AE5:AE8"/>
    <mergeCell ref="L3:R3"/>
    <mergeCell ref="Z3:AF3"/>
    <mergeCell ref="A21:E21"/>
    <mergeCell ref="J4:J9"/>
    <mergeCell ref="A20:E20"/>
    <mergeCell ref="A19:E19"/>
    <mergeCell ref="C3:C10"/>
    <mergeCell ref="F3:F9"/>
    <mergeCell ref="H4:H9"/>
    <mergeCell ref="G4:G9"/>
    <mergeCell ref="G3:K3"/>
    <mergeCell ref="K4:K9"/>
    <mergeCell ref="S4:S9"/>
    <mergeCell ref="T4:U4"/>
    <mergeCell ref="V4:V9"/>
    <mergeCell ref="W4:X4"/>
    <mergeCell ref="Y4:Y9"/>
    <mergeCell ref="T5:T9"/>
    <mergeCell ref="U5:U9"/>
    <mergeCell ref="W5:W9"/>
  </mergeCells>
  <phoneticPr fontId="0" type="noConversion"/>
  <dataValidations xWindow="767" yWindow="467" count="1">
    <dataValidation allowBlank="1" showInputMessage="1" showErrorMessage="1" prompt="Input data to three decimal places, as shown on the centerline log." sqref="W11:W19 P11:P12 P14:P19" xr:uid="{00000000-0002-0000-0000-000000000000}"/>
  </dataValidations>
  <printOptions verticalCentered="1"/>
  <pageMargins left="1" right="0.25" top="0.3" bottom="0.3" header="0" footer="0"/>
  <pageSetup paperSize="3" scale="7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F97"/>
  <sheetViews>
    <sheetView zoomScale="70" zoomScaleNormal="70" workbookViewId="0">
      <selection activeCell="F17" sqref="F17"/>
    </sheetView>
  </sheetViews>
  <sheetFormatPr defaultColWidth="9.140625" defaultRowHeight="12.75" x14ac:dyDescent="0.2"/>
  <cols>
    <col min="1" max="1" width="11.85546875" style="1" customWidth="1"/>
    <col min="2" max="2" width="15" style="1" customWidth="1"/>
    <col min="3" max="3" width="15.7109375" style="1" customWidth="1"/>
    <col min="4" max="5" width="8.85546875" style="1" customWidth="1"/>
    <col min="6" max="6" width="10.7109375" style="1" customWidth="1"/>
    <col min="7" max="8" width="8.85546875" style="1" customWidth="1"/>
    <col min="9" max="9" width="12.5703125" style="1" bestFit="1" customWidth="1"/>
    <col min="10" max="10" width="8.85546875" style="1" customWidth="1"/>
    <col min="11" max="11" width="9.140625" style="1" customWidth="1"/>
    <col min="12" max="13" width="8.85546875" style="1" customWidth="1"/>
    <col min="14" max="24" width="8.28515625" style="1" customWidth="1"/>
    <col min="25" max="28" width="5.28515625" style="1" customWidth="1"/>
    <col min="29" max="31" width="6.85546875" style="1" customWidth="1"/>
    <col min="32" max="32" width="8.140625" style="1" customWidth="1"/>
    <col min="33" max="33" width="11.42578125" style="1" customWidth="1"/>
    <col min="34" max="40" width="9.140625" style="1"/>
    <col min="41" max="41" width="11.42578125" style="1" bestFit="1" customWidth="1"/>
    <col min="42" max="43" width="8.140625" style="1" bestFit="1" customWidth="1"/>
    <col min="44" max="44" width="40.28515625" style="1" customWidth="1"/>
    <col min="45" max="45" width="11.42578125" style="1" bestFit="1" customWidth="1"/>
    <col min="46" max="46" width="12.85546875" style="1" bestFit="1" customWidth="1"/>
    <col min="47" max="47" width="11.42578125" style="1" bestFit="1" customWidth="1"/>
    <col min="48" max="49" width="9.140625" style="1"/>
    <col min="50" max="50" width="11" style="1" bestFit="1" customWidth="1"/>
    <col min="51" max="53" width="9.140625" style="1"/>
    <col min="54" max="54" width="12.42578125" style="1" bestFit="1" customWidth="1"/>
    <col min="55" max="55" width="11.42578125" style="1" bestFit="1" customWidth="1"/>
    <col min="56" max="56" width="13" style="1" bestFit="1" customWidth="1"/>
    <col min="57" max="57" width="6.7109375" style="1" bestFit="1" customWidth="1"/>
    <col min="58" max="58" width="54.85546875" style="1" bestFit="1" customWidth="1"/>
    <col min="59" max="16384" width="9.140625" style="1"/>
  </cols>
  <sheetData>
    <row r="1" spans="1:33" s="3" customFormat="1" ht="15.95" customHeight="1" x14ac:dyDescent="0.2">
      <c r="A1" s="173" t="s">
        <v>25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5"/>
    </row>
    <row r="2" spans="1:33" s="3" customFormat="1" ht="15.95" customHeight="1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8"/>
    </row>
    <row r="3" spans="1:33" s="3" customFormat="1" ht="15.95" customHeight="1" x14ac:dyDescent="0.2">
      <c r="A3" s="179" t="s">
        <v>57</v>
      </c>
      <c r="B3" s="180" t="s">
        <v>15</v>
      </c>
      <c r="C3" s="180" t="s">
        <v>16</v>
      </c>
      <c r="D3" s="181" t="s">
        <v>24</v>
      </c>
      <c r="E3" s="181"/>
      <c r="F3" s="182" t="s">
        <v>17</v>
      </c>
      <c r="G3" s="55">
        <v>621</v>
      </c>
      <c r="H3" s="55">
        <v>621</v>
      </c>
      <c r="I3" s="183" t="s">
        <v>19</v>
      </c>
      <c r="J3" s="183"/>
      <c r="K3" s="183"/>
      <c r="L3" s="183"/>
      <c r="M3" s="183"/>
      <c r="N3" s="183" t="s">
        <v>22</v>
      </c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4" t="s">
        <v>17</v>
      </c>
      <c r="Z3" s="184"/>
      <c r="AA3" s="185" t="s">
        <v>23</v>
      </c>
      <c r="AB3" s="185"/>
      <c r="AC3" s="185"/>
      <c r="AD3" s="185"/>
      <c r="AE3" s="185"/>
      <c r="AF3" s="185"/>
      <c r="AG3" s="186"/>
    </row>
    <row r="4" spans="1:33" s="3" customFormat="1" ht="15.95" customHeight="1" x14ac:dyDescent="0.2">
      <c r="A4" s="179"/>
      <c r="B4" s="180"/>
      <c r="C4" s="180"/>
      <c r="D4" s="181"/>
      <c r="E4" s="181"/>
      <c r="F4" s="182"/>
      <c r="G4" s="187" t="s">
        <v>47</v>
      </c>
      <c r="H4" s="187" t="s">
        <v>48</v>
      </c>
      <c r="I4" s="183" t="s">
        <v>20</v>
      </c>
      <c r="J4" s="183" t="s">
        <v>21</v>
      </c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61">
        <v>1</v>
      </c>
      <c r="Z4" s="161"/>
      <c r="AA4" s="168" t="s">
        <v>27</v>
      </c>
      <c r="AB4" s="168"/>
      <c r="AC4" s="168"/>
      <c r="AD4" s="168"/>
      <c r="AE4" s="168"/>
      <c r="AF4" s="168"/>
      <c r="AG4" s="169"/>
    </row>
    <row r="5" spans="1:33" s="3" customFormat="1" ht="15.95" customHeight="1" x14ac:dyDescent="0.2">
      <c r="A5" s="179"/>
      <c r="B5" s="180"/>
      <c r="C5" s="180"/>
      <c r="D5" s="181"/>
      <c r="E5" s="181"/>
      <c r="F5" s="182"/>
      <c r="G5" s="187"/>
      <c r="H5" s="187"/>
      <c r="I5" s="183"/>
      <c r="J5" s="188" t="s">
        <v>40</v>
      </c>
      <c r="K5" s="188" t="s">
        <v>41</v>
      </c>
      <c r="L5" s="188" t="s">
        <v>42</v>
      </c>
      <c r="M5" s="188" t="s">
        <v>43</v>
      </c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61">
        <v>2</v>
      </c>
      <c r="Z5" s="161"/>
      <c r="AA5" s="168" t="s">
        <v>28</v>
      </c>
      <c r="AB5" s="168"/>
      <c r="AC5" s="168"/>
      <c r="AD5" s="168"/>
      <c r="AE5" s="168"/>
      <c r="AF5" s="168"/>
      <c r="AG5" s="169"/>
    </row>
    <row r="6" spans="1:33" s="3" customFormat="1" ht="15.95" customHeight="1" x14ac:dyDescent="0.2">
      <c r="A6" s="179"/>
      <c r="B6" s="180"/>
      <c r="C6" s="180"/>
      <c r="D6" s="181"/>
      <c r="E6" s="181"/>
      <c r="F6" s="182"/>
      <c r="G6" s="187"/>
      <c r="H6" s="187"/>
      <c r="I6" s="188" t="s">
        <v>18</v>
      </c>
      <c r="J6" s="188"/>
      <c r="K6" s="188"/>
      <c r="L6" s="188"/>
      <c r="M6" s="188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61">
        <v>3</v>
      </c>
      <c r="Z6" s="161"/>
      <c r="AA6" s="168" t="s">
        <v>29</v>
      </c>
      <c r="AB6" s="168"/>
      <c r="AC6" s="168"/>
      <c r="AD6" s="168"/>
      <c r="AE6" s="168"/>
      <c r="AF6" s="168"/>
      <c r="AG6" s="169"/>
    </row>
    <row r="7" spans="1:33" s="3" customFormat="1" ht="15.95" customHeight="1" x14ac:dyDescent="0.2">
      <c r="A7" s="179"/>
      <c r="B7" s="180"/>
      <c r="C7" s="180"/>
      <c r="D7" s="181"/>
      <c r="E7" s="181"/>
      <c r="F7" s="182"/>
      <c r="G7" s="187"/>
      <c r="H7" s="187"/>
      <c r="I7" s="188"/>
      <c r="J7" s="188"/>
      <c r="K7" s="188"/>
      <c r="L7" s="188"/>
      <c r="M7" s="188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61">
        <v>4</v>
      </c>
      <c r="Z7" s="161"/>
      <c r="AA7" s="168" t="s">
        <v>30</v>
      </c>
      <c r="AB7" s="168"/>
      <c r="AC7" s="168"/>
      <c r="AD7" s="168"/>
      <c r="AE7" s="168"/>
      <c r="AF7" s="168"/>
      <c r="AG7" s="169"/>
    </row>
    <row r="8" spans="1:33" s="3" customFormat="1" ht="15.95" customHeight="1" x14ac:dyDescent="0.2">
      <c r="A8" s="179"/>
      <c r="B8" s="180"/>
      <c r="C8" s="180"/>
      <c r="D8" s="181"/>
      <c r="E8" s="181"/>
      <c r="F8" s="182"/>
      <c r="G8" s="187"/>
      <c r="H8" s="187"/>
      <c r="I8" s="188"/>
      <c r="J8" s="188"/>
      <c r="K8" s="188"/>
      <c r="L8" s="188"/>
      <c r="M8" s="188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61">
        <v>5</v>
      </c>
      <c r="Z8" s="161"/>
      <c r="AA8" s="168" t="s">
        <v>31</v>
      </c>
      <c r="AB8" s="168"/>
      <c r="AC8" s="168"/>
      <c r="AD8" s="168"/>
      <c r="AE8" s="168"/>
      <c r="AF8" s="168"/>
      <c r="AG8" s="169"/>
    </row>
    <row r="9" spans="1:33" s="3" customFormat="1" ht="15.95" customHeight="1" x14ac:dyDescent="0.2">
      <c r="A9" s="179"/>
      <c r="B9" s="180"/>
      <c r="C9" s="180"/>
      <c r="D9" s="181"/>
      <c r="E9" s="181"/>
      <c r="F9" s="182"/>
      <c r="G9" s="187"/>
      <c r="H9" s="187"/>
      <c r="I9" s="188"/>
      <c r="J9" s="188"/>
      <c r="K9" s="188"/>
      <c r="L9" s="188"/>
      <c r="M9" s="188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61">
        <v>6</v>
      </c>
      <c r="Z9" s="161"/>
      <c r="AA9" s="168" t="s">
        <v>13</v>
      </c>
      <c r="AB9" s="168"/>
      <c r="AC9" s="168"/>
      <c r="AD9" s="168"/>
      <c r="AE9" s="168"/>
      <c r="AF9" s="168"/>
      <c r="AG9" s="169"/>
    </row>
    <row r="10" spans="1:33" s="3" customFormat="1" ht="15.95" customHeight="1" x14ac:dyDescent="0.2">
      <c r="A10" s="179"/>
      <c r="B10" s="180"/>
      <c r="C10" s="180"/>
      <c r="D10" s="181"/>
      <c r="E10" s="181"/>
      <c r="F10" s="182"/>
      <c r="G10" s="187"/>
      <c r="H10" s="187"/>
      <c r="I10" s="188"/>
      <c r="J10" s="188"/>
      <c r="K10" s="188"/>
      <c r="L10" s="188"/>
      <c r="M10" s="188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61">
        <v>7</v>
      </c>
      <c r="Z10" s="161"/>
      <c r="AA10" s="168" t="s">
        <v>33</v>
      </c>
      <c r="AB10" s="168"/>
      <c r="AC10" s="168"/>
      <c r="AD10" s="168"/>
      <c r="AE10" s="168"/>
      <c r="AF10" s="168"/>
      <c r="AG10" s="169"/>
    </row>
    <row r="11" spans="1:33" s="3" customFormat="1" ht="15.95" customHeight="1" x14ac:dyDescent="0.2">
      <c r="A11" s="179"/>
      <c r="B11" s="180"/>
      <c r="C11" s="180"/>
      <c r="D11" s="181"/>
      <c r="E11" s="181"/>
      <c r="F11" s="182"/>
      <c r="G11" s="187"/>
      <c r="H11" s="187"/>
      <c r="I11" s="188"/>
      <c r="J11" s="188"/>
      <c r="K11" s="188"/>
      <c r="L11" s="188"/>
      <c r="M11" s="188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61">
        <v>8</v>
      </c>
      <c r="Z11" s="161"/>
      <c r="AA11" s="168" t="s">
        <v>32</v>
      </c>
      <c r="AB11" s="168"/>
      <c r="AC11" s="168"/>
      <c r="AD11" s="168"/>
      <c r="AE11" s="168"/>
      <c r="AF11" s="168"/>
      <c r="AG11" s="169"/>
    </row>
    <row r="12" spans="1:33" s="3" customFormat="1" ht="15.95" customHeight="1" x14ac:dyDescent="0.2">
      <c r="A12" s="179"/>
      <c r="B12" s="180"/>
      <c r="C12" s="180"/>
      <c r="D12" s="58" t="s">
        <v>0</v>
      </c>
      <c r="E12" s="58" t="s">
        <v>1</v>
      </c>
      <c r="F12" s="182"/>
      <c r="G12" s="55" t="s">
        <v>3</v>
      </c>
      <c r="H12" s="55" t="s">
        <v>3</v>
      </c>
      <c r="I12" s="55" t="s">
        <v>3</v>
      </c>
      <c r="J12" s="188"/>
      <c r="K12" s="188"/>
      <c r="L12" s="188"/>
      <c r="M12" s="188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61">
        <v>9</v>
      </c>
      <c r="Z12" s="161"/>
      <c r="AA12" s="168" t="s">
        <v>44</v>
      </c>
      <c r="AB12" s="168"/>
      <c r="AC12" s="168"/>
      <c r="AD12" s="168"/>
      <c r="AE12" s="168"/>
      <c r="AF12" s="168"/>
      <c r="AG12" s="169"/>
    </row>
    <row r="13" spans="1:33" s="3" customFormat="1" ht="15.95" customHeight="1" x14ac:dyDescent="0.25">
      <c r="A13" s="68"/>
      <c r="B13" s="59"/>
      <c r="C13" s="59"/>
      <c r="D13" s="60"/>
      <c r="E13" s="60"/>
      <c r="F13" s="61"/>
      <c r="G13" s="61"/>
      <c r="H13" s="61"/>
      <c r="I13" s="61"/>
      <c r="J13" s="61"/>
      <c r="K13" s="61"/>
      <c r="L13" s="61"/>
      <c r="M13" s="57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61">
        <v>10</v>
      </c>
      <c r="Z13" s="161"/>
      <c r="AA13" s="168" t="s">
        <v>45</v>
      </c>
      <c r="AB13" s="168"/>
      <c r="AC13" s="168"/>
      <c r="AD13" s="168"/>
      <c r="AE13" s="168"/>
      <c r="AF13" s="168"/>
      <c r="AG13" s="169"/>
    </row>
    <row r="14" spans="1:33" s="3" customFormat="1" ht="15.95" customHeight="1" x14ac:dyDescent="0.2">
      <c r="A14" s="69" t="s">
        <v>84</v>
      </c>
      <c r="B14" s="59" t="s">
        <v>67</v>
      </c>
      <c r="C14" s="59">
        <v>421</v>
      </c>
      <c r="D14" s="58">
        <v>0</v>
      </c>
      <c r="E14" s="58">
        <v>0.85</v>
      </c>
      <c r="F14" s="59" t="s">
        <v>12</v>
      </c>
      <c r="G14" s="55">
        <f t="shared" ref="G14:G17" si="0">SUM(I14:M14)</f>
        <v>57</v>
      </c>
      <c r="H14" s="55">
        <f>SUM(I14:M14)</f>
        <v>57</v>
      </c>
      <c r="I14" s="59"/>
      <c r="J14" s="59">
        <v>57</v>
      </c>
      <c r="K14" s="59"/>
      <c r="L14" s="59"/>
      <c r="M14" s="59"/>
      <c r="N14" s="171" t="s">
        <v>65</v>
      </c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61">
        <v>11</v>
      </c>
      <c r="Z14" s="161"/>
      <c r="AA14" s="168" t="s">
        <v>46</v>
      </c>
      <c r="AB14" s="168"/>
      <c r="AC14" s="168"/>
      <c r="AD14" s="168"/>
      <c r="AE14" s="168"/>
      <c r="AF14" s="168"/>
      <c r="AG14" s="169"/>
    </row>
    <row r="15" spans="1:33" s="3" customFormat="1" ht="15.95" customHeight="1" x14ac:dyDescent="0.2">
      <c r="A15" s="69" t="s">
        <v>84</v>
      </c>
      <c r="B15" s="59" t="s">
        <v>67</v>
      </c>
      <c r="C15" s="59">
        <v>421</v>
      </c>
      <c r="D15" s="58">
        <v>0.85</v>
      </c>
      <c r="E15" s="58">
        <v>1.05</v>
      </c>
      <c r="F15" s="63">
        <v>6</v>
      </c>
      <c r="G15" s="55">
        <f t="shared" si="0"/>
        <v>27</v>
      </c>
      <c r="H15" s="55">
        <f>SUM(I15:M15)</f>
        <v>27</v>
      </c>
      <c r="I15" s="55">
        <v>16</v>
      </c>
      <c r="J15" s="55">
        <v>11</v>
      </c>
      <c r="K15" s="55"/>
      <c r="L15" s="55"/>
      <c r="M15" s="57"/>
      <c r="N15" s="170" t="s">
        <v>68</v>
      </c>
      <c r="O15" s="170"/>
      <c r="P15" s="170"/>
      <c r="Q15" s="170"/>
      <c r="R15" s="170"/>
      <c r="S15" s="170"/>
      <c r="T15" s="170"/>
      <c r="U15" s="170"/>
      <c r="V15" s="170"/>
      <c r="W15" s="170"/>
      <c r="X15" s="170"/>
      <c r="Y15" s="161">
        <v>12</v>
      </c>
      <c r="Z15" s="161"/>
      <c r="AA15" s="168" t="s">
        <v>49</v>
      </c>
      <c r="AB15" s="168"/>
      <c r="AC15" s="168"/>
      <c r="AD15" s="168"/>
      <c r="AE15" s="168"/>
      <c r="AF15" s="168"/>
      <c r="AG15" s="169"/>
    </row>
    <row r="16" spans="1:33" s="3" customFormat="1" ht="15.95" customHeight="1" x14ac:dyDescent="0.2">
      <c r="A16" s="69" t="s">
        <v>84</v>
      </c>
      <c r="B16" s="59" t="s">
        <v>67</v>
      </c>
      <c r="C16" s="59">
        <v>421</v>
      </c>
      <c r="D16" s="58">
        <v>1.05</v>
      </c>
      <c r="E16" s="58">
        <v>1.28</v>
      </c>
      <c r="F16" s="81" t="s">
        <v>86</v>
      </c>
      <c r="G16" s="55">
        <f>SUM(I16:L16)</f>
        <v>38</v>
      </c>
      <c r="H16" s="55">
        <f>SUM(I16:M16)</f>
        <v>41</v>
      </c>
      <c r="I16" s="55"/>
      <c r="J16" s="55">
        <v>38</v>
      </c>
      <c r="K16" s="55"/>
      <c r="L16" s="55"/>
      <c r="M16" s="57">
        <v>3</v>
      </c>
      <c r="N16" s="170" t="s">
        <v>69</v>
      </c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61">
        <v>13</v>
      </c>
      <c r="Z16" s="161"/>
      <c r="AA16" s="168" t="s">
        <v>34</v>
      </c>
      <c r="AB16" s="168"/>
      <c r="AC16" s="168"/>
      <c r="AD16" s="168"/>
      <c r="AE16" s="168"/>
      <c r="AF16" s="168"/>
      <c r="AG16" s="169"/>
    </row>
    <row r="17" spans="1:41" s="3" customFormat="1" ht="15.95" customHeight="1" x14ac:dyDescent="0.2">
      <c r="A17" s="69" t="s">
        <v>84</v>
      </c>
      <c r="B17" s="59" t="s">
        <v>67</v>
      </c>
      <c r="C17" s="59">
        <v>421</v>
      </c>
      <c r="D17" s="58">
        <v>3.08</v>
      </c>
      <c r="E17" s="58">
        <v>3.43</v>
      </c>
      <c r="F17" s="63" t="s">
        <v>12</v>
      </c>
      <c r="G17" s="55">
        <f t="shared" si="0"/>
        <v>34</v>
      </c>
      <c r="H17" s="55">
        <f>SUM(I17:M17)</f>
        <v>34</v>
      </c>
      <c r="I17" s="55"/>
      <c r="J17" s="55">
        <v>34</v>
      </c>
      <c r="K17" s="55"/>
      <c r="L17" s="55"/>
      <c r="M17" s="57"/>
      <c r="N17" s="170" t="s">
        <v>65</v>
      </c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61">
        <v>14</v>
      </c>
      <c r="Z17" s="161"/>
      <c r="AA17" s="168" t="s">
        <v>35</v>
      </c>
      <c r="AB17" s="168"/>
      <c r="AC17" s="168"/>
      <c r="AD17" s="168"/>
      <c r="AE17" s="168"/>
      <c r="AF17" s="168"/>
      <c r="AG17" s="169"/>
    </row>
    <row r="18" spans="1:41" s="3" customFormat="1" ht="15.95" customHeight="1" x14ac:dyDescent="0.2">
      <c r="A18" s="69"/>
      <c r="B18" s="59"/>
      <c r="C18" s="59"/>
      <c r="D18" s="58"/>
      <c r="E18" s="58"/>
      <c r="F18" s="63"/>
      <c r="G18" s="55"/>
      <c r="H18" s="55"/>
      <c r="I18" s="55"/>
      <c r="J18" s="55"/>
      <c r="K18" s="55"/>
      <c r="L18" s="55"/>
      <c r="M18" s="57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61">
        <v>15</v>
      </c>
      <c r="Z18" s="161"/>
      <c r="AA18" s="168" t="s">
        <v>14</v>
      </c>
      <c r="AB18" s="168"/>
      <c r="AC18" s="168"/>
      <c r="AD18" s="168"/>
      <c r="AE18" s="168"/>
      <c r="AF18" s="168"/>
      <c r="AG18" s="169"/>
    </row>
    <row r="19" spans="1:41" s="3" customFormat="1" ht="15.95" customHeight="1" x14ac:dyDescent="0.2">
      <c r="A19" s="69"/>
      <c r="B19" s="59"/>
      <c r="C19" s="59"/>
      <c r="D19" s="58"/>
      <c r="E19" s="58"/>
      <c r="F19" s="63"/>
      <c r="G19" s="55"/>
      <c r="H19" s="55"/>
      <c r="I19" s="55"/>
      <c r="J19" s="55"/>
      <c r="K19" s="55"/>
      <c r="L19" s="55"/>
      <c r="M19" s="57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61">
        <v>16</v>
      </c>
      <c r="Z19" s="161"/>
      <c r="AA19" s="168" t="s">
        <v>36</v>
      </c>
      <c r="AB19" s="168"/>
      <c r="AC19" s="168"/>
      <c r="AD19" s="168"/>
      <c r="AE19" s="168"/>
      <c r="AF19" s="168"/>
      <c r="AG19" s="169"/>
    </row>
    <row r="20" spans="1:41" s="3" customFormat="1" ht="15.95" customHeight="1" x14ac:dyDescent="0.2">
      <c r="A20" s="69"/>
      <c r="B20" s="59"/>
      <c r="C20" s="59"/>
      <c r="D20" s="59"/>
      <c r="E20" s="59"/>
      <c r="F20" s="59"/>
      <c r="G20" s="55"/>
      <c r="H20" s="55"/>
      <c r="I20" s="59"/>
      <c r="J20" s="59"/>
      <c r="K20" s="59"/>
      <c r="L20" s="59"/>
      <c r="M20" s="59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61">
        <v>17</v>
      </c>
      <c r="Z20" s="161"/>
      <c r="AA20" s="168" t="s">
        <v>37</v>
      </c>
      <c r="AB20" s="168"/>
      <c r="AC20" s="168"/>
      <c r="AD20" s="168"/>
      <c r="AE20" s="168"/>
      <c r="AF20" s="168"/>
      <c r="AG20" s="169"/>
    </row>
    <row r="21" spans="1:41" s="3" customFormat="1" ht="15.95" customHeight="1" x14ac:dyDescent="0.2">
      <c r="A21" s="69"/>
      <c r="B21" s="59"/>
      <c r="C21" s="59"/>
      <c r="D21" s="58"/>
      <c r="E21" s="58"/>
      <c r="F21" s="63"/>
      <c r="G21" s="55"/>
      <c r="H21" s="55"/>
      <c r="I21" s="55"/>
      <c r="J21" s="55"/>
      <c r="K21" s="55"/>
      <c r="L21" s="55"/>
      <c r="M21" s="57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1">
        <v>18</v>
      </c>
      <c r="Z21" s="161"/>
      <c r="AA21" s="168" t="s">
        <v>38</v>
      </c>
      <c r="AB21" s="168"/>
      <c r="AC21" s="168"/>
      <c r="AD21" s="168"/>
      <c r="AE21" s="168"/>
      <c r="AF21" s="168"/>
      <c r="AG21" s="169"/>
    </row>
    <row r="22" spans="1:41" s="3" customFormat="1" ht="15.95" customHeight="1" x14ac:dyDescent="0.2">
      <c r="A22" s="69"/>
      <c r="B22" s="59"/>
      <c r="C22" s="59"/>
      <c r="D22" s="58"/>
      <c r="E22" s="58"/>
      <c r="F22" s="63"/>
      <c r="G22" s="55"/>
      <c r="H22" s="55"/>
      <c r="I22" s="55"/>
      <c r="J22" s="55"/>
      <c r="K22" s="55"/>
      <c r="L22" s="55"/>
      <c r="M22" s="57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61" t="s">
        <v>12</v>
      </c>
      <c r="Z22" s="161"/>
      <c r="AA22" s="168" t="s">
        <v>39</v>
      </c>
      <c r="AB22" s="168"/>
      <c r="AC22" s="168"/>
      <c r="AD22" s="168"/>
      <c r="AE22" s="168"/>
      <c r="AF22" s="168"/>
      <c r="AG22" s="169"/>
    </row>
    <row r="23" spans="1:41" s="3" customFormat="1" ht="15.95" customHeight="1" x14ac:dyDescent="0.2">
      <c r="A23" s="69"/>
      <c r="B23" s="59"/>
      <c r="C23" s="59"/>
      <c r="D23" s="58"/>
      <c r="E23" s="58"/>
      <c r="F23" s="55"/>
      <c r="G23" s="55"/>
      <c r="H23" s="55"/>
      <c r="I23" s="55"/>
      <c r="J23" s="55"/>
      <c r="K23" s="55"/>
      <c r="L23" s="55"/>
      <c r="M23" s="64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1"/>
      <c r="Z23" s="161"/>
      <c r="AA23" s="168"/>
      <c r="AB23" s="168"/>
      <c r="AC23" s="168"/>
      <c r="AD23" s="168"/>
      <c r="AE23" s="168"/>
      <c r="AF23" s="168"/>
      <c r="AG23" s="169"/>
    </row>
    <row r="24" spans="1:41" s="3" customFormat="1" ht="15.95" customHeight="1" x14ac:dyDescent="0.25">
      <c r="A24" s="69"/>
      <c r="B24" s="59"/>
      <c r="C24" s="59"/>
      <c r="D24" s="58"/>
      <c r="E24" s="58"/>
      <c r="F24" s="55"/>
      <c r="G24" s="55"/>
      <c r="H24" s="55"/>
      <c r="I24" s="55"/>
      <c r="J24" s="55"/>
      <c r="K24" s="55"/>
      <c r="L24" s="55"/>
      <c r="M24" s="64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62"/>
      <c r="Y24" s="117"/>
      <c r="Z24" s="117"/>
      <c r="AA24" s="65"/>
      <c r="AB24" s="65"/>
      <c r="AC24" s="65"/>
      <c r="AD24" s="65"/>
      <c r="AE24" s="65"/>
      <c r="AF24" s="65"/>
      <c r="AG24" s="70"/>
    </row>
    <row r="25" spans="1:41" s="3" customFormat="1" ht="15.95" customHeight="1" x14ac:dyDescent="0.2">
      <c r="A25" s="69"/>
      <c r="B25" s="59"/>
      <c r="C25" s="59"/>
      <c r="D25" s="58"/>
      <c r="E25" s="58"/>
      <c r="F25" s="55"/>
      <c r="G25" s="55"/>
      <c r="H25" s="55"/>
      <c r="I25" s="55"/>
      <c r="J25" s="55"/>
      <c r="K25" s="55"/>
      <c r="L25" s="55"/>
      <c r="M25" s="64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1"/>
      <c r="Z25" s="161"/>
      <c r="AA25" s="71" t="s">
        <v>56</v>
      </c>
      <c r="AB25" s="72"/>
      <c r="AC25" s="72"/>
      <c r="AD25" s="72"/>
      <c r="AE25" s="72"/>
      <c r="AF25" s="72"/>
      <c r="AG25" s="73"/>
    </row>
    <row r="26" spans="1:41" s="3" customFormat="1" ht="15.95" customHeight="1" x14ac:dyDescent="0.2">
      <c r="A26" s="69"/>
      <c r="B26" s="59"/>
      <c r="C26" s="59"/>
      <c r="D26" s="58"/>
      <c r="E26" s="58"/>
      <c r="F26" s="63"/>
      <c r="G26" s="55"/>
      <c r="H26" s="55"/>
      <c r="I26" s="55"/>
      <c r="J26" s="55"/>
      <c r="K26" s="55"/>
      <c r="L26" s="55"/>
      <c r="M26" s="57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1"/>
      <c r="Z26" s="161"/>
      <c r="AA26" s="159" t="s">
        <v>55</v>
      </c>
      <c r="AB26" s="159"/>
      <c r="AC26" s="159"/>
      <c r="AD26" s="159"/>
      <c r="AE26" s="159"/>
      <c r="AF26" s="159"/>
      <c r="AG26" s="160"/>
    </row>
    <row r="27" spans="1:41" s="3" customFormat="1" ht="15.95" customHeight="1" x14ac:dyDescent="0.2">
      <c r="A27" s="69"/>
      <c r="B27" s="59"/>
      <c r="C27" s="59"/>
      <c r="D27" s="58"/>
      <c r="E27" s="58"/>
      <c r="F27" s="63"/>
      <c r="G27" s="55"/>
      <c r="H27" s="55"/>
      <c r="I27" s="55"/>
      <c r="J27" s="55"/>
      <c r="K27" s="55"/>
      <c r="L27" s="55"/>
      <c r="M27" s="64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1"/>
      <c r="Z27" s="161"/>
      <c r="AA27" s="159"/>
      <c r="AB27" s="159"/>
      <c r="AC27" s="159"/>
      <c r="AD27" s="159"/>
      <c r="AE27" s="159"/>
      <c r="AF27" s="159"/>
      <c r="AG27" s="160"/>
    </row>
    <row r="28" spans="1:41" s="3" customFormat="1" ht="15.95" customHeight="1" x14ac:dyDescent="0.2">
      <c r="A28" s="69"/>
      <c r="B28" s="59"/>
      <c r="C28" s="59"/>
      <c r="D28" s="58"/>
      <c r="E28" s="58"/>
      <c r="F28" s="55"/>
      <c r="G28" s="55"/>
      <c r="H28" s="55"/>
      <c r="I28" s="55"/>
      <c r="J28" s="55"/>
      <c r="K28" s="55"/>
      <c r="L28" s="55"/>
      <c r="M28" s="64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1"/>
      <c r="Z28" s="161"/>
      <c r="AA28" s="158" t="s">
        <v>76</v>
      </c>
      <c r="AB28" s="159"/>
      <c r="AC28" s="159"/>
      <c r="AD28" s="159"/>
      <c r="AE28" s="159"/>
      <c r="AF28" s="159"/>
      <c r="AG28" s="160"/>
    </row>
    <row r="29" spans="1:41" s="3" customFormat="1" ht="15.95" customHeight="1" x14ac:dyDescent="0.2">
      <c r="A29" s="69"/>
      <c r="B29" s="59"/>
      <c r="C29" s="59"/>
      <c r="D29" s="58"/>
      <c r="E29" s="58"/>
      <c r="F29" s="55"/>
      <c r="G29" s="55"/>
      <c r="H29" s="55"/>
      <c r="I29" s="55"/>
      <c r="J29" s="55"/>
      <c r="K29" s="57"/>
      <c r="L29" s="57"/>
      <c r="M29" s="64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1"/>
      <c r="Z29" s="161"/>
      <c r="AA29" s="158"/>
      <c r="AB29" s="159"/>
      <c r="AC29" s="159"/>
      <c r="AD29" s="159"/>
      <c r="AE29" s="159"/>
      <c r="AF29" s="159"/>
      <c r="AG29" s="160"/>
      <c r="AI29" s="48"/>
      <c r="AJ29" s="48"/>
      <c r="AK29" s="48"/>
      <c r="AL29" s="48"/>
      <c r="AM29" s="48"/>
      <c r="AN29" s="48"/>
      <c r="AO29" s="48"/>
    </row>
    <row r="30" spans="1:41" s="3" customFormat="1" ht="15.95" customHeight="1" x14ac:dyDescent="0.2">
      <c r="A30" s="69"/>
      <c r="B30" s="59"/>
      <c r="C30" s="59"/>
      <c r="D30" s="58"/>
      <c r="E30" s="58"/>
      <c r="F30" s="55"/>
      <c r="G30" s="55"/>
      <c r="H30" s="55"/>
      <c r="I30" s="55"/>
      <c r="J30" s="55"/>
      <c r="K30" s="56"/>
      <c r="L30" s="56"/>
      <c r="M30" s="64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1"/>
      <c r="Z30" s="161"/>
      <c r="AA30" s="158" t="s">
        <v>80</v>
      </c>
      <c r="AB30" s="159"/>
      <c r="AC30" s="159"/>
      <c r="AD30" s="159"/>
      <c r="AE30" s="159"/>
      <c r="AF30" s="159"/>
      <c r="AG30" s="160"/>
      <c r="AI30" s="48"/>
      <c r="AJ30" s="48"/>
      <c r="AK30" s="48"/>
      <c r="AL30" s="48"/>
      <c r="AM30" s="48"/>
      <c r="AN30" s="48"/>
      <c r="AO30" s="48"/>
    </row>
    <row r="31" spans="1:41" s="3" customFormat="1" ht="15.95" customHeight="1" x14ac:dyDescent="0.2">
      <c r="A31" s="69"/>
      <c r="B31" s="59"/>
      <c r="C31" s="59"/>
      <c r="D31" s="58"/>
      <c r="E31" s="58"/>
      <c r="F31" s="55"/>
      <c r="G31" s="55"/>
      <c r="H31" s="55"/>
      <c r="I31" s="55"/>
      <c r="J31" s="55"/>
      <c r="K31" s="55"/>
      <c r="L31" s="55"/>
      <c r="M31" s="64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1"/>
      <c r="Z31" s="161"/>
      <c r="AA31" s="158"/>
      <c r="AB31" s="159"/>
      <c r="AC31" s="159"/>
      <c r="AD31" s="159"/>
      <c r="AE31" s="159"/>
      <c r="AF31" s="159"/>
      <c r="AG31" s="160"/>
      <c r="AI31" s="49"/>
      <c r="AJ31" s="49"/>
      <c r="AK31" s="49"/>
      <c r="AL31" s="49"/>
      <c r="AM31" s="49"/>
      <c r="AN31" s="49"/>
      <c r="AO31" s="49"/>
    </row>
    <row r="32" spans="1:41" s="3" customFormat="1" ht="15.95" customHeight="1" x14ac:dyDescent="0.2">
      <c r="A32" s="69"/>
      <c r="B32" s="59"/>
      <c r="C32" s="59"/>
      <c r="D32" s="58"/>
      <c r="E32" s="58"/>
      <c r="F32" s="55"/>
      <c r="G32" s="55"/>
      <c r="H32" s="55"/>
      <c r="I32" s="55"/>
      <c r="J32" s="55"/>
      <c r="K32" s="55"/>
      <c r="L32" s="55"/>
      <c r="M32" s="64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1"/>
      <c r="Z32" s="161"/>
      <c r="AA32" s="158"/>
      <c r="AB32" s="159"/>
      <c r="AC32" s="159"/>
      <c r="AD32" s="159"/>
      <c r="AE32" s="159"/>
      <c r="AF32" s="159"/>
      <c r="AG32" s="160"/>
      <c r="AI32" s="49"/>
      <c r="AJ32" s="49"/>
      <c r="AK32" s="49"/>
      <c r="AL32" s="49"/>
      <c r="AM32" s="49"/>
      <c r="AN32" s="49"/>
      <c r="AO32" s="49"/>
    </row>
    <row r="33" spans="1:33" s="3" customFormat="1" ht="15.95" customHeight="1" x14ac:dyDescent="0.2">
      <c r="A33" s="69"/>
      <c r="B33" s="59"/>
      <c r="C33" s="59"/>
      <c r="D33" s="58"/>
      <c r="E33" s="58"/>
      <c r="F33" s="55"/>
      <c r="G33" s="55"/>
      <c r="H33" s="55"/>
      <c r="I33" s="55"/>
      <c r="J33" s="55"/>
      <c r="K33" s="55"/>
      <c r="L33" s="55"/>
      <c r="M33" s="55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1"/>
      <c r="Z33" s="161"/>
      <c r="AA33" s="158" t="s">
        <v>81</v>
      </c>
      <c r="AB33" s="159"/>
      <c r="AC33" s="159"/>
      <c r="AD33" s="159"/>
      <c r="AE33" s="159"/>
      <c r="AF33" s="159"/>
      <c r="AG33" s="160"/>
    </row>
    <row r="34" spans="1:33" s="3" customFormat="1" ht="15.95" customHeight="1" x14ac:dyDescent="0.2">
      <c r="A34" s="74"/>
      <c r="B34" s="66"/>
      <c r="C34" s="66"/>
      <c r="D34" s="66"/>
      <c r="E34" s="66"/>
      <c r="F34" s="55"/>
      <c r="G34" s="55"/>
      <c r="H34" s="55"/>
      <c r="I34" s="55"/>
      <c r="J34" s="55"/>
      <c r="K34" s="55"/>
      <c r="L34" s="55"/>
      <c r="M34" s="5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1"/>
      <c r="Z34" s="161"/>
      <c r="AA34" s="158"/>
      <c r="AB34" s="159"/>
      <c r="AC34" s="159"/>
      <c r="AD34" s="159"/>
      <c r="AE34" s="159"/>
      <c r="AF34" s="159"/>
      <c r="AG34" s="160"/>
    </row>
    <row r="35" spans="1:33" s="3" customFormat="1" ht="15.95" customHeight="1" x14ac:dyDescent="0.2">
      <c r="A35" s="74"/>
      <c r="B35" s="66"/>
      <c r="C35" s="66"/>
      <c r="D35" s="66"/>
      <c r="E35" s="66"/>
      <c r="F35" s="55"/>
      <c r="G35" s="55"/>
      <c r="H35" s="55"/>
      <c r="I35" s="55"/>
      <c r="J35" s="55"/>
      <c r="K35" s="55"/>
      <c r="L35" s="55"/>
      <c r="M35" s="5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1"/>
      <c r="Z35" s="161"/>
      <c r="AA35" s="158"/>
      <c r="AB35" s="159"/>
      <c r="AC35" s="159"/>
      <c r="AD35" s="159"/>
      <c r="AE35" s="159"/>
      <c r="AF35" s="159"/>
      <c r="AG35" s="160"/>
    </row>
    <row r="36" spans="1:33" s="3" customFormat="1" ht="15.95" customHeight="1" x14ac:dyDescent="0.2">
      <c r="A36" s="74"/>
      <c r="B36" s="66"/>
      <c r="C36" s="66"/>
      <c r="D36" s="66"/>
      <c r="E36" s="66"/>
      <c r="F36" s="55"/>
      <c r="G36" s="55"/>
      <c r="H36" s="55"/>
      <c r="I36" s="55"/>
      <c r="J36" s="55"/>
      <c r="K36" s="55"/>
      <c r="L36" s="55"/>
      <c r="M36" s="5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1"/>
      <c r="Z36" s="161"/>
      <c r="AA36" s="158" t="s">
        <v>82</v>
      </c>
      <c r="AB36" s="159"/>
      <c r="AC36" s="159"/>
      <c r="AD36" s="159"/>
      <c r="AE36" s="159"/>
      <c r="AF36" s="159"/>
      <c r="AG36" s="160"/>
    </row>
    <row r="37" spans="1:33" s="3" customFormat="1" ht="15.95" customHeight="1" x14ac:dyDescent="0.2">
      <c r="A37" s="74"/>
      <c r="B37" s="66"/>
      <c r="C37" s="66"/>
      <c r="D37" s="66"/>
      <c r="E37" s="66"/>
      <c r="F37" s="55"/>
      <c r="G37" s="55"/>
      <c r="H37" s="55"/>
      <c r="I37" s="55"/>
      <c r="J37" s="55"/>
      <c r="K37" s="55"/>
      <c r="L37" s="55"/>
      <c r="M37" s="5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1"/>
      <c r="Z37" s="161"/>
      <c r="AA37" s="158" t="s">
        <v>83</v>
      </c>
      <c r="AB37" s="159"/>
      <c r="AC37" s="159"/>
      <c r="AD37" s="159"/>
      <c r="AE37" s="159"/>
      <c r="AF37" s="159"/>
      <c r="AG37" s="160"/>
    </row>
    <row r="38" spans="1:33" s="3" customFormat="1" ht="15.95" customHeight="1" x14ac:dyDescent="0.2">
      <c r="A38" s="74"/>
      <c r="B38" s="66"/>
      <c r="C38" s="66"/>
      <c r="D38" s="66"/>
      <c r="E38" s="66"/>
      <c r="F38" s="55"/>
      <c r="G38" s="55"/>
      <c r="H38" s="55"/>
      <c r="I38" s="55"/>
      <c r="J38" s="55"/>
      <c r="K38" s="55"/>
      <c r="L38" s="55"/>
      <c r="M38" s="5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1"/>
      <c r="Z38" s="161"/>
      <c r="AA38" s="158"/>
      <c r="AB38" s="159"/>
      <c r="AC38" s="159"/>
      <c r="AD38" s="159"/>
      <c r="AE38" s="159"/>
      <c r="AF38" s="159"/>
      <c r="AG38" s="160"/>
    </row>
    <row r="39" spans="1:33" s="3" customFormat="1" ht="15.95" customHeight="1" x14ac:dyDescent="0.2">
      <c r="A39" s="74"/>
      <c r="B39" s="66"/>
      <c r="C39" s="66"/>
      <c r="D39" s="66"/>
      <c r="E39" s="66"/>
      <c r="F39" s="56"/>
      <c r="G39" s="55"/>
      <c r="H39" s="55"/>
      <c r="I39" s="55"/>
      <c r="J39" s="55"/>
      <c r="K39" s="55"/>
      <c r="L39" s="55"/>
      <c r="M39" s="55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1"/>
      <c r="Z39" s="161"/>
      <c r="AA39" s="67"/>
      <c r="AB39" s="75"/>
      <c r="AC39" s="75"/>
      <c r="AD39" s="75"/>
      <c r="AE39" s="75"/>
      <c r="AF39" s="75"/>
      <c r="AG39" s="76"/>
    </row>
    <row r="40" spans="1:33" s="3" customFormat="1" ht="15.75" customHeight="1" thickBot="1" x14ac:dyDescent="0.25">
      <c r="A40" s="163" t="s">
        <v>85</v>
      </c>
      <c r="B40" s="164"/>
      <c r="C40" s="164"/>
      <c r="D40" s="164"/>
      <c r="E40" s="164"/>
      <c r="F40" s="77"/>
      <c r="G40" s="78">
        <f>SUM(G14:G39)</f>
        <v>156</v>
      </c>
      <c r="H40" s="78">
        <f>SUM(H14:H39)</f>
        <v>159</v>
      </c>
      <c r="I40" s="78">
        <f>SUM(I14:I39)</f>
        <v>16</v>
      </c>
      <c r="J40" s="78">
        <f t="shared" ref="J40:M40" si="1">SUM(J14:J32)</f>
        <v>140</v>
      </c>
      <c r="K40" s="78"/>
      <c r="L40" s="78"/>
      <c r="M40" s="78">
        <f t="shared" si="1"/>
        <v>3</v>
      </c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7"/>
      <c r="Z40" s="167"/>
      <c r="AA40" s="79"/>
      <c r="AB40" s="79"/>
      <c r="AC40" s="79"/>
      <c r="AD40" s="79"/>
      <c r="AE40" s="79"/>
      <c r="AF40" s="79"/>
      <c r="AG40" s="80"/>
    </row>
    <row r="41" spans="1:33" ht="15.95" customHeight="1" x14ac:dyDescent="0.2"/>
    <row r="42" spans="1:33" ht="15.95" customHeight="1" x14ac:dyDescent="0.2"/>
    <row r="43" spans="1:33" ht="15.95" customHeight="1" x14ac:dyDescent="0.2"/>
    <row r="44" spans="1:33" x14ac:dyDescent="0.2">
      <c r="Y44" s="15"/>
      <c r="Z44" s="15"/>
      <c r="AA44" s="15"/>
      <c r="AB44" s="15"/>
      <c r="AC44" s="15"/>
      <c r="AD44" s="15"/>
      <c r="AE44" s="15"/>
      <c r="AF44" s="15"/>
      <c r="AG44" s="15"/>
    </row>
    <row r="45" spans="1:33" s="15" customFormat="1" ht="47.25" x14ac:dyDescent="0.2">
      <c r="C45" s="50" t="s">
        <v>51</v>
      </c>
      <c r="D45" s="50" t="s">
        <v>15</v>
      </c>
      <c r="E45" s="50" t="s">
        <v>16</v>
      </c>
      <c r="F45" s="51" t="s">
        <v>0</v>
      </c>
      <c r="G45" s="51" t="s">
        <v>1</v>
      </c>
      <c r="H45" s="50" t="s">
        <v>17</v>
      </c>
      <c r="I45" s="50" t="s">
        <v>18</v>
      </c>
      <c r="J45" s="50" t="s">
        <v>62</v>
      </c>
      <c r="K45" s="50" t="s">
        <v>63</v>
      </c>
      <c r="L45" s="50" t="s">
        <v>41</v>
      </c>
      <c r="M45" s="50" t="s">
        <v>42</v>
      </c>
      <c r="N45" s="50" t="s">
        <v>52</v>
      </c>
      <c r="O45" s="50" t="s">
        <v>22</v>
      </c>
      <c r="P45" s="52" t="s">
        <v>53</v>
      </c>
      <c r="Q45" s="52" t="s">
        <v>54</v>
      </c>
      <c r="R45" s="53" t="s">
        <v>64</v>
      </c>
      <c r="S45" s="52"/>
      <c r="Y45"/>
      <c r="Z45"/>
      <c r="AA45" s="48"/>
      <c r="AB45" s="48"/>
      <c r="AC45" s="48"/>
      <c r="AD45" s="48"/>
      <c r="AE45" s="48"/>
      <c r="AF45" s="48"/>
      <c r="AG45" s="48"/>
    </row>
    <row r="46" spans="1:33" customFormat="1" ht="15" x14ac:dyDescent="0.2">
      <c r="C46" s="11" t="s">
        <v>70</v>
      </c>
      <c r="D46" s="45" t="s">
        <v>67</v>
      </c>
      <c r="E46" s="45" t="s">
        <v>71</v>
      </c>
      <c r="F46" s="12">
        <v>0</v>
      </c>
      <c r="G46" s="12">
        <v>0.85</v>
      </c>
      <c r="H46" s="45" t="s">
        <v>12</v>
      </c>
      <c r="I46" s="46">
        <v>0</v>
      </c>
      <c r="J46" s="46">
        <v>0</v>
      </c>
      <c r="K46" s="46">
        <v>57</v>
      </c>
      <c r="L46" s="46">
        <v>0</v>
      </c>
      <c r="M46" s="46">
        <v>0</v>
      </c>
      <c r="N46" s="46">
        <v>57</v>
      </c>
      <c r="O46" s="45" t="s">
        <v>59</v>
      </c>
      <c r="P46" s="45">
        <v>57</v>
      </c>
      <c r="Q46" s="45" t="s">
        <v>72</v>
      </c>
      <c r="R46" s="54">
        <v>105561</v>
      </c>
      <c r="S46" s="3"/>
      <c r="AA46" s="49"/>
      <c r="AB46" s="49"/>
      <c r="AC46" s="49"/>
      <c r="AD46" s="49"/>
      <c r="AE46" s="49"/>
      <c r="AF46" s="49"/>
      <c r="AG46" s="49"/>
    </row>
    <row r="47" spans="1:33" customFormat="1" ht="15" x14ac:dyDescent="0.2">
      <c r="C47" s="11" t="s">
        <v>70</v>
      </c>
      <c r="D47" s="45" t="s">
        <v>67</v>
      </c>
      <c r="E47" s="45" t="s">
        <v>71</v>
      </c>
      <c r="F47" s="12">
        <v>0.85</v>
      </c>
      <c r="G47" s="12">
        <v>1.05</v>
      </c>
      <c r="H47" s="45" t="s">
        <v>61</v>
      </c>
      <c r="I47" s="46">
        <v>16</v>
      </c>
      <c r="J47" s="46">
        <v>0</v>
      </c>
      <c r="K47" s="46">
        <v>11</v>
      </c>
      <c r="L47" s="46">
        <v>0</v>
      </c>
      <c r="M47" s="46">
        <v>0</v>
      </c>
      <c r="N47" s="46">
        <v>27</v>
      </c>
      <c r="O47" s="45" t="s">
        <v>73</v>
      </c>
      <c r="P47" s="45">
        <v>27</v>
      </c>
      <c r="Q47" s="45" t="s">
        <v>72</v>
      </c>
      <c r="R47" s="54">
        <v>105561</v>
      </c>
      <c r="S47" s="3"/>
      <c r="Y47" s="1"/>
      <c r="Z47" s="1"/>
      <c r="AA47" s="49"/>
      <c r="AB47" s="49"/>
      <c r="AC47" s="49"/>
      <c r="AD47" s="49"/>
      <c r="AE47" s="49"/>
      <c r="AF47" s="49"/>
      <c r="AG47" s="49"/>
    </row>
    <row r="48" spans="1:33" ht="15" x14ac:dyDescent="0.2">
      <c r="C48" s="11" t="s">
        <v>70</v>
      </c>
      <c r="D48" s="45" t="s">
        <v>67</v>
      </c>
      <c r="E48" s="45" t="s">
        <v>71</v>
      </c>
      <c r="F48" s="12">
        <v>1.05</v>
      </c>
      <c r="G48" s="12">
        <v>1.23</v>
      </c>
      <c r="H48" s="45" t="s">
        <v>74</v>
      </c>
      <c r="I48" s="46">
        <v>0</v>
      </c>
      <c r="J48" s="46">
        <v>0</v>
      </c>
      <c r="K48" s="46">
        <v>38</v>
      </c>
      <c r="L48" s="46">
        <v>0</v>
      </c>
      <c r="M48" s="46">
        <v>0</v>
      </c>
      <c r="N48" s="46">
        <v>38</v>
      </c>
      <c r="O48" s="45" t="s">
        <v>75</v>
      </c>
      <c r="P48" s="45">
        <v>38</v>
      </c>
      <c r="Q48" s="45" t="s">
        <v>72</v>
      </c>
      <c r="R48" s="54">
        <v>105561</v>
      </c>
    </row>
    <row r="49" spans="3:58" ht="15" x14ac:dyDescent="0.2">
      <c r="C49" s="11" t="s">
        <v>70</v>
      </c>
      <c r="D49" s="45" t="s">
        <v>67</v>
      </c>
      <c r="E49" s="45" t="s">
        <v>71</v>
      </c>
      <c r="F49" s="12">
        <v>3.03</v>
      </c>
      <c r="G49" s="12">
        <v>3.32</v>
      </c>
      <c r="H49" s="45" t="s">
        <v>12</v>
      </c>
      <c r="I49" s="46">
        <v>0</v>
      </c>
      <c r="J49" s="46">
        <v>0</v>
      </c>
      <c r="K49" s="46">
        <v>34</v>
      </c>
      <c r="L49" s="46">
        <v>0</v>
      </c>
      <c r="M49" s="46">
        <v>0</v>
      </c>
      <c r="N49" s="46">
        <v>34</v>
      </c>
      <c r="O49" s="45" t="s">
        <v>59</v>
      </c>
      <c r="P49" s="45">
        <v>34</v>
      </c>
      <c r="Q49" s="45" t="s">
        <v>72</v>
      </c>
      <c r="R49" s="54">
        <v>105561</v>
      </c>
    </row>
    <row r="50" spans="3:58" ht="15" x14ac:dyDescent="0.2">
      <c r="C50" s="11"/>
      <c r="D50" s="17"/>
      <c r="E50" s="17"/>
      <c r="F50" s="16"/>
      <c r="G50" s="16"/>
      <c r="H50" s="17"/>
      <c r="I50" s="18"/>
      <c r="J50" s="18"/>
      <c r="K50" s="18"/>
      <c r="L50" s="18"/>
      <c r="M50" s="18"/>
      <c r="N50" s="18"/>
      <c r="O50" s="17"/>
      <c r="P50" s="17"/>
      <c r="Q50" s="13"/>
      <c r="R50" s="17"/>
    </row>
    <row r="51" spans="3:58" ht="15" x14ac:dyDescent="0.2">
      <c r="C51" s="11"/>
      <c r="D51" s="45"/>
      <c r="E51" s="45"/>
      <c r="F51" s="12"/>
      <c r="G51" s="12"/>
      <c r="H51" s="45"/>
      <c r="I51" s="46"/>
      <c r="J51" s="46"/>
      <c r="K51" s="14"/>
      <c r="L51" s="46"/>
      <c r="M51" s="46"/>
      <c r="N51" s="46"/>
      <c r="O51" s="45"/>
      <c r="P51" s="45"/>
      <c r="Q51" s="13"/>
      <c r="R51" s="45"/>
    </row>
    <row r="52" spans="3:58" ht="15" x14ac:dyDescent="0.2">
      <c r="C52" s="11"/>
      <c r="D52" s="45"/>
      <c r="E52" s="45"/>
      <c r="F52" s="12"/>
      <c r="G52" s="12"/>
      <c r="H52" s="45"/>
      <c r="I52" s="46"/>
      <c r="J52" s="46"/>
      <c r="K52" s="46"/>
      <c r="L52" s="46"/>
      <c r="M52" s="46"/>
      <c r="N52" s="46"/>
      <c r="O52" s="45"/>
      <c r="P52" s="45"/>
      <c r="Q52" s="13"/>
      <c r="R52" s="45"/>
    </row>
    <row r="53" spans="3:58" ht="15" x14ac:dyDescent="0.2">
      <c r="C53" s="11"/>
      <c r="D53" s="45"/>
      <c r="E53" s="45"/>
      <c r="F53" s="12"/>
      <c r="G53" s="12"/>
      <c r="H53" s="45"/>
      <c r="I53" s="46"/>
      <c r="J53" s="46"/>
      <c r="K53" s="14"/>
      <c r="L53" s="46"/>
      <c r="M53" s="46"/>
      <c r="N53" s="46"/>
      <c r="O53" s="45"/>
      <c r="P53" s="45"/>
      <c r="Q53" s="13"/>
      <c r="R53" s="45"/>
      <c r="AM53" s="9"/>
      <c r="AN53" s="9"/>
      <c r="AO53" s="10"/>
      <c r="AP53" s="10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</row>
    <row r="54" spans="3:58" ht="15" x14ac:dyDescent="0.2">
      <c r="C54" s="11"/>
      <c r="D54" s="13"/>
      <c r="E54" s="13"/>
      <c r="F54" s="44"/>
      <c r="G54" s="44"/>
      <c r="H54" s="13"/>
      <c r="I54" s="14"/>
      <c r="J54" s="14"/>
      <c r="K54" s="14"/>
      <c r="L54" s="14"/>
      <c r="M54" s="14"/>
      <c r="N54" s="14"/>
      <c r="O54" s="13"/>
      <c r="P54" s="13"/>
      <c r="Q54" s="13"/>
      <c r="R54" s="13"/>
      <c r="AM54" s="9"/>
      <c r="AN54" s="9"/>
      <c r="AO54" s="10"/>
      <c r="AP54" s="10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</row>
    <row r="55" spans="3:58" ht="15" x14ac:dyDescent="0.2">
      <c r="C55" s="11"/>
      <c r="D55" s="13"/>
      <c r="E55" s="13"/>
      <c r="F55" s="44"/>
      <c r="G55" s="44"/>
      <c r="H55" s="13"/>
      <c r="I55" s="14"/>
      <c r="J55" s="14"/>
      <c r="K55" s="14"/>
      <c r="L55" s="14"/>
      <c r="M55" s="14"/>
      <c r="N55" s="14"/>
      <c r="O55" s="13"/>
      <c r="P55" s="13"/>
      <c r="Q55" s="13"/>
      <c r="R55" s="13"/>
      <c r="AM55" s="9"/>
      <c r="AN55" s="9"/>
      <c r="AO55" s="10"/>
      <c r="AP55" s="10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</row>
    <row r="56" spans="3:58" ht="15" x14ac:dyDescent="0.2">
      <c r="C56" s="11"/>
      <c r="D56" s="13"/>
      <c r="E56" s="13"/>
      <c r="F56" s="44"/>
      <c r="G56" s="44"/>
      <c r="H56" s="13"/>
      <c r="I56" s="14"/>
      <c r="J56" s="14"/>
      <c r="K56" s="14"/>
      <c r="L56" s="14"/>
      <c r="M56" s="14"/>
      <c r="N56" s="14"/>
      <c r="O56" s="13"/>
      <c r="P56" s="13"/>
      <c r="Q56" s="13"/>
      <c r="R56" s="13"/>
      <c r="AM56" s="9"/>
      <c r="AN56" s="9"/>
      <c r="AO56" s="10"/>
      <c r="AP56" s="10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</row>
    <row r="57" spans="3:58" ht="15" x14ac:dyDescent="0.2">
      <c r="C57" s="11"/>
      <c r="D57" s="13"/>
      <c r="E57" s="13"/>
      <c r="F57" s="44"/>
      <c r="G57" s="44"/>
      <c r="H57" s="13"/>
      <c r="I57" s="14"/>
      <c r="J57" s="14"/>
      <c r="K57" s="14"/>
      <c r="L57" s="14"/>
      <c r="M57" s="14"/>
      <c r="N57" s="14"/>
      <c r="O57" s="13"/>
      <c r="P57" s="13"/>
      <c r="Q57" s="13"/>
      <c r="R57" s="13"/>
      <c r="AM57" s="9"/>
      <c r="AN57" s="9"/>
      <c r="AO57" s="10"/>
      <c r="AP57" s="10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</row>
    <row r="58" spans="3:58" ht="15" x14ac:dyDescent="0.2">
      <c r="C58" s="11"/>
      <c r="D58" s="13"/>
      <c r="E58" s="13"/>
      <c r="F58" s="44"/>
      <c r="G58" s="44"/>
      <c r="H58" s="13"/>
      <c r="I58" s="14"/>
      <c r="J58" s="14"/>
      <c r="K58" s="14"/>
      <c r="L58" s="14"/>
      <c r="M58" s="14"/>
      <c r="N58" s="14"/>
      <c r="O58" s="13"/>
      <c r="P58" s="13"/>
      <c r="Q58" s="13"/>
      <c r="R58" s="13"/>
      <c r="AM58" s="9"/>
      <c r="AN58" s="9"/>
      <c r="AO58" s="10"/>
      <c r="AP58" s="10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</row>
    <row r="59" spans="3:58" ht="15" x14ac:dyDescent="0.2">
      <c r="C59" s="11"/>
      <c r="D59" s="13"/>
      <c r="E59" s="13"/>
      <c r="F59" s="44"/>
      <c r="G59" s="44"/>
      <c r="H59" s="13"/>
      <c r="I59" s="14"/>
      <c r="J59" s="14"/>
      <c r="K59" s="14"/>
      <c r="L59" s="14"/>
      <c r="M59" s="14"/>
      <c r="N59" s="14"/>
      <c r="O59" s="13"/>
      <c r="P59" s="13"/>
      <c r="Q59" s="13"/>
      <c r="R59" s="13"/>
      <c r="AM59" s="9"/>
      <c r="AN59" s="9"/>
      <c r="AO59" s="10"/>
      <c r="AP59" s="10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</row>
    <row r="60" spans="3:58" ht="15" x14ac:dyDescent="0.2">
      <c r="C60" s="11"/>
      <c r="D60" s="13"/>
      <c r="E60" s="13"/>
      <c r="F60" s="44"/>
      <c r="G60" s="44"/>
      <c r="H60" s="13"/>
      <c r="I60" s="14"/>
      <c r="J60" s="14"/>
      <c r="K60" s="14"/>
      <c r="L60" s="14"/>
      <c r="M60" s="14"/>
      <c r="N60" s="14"/>
      <c r="O60" s="13"/>
      <c r="P60" s="13"/>
      <c r="Q60" s="13"/>
      <c r="R60" s="13"/>
      <c r="AM60" s="9"/>
      <c r="AN60" s="9"/>
      <c r="AO60" s="10"/>
      <c r="AP60" s="10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</row>
    <row r="61" spans="3:58" ht="15" x14ac:dyDescent="0.2">
      <c r="C61" s="11"/>
      <c r="D61" s="13"/>
      <c r="E61" s="13"/>
      <c r="F61" s="44"/>
      <c r="G61" s="44"/>
      <c r="H61" s="13"/>
      <c r="I61" s="14"/>
      <c r="J61" s="14"/>
      <c r="K61" s="14"/>
      <c r="L61" s="14"/>
      <c r="M61" s="14"/>
      <c r="N61" s="14"/>
      <c r="O61" s="13"/>
      <c r="P61" s="13"/>
      <c r="Q61" s="13"/>
      <c r="R61" s="13"/>
      <c r="AM61" s="9"/>
      <c r="AN61" s="9"/>
      <c r="AO61" s="10"/>
      <c r="AP61" s="10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</row>
    <row r="62" spans="3:58" ht="15" x14ac:dyDescent="0.2">
      <c r="C62" s="11"/>
      <c r="D62" s="13"/>
      <c r="E62" s="13"/>
      <c r="F62" s="44"/>
      <c r="G62" s="44"/>
      <c r="H62" s="13"/>
      <c r="I62" s="14"/>
      <c r="J62" s="14"/>
      <c r="K62" s="14"/>
      <c r="L62" s="14"/>
      <c r="M62" s="14"/>
      <c r="N62" s="14"/>
      <c r="O62" s="13"/>
      <c r="P62" s="13"/>
      <c r="Q62" s="13"/>
      <c r="R62" s="13"/>
      <c r="AM62" s="9"/>
      <c r="AN62" s="9"/>
      <c r="AO62" s="10"/>
      <c r="AP62" s="10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</row>
    <row r="63" spans="3:58" ht="15" x14ac:dyDescent="0.2">
      <c r="C63" s="11"/>
      <c r="D63" s="13"/>
      <c r="E63" s="13"/>
      <c r="F63" s="44"/>
      <c r="G63" s="44"/>
      <c r="H63" s="13"/>
      <c r="I63" s="14"/>
      <c r="J63" s="14"/>
      <c r="K63" s="14"/>
      <c r="L63" s="14"/>
      <c r="M63" s="14"/>
      <c r="N63" s="14"/>
      <c r="O63" s="13"/>
      <c r="P63" s="13"/>
      <c r="Q63" s="13"/>
      <c r="AM63" s="9"/>
      <c r="AN63" s="9"/>
      <c r="AO63" s="10"/>
      <c r="AP63" s="10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</row>
    <row r="64" spans="3:58" ht="15" x14ac:dyDescent="0.2">
      <c r="C64" s="11"/>
      <c r="D64" s="13"/>
      <c r="E64" s="13"/>
      <c r="F64" s="44"/>
      <c r="G64" s="44"/>
      <c r="H64" s="13"/>
      <c r="I64" s="14"/>
      <c r="J64" s="14"/>
      <c r="K64" s="14"/>
      <c r="L64" s="14"/>
      <c r="M64" s="14"/>
      <c r="N64" s="14"/>
      <c r="O64" s="13"/>
      <c r="P64" s="13"/>
      <c r="Q64" s="13"/>
      <c r="AM64" s="9"/>
      <c r="AN64" s="9"/>
      <c r="AO64" s="10"/>
      <c r="AP64" s="10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</row>
    <row r="65" spans="3:58" ht="15" x14ac:dyDescent="0.2">
      <c r="C65" s="11"/>
      <c r="D65" s="13"/>
      <c r="E65" s="13"/>
      <c r="F65" s="44"/>
      <c r="G65" s="44"/>
      <c r="H65" s="13"/>
      <c r="I65" s="14"/>
      <c r="J65" s="14"/>
      <c r="K65" s="14"/>
      <c r="L65" s="14"/>
      <c r="M65" s="14"/>
      <c r="N65" s="14"/>
      <c r="O65" s="13"/>
      <c r="P65" s="13"/>
      <c r="Q65" s="13"/>
      <c r="AM65" s="9"/>
      <c r="AN65" s="9"/>
      <c r="AO65" s="10"/>
      <c r="AP65" s="10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</row>
    <row r="66" spans="3:58" ht="15" x14ac:dyDescent="0.2">
      <c r="C66" s="11"/>
      <c r="D66" s="13"/>
      <c r="E66" s="13"/>
      <c r="F66" s="44"/>
      <c r="G66" s="44"/>
      <c r="H66" s="13"/>
      <c r="I66" s="14"/>
      <c r="J66" s="14"/>
      <c r="K66" s="14"/>
      <c r="L66" s="14"/>
      <c r="M66" s="14"/>
      <c r="N66" s="14"/>
      <c r="O66" s="13"/>
      <c r="P66" s="13"/>
      <c r="Q66" s="13"/>
      <c r="AM66" s="9"/>
      <c r="AN66" s="9"/>
      <c r="AO66" s="10"/>
      <c r="AP66" s="10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</row>
    <row r="67" spans="3:58" ht="15" x14ac:dyDescent="0.2">
      <c r="C67" s="11"/>
      <c r="D67" s="13"/>
      <c r="E67" s="13"/>
      <c r="F67" s="44"/>
      <c r="G67" s="44"/>
      <c r="H67" s="13"/>
      <c r="I67" s="14"/>
      <c r="J67" s="14"/>
      <c r="K67" s="14"/>
      <c r="L67" s="14"/>
      <c r="M67" s="14"/>
      <c r="N67" s="14"/>
      <c r="O67" s="13"/>
      <c r="P67" s="13"/>
      <c r="Q67" s="13"/>
      <c r="AM67" s="9"/>
      <c r="AN67" s="9"/>
      <c r="AO67" s="10"/>
      <c r="AP67" s="10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</row>
    <row r="68" spans="3:58" x14ac:dyDescent="0.2">
      <c r="AM68" s="9"/>
      <c r="AN68" s="9"/>
      <c r="AO68" s="10"/>
      <c r="AP68" s="10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</row>
    <row r="69" spans="3:58" x14ac:dyDescent="0.2">
      <c r="AM69" s="9"/>
      <c r="AN69" s="9"/>
      <c r="AO69" s="10"/>
      <c r="AP69" s="10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</row>
    <row r="70" spans="3:58" x14ac:dyDescent="0.2">
      <c r="AM70" s="9"/>
      <c r="AN70" s="9"/>
      <c r="AO70" s="10"/>
      <c r="AP70" s="10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</row>
    <row r="71" spans="3:58" x14ac:dyDescent="0.2">
      <c r="AM71" s="9"/>
      <c r="AN71" s="9"/>
      <c r="AO71" s="10"/>
      <c r="AP71" s="10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</row>
    <row r="72" spans="3:58" x14ac:dyDescent="0.2">
      <c r="AM72" s="9"/>
      <c r="AN72" s="9"/>
      <c r="AO72" s="10"/>
      <c r="AP72" s="10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</row>
    <row r="73" spans="3:58" x14ac:dyDescent="0.2">
      <c r="AM73" s="9"/>
      <c r="AN73" s="9"/>
      <c r="AO73" s="10"/>
      <c r="AP73" s="10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</row>
    <row r="74" spans="3:58" x14ac:dyDescent="0.2">
      <c r="AM74" s="9"/>
      <c r="AN74" s="9"/>
      <c r="AO74" s="10"/>
      <c r="AP74" s="10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</row>
    <row r="75" spans="3:58" x14ac:dyDescent="0.2">
      <c r="AM75" s="9"/>
      <c r="AN75" s="9"/>
      <c r="AO75" s="10"/>
      <c r="AP75" s="10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</row>
    <row r="76" spans="3:58" x14ac:dyDescent="0.2">
      <c r="AM76" s="9"/>
      <c r="AN76" s="9"/>
      <c r="AO76" s="10"/>
      <c r="AP76" s="10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</row>
    <row r="77" spans="3:58" x14ac:dyDescent="0.2">
      <c r="AM77" s="9"/>
      <c r="AN77" s="9"/>
      <c r="AO77" s="10"/>
      <c r="AP77" s="10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</row>
    <row r="78" spans="3:58" x14ac:dyDescent="0.2">
      <c r="AM78" s="9"/>
      <c r="AN78" s="9"/>
      <c r="AO78" s="10"/>
      <c r="AP78" s="10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</row>
    <row r="79" spans="3:58" x14ac:dyDescent="0.2">
      <c r="R79" s="4"/>
      <c r="AM79" s="9"/>
      <c r="AN79" s="9"/>
      <c r="AO79" s="10"/>
      <c r="AP79" s="10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</row>
    <row r="80" spans="3:58" x14ac:dyDescent="0.2">
      <c r="AM80" s="9"/>
      <c r="AN80" s="9"/>
      <c r="AO80" s="10"/>
      <c r="AP80" s="10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</row>
    <row r="83" spans="39:58" x14ac:dyDescent="0.2">
      <c r="AM83" s="9"/>
      <c r="AN83" s="9"/>
      <c r="AO83" s="10"/>
      <c r="AP83" s="10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</row>
    <row r="84" spans="39:58" x14ac:dyDescent="0.2">
      <c r="AM84" s="9"/>
      <c r="AN84" s="9"/>
      <c r="AO84" s="10"/>
      <c r="AP84" s="10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</row>
    <row r="97" spans="5:5" x14ac:dyDescent="0.2">
      <c r="E97" s="4"/>
    </row>
  </sheetData>
  <mergeCells count="111">
    <mergeCell ref="A1:AG2"/>
    <mergeCell ref="A3:A12"/>
    <mergeCell ref="B3:B12"/>
    <mergeCell ref="C3:C12"/>
    <mergeCell ref="D3:E11"/>
    <mergeCell ref="F3:F12"/>
    <mergeCell ref="I3:M3"/>
    <mergeCell ref="N3:X12"/>
    <mergeCell ref="Y3:Z3"/>
    <mergeCell ref="AA3:AG3"/>
    <mergeCell ref="G4:G11"/>
    <mergeCell ref="H4:H11"/>
    <mergeCell ref="I4:I5"/>
    <mergeCell ref="J4:M4"/>
    <mergeCell ref="Y4:Z4"/>
    <mergeCell ref="AA4:AG4"/>
    <mergeCell ref="J5:J12"/>
    <mergeCell ref="K5:K12"/>
    <mergeCell ref="L5:L12"/>
    <mergeCell ref="M5:M12"/>
    <mergeCell ref="Y5:Z5"/>
    <mergeCell ref="AA5:AG5"/>
    <mergeCell ref="I6:I11"/>
    <mergeCell ref="Y6:Z6"/>
    <mergeCell ref="AA6:AG6"/>
    <mergeCell ref="Y7:Z7"/>
    <mergeCell ref="AA7:AG7"/>
    <mergeCell ref="Y8:Z8"/>
    <mergeCell ref="N15:X15"/>
    <mergeCell ref="Y14:Z14"/>
    <mergeCell ref="AA14:AG14"/>
    <mergeCell ref="AA8:AG8"/>
    <mergeCell ref="Y9:Z9"/>
    <mergeCell ref="AA9:AG9"/>
    <mergeCell ref="Y10:Z10"/>
    <mergeCell ref="AA10:AG10"/>
    <mergeCell ref="Y11:Z11"/>
    <mergeCell ref="AA11:AG11"/>
    <mergeCell ref="Y12:Z12"/>
    <mergeCell ref="AA12:AG12"/>
    <mergeCell ref="N13:X13"/>
    <mergeCell ref="Y13:Z13"/>
    <mergeCell ref="AA13:AG13"/>
    <mergeCell ref="N14:X14"/>
    <mergeCell ref="Y15:Z15"/>
    <mergeCell ref="AA15:AG15"/>
    <mergeCell ref="Y16:Z16"/>
    <mergeCell ref="AA16:AG16"/>
    <mergeCell ref="N17:X17"/>
    <mergeCell ref="N16:X16"/>
    <mergeCell ref="Y20:Z20"/>
    <mergeCell ref="AA20:AG20"/>
    <mergeCell ref="Y18:Z18"/>
    <mergeCell ref="AA18:AG18"/>
    <mergeCell ref="N18:X18"/>
    <mergeCell ref="N19:X19"/>
    <mergeCell ref="Y17:Z17"/>
    <mergeCell ref="AA17:AG17"/>
    <mergeCell ref="N20:X20"/>
    <mergeCell ref="Y19:Z19"/>
    <mergeCell ref="AA19:AG19"/>
    <mergeCell ref="Y22:Z22"/>
    <mergeCell ref="N26:X26"/>
    <mergeCell ref="Y32:Z32"/>
    <mergeCell ref="N32:X32"/>
    <mergeCell ref="N25:X25"/>
    <mergeCell ref="Y23:Z23"/>
    <mergeCell ref="AA21:AG21"/>
    <mergeCell ref="AA22:AG22"/>
    <mergeCell ref="Y24:Z24"/>
    <mergeCell ref="N21:X21"/>
    <mergeCell ref="N22:X22"/>
    <mergeCell ref="N23:X23"/>
    <mergeCell ref="N24:X24"/>
    <mergeCell ref="AA23:AG23"/>
    <mergeCell ref="Y25:Z25"/>
    <mergeCell ref="N27:X27"/>
    <mergeCell ref="Y26:Z26"/>
    <mergeCell ref="AA26:AG27"/>
    <mergeCell ref="Y27:Z27"/>
    <mergeCell ref="Y21:Z21"/>
    <mergeCell ref="AA28:AG29"/>
    <mergeCell ref="N29:X29"/>
    <mergeCell ref="Y29:Z29"/>
    <mergeCell ref="N31:X31"/>
    <mergeCell ref="N28:X28"/>
    <mergeCell ref="A40:E40"/>
    <mergeCell ref="N34:X34"/>
    <mergeCell ref="Y34:Z34"/>
    <mergeCell ref="N40:X40"/>
    <mergeCell ref="Y39:Z39"/>
    <mergeCell ref="N33:X33"/>
    <mergeCell ref="N39:X39"/>
    <mergeCell ref="Y33:Z33"/>
    <mergeCell ref="Y40:Z40"/>
    <mergeCell ref="Y28:Z28"/>
    <mergeCell ref="N35:X35"/>
    <mergeCell ref="N36:X36"/>
    <mergeCell ref="N37:X37"/>
    <mergeCell ref="N38:X38"/>
    <mergeCell ref="AA30:AG32"/>
    <mergeCell ref="AA33:AG35"/>
    <mergeCell ref="AA36:AG36"/>
    <mergeCell ref="AA37:AG38"/>
    <mergeCell ref="Y35:Z35"/>
    <mergeCell ref="Y36:Z36"/>
    <mergeCell ref="Y37:Z37"/>
    <mergeCell ref="Y38:Z38"/>
    <mergeCell ref="N30:X30"/>
    <mergeCell ref="Y30:Z30"/>
    <mergeCell ref="Y31:Z31"/>
  </mergeCells>
  <printOptions verticalCentered="1"/>
  <pageMargins left="1" right="0.25" top="0.3" bottom="0.3" header="0" footer="0"/>
  <pageSetup paperSize="3" scale="70" orientation="landscape" horizontalDpi="300" r:id="rId1"/>
  <headerFooter alignWithMargins="0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MARKINGS</vt:lpstr>
      <vt:lpstr>RPMs</vt:lpstr>
      <vt:lpstr>MARKINGS!Print_Area</vt:lpstr>
      <vt:lpstr>RPMs!Print_Area</vt:lpstr>
    </vt:vector>
  </TitlesOfParts>
  <Company>District Three, Ashland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Pavement Marking  RPM Sub-Summary</dc:title>
  <dc:creator>Craig Van Horn</dc:creator>
  <cp:lastModifiedBy>Mellen, Adam</cp:lastModifiedBy>
  <cp:lastPrinted>2009-03-25T17:50:27Z</cp:lastPrinted>
  <dcterms:created xsi:type="dcterms:W3CDTF">1998-12-15T16:04:52Z</dcterms:created>
  <dcterms:modified xsi:type="dcterms:W3CDTF">2025-11-05T19:41:12Z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