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walker\appdata\local\bentley\projectwise\workingdir\ohiodot-pw.bentley.com_ohiodot-pw-02\luke.walker@dot.ohio.gov\d0739156\"/>
    </mc:Choice>
  </mc:AlternateContent>
  <xr:revisionPtr revIDLastSave="0" documentId="13_ncr:1_{EF9EFD8C-9502-4626-B1E2-17E963CF9DC7}" xr6:coauthVersionLast="47" xr6:coauthVersionMax="47" xr10:uidLastSave="{00000000-0000-0000-0000-000000000000}"/>
  <bookViews>
    <workbookView xWindow="-28920" yWindow="-120" windowWidth="29040" windowHeight="15225" xr2:uid="{53F4760C-1A69-4ACD-AD5A-1CF8E0F31DB6}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1" hidden="1">Sheet2!$A$1:$J$86</definedName>
    <definedName name="FactorNames">[1]Lists!$D$2:$D$10</definedName>
    <definedName name="FactorValues">[1]Lists!$E$2:$E$10</definedName>
    <definedName name="PointTypes">[1]Lists!$F$2:$F$7</definedName>
    <definedName name="ShortUnits">[1]Lists!$B$2:$B$4</definedName>
    <definedName name="Units">[1]Lists!$A$2:$A$4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8" i="1" l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10" i="1"/>
  <c r="L9" i="1"/>
  <c r="L60" i="1"/>
  <c r="L59" i="1"/>
  <c r="L58" i="1"/>
  <c r="L57" i="1"/>
  <c r="L12" i="1"/>
  <c r="L11" i="1"/>
  <c r="L56" i="1"/>
  <c r="L55" i="1"/>
  <c r="L54" i="1"/>
  <c r="L53" i="1"/>
  <c r="L1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8" i="1"/>
  <c r="L7" i="1"/>
  <c r="L6" i="1"/>
  <c r="L4" i="1"/>
  <c r="Q3" i="1"/>
  <c r="N3" i="1"/>
  <c r="M3" i="1"/>
  <c r="A3" i="1"/>
  <c r="R5" i="1"/>
  <c r="M5" i="1"/>
  <c r="O5" i="1" l="1"/>
  <c r="N5" i="1"/>
  <c r="O24" i="1"/>
  <c r="Q5" i="1"/>
  <c r="P5" i="1"/>
  <c r="R24" i="1"/>
  <c r="O23" i="1" l="1"/>
  <c r="O19" i="1"/>
  <c r="O15" i="1"/>
  <c r="O22" i="1"/>
  <c r="O21" i="1"/>
  <c r="O17" i="1"/>
  <c r="O18" i="1"/>
  <c r="O20" i="1"/>
  <c r="O16" i="1"/>
  <c r="O14" i="1"/>
  <c r="R15" i="1"/>
  <c r="R14" i="1"/>
  <c r="R23" i="1"/>
  <c r="R22" i="1"/>
  <c r="R18" i="1"/>
  <c r="R21" i="1"/>
  <c r="R17" i="1"/>
  <c r="R20" i="1"/>
  <c r="R16" i="1"/>
  <c r="R19" i="1"/>
  <c r="R78" i="1"/>
  <c r="Q77" i="1"/>
  <c r="P76" i="1"/>
  <c r="R70" i="1"/>
  <c r="Q69" i="1"/>
  <c r="P68" i="1"/>
  <c r="R63" i="1"/>
  <c r="Q62" i="1"/>
  <c r="P61" i="1"/>
  <c r="R58" i="1"/>
  <c r="Q57" i="1"/>
  <c r="P12" i="1"/>
  <c r="R13" i="1"/>
  <c r="Q52" i="1"/>
  <c r="P51" i="1"/>
  <c r="R45" i="1"/>
  <c r="Q44" i="1"/>
  <c r="P43" i="1"/>
  <c r="R37" i="1"/>
  <c r="P8" i="1"/>
  <c r="Q78" i="1"/>
  <c r="P77" i="1"/>
  <c r="R71" i="1"/>
  <c r="Q70" i="1"/>
  <c r="P69" i="1"/>
  <c r="Q63" i="1"/>
  <c r="P62" i="1"/>
  <c r="R59" i="1"/>
  <c r="Q58" i="1"/>
  <c r="P57" i="1"/>
  <c r="R53" i="1"/>
  <c r="Q13" i="1"/>
  <c r="P52" i="1"/>
  <c r="R46" i="1"/>
  <c r="Q45" i="1"/>
  <c r="P44" i="1"/>
  <c r="R38" i="1"/>
  <c r="Q37" i="1"/>
  <c r="P78" i="1"/>
  <c r="R72" i="1"/>
  <c r="Q71" i="1"/>
  <c r="P70" i="1"/>
  <c r="R64" i="1"/>
  <c r="P63" i="1"/>
  <c r="R60" i="1"/>
  <c r="Q59" i="1"/>
  <c r="P58" i="1"/>
  <c r="R54" i="1"/>
  <c r="Q53" i="1"/>
  <c r="P13" i="1"/>
  <c r="R47" i="1"/>
  <c r="Q46" i="1"/>
  <c r="P45" i="1"/>
  <c r="R39" i="1"/>
  <c r="Q38" i="1"/>
  <c r="P37" i="1"/>
  <c r="Q49" i="1"/>
  <c r="Q41" i="1"/>
  <c r="P66" i="1"/>
  <c r="P41" i="1"/>
  <c r="R8" i="1"/>
  <c r="R73" i="1"/>
  <c r="Q72" i="1"/>
  <c r="P71" i="1"/>
  <c r="R65" i="1"/>
  <c r="Q64" i="1"/>
  <c r="R9" i="1"/>
  <c r="Q60" i="1"/>
  <c r="P59" i="1"/>
  <c r="R55" i="1"/>
  <c r="Q54" i="1"/>
  <c r="P53" i="1"/>
  <c r="R48" i="1"/>
  <c r="Q47" i="1"/>
  <c r="P46" i="1"/>
  <c r="R40" i="1"/>
  <c r="Q39" i="1"/>
  <c r="P38" i="1"/>
  <c r="P48" i="1"/>
  <c r="P40" i="1"/>
  <c r="R7" i="1"/>
  <c r="R74" i="1"/>
  <c r="Q73" i="1"/>
  <c r="P72" i="1"/>
  <c r="R66" i="1"/>
  <c r="Q65" i="1"/>
  <c r="P64" i="1"/>
  <c r="Q9" i="1"/>
  <c r="P60" i="1"/>
  <c r="R56" i="1"/>
  <c r="Q55" i="1"/>
  <c r="P54" i="1"/>
  <c r="R49" i="1"/>
  <c r="Q48" i="1"/>
  <c r="P47" i="1"/>
  <c r="R41" i="1"/>
  <c r="Q40" i="1"/>
  <c r="P39" i="1"/>
  <c r="R6" i="1"/>
  <c r="P49" i="1"/>
  <c r="R75" i="1"/>
  <c r="Q74" i="1"/>
  <c r="P73" i="1"/>
  <c r="R67" i="1"/>
  <c r="Q66" i="1"/>
  <c r="P65" i="1"/>
  <c r="R10" i="1"/>
  <c r="P9" i="1"/>
  <c r="R11" i="1"/>
  <c r="Q56" i="1"/>
  <c r="P55" i="1"/>
  <c r="R50" i="1"/>
  <c r="R42" i="1"/>
  <c r="Q6" i="1"/>
  <c r="R76" i="1"/>
  <c r="P74" i="1"/>
  <c r="Q10" i="1"/>
  <c r="Q11" i="1"/>
  <c r="R51" i="1"/>
  <c r="R43" i="1"/>
  <c r="P6" i="1"/>
  <c r="R77" i="1"/>
  <c r="Q76" i="1"/>
  <c r="P75" i="1"/>
  <c r="R69" i="1"/>
  <c r="Q68" i="1"/>
  <c r="P67" i="1"/>
  <c r="R62" i="1"/>
  <c r="Q61" i="1"/>
  <c r="P10" i="1"/>
  <c r="R57" i="1"/>
  <c r="Q12" i="1"/>
  <c r="P11" i="1"/>
  <c r="R52" i="1"/>
  <c r="Q51" i="1"/>
  <c r="P50" i="1"/>
  <c r="R44" i="1"/>
  <c r="Q43" i="1"/>
  <c r="P42" i="1"/>
  <c r="Q8" i="1"/>
  <c r="P7" i="1"/>
  <c r="Q75" i="1"/>
  <c r="R68" i="1"/>
  <c r="Q67" i="1"/>
  <c r="R61" i="1"/>
  <c r="R12" i="1"/>
  <c r="P56" i="1"/>
  <c r="Q50" i="1"/>
  <c r="Q42" i="1"/>
  <c r="Q7" i="1"/>
  <c r="O75" i="1"/>
  <c r="N74" i="1"/>
  <c r="M73" i="1"/>
  <c r="O67" i="1"/>
  <c r="N66" i="1"/>
  <c r="M65" i="1"/>
  <c r="O10" i="1"/>
  <c r="M9" i="1"/>
  <c r="O11" i="1"/>
  <c r="N56" i="1"/>
  <c r="M55" i="1"/>
  <c r="O50" i="1"/>
  <c r="N49" i="1"/>
  <c r="M48" i="1"/>
  <c r="O42" i="1"/>
  <c r="N41" i="1"/>
  <c r="M40" i="1"/>
  <c r="O7" i="1"/>
  <c r="N6" i="1"/>
  <c r="O76" i="1"/>
  <c r="N75" i="1"/>
  <c r="M74" i="1"/>
  <c r="O68" i="1"/>
  <c r="N67" i="1"/>
  <c r="M66" i="1"/>
  <c r="O61" i="1"/>
  <c r="N10" i="1"/>
  <c r="O12" i="1"/>
  <c r="N11" i="1"/>
  <c r="M56" i="1"/>
  <c r="O51" i="1"/>
  <c r="N50" i="1"/>
  <c r="M49" i="1"/>
  <c r="O43" i="1"/>
  <c r="N42" i="1"/>
  <c r="M41" i="1"/>
  <c r="O8" i="1"/>
  <c r="N7" i="1"/>
  <c r="M6" i="1"/>
  <c r="N47" i="1"/>
  <c r="O77" i="1"/>
  <c r="N76" i="1"/>
  <c r="M75" i="1"/>
  <c r="O69" i="1"/>
  <c r="N68" i="1"/>
  <c r="M67" i="1"/>
  <c r="O62" i="1"/>
  <c r="N61" i="1"/>
  <c r="M10" i="1"/>
  <c r="O57" i="1"/>
  <c r="N12" i="1"/>
  <c r="M11" i="1"/>
  <c r="O52" i="1"/>
  <c r="N51" i="1"/>
  <c r="M50" i="1"/>
  <c r="O44" i="1"/>
  <c r="N43" i="1"/>
  <c r="M42" i="1"/>
  <c r="N8" i="1"/>
  <c r="M7" i="1"/>
  <c r="M45" i="1"/>
  <c r="O39" i="1"/>
  <c r="O73" i="1"/>
  <c r="N60" i="1"/>
  <c r="O55" i="1"/>
  <c r="O78" i="1"/>
  <c r="N77" i="1"/>
  <c r="M76" i="1"/>
  <c r="O70" i="1"/>
  <c r="N69" i="1"/>
  <c r="M68" i="1"/>
  <c r="O63" i="1"/>
  <c r="N62" i="1"/>
  <c r="M61" i="1"/>
  <c r="O58" i="1"/>
  <c r="N57" i="1"/>
  <c r="M12" i="1"/>
  <c r="O13" i="1"/>
  <c r="N52" i="1"/>
  <c r="M51" i="1"/>
  <c r="O45" i="1"/>
  <c r="N44" i="1"/>
  <c r="M43" i="1"/>
  <c r="O37" i="1"/>
  <c r="M8" i="1"/>
  <c r="M37" i="1"/>
  <c r="O48" i="1"/>
  <c r="N39" i="1"/>
  <c r="N78" i="1"/>
  <c r="M77" i="1"/>
  <c r="O71" i="1"/>
  <c r="N70" i="1"/>
  <c r="M69" i="1"/>
  <c r="N63" i="1"/>
  <c r="M62" i="1"/>
  <c r="O59" i="1"/>
  <c r="N58" i="1"/>
  <c r="M57" i="1"/>
  <c r="O53" i="1"/>
  <c r="N13" i="1"/>
  <c r="M52" i="1"/>
  <c r="O46" i="1"/>
  <c r="N45" i="1"/>
  <c r="M44" i="1"/>
  <c r="O38" i="1"/>
  <c r="N37" i="1"/>
  <c r="O40" i="1"/>
  <c r="M78" i="1"/>
  <c r="O72" i="1"/>
  <c r="N71" i="1"/>
  <c r="M70" i="1"/>
  <c r="O64" i="1"/>
  <c r="M63" i="1"/>
  <c r="O60" i="1"/>
  <c r="N59" i="1"/>
  <c r="M58" i="1"/>
  <c r="O54" i="1"/>
  <c r="N53" i="1"/>
  <c r="M13" i="1"/>
  <c r="O47" i="1"/>
  <c r="N46" i="1"/>
  <c r="N38" i="1"/>
  <c r="O74" i="1"/>
  <c r="N73" i="1"/>
  <c r="M72" i="1"/>
  <c r="O66" i="1"/>
  <c r="N65" i="1"/>
  <c r="M64" i="1"/>
  <c r="N9" i="1"/>
  <c r="M60" i="1"/>
  <c r="O56" i="1"/>
  <c r="N55" i="1"/>
  <c r="M54" i="1"/>
  <c r="O49" i="1"/>
  <c r="N48" i="1"/>
  <c r="M47" i="1"/>
  <c r="O41" i="1"/>
  <c r="N40" i="1"/>
  <c r="M39" i="1"/>
  <c r="O6" i="1"/>
  <c r="N72" i="1"/>
  <c r="M71" i="1"/>
  <c r="O65" i="1"/>
  <c r="N64" i="1"/>
  <c r="O9" i="1"/>
  <c r="M59" i="1"/>
  <c r="N54" i="1"/>
  <c r="M53" i="1"/>
  <c r="M46" i="1"/>
  <c r="M38" i="1"/>
</calcChain>
</file>

<file path=xl/sharedStrings.xml><?xml version="1.0" encoding="utf-8"?>
<sst xmlns="http://schemas.openxmlformats.org/spreadsheetml/2006/main" count="721" uniqueCount="182">
  <si>
    <t>STATE PLANE GRID COORDINATES</t>
  </si>
  <si>
    <t xml:space="preserve">  MONUMENTS TO BE SET</t>
  </si>
  <si>
    <t xml:space="preserve"> DURING CONSTRUCTION</t>
  </si>
  <si>
    <t>Horiz. Datum:</t>
  </si>
  <si>
    <t>Vert. Datum:</t>
  </si>
  <si>
    <t>ITEM 623.05</t>
  </si>
  <si>
    <t>NAME</t>
  </si>
  <si>
    <t>Alignment Name</t>
  </si>
  <si>
    <t>STATION</t>
  </si>
  <si>
    <t>FEATURE</t>
  </si>
  <si>
    <t>POINT TYPE</t>
  </si>
  <si>
    <t>DESCRIPTION</t>
  </si>
  <si>
    <t>MONUMENT ASSEMBLY</t>
  </si>
  <si>
    <t>REFERENCE MONUMENT</t>
  </si>
  <si>
    <t>CP11</t>
  </si>
  <si>
    <t>RT</t>
  </si>
  <si>
    <t>IPINS</t>
  </si>
  <si>
    <t>CP10</t>
  </si>
  <si>
    <t>LT</t>
  </si>
  <si>
    <t>MN1</t>
  </si>
  <si>
    <t>IPID</t>
  </si>
  <si>
    <t>IPIN</t>
  </si>
  <si>
    <t>MN13</t>
  </si>
  <si>
    <t>MN10</t>
  </si>
  <si>
    <t>IPIPE</t>
  </si>
  <si>
    <t>MN09</t>
  </si>
  <si>
    <t>MN6</t>
  </si>
  <si>
    <t>MN14</t>
  </si>
  <si>
    <t>MN5</t>
  </si>
  <si>
    <t>IPS2</t>
  </si>
  <si>
    <t>IPS3</t>
  </si>
  <si>
    <t>IPS4</t>
  </si>
  <si>
    <t>IPS5</t>
  </si>
  <si>
    <t>IPS6</t>
  </si>
  <si>
    <t>IPS7</t>
  </si>
  <si>
    <t>IPS8</t>
  </si>
  <si>
    <t>IPS9</t>
  </si>
  <si>
    <t>IPS10</t>
  </si>
  <si>
    <t>MONUMENTS</t>
  </si>
  <si>
    <t>TO BE ON</t>
  </si>
  <si>
    <t xml:space="preserve">VERIFICATION </t>
  </si>
  <si>
    <t>REPORTS</t>
  </si>
  <si>
    <t>LS</t>
  </si>
  <si>
    <t>TOTAL CARRIED TO GENERAL SUMMARY</t>
  </si>
  <si>
    <t>IPS11</t>
  </si>
  <si>
    <t>GOVCON</t>
  </si>
  <si>
    <t>HUB01</t>
  </si>
  <si>
    <t>HUBSET</t>
  </si>
  <si>
    <t>CP12</t>
  </si>
  <si>
    <t>SV353</t>
  </si>
  <si>
    <t>CLX_RW_555</t>
  </si>
  <si>
    <t>111+33.68</t>
  </si>
  <si>
    <t>S1112</t>
  </si>
  <si>
    <t>113+77.38</t>
  </si>
  <si>
    <t>S1357</t>
  </si>
  <si>
    <t>116+65.83</t>
  </si>
  <si>
    <t>IPIN01</t>
  </si>
  <si>
    <t>Beyond Align 127+70.35 ext. 590.727'</t>
  </si>
  <si>
    <t>MN29</t>
  </si>
  <si>
    <t>106+21.56</t>
  </si>
  <si>
    <t>MN30</t>
  </si>
  <si>
    <t>102+87.34</t>
  </si>
  <si>
    <t>MN31</t>
  </si>
  <si>
    <t>114+85.84</t>
  </si>
  <si>
    <t>MN32</t>
  </si>
  <si>
    <t>117+26.58</t>
  </si>
  <si>
    <t>MN34</t>
  </si>
  <si>
    <t>120+85.10</t>
  </si>
  <si>
    <t>MN35</t>
  </si>
  <si>
    <t>123+01.79</t>
  </si>
  <si>
    <t>MN36</t>
  </si>
  <si>
    <t>125+58.88</t>
  </si>
  <si>
    <t>MN37</t>
  </si>
  <si>
    <t>Beyond Align 127+70.35 ext. 7.464'</t>
  </si>
  <si>
    <t>123+99.16</t>
  </si>
  <si>
    <t>110+96.90</t>
  </si>
  <si>
    <t>99+61.63</t>
  </si>
  <si>
    <t>118+08.19</t>
  </si>
  <si>
    <t>MN50</t>
  </si>
  <si>
    <t>124+69.13</t>
  </si>
  <si>
    <t>125+20.24</t>
  </si>
  <si>
    <t>MN51</t>
  </si>
  <si>
    <t>125+85.19</t>
  </si>
  <si>
    <t>MN2</t>
  </si>
  <si>
    <t>126+03.28</t>
  </si>
  <si>
    <t>MN3</t>
  </si>
  <si>
    <t>126+85.38</t>
  </si>
  <si>
    <t>Beyond Align 127+70.35 ext. 116.505'</t>
  </si>
  <si>
    <t>125+93.07</t>
  </si>
  <si>
    <t>MN33</t>
  </si>
  <si>
    <t>119+19.70</t>
  </si>
  <si>
    <t>MN52</t>
  </si>
  <si>
    <t>99+95.42</t>
  </si>
  <si>
    <t>MN53</t>
  </si>
  <si>
    <t>100+47.65</t>
  </si>
  <si>
    <t>SV2009</t>
  </si>
  <si>
    <t>115+09.79</t>
  </si>
  <si>
    <t>122+87.60</t>
  </si>
  <si>
    <t>122+61.24</t>
  </si>
  <si>
    <t>118+44.75</t>
  </si>
  <si>
    <t>118+66.10</t>
  </si>
  <si>
    <t>MN18</t>
  </si>
  <si>
    <t>114+02.42</t>
  </si>
  <si>
    <t>MN22</t>
  </si>
  <si>
    <t>108+81.07</t>
  </si>
  <si>
    <t>MN42</t>
  </si>
  <si>
    <t>111+88.23</t>
  </si>
  <si>
    <t>MN24</t>
  </si>
  <si>
    <t>107+20.08</t>
  </si>
  <si>
    <t>MN19</t>
  </si>
  <si>
    <t>111+89.75</t>
  </si>
  <si>
    <t>MN28</t>
  </si>
  <si>
    <t>Beyond Align 99+44.04 ext. -107.447'</t>
  </si>
  <si>
    <t>MN27</t>
  </si>
  <si>
    <t>Beyond Align 99+44.04 ext. -755.893'</t>
  </si>
  <si>
    <t>MN432</t>
  </si>
  <si>
    <t>Beyond Align 127+70.35 ext. 703.560'</t>
  </si>
  <si>
    <t>CMON</t>
  </si>
  <si>
    <t xml:space="preserve"> </t>
  </si>
  <si>
    <t>S1379</t>
  </si>
  <si>
    <t>118+44.95</t>
  </si>
  <si>
    <t>MN38</t>
  </si>
  <si>
    <t>Beyond Align 127+70.35 ext. 719.271'</t>
  </si>
  <si>
    <t>MN43</t>
  </si>
  <si>
    <t>Beyond Align 127+70.35 ext. 703.791'</t>
  </si>
  <si>
    <t>555RW1</t>
  </si>
  <si>
    <t>555RW4</t>
  </si>
  <si>
    <t>555RW6</t>
  </si>
  <si>
    <t>555RW7</t>
  </si>
  <si>
    <t>555RW9</t>
  </si>
  <si>
    <t>pt</t>
  </si>
  <si>
    <t>al</t>
  </si>
  <si>
    <t>sta</t>
  </si>
  <si>
    <t>o</t>
  </si>
  <si>
    <t>d</t>
  </si>
  <si>
    <t>bn</t>
  </si>
  <si>
    <t>e</t>
  </si>
  <si>
    <t>z</t>
  </si>
  <si>
    <t>f</t>
  </si>
  <si>
    <t>desc</t>
  </si>
  <si>
    <t>LT/RT</t>
  </si>
  <si>
    <t>CONTROL POINT</t>
  </si>
  <si>
    <t>3/4" REBAR SET W/ ODOT CONTROL CAP</t>
  </si>
  <si>
    <t>3/4" REBAR SET W/ ODOT CONTROL CAP - RTK BASE</t>
  </si>
  <si>
    <t>TRAVERSE POINT</t>
  </si>
  <si>
    <t>TEMPORARY HUB / MAG NAIL SET</t>
  </si>
  <si>
    <t>EX BOUNDARY MONUMENTS</t>
  </si>
  <si>
    <t>REBAR FOUND W/ CAP EMLER</t>
  </si>
  <si>
    <t>PIN FOUND CLOUSE SURVEY FOR J.J. DETWEILER ENT. (1992)</t>
  </si>
  <si>
    <t>3/8" REBAR FOUND</t>
  </si>
  <si>
    <t>3/8" REBAR FOUND 2" DEEP</t>
  </si>
  <si>
    <t>IRON PIPE FOUND UP 2FT</t>
  </si>
  <si>
    <t>3/8 REBAR FOUND W/ CAP CLOUSE 11" DEEP</t>
  </si>
  <si>
    <t>3/8" REBAR FOUND BENT</t>
  </si>
  <si>
    <t>3/8" REBAR FOUND SURROUNDED BY REBAR</t>
  </si>
  <si>
    <t>5/8" REBAR FOUND NE CORNER OF SECTION 8</t>
  </si>
  <si>
    <t xml:space="preserve">5/8 REBAR W/ CAP "ERD" </t>
  </si>
  <si>
    <t>5/8" REBAR FOUND 6" DEEP</t>
  </si>
  <si>
    <t>IPS12</t>
  </si>
  <si>
    <t>IPS13</t>
  </si>
  <si>
    <t>IPS14</t>
  </si>
  <si>
    <t>IPS15</t>
  </si>
  <si>
    <t>IPS16</t>
  </si>
  <si>
    <t>IPS17</t>
  </si>
  <si>
    <t>IPS19</t>
  </si>
  <si>
    <t>IPS21</t>
  </si>
  <si>
    <t>IPS24</t>
  </si>
  <si>
    <t>IPS22</t>
  </si>
  <si>
    <t>IPS23</t>
  </si>
  <si>
    <t>MSPKS1</t>
  </si>
  <si>
    <t>FDAT</t>
  </si>
  <si>
    <t xml:space="preserve">OBSTRUCTED NOT ABLE TO SET </t>
  </si>
  <si>
    <t>3/4" REBAR SET W/ ODOT RW CAP</t>
  </si>
  <si>
    <t>PROPOSED MONUMENTS</t>
  </si>
  <si>
    <t>3/4" REBAR SET W/ ODOT RW CAP PID 91671</t>
  </si>
  <si>
    <t>3/4" REBAR SET W/ ODOT RW CAP PID 91672</t>
  </si>
  <si>
    <t>OBSTRUCTED NOT ABLE TO SET  PID 91671</t>
  </si>
  <si>
    <t>MUS-555-2.10</t>
  </si>
  <si>
    <t>NORTH</t>
  </si>
  <si>
    <t>EAST</t>
  </si>
  <si>
    <t>ELEV</t>
  </si>
  <si>
    <t>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</si>
</sst>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00\+00.0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vertical="center"/>
    </xf>
    <xf numFmtId="164" fontId="3" fillId="2" borderId="6" xfId="1" applyNumberFormat="1" applyFont="1" applyFill="1" applyBorder="1" applyAlignment="1">
      <alignment vertical="center"/>
    </xf>
    <xf numFmtId="164" fontId="3" fillId="2" borderId="15" xfId="1" applyNumberFormat="1" applyFont="1" applyFill="1" applyBorder="1" applyAlignment="1">
      <alignment vertical="center"/>
    </xf>
    <xf numFmtId="164" fontId="3" fillId="2" borderId="4" xfId="1" applyNumberFormat="1" applyFont="1" applyFill="1" applyBorder="1" applyAlignment="1">
      <alignment vertical="center"/>
    </xf>
    <xf numFmtId="0" fontId="3" fillId="2" borderId="11" xfId="1" applyFont="1" applyFill="1" applyBorder="1" applyAlignment="1">
      <alignment horizontal="center" vertical="center"/>
    </xf>
    <xf numFmtId="0" fontId="3" fillId="0" borderId="19" xfId="1" applyFont="1" applyBorder="1" applyAlignment="1" applyProtection="1">
      <alignment horizont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2" fontId="2" fillId="0" borderId="20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2" fillId="0" borderId="17" xfId="1" applyFont="1" applyBorder="1" applyAlignment="1" applyProtection="1">
      <alignment horizontal="center" vertical="center" wrapText="1"/>
      <protection locked="0"/>
    </xf>
    <xf numFmtId="0" fontId="3" fillId="3" borderId="21" xfId="2" applyFill="1" applyBorder="1" applyAlignment="1" applyProtection="1">
      <alignment horizontal="center"/>
      <protection locked="0"/>
    </xf>
    <xf numFmtId="2" fontId="3" fillId="3" borderId="21" xfId="2" applyNumberFormat="1" applyFill="1" applyBorder="1" applyAlignment="1" applyProtection="1">
      <alignment horizontal="center"/>
      <protection locked="0"/>
    </xf>
    <xf numFmtId="164" fontId="3" fillId="3" borderId="21" xfId="2" applyNumberFormat="1" applyFill="1" applyBorder="1" applyAlignment="1" applyProtection="1">
      <alignment horizontal="center"/>
      <protection locked="0"/>
    </xf>
    <xf numFmtId="0" fontId="3" fillId="3" borderId="21" xfId="2" applyFill="1" applyBorder="1" applyAlignment="1" applyProtection="1">
      <alignment horizontal="left"/>
      <protection locked="0"/>
    </xf>
    <xf numFmtId="0" fontId="3" fillId="2" borderId="22" xfId="1" applyFont="1" applyFill="1" applyBorder="1" applyAlignment="1">
      <alignment horizontal="center"/>
    </xf>
    <xf numFmtId="165" fontId="3" fillId="2" borderId="22" xfId="1" applyNumberFormat="1" applyFont="1" applyFill="1" applyBorder="1" applyAlignment="1">
      <alignment horizontal="center"/>
    </xf>
    <xf numFmtId="164" fontId="3" fillId="2" borderId="22" xfId="1" applyNumberFormat="1" applyFont="1" applyFill="1" applyBorder="1" applyAlignment="1">
      <alignment horizontal="center"/>
    </xf>
    <xf numFmtId="0" fontId="3" fillId="0" borderId="2" xfId="2" applyBorder="1" applyProtection="1">
      <protection locked="0"/>
    </xf>
    <xf numFmtId="0" fontId="3" fillId="0" borderId="3" xfId="2" applyBorder="1" applyProtection="1">
      <protection locked="0"/>
    </xf>
    <xf numFmtId="0" fontId="3" fillId="3" borderId="23" xfId="2" applyFill="1" applyBorder="1" applyAlignment="1" applyProtection="1">
      <alignment horizontal="center"/>
      <protection locked="0"/>
    </xf>
    <xf numFmtId="0" fontId="3" fillId="2" borderId="23" xfId="1" applyFont="1" applyFill="1" applyBorder="1" applyAlignment="1">
      <alignment horizontal="center"/>
    </xf>
    <xf numFmtId="165" fontId="3" fillId="2" borderId="23" xfId="1" applyNumberFormat="1" applyFont="1" applyFill="1" applyBorder="1" applyAlignment="1">
      <alignment horizontal="center"/>
    </xf>
    <xf numFmtId="164" fontId="3" fillId="2" borderId="23" xfId="1" applyNumberFormat="1" applyFont="1" applyFill="1" applyBorder="1" applyAlignment="1">
      <alignment horizontal="center"/>
    </xf>
    <xf numFmtId="0" fontId="3" fillId="0" borderId="24" xfId="2" applyBorder="1" applyProtection="1">
      <protection locked="0"/>
    </xf>
    <xf numFmtId="0" fontId="3" fillId="0" borderId="25" xfId="2" applyBorder="1" applyProtection="1">
      <protection locked="0"/>
    </xf>
    <xf numFmtId="0" fontId="3" fillId="0" borderId="7" xfId="2" applyBorder="1" applyProtection="1">
      <protection locked="0"/>
    </xf>
    <xf numFmtId="0" fontId="3" fillId="0" borderId="8" xfId="2" applyBorder="1" applyProtection="1">
      <protection locked="0"/>
    </xf>
    <xf numFmtId="166" fontId="3" fillId="3" borderId="21" xfId="2" applyNumberFormat="1" applyFill="1" applyBorder="1" applyAlignment="1" applyProtection="1">
      <alignment horizontal="center"/>
      <protection locked="0"/>
    </xf>
    <xf numFmtId="165" fontId="3" fillId="2" borderId="27" xfId="1" applyNumberFormat="1" applyFont="1" applyFill="1" applyBorder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" fontId="3" fillId="2" borderId="26" xfId="1" applyNumberFormat="1" applyFont="1" applyFill="1" applyBorder="1" applyAlignment="1">
      <alignment horizontal="center"/>
    </xf>
    <xf numFmtId="1" fontId="3" fillId="2" borderId="27" xfId="1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164" fontId="5" fillId="0" borderId="9" xfId="1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3" fillId="3" borderId="28" xfId="2" applyFill="1" applyBorder="1" applyProtection="1">
      <protection locked="0"/>
    </xf>
    <xf numFmtId="0" fontId="3" fillId="3" borderId="29" xfId="2" applyFill="1" applyBorder="1" applyProtection="1">
      <protection locked="0"/>
    </xf>
    <xf numFmtId="166" fontId="0" fillId="0" borderId="0" xfId="0" applyNumberFormat="1"/>
    <xf numFmtId="2" fontId="0" fillId="0" borderId="0" xfId="0" applyNumberFormat="1"/>
    <xf numFmtId="1" fontId="3" fillId="2" borderId="28" xfId="1" applyNumberFormat="1" applyFont="1" applyFill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5" fillId="0" borderId="6" xfId="1" applyFont="1" applyBorder="1" applyAlignment="1" applyProtection="1">
      <alignment horizontal="center"/>
      <protection locked="0"/>
    </xf>
    <xf numFmtId="0" fontId="5" fillId="0" borderId="15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0" fontId="3" fillId="4" borderId="16" xfId="1" applyFont="1" applyFill="1" applyBorder="1" applyAlignment="1">
      <alignment horizontal="left" vertical="center"/>
    </xf>
    <xf numFmtId="0" fontId="3" fillId="4" borderId="0" xfId="1" applyFont="1" applyFill="1" applyAlignment="1">
      <alignment horizontal="left" vertical="center"/>
    </xf>
    <xf numFmtId="0" fontId="3" fillId="4" borderId="17" xfId="1" applyFont="1" applyFill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4" borderId="18" xfId="1" applyFont="1" applyFill="1" applyBorder="1" applyAlignment="1">
      <alignment horizontal="left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</cellXfs>
  <cellStyles count="3">
    <cellStyle name="Normal" xfId="0" builtinId="0"/>
    <cellStyle name="Normal 13" xfId="2" xr:uid="{A5F1D813-64A2-46CA-9BC5-CE13B7C915FE}"/>
    <cellStyle name="Normal 16 2" xfId="1" xr:uid="{5C385FF1-1D51-4FED-8BFF-7B4E8CB6A1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bostard\appdata\local\bentley\projectwise\workingdir\ohiodot-pw.bentley.com_ohiodot-pw-02\morgon.bostard@dot.ohio.gov\dms82239\112154_SurveyMaster.xlsm" TargetMode="External"/><Relationship Id="rId1" Type="http://schemas.openxmlformats.org/officeDocument/2006/relationships/externalLinkPath" Target="/users/mbostard/appdata/local/bentley/projectwise/workingdir/ohiodot-pw.bentley.com_ohiodot-pw-02/morgon.bostard@dot.ohio.gov/dms82239/112154_SurveyMast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"/>
      <sheetName val="CSF"/>
      <sheetName val="GRID&lt;-&gt;GRND"/>
      <sheetName val="OWNERS"/>
      <sheetName val="OSIP"/>
      <sheetName val="MON TABLE"/>
      <sheetName val="GPS_IMPORT"/>
      <sheetName val="PointTemplate"/>
      <sheetName val="LEVEL RUN"/>
      <sheetName val="TIN"/>
      <sheetName val="DATABASE"/>
      <sheetName val="FINAL GRID COORDINATES PNEZC"/>
      <sheetName val="FINAL GROUND COORDINATES PNEZC"/>
      <sheetName val="Lists"/>
    </sheetNames>
    <sheetDataSet>
      <sheetData sheetId="0">
        <row r="2">
          <cell r="B2" t="str">
            <v>COS-751-08.22</v>
          </cell>
        </row>
        <row r="10">
          <cell r="C10" t="str">
            <v>Ohio State Plane, South Zone</v>
          </cell>
        </row>
        <row r="11">
          <cell r="C11" t="str">
            <v>NAD83 (2011)</v>
          </cell>
        </row>
        <row r="15">
          <cell r="C15" t="str">
            <v>NAVD88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G1" t="str">
            <v>N=0, E=0 (N 39⁰ 27' 01.76097", W 89⁰ 28' 32.98476")</v>
          </cell>
        </row>
        <row r="2">
          <cell r="A2" t="str">
            <v>U.S. Survey FT</v>
          </cell>
          <cell r="B2" t="str">
            <v>sft</v>
          </cell>
          <cell r="D2" t="str">
            <v>ft-&gt;sft</v>
          </cell>
          <cell r="E2">
            <v>0.99999800000399997</v>
          </cell>
          <cell r="F2" t="str">
            <v>Project Control Points</v>
          </cell>
          <cell r="G2" t="str">
            <v>N=0, E=0 (N 37⁰ 47' 45.30621", W 89⁰ 19' 00.02517")</v>
          </cell>
        </row>
        <row r="3">
          <cell r="A3" t="str">
            <v>International FT</v>
          </cell>
          <cell r="B3" t="str">
            <v>ft</v>
          </cell>
          <cell r="D3" t="str">
            <v>sft-&gt;ft</v>
          </cell>
          <cell r="E3">
            <v>1.0000020000000001</v>
          </cell>
          <cell r="F3" t="str">
            <v>Existing Centerline Control Point</v>
          </cell>
        </row>
        <row r="4">
          <cell r="A4" t="str">
            <v>Meters</v>
          </cell>
          <cell r="B4" t="str">
            <v>m</v>
          </cell>
          <cell r="D4" t="str">
            <v>m-&gt;ft</v>
          </cell>
          <cell r="E4">
            <v>3.280839895013123</v>
          </cell>
          <cell r="F4" t="str">
            <v>Centerline Alignment</v>
          </cell>
        </row>
        <row r="5">
          <cell r="D5" t="str">
            <v>ft-&gt;m</v>
          </cell>
          <cell r="E5">
            <v>0.30480000000000002</v>
          </cell>
          <cell r="F5" t="str">
            <v>Proposed R/W Monuments</v>
          </cell>
        </row>
        <row r="6">
          <cell r="D6" t="str">
            <v>m-&gt;sft</v>
          </cell>
          <cell r="E6">
            <v>3.2808333333333333</v>
          </cell>
          <cell r="F6" t="str">
            <v>Existing R/W Points</v>
          </cell>
        </row>
        <row r="7">
          <cell r="D7" t="str">
            <v>sft-&gt;m</v>
          </cell>
          <cell r="E7">
            <v>0.30480060960121919</v>
          </cell>
          <cell r="F7" t="str">
            <v>Existing Boundary Monuments</v>
          </cell>
        </row>
        <row r="8">
          <cell r="D8" t="str">
            <v>ft-&gt;ft</v>
          </cell>
          <cell r="E8">
            <v>1</v>
          </cell>
        </row>
        <row r="9">
          <cell r="D9" t="str">
            <v>sft-&gt;sft</v>
          </cell>
          <cell r="E9">
            <v>1</v>
          </cell>
        </row>
        <row r="10">
          <cell r="D10" t="str">
            <v>m-&gt;m</v>
          </cell>
          <cell r="E1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9149-1D6D-41A8-B3CD-AEE7BF3D91E3}">
  <dimension ref="A1:Y79"/>
  <sheetViews>
    <sheetView tabSelected="1" topLeftCell="A26" zoomScale="70" zoomScaleNormal="70" workbookViewId="0">
      <selection sqref="A1:U64"/>
    </sheetView>
  </sheetViews>
  <sheetFormatPr defaultRowHeight="15" x14ac:dyDescent="0.25"/>
  <cols>
    <col min="1" max="1" width="9" bestFit="1" customWidth="1"/>
    <col min="2" max="2" width="13.7109375" bestFit="1" customWidth="1"/>
    <col min="3" max="3" width="36.5703125" bestFit="1" customWidth="1"/>
    <col min="4" max="4" width="16.85546875" bestFit="1" customWidth="1"/>
    <col min="5" max="5" width="14.85546875" bestFit="1" customWidth="1"/>
    <col min="6" max="6" width="15.5703125" bestFit="1" customWidth="1"/>
    <col min="7" max="7" width="13.7109375" bestFit="1" customWidth="1"/>
    <col min="8" max="8" width="20.85546875" bestFit="1" customWidth="1"/>
    <col min="9" max="9" width="37.7109375" bestFit="1" customWidth="1"/>
    <col min="10" max="10" width="28.42578125" bestFit="1" customWidth="1"/>
    <col min="11" max="11" width="60.85546875" customWidth="1"/>
    <col min="12" max="12" width="13" hidden="1" customWidth="1"/>
    <col min="13" max="13" width="14.140625" hidden="1" customWidth="1"/>
    <col min="14" max="14" width="27" hidden="1" customWidth="1"/>
    <col min="15" max="15" width="18" hidden="1" customWidth="1"/>
    <col min="16" max="16" width="15.5703125" hidden="1" customWidth="1"/>
    <col min="17" max="17" width="14" hidden="1" customWidth="1"/>
    <col min="18" max="18" width="19.42578125" hidden="1" customWidth="1"/>
    <col min="19" max="19" width="19.42578125" customWidth="1"/>
    <col min="20" max="20" width="15.42578125" customWidth="1"/>
    <col min="21" max="21" width="15.5703125" customWidth="1"/>
  </cols>
  <sheetData>
    <row r="1" spans="1:21" ht="16.5" customHeight="1" thickTop="1" x14ac:dyDescent="0.25">
      <c r="A1" s="51" t="s">
        <v>177</v>
      </c>
      <c r="B1" s="52"/>
      <c r="C1" s="52"/>
      <c r="D1" s="52"/>
      <c r="E1" s="52"/>
      <c r="F1" s="52"/>
      <c r="G1" s="52"/>
      <c r="H1" s="52"/>
      <c r="I1" s="52"/>
      <c r="J1" s="52"/>
      <c r="K1" s="53"/>
      <c r="L1" s="57" t="s">
        <v>0</v>
      </c>
      <c r="M1" s="58"/>
      <c r="N1" s="58"/>
      <c r="O1" s="58"/>
      <c r="P1" s="58"/>
      <c r="Q1" s="58"/>
      <c r="R1" s="59"/>
      <c r="S1" s="39" t="s">
        <v>38</v>
      </c>
      <c r="T1" s="63" t="s">
        <v>1</v>
      </c>
      <c r="U1" s="64"/>
    </row>
    <row r="2" spans="1:21" ht="15.75" customHeight="1" thickBot="1" x14ac:dyDescent="0.3">
      <c r="A2" s="54"/>
      <c r="B2" s="55"/>
      <c r="C2" s="55"/>
      <c r="D2" s="55"/>
      <c r="E2" s="55"/>
      <c r="F2" s="55"/>
      <c r="G2" s="55"/>
      <c r="H2" s="55"/>
      <c r="I2" s="55"/>
      <c r="J2" s="55"/>
      <c r="K2" s="56"/>
      <c r="L2" s="60"/>
      <c r="M2" s="61"/>
      <c r="N2" s="61"/>
      <c r="O2" s="61"/>
      <c r="P2" s="61"/>
      <c r="Q2" s="61"/>
      <c r="R2" s="62"/>
      <c r="S2" s="40" t="s">
        <v>39</v>
      </c>
      <c r="T2" s="65" t="s">
        <v>2</v>
      </c>
      <c r="U2" s="66"/>
    </row>
    <row r="3" spans="1:21" ht="15.75" customHeight="1" thickBot="1" x14ac:dyDescent="0.3">
      <c r="A3" s="69" t="str">
        <f>IF(ISNUMBER(SEARCH("NORTH",[1]REPORT!C10))=TRUE,"PROJECT coordinates are scaled from GRID coordinates about the Ohio North Zone grid point "&amp;[1]Lists!$G$1,"PROJECT coordinates are scaled from GRID coordinates about the Ohio South Zone grid point "&amp;[1]Lists!$G$2)</f>
        <v>PROJECT coordinates are scaled from GRID coordinates about the Ohio South Zone grid point N=0, E=0 (N 37⁰ 47' 45.30621", W 89⁰ 19' 00.02517")</v>
      </c>
      <c r="B3" s="70"/>
      <c r="C3" s="70"/>
      <c r="D3" s="70"/>
      <c r="E3" s="70"/>
      <c r="F3" s="70"/>
      <c r="G3" s="70"/>
      <c r="H3" s="70"/>
      <c r="I3" s="70"/>
      <c r="J3" s="70"/>
      <c r="K3" s="71"/>
      <c r="L3" s="1" t="s">
        <v>3</v>
      </c>
      <c r="M3" s="2" t="str">
        <f>[1]REPORT!C11</f>
        <v>NAD83 (2011)</v>
      </c>
      <c r="N3" s="2" t="str">
        <f>[1]REPORT!C10</f>
        <v>Ohio State Plane, South Zone</v>
      </c>
      <c r="O3" s="2"/>
      <c r="P3" s="3" t="s">
        <v>4</v>
      </c>
      <c r="Q3" s="4" t="str">
        <f>[1]REPORT!C15</f>
        <v>NAVD88</v>
      </c>
      <c r="R3" s="5"/>
      <c r="S3" s="44" t="s">
        <v>40</v>
      </c>
      <c r="T3" s="67"/>
      <c r="U3" s="68"/>
    </row>
    <row r="4" spans="1:21" ht="16.5" thickBot="1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4"/>
      <c r="L4" s="75" t="str">
        <f>[1]REPORT!A43&amp;" defined by GPS from CORS using "&amp;[1]REPORT!C15&amp;". All other elevations are established by leveling from "&amp;[1]REPORT!A43&amp;"."</f>
        <v xml:space="preserve"> defined by GPS from CORS using NAVD88. All other elevations are established by leveling from .</v>
      </c>
      <c r="M4" s="76"/>
      <c r="N4" s="76"/>
      <c r="O4" s="76"/>
      <c r="P4" s="76"/>
      <c r="Q4" s="77"/>
      <c r="R4" s="6"/>
      <c r="S4" s="45" t="s">
        <v>41</v>
      </c>
      <c r="T4" s="7" t="s">
        <v>5</v>
      </c>
      <c r="U4" s="8" t="s">
        <v>5</v>
      </c>
    </row>
    <row r="5" spans="1:21" ht="26.25" thickBot="1" x14ac:dyDescent="0.3">
      <c r="A5" s="9" t="s">
        <v>6</v>
      </c>
      <c r="B5" s="10" t="s">
        <v>7</v>
      </c>
      <c r="C5" s="11" t="s">
        <v>8</v>
      </c>
      <c r="D5" s="11" t="s">
        <v>181</v>
      </c>
      <c r="E5" s="11" t="s">
        <v>140</v>
      </c>
      <c r="F5" s="12" t="s">
        <v>178</v>
      </c>
      <c r="G5" s="13" t="s">
        <v>179</v>
      </c>
      <c r="H5" s="11" t="s">
        <v>180</v>
      </c>
      <c r="I5" s="9" t="s">
        <v>9</v>
      </c>
      <c r="J5" s="9" t="s">
        <v>10</v>
      </c>
      <c r="K5" s="9" t="s">
        <v>11</v>
      </c>
      <c r="L5" s="14" t="s">
        <v>6</v>
      </c>
      <c r="M5" s="15" t="e">
        <f>"NORTH ("&amp;#REF!&amp;")"</f>
        <v>#REF!</v>
      </c>
      <c r="N5" s="15" t="e">
        <f>"EAST ("&amp;#REF!&amp;")"</f>
        <v>#REF!</v>
      </c>
      <c r="O5" s="16" t="e">
        <f>"ORTHO HT ("&amp;#REF!&amp;")"</f>
        <v>#REF!</v>
      </c>
      <c r="P5" s="16" t="e">
        <f>"NORTH ("&amp;#REF!&amp;")"</f>
        <v>#REF!</v>
      </c>
      <c r="Q5" s="17" t="e">
        <f>"EAST ("&amp;#REF!&amp;")"</f>
        <v>#REF!</v>
      </c>
      <c r="R5" s="17" t="e">
        <f>"ORTHO HT ("&amp;#REF!&amp;")"</f>
        <v>#REF!</v>
      </c>
      <c r="S5" s="17"/>
      <c r="T5" s="18" t="s">
        <v>12</v>
      </c>
      <c r="U5" s="19" t="s">
        <v>13</v>
      </c>
    </row>
    <row r="6" spans="1:21" x14ac:dyDescent="0.25">
      <c r="A6" s="20" t="s">
        <v>17</v>
      </c>
      <c r="B6" s="20" t="s">
        <v>50</v>
      </c>
      <c r="C6" s="37" t="s">
        <v>76</v>
      </c>
      <c r="D6" s="21">
        <v>25.018000000000001</v>
      </c>
      <c r="E6" s="21" t="s">
        <v>15</v>
      </c>
      <c r="F6" s="21">
        <v>652181.50100000005</v>
      </c>
      <c r="G6" s="21">
        <v>2113770.9309999999</v>
      </c>
      <c r="H6" s="21">
        <v>822.80600000000004</v>
      </c>
      <c r="I6" s="20" t="s">
        <v>45</v>
      </c>
      <c r="J6" s="20" t="s">
        <v>141</v>
      </c>
      <c r="K6" s="23" t="s">
        <v>142</v>
      </c>
      <c r="L6" s="24" t="str">
        <f t="shared" ref="L6:L13" si="0">A6</f>
        <v>CP10</v>
      </c>
      <c r="M6" s="25" t="e">
        <f>F6*#REF!</f>
        <v>#REF!</v>
      </c>
      <c r="N6" s="25" t="e">
        <f>G6*#REF!</f>
        <v>#REF!</v>
      </c>
      <c r="O6" s="26" t="e">
        <f>H6*#REF!</f>
        <v>#REF!</v>
      </c>
      <c r="P6" s="25" t="e">
        <f>$F6*#REF!</f>
        <v>#REF!</v>
      </c>
      <c r="Q6" s="25" t="e">
        <f>$G6*#REF!</f>
        <v>#REF!</v>
      </c>
      <c r="R6" s="25" t="e">
        <f>H6*#REF!</f>
        <v>#REF!</v>
      </c>
      <c r="S6" s="41">
        <v>1</v>
      </c>
      <c r="T6" s="27"/>
      <c r="U6" s="28"/>
    </row>
    <row r="7" spans="1:21" x14ac:dyDescent="0.25">
      <c r="A7" s="29" t="s">
        <v>14</v>
      </c>
      <c r="B7" s="20" t="s">
        <v>50</v>
      </c>
      <c r="C7" s="37" t="s">
        <v>75</v>
      </c>
      <c r="D7" s="21">
        <v>25.102</v>
      </c>
      <c r="E7" s="21" t="s">
        <v>15</v>
      </c>
      <c r="F7" s="21">
        <v>653280.04799999995</v>
      </c>
      <c r="G7" s="21">
        <v>2114072.9610000001</v>
      </c>
      <c r="H7" s="21">
        <v>815.91</v>
      </c>
      <c r="I7" s="20" t="s">
        <v>45</v>
      </c>
      <c r="J7" s="20" t="s">
        <v>141</v>
      </c>
      <c r="K7" s="23" t="s">
        <v>143</v>
      </c>
      <c r="L7" s="30" t="str">
        <f t="shared" si="0"/>
        <v>CP11</v>
      </c>
      <c r="M7" s="31" t="e">
        <f>F7*#REF!</f>
        <v>#REF!</v>
      </c>
      <c r="N7" s="31" t="e">
        <f>G7*#REF!</f>
        <v>#REF!</v>
      </c>
      <c r="O7" s="32" t="e">
        <f>H7*#REF!</f>
        <v>#REF!</v>
      </c>
      <c r="P7" s="31" t="e">
        <f>$F7*#REF!</f>
        <v>#REF!</v>
      </c>
      <c r="Q7" s="31" t="e">
        <f>$G7*#REF!</f>
        <v>#REF!</v>
      </c>
      <c r="R7" s="31" t="e">
        <f>H7*#REF!</f>
        <v>#REF!</v>
      </c>
      <c r="S7" s="42">
        <v>1</v>
      </c>
      <c r="T7" s="33"/>
      <c r="U7" s="34"/>
    </row>
    <row r="8" spans="1:21" x14ac:dyDescent="0.25">
      <c r="A8" s="29" t="s">
        <v>48</v>
      </c>
      <c r="B8" s="20" t="s">
        <v>50</v>
      </c>
      <c r="C8" s="37" t="s">
        <v>74</v>
      </c>
      <c r="D8" s="21">
        <v>13.634</v>
      </c>
      <c r="E8" s="21" t="s">
        <v>15</v>
      </c>
      <c r="F8" s="21">
        <v>654551.51800000004</v>
      </c>
      <c r="G8" s="21">
        <v>2113776.7560000001</v>
      </c>
      <c r="H8" s="21">
        <v>811.279</v>
      </c>
      <c r="I8" s="20" t="s">
        <v>45</v>
      </c>
      <c r="J8" s="20" t="s">
        <v>141</v>
      </c>
      <c r="K8" s="23" t="s">
        <v>142</v>
      </c>
      <c r="L8" s="30" t="str">
        <f t="shared" si="0"/>
        <v>CP12</v>
      </c>
      <c r="M8" s="31" t="e">
        <f>F8*#REF!</f>
        <v>#REF!</v>
      </c>
      <c r="N8" s="31" t="e">
        <f>G8*#REF!</f>
        <v>#REF!</v>
      </c>
      <c r="O8" s="32" t="e">
        <f>H8*#REF!</f>
        <v>#REF!</v>
      </c>
      <c r="P8" s="31" t="e">
        <f>$F8*#REF!</f>
        <v>#REF!</v>
      </c>
      <c r="Q8" s="31" t="e">
        <f>$G8*#REF!</f>
        <v>#REF!</v>
      </c>
      <c r="R8" s="31" t="e">
        <f>H8*#REF!</f>
        <v>#REF!</v>
      </c>
      <c r="S8" s="42">
        <v>1</v>
      </c>
      <c r="T8" s="33"/>
      <c r="U8" s="34"/>
    </row>
    <row r="9" spans="1:21" x14ac:dyDescent="0.25">
      <c r="A9" s="29" t="s">
        <v>46</v>
      </c>
      <c r="B9" s="20" t="s">
        <v>50</v>
      </c>
      <c r="C9" s="37" t="s">
        <v>77</v>
      </c>
      <c r="D9" s="21">
        <v>14.93</v>
      </c>
      <c r="E9" s="21" t="s">
        <v>15</v>
      </c>
      <c r="F9" s="21">
        <v>653976.77599999995</v>
      </c>
      <c r="G9" s="21">
        <v>2113916.2820000001</v>
      </c>
      <c r="H9" s="21">
        <v>809.73900000000003</v>
      </c>
      <c r="I9" s="20" t="s">
        <v>47</v>
      </c>
      <c r="J9" s="20" t="s">
        <v>144</v>
      </c>
      <c r="K9" s="23" t="s">
        <v>145</v>
      </c>
      <c r="L9" s="30" t="str">
        <f t="shared" si="0"/>
        <v>HUB01</v>
      </c>
      <c r="M9" s="31" t="e">
        <f>F9*#REF!</f>
        <v>#REF!</v>
      </c>
      <c r="N9" s="31" t="e">
        <f>G9*#REF!</f>
        <v>#REF!</v>
      </c>
      <c r="O9" s="32" t="e">
        <f>H9*#REF!</f>
        <v>#REF!</v>
      </c>
      <c r="P9" s="31" t="e">
        <f>$F9*#REF!</f>
        <v>#REF!</v>
      </c>
      <c r="Q9" s="31" t="e">
        <f>$G9*#REF!</f>
        <v>#REF!</v>
      </c>
      <c r="R9" s="31" t="e">
        <f>H9*#REF!</f>
        <v>#REF!</v>
      </c>
      <c r="S9" s="42"/>
      <c r="T9" s="33"/>
      <c r="U9" s="34"/>
    </row>
    <row r="10" spans="1:21" x14ac:dyDescent="0.25">
      <c r="A10" s="29" t="s">
        <v>93</v>
      </c>
      <c r="B10" s="20" t="s">
        <v>50</v>
      </c>
      <c r="C10" s="37" t="s">
        <v>94</v>
      </c>
      <c r="D10" s="21">
        <v>449.77600000000001</v>
      </c>
      <c r="E10" s="21" t="s">
        <v>15</v>
      </c>
      <c r="F10" s="21">
        <v>652089</v>
      </c>
      <c r="G10" s="21">
        <v>2114194.327</v>
      </c>
      <c r="H10" s="21">
        <v>820.68299999999999</v>
      </c>
      <c r="I10" s="20" t="s">
        <v>20</v>
      </c>
      <c r="J10" s="20" t="s">
        <v>146</v>
      </c>
      <c r="K10" s="23" t="s">
        <v>147</v>
      </c>
      <c r="L10" s="30" t="str">
        <f t="shared" si="0"/>
        <v>MN53</v>
      </c>
      <c r="M10" s="31" t="e">
        <f>F10*#REF!</f>
        <v>#REF!</v>
      </c>
      <c r="N10" s="31" t="e">
        <f>G10*#REF!</f>
        <v>#REF!</v>
      </c>
      <c r="O10" s="32" t="e">
        <f>H10*#REF!</f>
        <v>#REF!</v>
      </c>
      <c r="P10" s="31" t="e">
        <f>$F10*#REF!</f>
        <v>#REF!</v>
      </c>
      <c r="Q10" s="31" t="e">
        <f>$G10*#REF!</f>
        <v>#REF!</v>
      </c>
      <c r="R10" s="31" t="e">
        <f>H10*#REF!</f>
        <v>#REF!</v>
      </c>
      <c r="S10" s="42"/>
      <c r="T10" s="33"/>
      <c r="U10" s="34"/>
    </row>
    <row r="11" spans="1:21" x14ac:dyDescent="0.25">
      <c r="A11" s="29" t="s">
        <v>60</v>
      </c>
      <c r="B11" s="20" t="s">
        <v>50</v>
      </c>
      <c r="C11" s="37" t="s">
        <v>61</v>
      </c>
      <c r="D11" s="21">
        <v>1260.0730000000001</v>
      </c>
      <c r="E11" s="21" t="s">
        <v>18</v>
      </c>
      <c r="F11" s="21">
        <v>652921.48899999994</v>
      </c>
      <c r="G11" s="21">
        <v>2112685.7080000001</v>
      </c>
      <c r="H11" s="21">
        <v>912.51599999999996</v>
      </c>
      <c r="I11" s="20" t="s">
        <v>21</v>
      </c>
      <c r="J11" s="20" t="s">
        <v>146</v>
      </c>
      <c r="K11" s="23" t="s">
        <v>148</v>
      </c>
      <c r="L11" s="30" t="str">
        <f t="shared" si="0"/>
        <v>MN30</v>
      </c>
      <c r="M11" s="31" t="e">
        <f>F11*#REF!</f>
        <v>#REF!</v>
      </c>
      <c r="N11" s="31" t="e">
        <f>G11*#REF!</f>
        <v>#REF!</v>
      </c>
      <c r="O11" s="32" t="e">
        <f>H11*#REF!</f>
        <v>#REF!</v>
      </c>
      <c r="P11" s="31" t="e">
        <f>$F11*#REF!</f>
        <v>#REF!</v>
      </c>
      <c r="Q11" s="31" t="e">
        <f>$G11*#REF!</f>
        <v>#REF!</v>
      </c>
      <c r="R11" s="31" t="e">
        <f>H11*#REF!</f>
        <v>#REF!</v>
      </c>
      <c r="S11" s="42"/>
      <c r="T11" s="33"/>
      <c r="U11" s="34"/>
    </row>
    <row r="12" spans="1:21" x14ac:dyDescent="0.25">
      <c r="A12" s="29" t="s">
        <v>58</v>
      </c>
      <c r="B12" s="20" t="s">
        <v>50</v>
      </c>
      <c r="C12" s="37" t="s">
        <v>59</v>
      </c>
      <c r="D12" s="21">
        <v>1319.0429999999999</v>
      </c>
      <c r="E12" s="21" t="s">
        <v>18</v>
      </c>
      <c r="F12" s="21">
        <v>653152.054</v>
      </c>
      <c r="G12" s="21">
        <v>2112698.071</v>
      </c>
      <c r="H12" s="21">
        <v>873.36599999999999</v>
      </c>
      <c r="I12" s="20" t="s">
        <v>21</v>
      </c>
      <c r="J12" s="20" t="s">
        <v>146</v>
      </c>
      <c r="K12" s="23" t="s">
        <v>148</v>
      </c>
      <c r="L12" s="30" t="str">
        <f t="shared" si="0"/>
        <v>MN29</v>
      </c>
      <c r="M12" s="31" t="e">
        <f>F12*#REF!</f>
        <v>#REF!</v>
      </c>
      <c r="N12" s="31" t="e">
        <f>G12*#REF!</f>
        <v>#REF!</v>
      </c>
      <c r="O12" s="32" t="e">
        <f>H12*#REF!</f>
        <v>#REF!</v>
      </c>
      <c r="P12" s="31" t="e">
        <f>$F12*#REF!</f>
        <v>#REF!</v>
      </c>
      <c r="Q12" s="31" t="e">
        <f>$G12*#REF!</f>
        <v>#REF!</v>
      </c>
      <c r="R12" s="31" t="e">
        <f>H12*#REF!</f>
        <v>#REF!</v>
      </c>
      <c r="S12" s="42"/>
      <c r="T12" s="33"/>
      <c r="U12" s="34"/>
    </row>
    <row r="13" spans="1:21" x14ac:dyDescent="0.25">
      <c r="A13" s="29" t="s">
        <v>107</v>
      </c>
      <c r="B13" s="20" t="s">
        <v>50</v>
      </c>
      <c r="C13" s="37" t="s">
        <v>108</v>
      </c>
      <c r="D13" s="21">
        <v>253.88</v>
      </c>
      <c r="E13" s="21" t="s">
        <v>15</v>
      </c>
      <c r="F13" s="21">
        <v>652840.98100000003</v>
      </c>
      <c r="G13" s="21">
        <v>2114243.0720000002</v>
      </c>
      <c r="H13" s="21">
        <v>800.60900000000004</v>
      </c>
      <c r="I13" s="20" t="s">
        <v>21</v>
      </c>
      <c r="J13" s="20" t="s">
        <v>146</v>
      </c>
      <c r="K13" s="23" t="s">
        <v>149</v>
      </c>
      <c r="L13" s="30" t="str">
        <f t="shared" si="0"/>
        <v>MN24</v>
      </c>
      <c r="M13" s="31" t="e">
        <f>F13*#REF!</f>
        <v>#REF!</v>
      </c>
      <c r="N13" s="31" t="e">
        <f>G13*#REF!</f>
        <v>#REF!</v>
      </c>
      <c r="O13" s="32" t="e">
        <f>H13*#REF!</f>
        <v>#REF!</v>
      </c>
      <c r="P13" s="31" t="e">
        <f>$F13*#REF!</f>
        <v>#REF!</v>
      </c>
      <c r="Q13" s="31" t="e">
        <f>$G13*#REF!</f>
        <v>#REF!</v>
      </c>
      <c r="R13" s="31" t="e">
        <f>H13*#REF!</f>
        <v>#REF!</v>
      </c>
      <c r="S13" s="42"/>
      <c r="T13" s="33"/>
      <c r="U13" s="34"/>
    </row>
    <row r="14" spans="1:21" x14ac:dyDescent="0.25">
      <c r="A14" s="29" t="s">
        <v>103</v>
      </c>
      <c r="B14" s="20" t="s">
        <v>50</v>
      </c>
      <c r="C14" s="37" t="s">
        <v>104</v>
      </c>
      <c r="D14" s="21">
        <v>131.48500000000001</v>
      </c>
      <c r="E14" s="21" t="s">
        <v>18</v>
      </c>
      <c r="F14" s="21">
        <v>653089.24199999997</v>
      </c>
      <c r="G14" s="21">
        <v>2113907.2620000001</v>
      </c>
      <c r="H14" s="21">
        <v>835.60599999999999</v>
      </c>
      <c r="I14" s="20" t="s">
        <v>21</v>
      </c>
      <c r="J14" s="20" t="s">
        <v>146</v>
      </c>
      <c r="K14" s="23" t="s">
        <v>150</v>
      </c>
      <c r="L14" s="30"/>
      <c r="M14" s="31"/>
      <c r="N14" s="31"/>
      <c r="O14" s="32" t="e">
        <f>H14*#REF!</f>
        <v>#REF!</v>
      </c>
      <c r="P14" s="31"/>
      <c r="Q14" s="31"/>
      <c r="R14" s="31" t="e">
        <f>H14*#REF!</f>
        <v>#REF!</v>
      </c>
      <c r="S14" s="42">
        <v>1</v>
      </c>
      <c r="T14" s="33"/>
      <c r="U14" s="34"/>
    </row>
    <row r="15" spans="1:21" x14ac:dyDescent="0.25">
      <c r="A15" s="29" t="s">
        <v>49</v>
      </c>
      <c r="B15" s="20" t="s">
        <v>50</v>
      </c>
      <c r="C15" s="37" t="s">
        <v>51</v>
      </c>
      <c r="D15" s="21">
        <v>23.274000000000001</v>
      </c>
      <c r="E15" s="21" t="s">
        <v>18</v>
      </c>
      <c r="F15" s="21">
        <v>653310.40500000003</v>
      </c>
      <c r="G15" s="21">
        <v>2114020.2990000001</v>
      </c>
      <c r="H15" s="21">
        <v>820.61599999999999</v>
      </c>
      <c r="I15" s="20" t="s">
        <v>24</v>
      </c>
      <c r="J15" s="20" t="s">
        <v>146</v>
      </c>
      <c r="K15" s="23" t="s">
        <v>151</v>
      </c>
      <c r="L15" s="30"/>
      <c r="M15" s="31"/>
      <c r="N15" s="31"/>
      <c r="O15" s="32" t="e">
        <f>H15*#REF!</f>
        <v>#REF!</v>
      </c>
      <c r="P15" s="31"/>
      <c r="Q15" s="31"/>
      <c r="R15" s="31" t="e">
        <f>H15*#REF!</f>
        <v>#REF!</v>
      </c>
      <c r="S15" s="42"/>
      <c r="T15" s="33"/>
      <c r="U15" s="34"/>
    </row>
    <row r="16" spans="1:21" x14ac:dyDescent="0.25">
      <c r="A16" s="29" t="s">
        <v>105</v>
      </c>
      <c r="B16" s="20" t="s">
        <v>50</v>
      </c>
      <c r="C16" s="37" t="s">
        <v>106</v>
      </c>
      <c r="D16" s="21">
        <v>251.251</v>
      </c>
      <c r="E16" s="21" t="s">
        <v>15</v>
      </c>
      <c r="F16" s="21">
        <v>653415.47100000002</v>
      </c>
      <c r="G16" s="21">
        <v>2114280.0219999999</v>
      </c>
      <c r="H16" s="21">
        <v>796.10400000000004</v>
      </c>
      <c r="I16" s="20" t="s">
        <v>21</v>
      </c>
      <c r="J16" s="20" t="s">
        <v>146</v>
      </c>
      <c r="K16" s="23" t="s">
        <v>149</v>
      </c>
      <c r="L16" s="30"/>
      <c r="M16" s="31"/>
      <c r="N16" s="31"/>
      <c r="O16" s="32" t="e">
        <f>H16*#REF!</f>
        <v>#REF!</v>
      </c>
      <c r="P16" s="31"/>
      <c r="Q16" s="31"/>
      <c r="R16" s="31" t="e">
        <f>H16*#REF!</f>
        <v>#REF!</v>
      </c>
      <c r="S16" s="42"/>
      <c r="T16" s="33"/>
      <c r="U16" s="34"/>
    </row>
    <row r="17" spans="1:25" x14ac:dyDescent="0.25">
      <c r="A17" s="29" t="s">
        <v>109</v>
      </c>
      <c r="B17" s="20" t="s">
        <v>50</v>
      </c>
      <c r="C17" s="37" t="s">
        <v>110</v>
      </c>
      <c r="D17" s="21">
        <v>27.777999999999999</v>
      </c>
      <c r="E17" s="21" t="s">
        <v>15</v>
      </c>
      <c r="F17" s="21">
        <v>653374.41</v>
      </c>
      <c r="G17" s="21">
        <v>2114060.3480000002</v>
      </c>
      <c r="H17" s="21">
        <v>810.13800000000003</v>
      </c>
      <c r="I17" s="20" t="s">
        <v>21</v>
      </c>
      <c r="J17" s="20" t="s">
        <v>146</v>
      </c>
      <c r="K17" s="23" t="s">
        <v>149</v>
      </c>
      <c r="L17" s="30"/>
      <c r="M17" s="31"/>
      <c r="N17" s="31"/>
      <c r="O17" s="32" t="e">
        <f>H17*#REF!</f>
        <v>#REF!</v>
      </c>
      <c r="P17" s="31"/>
      <c r="Q17" s="31"/>
      <c r="R17" s="31" t="e">
        <f>H17*#REF!</f>
        <v>#REF!</v>
      </c>
      <c r="S17" s="42">
        <v>1</v>
      </c>
      <c r="T17" s="33"/>
      <c r="U17" s="34"/>
    </row>
    <row r="18" spans="1:25" x14ac:dyDescent="0.25">
      <c r="A18" s="29" t="s">
        <v>52</v>
      </c>
      <c r="B18" s="20" t="s">
        <v>50</v>
      </c>
      <c r="C18" s="37" t="s">
        <v>53</v>
      </c>
      <c r="D18" s="21">
        <v>27.555</v>
      </c>
      <c r="E18" s="21" t="s">
        <v>18</v>
      </c>
      <c r="F18" s="21">
        <v>653548.02399999998</v>
      </c>
      <c r="G18" s="21">
        <v>2113970.2999999998</v>
      </c>
      <c r="H18" s="21">
        <v>817.51499999999999</v>
      </c>
      <c r="I18" s="20" t="s">
        <v>21</v>
      </c>
      <c r="J18" s="20" t="s">
        <v>146</v>
      </c>
      <c r="K18" s="23" t="s">
        <v>149</v>
      </c>
      <c r="L18" s="30"/>
      <c r="M18" s="31"/>
      <c r="N18" s="31"/>
      <c r="O18" s="32" t="e">
        <f>H18*#REF!</f>
        <v>#REF!</v>
      </c>
      <c r="P18" s="31"/>
      <c r="Q18" s="31"/>
      <c r="R18" s="31" t="e">
        <f>H18*#REF!</f>
        <v>#REF!</v>
      </c>
      <c r="S18" s="42"/>
      <c r="T18" s="33"/>
      <c r="U18" s="34"/>
      <c r="X18" s="43"/>
      <c r="Y18" s="43"/>
    </row>
    <row r="19" spans="1:25" x14ac:dyDescent="0.25">
      <c r="A19" s="29" t="s">
        <v>101</v>
      </c>
      <c r="B19" s="20" t="s">
        <v>50</v>
      </c>
      <c r="C19" s="37" t="s">
        <v>102</v>
      </c>
      <c r="D19" s="21">
        <v>124.157</v>
      </c>
      <c r="E19" s="21" t="s">
        <v>18</v>
      </c>
      <c r="F19" s="21">
        <v>653553.33499999996</v>
      </c>
      <c r="G19" s="21">
        <v>2113870.7579999999</v>
      </c>
      <c r="H19" s="21">
        <v>831.75699999999995</v>
      </c>
      <c r="I19" s="20" t="s">
        <v>20</v>
      </c>
      <c r="J19" s="20" t="s">
        <v>146</v>
      </c>
      <c r="K19" s="23" t="s">
        <v>152</v>
      </c>
      <c r="L19" s="30"/>
      <c r="M19" s="31"/>
      <c r="N19" s="31"/>
      <c r="O19" s="32" t="e">
        <f>H19*#REF!</f>
        <v>#REF!</v>
      </c>
      <c r="P19" s="31"/>
      <c r="Q19" s="31"/>
      <c r="R19" s="31" t="e">
        <f>H19*#REF!</f>
        <v>#REF!</v>
      </c>
      <c r="S19" s="42">
        <v>1</v>
      </c>
      <c r="T19" s="33"/>
      <c r="U19" s="34"/>
    </row>
    <row r="20" spans="1:25" x14ac:dyDescent="0.25">
      <c r="A20" s="29" t="s">
        <v>62</v>
      </c>
      <c r="B20" s="20" t="s">
        <v>50</v>
      </c>
      <c r="C20" s="37" t="s">
        <v>63</v>
      </c>
      <c r="D20" s="21">
        <v>1295.5319999999999</v>
      </c>
      <c r="E20" s="21" t="s">
        <v>18</v>
      </c>
      <c r="F20" s="21">
        <v>653378.97</v>
      </c>
      <c r="G20" s="21">
        <v>2112710.3909999998</v>
      </c>
      <c r="H20" s="21">
        <v>923.6</v>
      </c>
      <c r="I20" s="20" t="s">
        <v>21</v>
      </c>
      <c r="J20" s="20" t="s">
        <v>146</v>
      </c>
      <c r="K20" s="23" t="s">
        <v>148</v>
      </c>
      <c r="L20" s="30"/>
      <c r="M20" s="31"/>
      <c r="N20" s="31"/>
      <c r="O20" s="32" t="e">
        <f>H20*#REF!</f>
        <v>#REF!</v>
      </c>
      <c r="P20" s="31"/>
      <c r="Q20" s="31"/>
      <c r="R20" s="31" t="e">
        <f>H20*#REF!</f>
        <v>#REF!</v>
      </c>
      <c r="S20" s="42"/>
      <c r="T20" s="33"/>
      <c r="U20" s="34"/>
    </row>
    <row r="21" spans="1:25" x14ac:dyDescent="0.25">
      <c r="A21" s="29" t="s">
        <v>95</v>
      </c>
      <c r="B21" s="20" t="s">
        <v>50</v>
      </c>
      <c r="C21" s="37" t="s">
        <v>96</v>
      </c>
      <c r="D21" s="21">
        <v>308.60899999999998</v>
      </c>
      <c r="E21" s="21" t="s">
        <v>15</v>
      </c>
      <c r="F21" s="21">
        <v>653751.34</v>
      </c>
      <c r="G21" s="21">
        <v>2114270.852</v>
      </c>
      <c r="H21" s="21">
        <v>794.02800000000002</v>
      </c>
      <c r="I21" s="20" t="s">
        <v>21</v>
      </c>
      <c r="J21" s="20" t="s">
        <v>146</v>
      </c>
      <c r="K21" s="23" t="s">
        <v>149</v>
      </c>
      <c r="L21" s="30"/>
      <c r="M21" s="31"/>
      <c r="N21" s="31"/>
      <c r="O21" s="32" t="e">
        <f>H21*#REF!</f>
        <v>#REF!</v>
      </c>
      <c r="P21" s="31"/>
      <c r="Q21" s="31"/>
      <c r="R21" s="31" t="e">
        <f>H21*#REF!</f>
        <v>#REF!</v>
      </c>
      <c r="S21" s="42"/>
      <c r="T21" s="33"/>
      <c r="U21" s="34"/>
    </row>
    <row r="22" spans="1:25" x14ac:dyDescent="0.25">
      <c r="A22" s="29" t="s">
        <v>54</v>
      </c>
      <c r="B22" s="20" t="s">
        <v>50</v>
      </c>
      <c r="C22" s="37" t="s">
        <v>55</v>
      </c>
      <c r="D22" s="21">
        <v>220.88800000000001</v>
      </c>
      <c r="E22" s="21" t="s">
        <v>18</v>
      </c>
      <c r="F22" s="21">
        <v>653784.21299999999</v>
      </c>
      <c r="G22" s="21">
        <v>2113719.3089999999</v>
      </c>
      <c r="H22" s="21">
        <v>833.31799999999998</v>
      </c>
      <c r="I22" s="20" t="s">
        <v>21</v>
      </c>
      <c r="J22" s="20" t="s">
        <v>146</v>
      </c>
      <c r="K22" s="23" t="s">
        <v>149</v>
      </c>
      <c r="L22" s="30"/>
      <c r="M22" s="31"/>
      <c r="N22" s="31"/>
      <c r="O22" s="32" t="e">
        <f>H22*#REF!</f>
        <v>#REF!</v>
      </c>
      <c r="P22" s="31"/>
      <c r="Q22" s="31"/>
      <c r="R22" s="31" t="e">
        <f>H22*#REF!</f>
        <v>#REF!</v>
      </c>
      <c r="S22" s="42"/>
      <c r="T22" s="33"/>
      <c r="U22" s="34"/>
    </row>
    <row r="23" spans="1:25" x14ac:dyDescent="0.25">
      <c r="A23" s="29" t="s">
        <v>64</v>
      </c>
      <c r="B23" s="20" t="s">
        <v>50</v>
      </c>
      <c r="C23" s="37" t="s">
        <v>65</v>
      </c>
      <c r="D23" s="21">
        <v>1230.1859999999999</v>
      </c>
      <c r="E23" s="21" t="s">
        <v>18</v>
      </c>
      <c r="F23" s="21">
        <v>653612.35100000002</v>
      </c>
      <c r="G23" s="21">
        <v>2112722.8969999999</v>
      </c>
      <c r="H23" s="21">
        <v>952.49199999999996</v>
      </c>
      <c r="I23" s="20" t="s">
        <v>21</v>
      </c>
      <c r="J23" s="20" t="s">
        <v>146</v>
      </c>
      <c r="K23" s="23" t="s">
        <v>148</v>
      </c>
      <c r="L23" s="30"/>
      <c r="M23" s="31"/>
      <c r="N23" s="31"/>
      <c r="O23" s="32" t="e">
        <f>H23*#REF!</f>
        <v>#REF!</v>
      </c>
      <c r="P23" s="31"/>
      <c r="Q23" s="31"/>
      <c r="R23" s="31" t="e">
        <f>H23*#REF!</f>
        <v>#REF!</v>
      </c>
      <c r="S23" s="42"/>
      <c r="T23" s="33"/>
      <c r="U23" s="34"/>
    </row>
    <row r="24" spans="1:25" x14ac:dyDescent="0.25">
      <c r="A24" s="29" t="s">
        <v>22</v>
      </c>
      <c r="B24" s="20" t="s">
        <v>50</v>
      </c>
      <c r="C24" s="37" t="s">
        <v>99</v>
      </c>
      <c r="D24" s="21">
        <v>29.815000000000001</v>
      </c>
      <c r="E24" s="21" t="s">
        <v>18</v>
      </c>
      <c r="F24" s="21">
        <v>654002.125</v>
      </c>
      <c r="G24" s="21">
        <v>2113864.3560000001</v>
      </c>
      <c r="H24" s="21">
        <v>816.76900000000001</v>
      </c>
      <c r="I24" s="20" t="s">
        <v>21</v>
      </c>
      <c r="J24" s="20" t="s">
        <v>146</v>
      </c>
      <c r="K24" s="23" t="s">
        <v>149</v>
      </c>
      <c r="L24" s="30"/>
      <c r="M24" s="31"/>
      <c r="N24" s="31"/>
      <c r="O24" s="32" t="e">
        <f>H24*#REF!</f>
        <v>#REF!</v>
      </c>
      <c r="P24" s="31"/>
      <c r="Q24" s="31"/>
      <c r="R24" s="31" t="e">
        <f>H24*#REF!</f>
        <v>#REF!</v>
      </c>
      <c r="S24" s="42">
        <v>1</v>
      </c>
      <c r="T24" s="33"/>
      <c r="U24" s="34"/>
    </row>
    <row r="25" spans="1:25" x14ac:dyDescent="0.25">
      <c r="A25" s="29" t="s">
        <v>27</v>
      </c>
      <c r="B25" s="20" t="s">
        <v>50</v>
      </c>
      <c r="C25" s="37" t="s">
        <v>100</v>
      </c>
      <c r="D25" s="21">
        <v>127.238</v>
      </c>
      <c r="E25" s="21" t="s">
        <v>18</v>
      </c>
      <c r="F25" s="21">
        <v>654000.603</v>
      </c>
      <c r="G25" s="21">
        <v>2113764.6349999998</v>
      </c>
      <c r="H25" s="21">
        <v>827.96299999999997</v>
      </c>
      <c r="I25" s="20" t="s">
        <v>21</v>
      </c>
      <c r="J25" s="20" t="s">
        <v>146</v>
      </c>
      <c r="K25" s="23" t="s">
        <v>149</v>
      </c>
      <c r="L25" s="30"/>
      <c r="M25" s="31"/>
      <c r="N25" s="31"/>
      <c r="O25" s="32"/>
      <c r="P25" s="31"/>
      <c r="Q25" s="31"/>
      <c r="R25" s="31"/>
      <c r="S25" s="42"/>
      <c r="T25" s="33"/>
      <c r="U25" s="34"/>
    </row>
    <row r="26" spans="1:25" x14ac:dyDescent="0.25">
      <c r="A26" s="29" t="s">
        <v>89</v>
      </c>
      <c r="B26" s="20" t="s">
        <v>50</v>
      </c>
      <c r="C26" s="37" t="s">
        <v>90</v>
      </c>
      <c r="D26" s="21">
        <v>1174.175</v>
      </c>
      <c r="E26" s="21" t="s">
        <v>18</v>
      </c>
      <c r="F26" s="21">
        <v>653813.16500000004</v>
      </c>
      <c r="G26" s="21">
        <v>2112733.219</v>
      </c>
      <c r="H26" s="21">
        <v>930.16800000000001</v>
      </c>
      <c r="I26" s="20" t="s">
        <v>21</v>
      </c>
      <c r="J26" s="20" t="s">
        <v>146</v>
      </c>
      <c r="K26" s="23" t="s">
        <v>148</v>
      </c>
      <c r="L26" s="30"/>
      <c r="M26" s="31"/>
      <c r="N26" s="31"/>
      <c r="O26" s="32"/>
      <c r="P26" s="31"/>
      <c r="Q26" s="31"/>
      <c r="R26" s="31"/>
      <c r="S26" s="42"/>
      <c r="T26" s="33"/>
      <c r="U26" s="34"/>
    </row>
    <row r="27" spans="1:25" x14ac:dyDescent="0.25">
      <c r="A27" s="29" t="s">
        <v>66</v>
      </c>
      <c r="B27" s="20" t="s">
        <v>50</v>
      </c>
      <c r="C27" s="37" t="s">
        <v>67</v>
      </c>
      <c r="D27" s="21">
        <v>1125.7429999999999</v>
      </c>
      <c r="E27" s="21" t="s">
        <v>18</v>
      </c>
      <c r="F27" s="21">
        <v>653985.25199999998</v>
      </c>
      <c r="G27" s="21">
        <v>2112742.5109999999</v>
      </c>
      <c r="H27" s="21">
        <v>914.28700000000003</v>
      </c>
      <c r="I27" s="20" t="s">
        <v>21</v>
      </c>
      <c r="J27" s="20" t="s">
        <v>146</v>
      </c>
      <c r="K27" s="23" t="s">
        <v>148</v>
      </c>
      <c r="L27" s="30"/>
      <c r="M27" s="31"/>
      <c r="N27" s="31"/>
      <c r="O27" s="32"/>
      <c r="P27" s="31"/>
      <c r="Q27" s="31"/>
      <c r="R27" s="31"/>
      <c r="S27" s="42"/>
      <c r="T27" s="33"/>
      <c r="U27" s="34"/>
    </row>
    <row r="28" spans="1:25" x14ac:dyDescent="0.25">
      <c r="A28" s="29" t="s">
        <v>25</v>
      </c>
      <c r="B28" s="20" t="s">
        <v>50</v>
      </c>
      <c r="C28" s="37" t="s">
        <v>98</v>
      </c>
      <c r="D28" s="21">
        <v>106.126</v>
      </c>
      <c r="E28" s="21" t="s">
        <v>18</v>
      </c>
      <c r="F28" s="21">
        <v>654389.46799999999</v>
      </c>
      <c r="G28" s="21">
        <v>2113694.8130000001</v>
      </c>
      <c r="H28" s="21">
        <v>827.21799999999996</v>
      </c>
      <c r="I28" s="20" t="s">
        <v>21</v>
      </c>
      <c r="J28" s="20" t="s">
        <v>146</v>
      </c>
      <c r="K28" s="23" t="s">
        <v>153</v>
      </c>
      <c r="L28" s="30"/>
      <c r="M28" s="31"/>
      <c r="N28" s="31"/>
      <c r="O28" s="32"/>
      <c r="P28" s="31"/>
      <c r="Q28" s="31"/>
      <c r="R28" s="31"/>
      <c r="S28" s="42"/>
      <c r="T28" s="33"/>
      <c r="U28" s="34"/>
    </row>
    <row r="29" spans="1:25" x14ac:dyDescent="0.25">
      <c r="A29" s="29" t="s">
        <v>23</v>
      </c>
      <c r="B29" s="20" t="s">
        <v>50</v>
      </c>
      <c r="C29" s="37" t="s">
        <v>97</v>
      </c>
      <c r="D29" s="21">
        <v>202.15299999999999</v>
      </c>
      <c r="E29" s="21" t="s">
        <v>18</v>
      </c>
      <c r="F29" s="21">
        <v>654391.41</v>
      </c>
      <c r="G29" s="21">
        <v>2113595.4870000002</v>
      </c>
      <c r="H29" s="21">
        <v>846.02700000000004</v>
      </c>
      <c r="I29" s="20" t="s">
        <v>21</v>
      </c>
      <c r="J29" s="20" t="s">
        <v>146</v>
      </c>
      <c r="K29" s="23" t="s">
        <v>154</v>
      </c>
      <c r="L29" s="30"/>
      <c r="M29" s="31"/>
      <c r="N29" s="31"/>
      <c r="O29" s="32"/>
      <c r="P29" s="31"/>
      <c r="Q29" s="31"/>
      <c r="R29" s="31"/>
      <c r="S29" s="42"/>
      <c r="T29" s="33"/>
      <c r="U29" s="34"/>
    </row>
    <row r="30" spans="1:25" ht="15" customHeight="1" x14ac:dyDescent="0.25">
      <c r="A30" s="29" t="s">
        <v>68</v>
      </c>
      <c r="B30" s="20" t="s">
        <v>50</v>
      </c>
      <c r="C30" s="37" t="s">
        <v>69</v>
      </c>
      <c r="D30" s="21">
        <v>1066.9559999999999</v>
      </c>
      <c r="E30" s="21" t="s">
        <v>18</v>
      </c>
      <c r="F30" s="21">
        <v>654194.24100000004</v>
      </c>
      <c r="G30" s="21">
        <v>2112753.372</v>
      </c>
      <c r="H30" s="21">
        <v>886.36199999999997</v>
      </c>
      <c r="I30" s="20" t="s">
        <v>21</v>
      </c>
      <c r="J30" s="20" t="s">
        <v>146</v>
      </c>
      <c r="K30" s="23" t="s">
        <v>148</v>
      </c>
      <c r="L30" s="30"/>
      <c r="M30" s="31"/>
      <c r="N30" s="31"/>
      <c r="O30" s="32"/>
      <c r="P30" s="31"/>
      <c r="Q30" s="31"/>
      <c r="R30" s="31"/>
      <c r="S30" s="42"/>
      <c r="T30" s="33"/>
      <c r="U30" s="34"/>
    </row>
    <row r="31" spans="1:25" x14ac:dyDescent="0.25">
      <c r="A31" s="29" t="s">
        <v>78</v>
      </c>
      <c r="B31" s="20" t="s">
        <v>50</v>
      </c>
      <c r="C31" s="37" t="s">
        <v>79</v>
      </c>
      <c r="D31" s="21">
        <v>24.794</v>
      </c>
      <c r="E31" s="21" t="s">
        <v>18</v>
      </c>
      <c r="F31" s="21">
        <v>654608.36300000001</v>
      </c>
      <c r="G31" s="21">
        <v>2113720.8139999998</v>
      </c>
      <c r="H31" s="21">
        <v>812.14099999999996</v>
      </c>
      <c r="I31" s="20" t="s">
        <v>21</v>
      </c>
      <c r="J31" s="20" t="s">
        <v>146</v>
      </c>
      <c r="K31" s="23" t="s">
        <v>149</v>
      </c>
      <c r="L31" s="30"/>
      <c r="M31" s="31"/>
      <c r="N31" s="31"/>
      <c r="O31" s="32"/>
      <c r="P31" s="31"/>
      <c r="Q31" s="31"/>
      <c r="R31" s="31"/>
      <c r="S31" s="42"/>
      <c r="T31" s="33"/>
      <c r="U31" s="34"/>
    </row>
    <row r="32" spans="1:25" x14ac:dyDescent="0.25">
      <c r="A32" s="29" t="s">
        <v>19</v>
      </c>
      <c r="B32" s="20" t="s">
        <v>50</v>
      </c>
      <c r="C32" s="37" t="s">
        <v>80</v>
      </c>
      <c r="D32" s="21">
        <v>671.67399999999998</v>
      </c>
      <c r="E32" s="21" t="s">
        <v>15</v>
      </c>
      <c r="F32" s="21">
        <v>654858.60699999996</v>
      </c>
      <c r="G32" s="21">
        <v>2114373.0610000002</v>
      </c>
      <c r="H32" s="21">
        <v>806.05100000000004</v>
      </c>
      <c r="I32" s="20" t="s">
        <v>21</v>
      </c>
      <c r="J32" s="20" t="s">
        <v>146</v>
      </c>
      <c r="K32" s="47" t="s">
        <v>155</v>
      </c>
      <c r="L32" s="30"/>
      <c r="M32" s="31"/>
      <c r="N32" s="31"/>
      <c r="O32" s="32"/>
      <c r="P32" s="31"/>
      <c r="Q32" s="31"/>
      <c r="R32" s="31"/>
      <c r="S32" s="42"/>
      <c r="T32" s="33"/>
      <c r="U32" s="34"/>
    </row>
    <row r="33" spans="1:21" x14ac:dyDescent="0.25">
      <c r="A33" s="29" t="s">
        <v>70</v>
      </c>
      <c r="B33" s="20" t="s">
        <v>50</v>
      </c>
      <c r="C33" s="37" t="s">
        <v>71</v>
      </c>
      <c r="D33" s="21">
        <v>999.11500000000001</v>
      </c>
      <c r="E33" s="21" t="s">
        <v>18</v>
      </c>
      <c r="F33" s="21">
        <v>654404.05799999996</v>
      </c>
      <c r="G33" s="21">
        <v>2112764.8760000002</v>
      </c>
      <c r="H33" s="21">
        <v>872.81200000000001</v>
      </c>
      <c r="I33" s="20" t="s">
        <v>21</v>
      </c>
      <c r="J33" s="20" t="s">
        <v>146</v>
      </c>
      <c r="K33" s="23" t="s">
        <v>148</v>
      </c>
      <c r="L33" s="30"/>
      <c r="M33" s="31"/>
      <c r="N33" s="31"/>
      <c r="O33" s="32"/>
      <c r="P33" s="31"/>
      <c r="Q33" s="31"/>
      <c r="R33" s="31"/>
      <c r="S33" s="42"/>
      <c r="T33" s="33"/>
      <c r="U33" s="34"/>
    </row>
    <row r="34" spans="1:21" x14ac:dyDescent="0.25">
      <c r="A34" s="29" t="s">
        <v>26</v>
      </c>
      <c r="B34" s="20" t="s">
        <v>50</v>
      </c>
      <c r="C34" s="37" t="s">
        <v>88</v>
      </c>
      <c r="D34" s="21">
        <v>391.73899999999998</v>
      </c>
      <c r="E34" s="21" t="s">
        <v>18</v>
      </c>
      <c r="F34" s="21">
        <v>654614.51100000006</v>
      </c>
      <c r="G34" s="21">
        <v>2113335.358</v>
      </c>
      <c r="H34" s="21">
        <v>872.49400000000003</v>
      </c>
      <c r="I34" s="20" t="s">
        <v>20</v>
      </c>
      <c r="J34" s="20" t="s">
        <v>146</v>
      </c>
      <c r="K34" s="47" t="s">
        <v>156</v>
      </c>
      <c r="L34" s="30"/>
      <c r="M34" s="31"/>
      <c r="N34" s="31"/>
      <c r="O34" s="32"/>
      <c r="P34" s="31"/>
      <c r="Q34" s="31"/>
      <c r="R34" s="31"/>
      <c r="S34" s="42"/>
      <c r="T34" s="33"/>
      <c r="U34" s="34"/>
    </row>
    <row r="35" spans="1:21" x14ac:dyDescent="0.25">
      <c r="A35" s="29" t="s">
        <v>83</v>
      </c>
      <c r="B35" s="20" t="s">
        <v>50</v>
      </c>
      <c r="C35" s="37" t="s">
        <v>84</v>
      </c>
      <c r="D35" s="21">
        <v>428.95499999999998</v>
      </c>
      <c r="E35" s="21" t="s">
        <v>15</v>
      </c>
      <c r="F35" s="21">
        <v>654875.09400000004</v>
      </c>
      <c r="G35" s="21">
        <v>2114113.6510000001</v>
      </c>
      <c r="H35" s="21">
        <v>791.529</v>
      </c>
      <c r="I35" s="20" t="s">
        <v>21</v>
      </c>
      <c r="J35" s="20" t="s">
        <v>146</v>
      </c>
      <c r="K35" s="47" t="s">
        <v>157</v>
      </c>
      <c r="L35" s="30"/>
      <c r="M35" s="31"/>
      <c r="N35" s="31"/>
      <c r="O35" s="32"/>
      <c r="P35" s="31"/>
      <c r="Q35" s="31"/>
      <c r="R35" s="31"/>
      <c r="S35" s="42"/>
      <c r="T35" s="33"/>
      <c r="U35" s="34"/>
    </row>
    <row r="36" spans="1:21" x14ac:dyDescent="0.25">
      <c r="A36" s="29" t="s">
        <v>85</v>
      </c>
      <c r="B36" s="20" t="s">
        <v>50</v>
      </c>
      <c r="C36" s="37" t="s">
        <v>86</v>
      </c>
      <c r="D36" s="21">
        <v>215.036</v>
      </c>
      <c r="E36" s="21" t="s">
        <v>15</v>
      </c>
      <c r="F36" s="21">
        <v>654888.95999999996</v>
      </c>
      <c r="G36" s="21">
        <v>2113883.9309999999</v>
      </c>
      <c r="H36" s="21">
        <v>788.42499999999995</v>
      </c>
      <c r="I36" s="20" t="s">
        <v>21</v>
      </c>
      <c r="J36" s="20" t="s">
        <v>146</v>
      </c>
      <c r="K36" s="47" t="s">
        <v>150</v>
      </c>
      <c r="L36" s="30"/>
      <c r="M36" s="31"/>
      <c r="N36" s="31"/>
      <c r="O36" s="32"/>
      <c r="P36" s="31"/>
      <c r="Q36" s="31"/>
      <c r="R36" s="31"/>
      <c r="S36" s="42"/>
      <c r="T36" s="33"/>
      <c r="U36" s="34"/>
    </row>
    <row r="37" spans="1:21" x14ac:dyDescent="0.25">
      <c r="A37" s="29" t="s">
        <v>158</v>
      </c>
      <c r="B37" s="20" t="s">
        <v>50</v>
      </c>
      <c r="C37" s="37">
        <v>10657.227999999999</v>
      </c>
      <c r="D37" s="21">
        <v>42</v>
      </c>
      <c r="E37" s="21" t="s">
        <v>18</v>
      </c>
      <c r="F37" s="21">
        <v>652856.67700000003</v>
      </c>
      <c r="G37" s="21">
        <v>2113940.9959999998</v>
      </c>
      <c r="H37" s="21">
        <v>0</v>
      </c>
      <c r="I37" s="20" t="s">
        <v>16</v>
      </c>
      <c r="J37" s="20" t="s">
        <v>173</v>
      </c>
      <c r="K37" s="47" t="s">
        <v>174</v>
      </c>
      <c r="L37" s="30" t="str">
        <f>A37</f>
        <v>IPS12</v>
      </c>
      <c r="M37" s="31" t="e">
        <f>F37*#REF!</f>
        <v>#REF!</v>
      </c>
      <c r="N37" s="31" t="e">
        <f>G37*#REF!</f>
        <v>#REF!</v>
      </c>
      <c r="O37" s="32" t="e">
        <f>H37*#REF!</f>
        <v>#REF!</v>
      </c>
      <c r="P37" s="31" t="e">
        <f>$F37*#REF!</f>
        <v>#REF!</v>
      </c>
      <c r="Q37" s="31" t="e">
        <f>$G37*#REF!</f>
        <v>#REF!</v>
      </c>
      <c r="R37" s="31" t="e">
        <f>H37*#REF!</f>
        <v>#REF!</v>
      </c>
      <c r="S37" s="42">
        <v>1</v>
      </c>
      <c r="T37" s="33"/>
      <c r="U37" s="34"/>
    </row>
    <row r="38" spans="1:21" x14ac:dyDescent="0.25">
      <c r="A38" s="29" t="s">
        <v>129</v>
      </c>
      <c r="B38" s="20" t="s">
        <v>50</v>
      </c>
      <c r="C38" s="37">
        <v>10660.82</v>
      </c>
      <c r="D38" s="21">
        <v>24.945</v>
      </c>
      <c r="E38" s="21" t="s">
        <v>18</v>
      </c>
      <c r="F38" s="21">
        <v>652855.74</v>
      </c>
      <c r="G38" s="21">
        <v>2113958.4</v>
      </c>
      <c r="H38" s="21">
        <v>813.4</v>
      </c>
      <c r="I38" s="20" t="s">
        <v>16</v>
      </c>
      <c r="J38" s="20" t="s">
        <v>173</v>
      </c>
      <c r="K38" s="47" t="s">
        <v>172</v>
      </c>
      <c r="L38" s="30" t="str">
        <f>A27</f>
        <v>MN34</v>
      </c>
      <c r="M38" s="31" t="e">
        <f>F27*#REF!</f>
        <v>#REF!</v>
      </c>
      <c r="N38" s="31" t="e">
        <f>G27*#REF!</f>
        <v>#REF!</v>
      </c>
      <c r="O38" s="32" t="e">
        <f>H27*#REF!</f>
        <v>#REF!</v>
      </c>
      <c r="P38" s="31" t="e">
        <f>$F27*#REF!</f>
        <v>#REF!</v>
      </c>
      <c r="Q38" s="31" t="e">
        <f>$G27*#REF!</f>
        <v>#REF!</v>
      </c>
      <c r="R38" s="31" t="e">
        <f>H27*#REF!</f>
        <v>#REF!</v>
      </c>
      <c r="S38" s="50">
        <v>1</v>
      </c>
      <c r="T38" s="35"/>
      <c r="U38" s="36"/>
    </row>
    <row r="39" spans="1:21" x14ac:dyDescent="0.25">
      <c r="A39" s="29" t="s">
        <v>159</v>
      </c>
      <c r="B39" s="20" t="s">
        <v>50</v>
      </c>
      <c r="C39" s="37">
        <v>10672.522999999999</v>
      </c>
      <c r="D39" s="21">
        <v>30</v>
      </c>
      <c r="E39" s="21" t="s">
        <v>15</v>
      </c>
      <c r="F39" s="21">
        <v>652852.85699999996</v>
      </c>
      <c r="G39" s="21">
        <v>2114014.5040000002</v>
      </c>
      <c r="H39" s="21">
        <v>0</v>
      </c>
      <c r="I39" s="20" t="s">
        <v>16</v>
      </c>
      <c r="J39" s="20" t="s">
        <v>173</v>
      </c>
      <c r="K39" s="47" t="s">
        <v>172</v>
      </c>
      <c r="L39" s="30" t="str">
        <f>A39</f>
        <v>IPS13</v>
      </c>
      <c r="M39" s="31" t="e">
        <f>F39*#REF!</f>
        <v>#REF!</v>
      </c>
      <c r="N39" s="31" t="e">
        <f>G39*#REF!</f>
        <v>#REF!</v>
      </c>
      <c r="O39" s="32" t="e">
        <f>H39*#REF!</f>
        <v>#REF!</v>
      </c>
      <c r="P39" s="31" t="e">
        <f>$F39*#REF!</f>
        <v>#REF!</v>
      </c>
      <c r="Q39" s="31" t="e">
        <f>$G39*#REF!</f>
        <v>#REF!</v>
      </c>
      <c r="R39" s="31" t="e">
        <f>H39*#REF!</f>
        <v>#REF!</v>
      </c>
      <c r="S39" s="42">
        <v>1</v>
      </c>
      <c r="T39" s="33"/>
      <c r="U39" s="34"/>
    </row>
    <row r="40" spans="1:21" x14ac:dyDescent="0.25">
      <c r="A40" s="29" t="s">
        <v>160</v>
      </c>
      <c r="B40" s="20" t="s">
        <v>50</v>
      </c>
      <c r="C40" s="37">
        <v>10766.5</v>
      </c>
      <c r="D40" s="21">
        <v>30</v>
      </c>
      <c r="E40" s="21" t="s">
        <v>15</v>
      </c>
      <c r="F40" s="21">
        <v>652943.64500000002</v>
      </c>
      <c r="G40" s="21">
        <v>2114038.7760000001</v>
      </c>
      <c r="H40" s="21">
        <v>0</v>
      </c>
      <c r="I40" s="20" t="s">
        <v>16</v>
      </c>
      <c r="J40" s="20" t="s">
        <v>173</v>
      </c>
      <c r="K40" s="47" t="s">
        <v>172</v>
      </c>
      <c r="L40" s="30" t="str">
        <f>A40</f>
        <v>IPS14</v>
      </c>
      <c r="M40" s="31" t="e">
        <f>F40*#REF!</f>
        <v>#REF!</v>
      </c>
      <c r="N40" s="31" t="e">
        <f>G40*#REF!</f>
        <v>#REF!</v>
      </c>
      <c r="O40" s="32" t="e">
        <f>H40*#REF!</f>
        <v>#REF!</v>
      </c>
      <c r="P40" s="31" t="e">
        <f>$F40*#REF!</f>
        <v>#REF!</v>
      </c>
      <c r="Q40" s="31" t="e">
        <f>$G40*#REF!</f>
        <v>#REF!</v>
      </c>
      <c r="R40" s="31" t="e">
        <f>H40*#REF!</f>
        <v>#REF!</v>
      </c>
      <c r="S40" s="42">
        <v>1</v>
      </c>
      <c r="T40" s="33"/>
      <c r="U40" s="34"/>
    </row>
    <row r="41" spans="1:21" x14ac:dyDescent="0.25">
      <c r="A41" s="29" t="s">
        <v>128</v>
      </c>
      <c r="B41" s="20" t="s">
        <v>50</v>
      </c>
      <c r="C41" s="37">
        <v>10800.78</v>
      </c>
      <c r="D41" s="21">
        <v>46.070999999999998</v>
      </c>
      <c r="E41" s="21" t="s">
        <v>18</v>
      </c>
      <c r="F41" s="21">
        <v>652995.68999999994</v>
      </c>
      <c r="G41" s="21">
        <v>2113973.64</v>
      </c>
      <c r="H41" s="21">
        <v>820.71</v>
      </c>
      <c r="I41" s="20" t="s">
        <v>16</v>
      </c>
      <c r="J41" s="20" t="s">
        <v>173</v>
      </c>
      <c r="K41" s="47" t="s">
        <v>174</v>
      </c>
      <c r="L41" s="30" t="str">
        <f>A41</f>
        <v>555RW7</v>
      </c>
      <c r="M41" s="31" t="e">
        <f>F41*#REF!</f>
        <v>#REF!</v>
      </c>
      <c r="N41" s="31" t="e">
        <f>G41*#REF!</f>
        <v>#REF!</v>
      </c>
      <c r="O41" s="32" t="e">
        <f>H41*#REF!</f>
        <v>#REF!</v>
      </c>
      <c r="P41" s="31" t="e">
        <f>$F41*#REF!</f>
        <v>#REF!</v>
      </c>
      <c r="Q41" s="31" t="e">
        <f>$G41*#REF!</f>
        <v>#REF!</v>
      </c>
      <c r="R41" s="31" t="e">
        <f>H41*#REF!</f>
        <v>#REF!</v>
      </c>
      <c r="S41" s="50">
        <v>1</v>
      </c>
      <c r="T41" s="33"/>
      <c r="U41" s="34"/>
    </row>
    <row r="42" spans="1:21" x14ac:dyDescent="0.25">
      <c r="A42" s="29" t="s">
        <v>127</v>
      </c>
      <c r="B42" s="20" t="s">
        <v>50</v>
      </c>
      <c r="C42" s="37">
        <v>10841.91</v>
      </c>
      <c r="D42" s="21">
        <v>80.069000000000003</v>
      </c>
      <c r="E42" s="21" t="s">
        <v>18</v>
      </c>
      <c r="F42" s="21">
        <v>653042.25</v>
      </c>
      <c r="G42" s="21">
        <v>2113949.7400000002</v>
      </c>
      <c r="H42" s="21">
        <v>826.45</v>
      </c>
      <c r="I42" s="20" t="s">
        <v>16</v>
      </c>
      <c r="J42" s="20" t="s">
        <v>173</v>
      </c>
      <c r="K42" s="47" t="s">
        <v>175</v>
      </c>
      <c r="L42" s="30" t="str">
        <f>A25</f>
        <v>MN14</v>
      </c>
      <c r="M42" s="31" t="e">
        <f>F25*#REF!</f>
        <v>#REF!</v>
      </c>
      <c r="N42" s="31" t="e">
        <f>G25*#REF!</f>
        <v>#REF!</v>
      </c>
      <c r="O42" s="32" t="e">
        <f>H25*#REF!</f>
        <v>#REF!</v>
      </c>
      <c r="P42" s="31" t="e">
        <f>$F25*#REF!</f>
        <v>#REF!</v>
      </c>
      <c r="Q42" s="31" t="e">
        <f>$G25*#REF!</f>
        <v>#REF!</v>
      </c>
      <c r="R42" s="31" t="e">
        <f>H25*#REF!</f>
        <v>#REF!</v>
      </c>
      <c r="S42" s="42">
        <v>1</v>
      </c>
      <c r="T42" s="33"/>
      <c r="U42" s="34"/>
    </row>
    <row r="43" spans="1:21" x14ac:dyDescent="0.25">
      <c r="A43" s="29" t="s">
        <v>161</v>
      </c>
      <c r="B43" s="20" t="s">
        <v>50</v>
      </c>
      <c r="C43" s="37">
        <v>10892.643</v>
      </c>
      <c r="D43" s="21">
        <v>30</v>
      </c>
      <c r="E43" s="21" t="s">
        <v>15</v>
      </c>
      <c r="F43" s="21">
        <v>653068.39899999998</v>
      </c>
      <c r="G43" s="21">
        <v>2114067.7919999999</v>
      </c>
      <c r="H43" s="21">
        <v>0</v>
      </c>
      <c r="I43" s="20" t="s">
        <v>170</v>
      </c>
      <c r="J43" s="20" t="s">
        <v>173</v>
      </c>
      <c r="K43" s="23" t="s">
        <v>176</v>
      </c>
      <c r="L43" s="30" t="str">
        <f>A43</f>
        <v>IPS15</v>
      </c>
      <c r="M43" s="31" t="e">
        <f>F43*#REF!</f>
        <v>#REF!</v>
      </c>
      <c r="N43" s="31" t="e">
        <f>G43*#REF!</f>
        <v>#REF!</v>
      </c>
      <c r="O43" s="32" t="e">
        <f>H43*#REF!</f>
        <v>#REF!</v>
      </c>
      <c r="P43" s="31" t="e">
        <f>$F43*#REF!</f>
        <v>#REF!</v>
      </c>
      <c r="Q43" s="31" t="e">
        <f>$G43*#REF!</f>
        <v>#REF!</v>
      </c>
      <c r="R43" s="31" t="e">
        <f>H43*#REF!</f>
        <v>#REF!</v>
      </c>
      <c r="S43" s="42"/>
      <c r="T43" s="35"/>
      <c r="U43" s="36"/>
    </row>
    <row r="44" spans="1:21" x14ac:dyDescent="0.25">
      <c r="A44" s="29" t="s">
        <v>126</v>
      </c>
      <c r="B44" s="20" t="s">
        <v>50</v>
      </c>
      <c r="C44" s="37">
        <v>10928.05</v>
      </c>
      <c r="D44" s="21">
        <v>40.002000000000002</v>
      </c>
      <c r="E44" s="21" t="s">
        <v>18</v>
      </c>
      <c r="F44" s="21">
        <v>653114.88</v>
      </c>
      <c r="G44" s="21">
        <v>2114004.77</v>
      </c>
      <c r="H44" s="21">
        <v>825.46</v>
      </c>
      <c r="I44" s="20" t="s">
        <v>16</v>
      </c>
      <c r="J44" s="20" t="s">
        <v>173</v>
      </c>
      <c r="K44" s="47" t="s">
        <v>172</v>
      </c>
      <c r="L44" s="30" t="str">
        <f>A44</f>
        <v>555RW4</v>
      </c>
      <c r="M44" s="31" t="e">
        <f>F44*#REF!</f>
        <v>#REF!</v>
      </c>
      <c r="N44" s="31" t="e">
        <f>G44*#REF!</f>
        <v>#REF!</v>
      </c>
      <c r="O44" s="32" t="e">
        <f>H44*#REF!</f>
        <v>#REF!</v>
      </c>
      <c r="P44" s="31" t="e">
        <f>$F44*#REF!</f>
        <v>#REF!</v>
      </c>
      <c r="Q44" s="31" t="e">
        <f>$G44*#REF!</f>
        <v>#REF!</v>
      </c>
      <c r="R44" s="31" t="e">
        <f>H44*#REF!</f>
        <v>#REF!</v>
      </c>
      <c r="S44" s="50">
        <v>1</v>
      </c>
      <c r="T44" s="33"/>
      <c r="U44" s="34"/>
    </row>
    <row r="45" spans="1:21" x14ac:dyDescent="0.25">
      <c r="A45" s="29" t="s">
        <v>29</v>
      </c>
      <c r="B45" s="20" t="s">
        <v>50</v>
      </c>
      <c r="C45" s="37">
        <v>10928.108</v>
      </c>
      <c r="D45" s="21">
        <v>40</v>
      </c>
      <c r="E45" s="21" t="s">
        <v>18</v>
      </c>
      <c r="F45" s="21">
        <v>653114.93400000001</v>
      </c>
      <c r="G45" s="21">
        <v>2114004.7799999998</v>
      </c>
      <c r="H45" s="21">
        <v>0</v>
      </c>
      <c r="I45" s="20" t="s">
        <v>16</v>
      </c>
      <c r="J45" s="20" t="s">
        <v>173</v>
      </c>
      <c r="K45" s="47" t="s">
        <v>172</v>
      </c>
      <c r="L45" s="30" t="e">
        <f>#REF!</f>
        <v>#REF!</v>
      </c>
      <c r="M45" s="31" t="e">
        <f>#REF!*#REF!</f>
        <v>#REF!</v>
      </c>
      <c r="N45" s="31" t="e">
        <f>#REF!*#REF!</f>
        <v>#REF!</v>
      </c>
      <c r="O45" s="32" t="e">
        <f>#REF!*#REF!</f>
        <v>#REF!</v>
      </c>
      <c r="P45" s="31" t="e">
        <f>#REF!*#REF!</f>
        <v>#REF!</v>
      </c>
      <c r="Q45" s="31" t="e">
        <f>#REF!*#REF!</f>
        <v>#REF!</v>
      </c>
      <c r="R45" s="31" t="e">
        <f>#REF!*#REF!</f>
        <v>#REF!</v>
      </c>
      <c r="S45" s="42">
        <v>1</v>
      </c>
      <c r="T45" s="33"/>
      <c r="U45" s="34"/>
    </row>
    <row r="46" spans="1:21" x14ac:dyDescent="0.25">
      <c r="A46" s="29" t="s">
        <v>30</v>
      </c>
      <c r="B46" s="20" t="s">
        <v>50</v>
      </c>
      <c r="C46" s="37">
        <v>11137.411</v>
      </c>
      <c r="D46" s="21">
        <v>40</v>
      </c>
      <c r="E46" s="21" t="s">
        <v>18</v>
      </c>
      <c r="F46" s="21">
        <v>653311.299</v>
      </c>
      <c r="G46" s="21">
        <v>2114003.2220000001</v>
      </c>
      <c r="H46" s="21">
        <v>821.68</v>
      </c>
      <c r="I46" s="20" t="s">
        <v>16</v>
      </c>
      <c r="J46" s="20" t="s">
        <v>173</v>
      </c>
      <c r="K46" s="47" t="s">
        <v>172</v>
      </c>
      <c r="L46" s="30" t="str">
        <f>A46</f>
        <v>IPS3</v>
      </c>
      <c r="M46" s="31" t="e">
        <f>F46*#REF!</f>
        <v>#REF!</v>
      </c>
      <c r="N46" s="31" t="e">
        <f>G46*#REF!</f>
        <v>#REF!</v>
      </c>
      <c r="O46" s="32" t="e">
        <f>H46*#REF!</f>
        <v>#REF!</v>
      </c>
      <c r="P46" s="31" t="e">
        <f>$F46*#REF!</f>
        <v>#REF!</v>
      </c>
      <c r="Q46" s="31" t="e">
        <f>$G46*#REF!</f>
        <v>#REF!</v>
      </c>
      <c r="R46" s="31" t="e">
        <f>H46*#REF!</f>
        <v>#REF!</v>
      </c>
      <c r="S46" s="42">
        <v>1</v>
      </c>
      <c r="T46" s="35"/>
      <c r="U46" s="36"/>
    </row>
    <row r="47" spans="1:21" x14ac:dyDescent="0.25">
      <c r="A47" s="29" t="s">
        <v>31</v>
      </c>
      <c r="B47" s="20" t="s">
        <v>50</v>
      </c>
      <c r="C47" s="37">
        <v>11159.075999999999</v>
      </c>
      <c r="D47" s="21">
        <v>40</v>
      </c>
      <c r="E47" s="21" t="s">
        <v>18</v>
      </c>
      <c r="F47" s="21">
        <v>653331.38800000004</v>
      </c>
      <c r="G47" s="21">
        <v>2113999.6519999998</v>
      </c>
      <c r="H47" s="21">
        <v>0</v>
      </c>
      <c r="I47" s="20" t="s">
        <v>16</v>
      </c>
      <c r="J47" s="20" t="s">
        <v>173</v>
      </c>
      <c r="K47" s="47" t="s">
        <v>172</v>
      </c>
      <c r="L47" s="30" t="str">
        <f>A47</f>
        <v>IPS4</v>
      </c>
      <c r="M47" s="31" t="e">
        <f>F47*#REF!</f>
        <v>#REF!</v>
      </c>
      <c r="N47" s="31" t="e">
        <f>G47*#REF!</f>
        <v>#REF!</v>
      </c>
      <c r="O47" s="32" t="e">
        <f>H47*#REF!</f>
        <v>#REF!</v>
      </c>
      <c r="P47" s="31" t="e">
        <f>$F47*#REF!</f>
        <v>#REF!</v>
      </c>
      <c r="Q47" s="31" t="e">
        <f>$G47*#REF!</f>
        <v>#REF!</v>
      </c>
      <c r="R47" s="31" t="e">
        <f>H47*#REF!</f>
        <v>#REF!</v>
      </c>
      <c r="S47" s="50">
        <v>1</v>
      </c>
      <c r="T47" s="33"/>
      <c r="U47" s="34"/>
    </row>
    <row r="48" spans="1:21" x14ac:dyDescent="0.25">
      <c r="A48" s="29" t="s">
        <v>162</v>
      </c>
      <c r="B48" s="20" t="s">
        <v>50</v>
      </c>
      <c r="C48" s="37">
        <v>11370.599</v>
      </c>
      <c r="D48" s="21">
        <v>30</v>
      </c>
      <c r="E48" s="21" t="s">
        <v>15</v>
      </c>
      <c r="F48" s="21">
        <v>653552.37</v>
      </c>
      <c r="G48" s="21">
        <v>2114028.091</v>
      </c>
      <c r="H48" s="21">
        <v>0</v>
      </c>
      <c r="I48" s="20" t="s">
        <v>16</v>
      </c>
      <c r="J48" s="20" t="s">
        <v>173</v>
      </c>
      <c r="K48" s="47" t="s">
        <v>172</v>
      </c>
      <c r="L48" s="30" t="str">
        <f>A48</f>
        <v>IPS16</v>
      </c>
      <c r="M48" s="31" t="e">
        <f>F48*#REF!</f>
        <v>#REF!</v>
      </c>
      <c r="N48" s="31" t="e">
        <f>G48*#REF!</f>
        <v>#REF!</v>
      </c>
      <c r="O48" s="32" t="e">
        <f>H48*#REF!</f>
        <v>#REF!</v>
      </c>
      <c r="P48" s="31" t="e">
        <f>$F48*#REF!</f>
        <v>#REF!</v>
      </c>
      <c r="Q48" s="31" t="e">
        <f>$G48*#REF!</f>
        <v>#REF!</v>
      </c>
      <c r="R48" s="31" t="e">
        <f>H48*#REF!</f>
        <v>#REF!</v>
      </c>
      <c r="S48" s="42">
        <v>1</v>
      </c>
      <c r="T48" s="33"/>
      <c r="U48" s="34"/>
    </row>
    <row r="49" spans="1:21" x14ac:dyDescent="0.25">
      <c r="A49" s="29" t="s">
        <v>32</v>
      </c>
      <c r="B49" s="20" t="s">
        <v>50</v>
      </c>
      <c r="C49" s="37">
        <v>11370.599</v>
      </c>
      <c r="D49" s="21">
        <v>40</v>
      </c>
      <c r="E49" s="21" t="s">
        <v>18</v>
      </c>
      <c r="F49" s="21">
        <v>653539.04</v>
      </c>
      <c r="G49" s="21">
        <v>2113959.372</v>
      </c>
      <c r="H49" s="21">
        <v>0</v>
      </c>
      <c r="I49" s="20" t="s">
        <v>16</v>
      </c>
      <c r="J49" s="20" t="s">
        <v>173</v>
      </c>
      <c r="K49" s="47" t="s">
        <v>172</v>
      </c>
      <c r="L49" s="30" t="str">
        <f>A49</f>
        <v>IPS5</v>
      </c>
      <c r="M49" s="31" t="e">
        <f>F49*#REF!</f>
        <v>#REF!</v>
      </c>
      <c r="N49" s="31" t="e">
        <f>G49*#REF!</f>
        <v>#REF!</v>
      </c>
      <c r="O49" s="32" t="e">
        <f>H49*#REF!</f>
        <v>#REF!</v>
      </c>
      <c r="P49" s="31" t="e">
        <f>$F49*#REF!</f>
        <v>#REF!</v>
      </c>
      <c r="Q49" s="31" t="e">
        <f>$G49*#REF!</f>
        <v>#REF!</v>
      </c>
      <c r="R49" s="31" t="e">
        <f>H49*#REF!</f>
        <v>#REF!</v>
      </c>
      <c r="S49" s="42">
        <v>1</v>
      </c>
      <c r="T49" s="33"/>
      <c r="U49" s="34"/>
    </row>
    <row r="50" spans="1:21" x14ac:dyDescent="0.25">
      <c r="A50" s="29" t="s">
        <v>33</v>
      </c>
      <c r="B50" s="20" t="s">
        <v>50</v>
      </c>
      <c r="C50" s="37">
        <v>11380.611999999999</v>
      </c>
      <c r="D50" s="21">
        <v>40</v>
      </c>
      <c r="E50" s="21" t="s">
        <v>18</v>
      </c>
      <c r="F50" s="21">
        <v>653548.777</v>
      </c>
      <c r="G50" s="21">
        <v>2113957.4709999999</v>
      </c>
      <c r="H50" s="21">
        <v>817.28</v>
      </c>
      <c r="I50" s="20" t="s">
        <v>16</v>
      </c>
      <c r="J50" s="20" t="s">
        <v>173</v>
      </c>
      <c r="K50" s="47" t="s">
        <v>172</v>
      </c>
      <c r="L50" s="30" t="str">
        <f>A26</f>
        <v>MN33</v>
      </c>
      <c r="M50" s="31" t="e">
        <f>F26*#REF!</f>
        <v>#REF!</v>
      </c>
      <c r="N50" s="31" t="e">
        <f>G26*#REF!</f>
        <v>#REF!</v>
      </c>
      <c r="O50" s="32" t="e">
        <f>H26*#REF!</f>
        <v>#REF!</v>
      </c>
      <c r="P50" s="31" t="e">
        <f>$F26*#REF!</f>
        <v>#REF!</v>
      </c>
      <c r="Q50" s="31" t="e">
        <f>$G26*#REF!</f>
        <v>#REF!</v>
      </c>
      <c r="R50" s="31" t="e">
        <f>H26*#REF!</f>
        <v>#REF!</v>
      </c>
      <c r="S50" s="50">
        <v>1</v>
      </c>
      <c r="T50" s="33"/>
      <c r="U50" s="34"/>
    </row>
    <row r="51" spans="1:21" x14ac:dyDescent="0.25">
      <c r="A51" s="29" t="s">
        <v>34</v>
      </c>
      <c r="B51" s="20" t="s">
        <v>50</v>
      </c>
      <c r="C51" s="37">
        <v>11541.351000000001</v>
      </c>
      <c r="D51" s="21">
        <v>40</v>
      </c>
      <c r="E51" s="21" t="s">
        <v>18</v>
      </c>
      <c r="F51" s="21">
        <v>653704.44400000002</v>
      </c>
      <c r="G51" s="21">
        <v>2113923.8840000001</v>
      </c>
      <c r="H51" s="21">
        <v>0</v>
      </c>
      <c r="I51" s="20" t="s">
        <v>16</v>
      </c>
      <c r="J51" s="20" t="s">
        <v>173</v>
      </c>
      <c r="K51" s="47" t="s">
        <v>172</v>
      </c>
      <c r="L51" s="30" t="str">
        <f>A51</f>
        <v>IPS7</v>
      </c>
      <c r="M51" s="31" t="e">
        <f>F51*#REF!</f>
        <v>#REF!</v>
      </c>
      <c r="N51" s="31" t="e">
        <f>G51*#REF!</f>
        <v>#REF!</v>
      </c>
      <c r="O51" s="32" t="e">
        <f>H51*#REF!</f>
        <v>#REF!</v>
      </c>
      <c r="P51" s="31" t="e">
        <f>$F51*#REF!</f>
        <v>#REF!</v>
      </c>
      <c r="Q51" s="31" t="e">
        <f>$G51*#REF!</f>
        <v>#REF!</v>
      </c>
      <c r="R51" s="31" t="e">
        <f>H51*#REF!</f>
        <v>#REF!</v>
      </c>
      <c r="S51" s="42">
        <v>1</v>
      </c>
      <c r="T51" s="35"/>
      <c r="U51" s="36"/>
    </row>
    <row r="52" spans="1:21" x14ac:dyDescent="0.25">
      <c r="A52" s="29" t="s">
        <v>163</v>
      </c>
      <c r="B52" s="20" t="s">
        <v>50</v>
      </c>
      <c r="C52" s="37">
        <v>11541.353999999999</v>
      </c>
      <c r="D52" s="21">
        <v>30</v>
      </c>
      <c r="E52" s="21" t="s">
        <v>15</v>
      </c>
      <c r="F52" s="21">
        <v>653720.46799999999</v>
      </c>
      <c r="G52" s="21">
        <v>2113992.0260000001</v>
      </c>
      <c r="H52" s="21">
        <v>0</v>
      </c>
      <c r="I52" s="20" t="s">
        <v>16</v>
      </c>
      <c r="J52" s="20" t="s">
        <v>173</v>
      </c>
      <c r="K52" s="47" t="s">
        <v>172</v>
      </c>
      <c r="L52" s="30" t="str">
        <f>A52</f>
        <v>IPS17</v>
      </c>
      <c r="M52" s="31" t="e">
        <f>F52*#REF!</f>
        <v>#REF!</v>
      </c>
      <c r="N52" s="31" t="e">
        <f>G52*#REF!</f>
        <v>#REF!</v>
      </c>
      <c r="O52" s="32" t="e">
        <f>H52*#REF!</f>
        <v>#REF!</v>
      </c>
      <c r="P52" s="31" t="e">
        <f>$F52*#REF!</f>
        <v>#REF!</v>
      </c>
      <c r="Q52" s="31" t="e">
        <f>$G52*#REF!</f>
        <v>#REF!</v>
      </c>
      <c r="R52" s="31" t="e">
        <f>H52*#REF!</f>
        <v>#REF!</v>
      </c>
      <c r="S52" s="42">
        <v>1</v>
      </c>
      <c r="T52" s="33"/>
      <c r="U52" s="34"/>
    </row>
    <row r="53" spans="1:21" x14ac:dyDescent="0.25">
      <c r="A53" s="29" t="s">
        <v>35</v>
      </c>
      <c r="B53" s="20" t="s">
        <v>50</v>
      </c>
      <c r="C53" s="37">
        <v>11640.147999999999</v>
      </c>
      <c r="D53" s="21">
        <v>40</v>
      </c>
      <c r="E53" s="21" t="s">
        <v>18</v>
      </c>
      <c r="F53" s="21">
        <v>653800.61800000002</v>
      </c>
      <c r="G53" s="21">
        <v>2113901.2719999999</v>
      </c>
      <c r="H53" s="21">
        <v>0</v>
      </c>
      <c r="I53" s="20" t="s">
        <v>16</v>
      </c>
      <c r="J53" s="20" t="s">
        <v>173</v>
      </c>
      <c r="K53" s="47" t="s">
        <v>172</v>
      </c>
      <c r="L53" s="30" t="str">
        <f>A53</f>
        <v>IPS8</v>
      </c>
      <c r="M53" s="31" t="e">
        <f>F53*#REF!</f>
        <v>#REF!</v>
      </c>
      <c r="N53" s="31" t="e">
        <f>G53*#REF!</f>
        <v>#REF!</v>
      </c>
      <c r="O53" s="32" t="e">
        <f>H53*#REF!</f>
        <v>#REF!</v>
      </c>
      <c r="P53" s="31" t="e">
        <f>$F53*#REF!</f>
        <v>#REF!</v>
      </c>
      <c r="Q53" s="31" t="e">
        <f>$G53*#REF!</f>
        <v>#REF!</v>
      </c>
      <c r="R53" s="31" t="e">
        <f>H53*#REF!</f>
        <v>#REF!</v>
      </c>
      <c r="S53" s="50">
        <v>1</v>
      </c>
      <c r="T53" s="33"/>
      <c r="U53" s="34"/>
    </row>
    <row r="54" spans="1:21" x14ac:dyDescent="0.25">
      <c r="A54" s="29" t="s">
        <v>36</v>
      </c>
      <c r="B54" s="20" t="s">
        <v>50</v>
      </c>
      <c r="C54" s="37">
        <v>11680.645</v>
      </c>
      <c r="D54" s="21">
        <v>40</v>
      </c>
      <c r="E54" s="21" t="s">
        <v>18</v>
      </c>
      <c r="F54" s="21">
        <v>653840.04</v>
      </c>
      <c r="G54" s="21">
        <v>2113892.003</v>
      </c>
      <c r="H54" s="21">
        <v>0</v>
      </c>
      <c r="I54" s="20" t="s">
        <v>16</v>
      </c>
      <c r="J54" s="20" t="s">
        <v>173</v>
      </c>
      <c r="K54" s="47" t="s">
        <v>172</v>
      </c>
      <c r="L54" s="30" t="str">
        <f>A54</f>
        <v>IPS9</v>
      </c>
      <c r="M54" s="31" t="e">
        <f>F54*#REF!</f>
        <v>#REF!</v>
      </c>
      <c r="N54" s="31" t="e">
        <f>G54*#REF!</f>
        <v>#REF!</v>
      </c>
      <c r="O54" s="32" t="e">
        <f>H54*#REF!</f>
        <v>#REF!</v>
      </c>
      <c r="P54" s="31" t="e">
        <f>$F54*#REF!</f>
        <v>#REF!</v>
      </c>
      <c r="Q54" s="31" t="e">
        <f>$G54*#REF!</f>
        <v>#REF!</v>
      </c>
      <c r="R54" s="31" t="e">
        <f>H54*#REF!</f>
        <v>#REF!</v>
      </c>
      <c r="S54" s="42">
        <v>1</v>
      </c>
      <c r="T54" s="33"/>
      <c r="U54" s="34"/>
    </row>
    <row r="55" spans="1:21" x14ac:dyDescent="0.25">
      <c r="A55" s="29" t="s">
        <v>44</v>
      </c>
      <c r="B55" s="20" t="s">
        <v>50</v>
      </c>
      <c r="C55" s="37">
        <v>11705</v>
      </c>
      <c r="D55" s="21">
        <v>30</v>
      </c>
      <c r="E55" s="21" t="s">
        <v>18</v>
      </c>
      <c r="F55" s="21">
        <v>653866.03799999994</v>
      </c>
      <c r="G55" s="21">
        <v>2113896.1630000002</v>
      </c>
      <c r="H55" s="21">
        <v>0</v>
      </c>
      <c r="I55" s="20" t="s">
        <v>16</v>
      </c>
      <c r="J55" s="20" t="s">
        <v>173</v>
      </c>
      <c r="K55" s="47" t="s">
        <v>172</v>
      </c>
      <c r="L55" s="30" t="str">
        <f>A55</f>
        <v>IPS11</v>
      </c>
      <c r="M55" s="31" t="e">
        <f>F55*#REF!</f>
        <v>#REF!</v>
      </c>
      <c r="N55" s="31" t="e">
        <f>G55*#REF!</f>
        <v>#REF!</v>
      </c>
      <c r="O55" s="32" t="e">
        <f>H55*#REF!</f>
        <v>#REF!</v>
      </c>
      <c r="P55" s="31" t="e">
        <f>$F55*#REF!</f>
        <v>#REF!</v>
      </c>
      <c r="Q55" s="31" t="e">
        <f>$G55*#REF!</f>
        <v>#REF!</v>
      </c>
      <c r="R55" s="31" t="e">
        <f>H55*#REF!</f>
        <v>#REF!</v>
      </c>
      <c r="S55" s="42">
        <v>1</v>
      </c>
      <c r="T55" s="35"/>
      <c r="U55" s="36"/>
    </row>
    <row r="56" spans="1:21" x14ac:dyDescent="0.25">
      <c r="A56" s="29" t="s">
        <v>125</v>
      </c>
      <c r="B56" s="20" t="s">
        <v>50</v>
      </c>
      <c r="C56" s="37">
        <v>11705.06</v>
      </c>
      <c r="D56" s="21">
        <v>40.003999999999998</v>
      </c>
      <c r="E56" s="21" t="s">
        <v>18</v>
      </c>
      <c r="F56" s="21">
        <v>653863.81000000006</v>
      </c>
      <c r="G56" s="21">
        <v>2113886.41</v>
      </c>
      <c r="H56" s="21">
        <v>815.91</v>
      </c>
      <c r="I56" s="20" t="s">
        <v>16</v>
      </c>
      <c r="J56" s="20" t="s">
        <v>173</v>
      </c>
      <c r="K56" s="47" t="s">
        <v>172</v>
      </c>
      <c r="L56" s="30" t="str">
        <f>A28</f>
        <v>MN09</v>
      </c>
      <c r="M56" s="31" t="e">
        <f>F28*#REF!</f>
        <v>#REF!</v>
      </c>
      <c r="N56" s="31" t="e">
        <f>G28*#REF!</f>
        <v>#REF!</v>
      </c>
      <c r="O56" s="32" t="e">
        <f>H28*#REF!</f>
        <v>#REF!</v>
      </c>
      <c r="P56" s="31" t="e">
        <f>$F28*#REF!</f>
        <v>#REF!</v>
      </c>
      <c r="Q56" s="31" t="e">
        <f>$G28*#REF!</f>
        <v>#REF!</v>
      </c>
      <c r="R56" s="31" t="e">
        <f>H28*#REF!</f>
        <v>#REF!</v>
      </c>
      <c r="S56" s="50">
        <v>1</v>
      </c>
      <c r="T56" s="33"/>
      <c r="U56" s="34"/>
    </row>
    <row r="57" spans="1:21" x14ac:dyDescent="0.25">
      <c r="A57" s="29" t="s">
        <v>37</v>
      </c>
      <c r="B57" s="20" t="s">
        <v>50</v>
      </c>
      <c r="C57" s="37">
        <v>11750</v>
      </c>
      <c r="D57" s="21">
        <v>40</v>
      </c>
      <c r="E57" s="21" t="s">
        <v>18</v>
      </c>
      <c r="F57" s="21">
        <v>653907.554</v>
      </c>
      <c r="G57" s="21">
        <v>2113876.1290000002</v>
      </c>
      <c r="H57" s="21">
        <v>0</v>
      </c>
      <c r="I57" s="20" t="s">
        <v>16</v>
      </c>
      <c r="J57" s="20" t="s">
        <v>173</v>
      </c>
      <c r="K57" s="47" t="s">
        <v>172</v>
      </c>
      <c r="L57" s="30" t="str">
        <f t="shared" ref="L57:L78" si="1">A57</f>
        <v>IPS10</v>
      </c>
      <c r="M57" s="31" t="e">
        <f>F57*#REF!</f>
        <v>#REF!</v>
      </c>
      <c r="N57" s="31" t="e">
        <f>G57*#REF!</f>
        <v>#REF!</v>
      </c>
      <c r="O57" s="32" t="e">
        <f>H57*#REF!</f>
        <v>#REF!</v>
      </c>
      <c r="P57" s="31" t="e">
        <f>$F57*#REF!</f>
        <v>#REF!</v>
      </c>
      <c r="Q57" s="31" t="e">
        <f>$G57*#REF!</f>
        <v>#REF!</v>
      </c>
      <c r="R57" s="31" t="e">
        <f>H57*#REF!</f>
        <v>#REF!</v>
      </c>
      <c r="S57" s="42">
        <v>1</v>
      </c>
      <c r="T57" s="33"/>
      <c r="U57" s="34"/>
    </row>
    <row r="58" spans="1:21" x14ac:dyDescent="0.25">
      <c r="A58" s="29" t="s">
        <v>164</v>
      </c>
      <c r="B58" s="20" t="s">
        <v>50</v>
      </c>
      <c r="C58" s="37">
        <v>12233.884</v>
      </c>
      <c r="D58" s="21">
        <v>30</v>
      </c>
      <c r="E58" s="21" t="s">
        <v>15</v>
      </c>
      <c r="F58" s="21">
        <v>654394.61499999999</v>
      </c>
      <c r="G58" s="21">
        <v>2113833.5210000002</v>
      </c>
      <c r="H58" s="21">
        <v>0</v>
      </c>
      <c r="I58" s="20" t="s">
        <v>16</v>
      </c>
      <c r="J58" s="20" t="s">
        <v>173</v>
      </c>
      <c r="K58" s="47" t="s">
        <v>172</v>
      </c>
      <c r="L58" s="30" t="str">
        <f t="shared" si="1"/>
        <v>IPS19</v>
      </c>
      <c r="M58" s="31" t="e">
        <f>F58*#REF!</f>
        <v>#REF!</v>
      </c>
      <c r="N58" s="31" t="e">
        <f>G58*#REF!</f>
        <v>#REF!</v>
      </c>
      <c r="O58" s="32" t="e">
        <f>H58*#REF!</f>
        <v>#REF!</v>
      </c>
      <c r="P58" s="31" t="e">
        <f>$F58*#REF!</f>
        <v>#REF!</v>
      </c>
      <c r="Q58" s="31" t="e">
        <f>$G58*#REF!</f>
        <v>#REF!</v>
      </c>
      <c r="R58" s="31" t="e">
        <f>H58*#REF!</f>
        <v>#REF!</v>
      </c>
      <c r="S58" s="42">
        <v>1</v>
      </c>
      <c r="T58" s="33"/>
      <c r="U58" s="34"/>
    </row>
    <row r="59" spans="1:21" x14ac:dyDescent="0.25">
      <c r="A59" s="29" t="s">
        <v>165</v>
      </c>
      <c r="B59" s="20" t="s">
        <v>50</v>
      </c>
      <c r="C59" s="37">
        <v>12233.885</v>
      </c>
      <c r="D59" s="21">
        <v>30</v>
      </c>
      <c r="E59" s="21" t="s">
        <v>18</v>
      </c>
      <c r="F59" s="21">
        <v>654380.88699999999</v>
      </c>
      <c r="G59" s="21">
        <v>2113775.1120000002</v>
      </c>
      <c r="H59" s="21">
        <v>0</v>
      </c>
      <c r="I59" s="20" t="s">
        <v>16</v>
      </c>
      <c r="J59" s="20" t="s">
        <v>173</v>
      </c>
      <c r="K59" s="47" t="s">
        <v>172</v>
      </c>
      <c r="L59" s="30" t="str">
        <f t="shared" si="1"/>
        <v>IPS21</v>
      </c>
      <c r="M59" s="31" t="e">
        <f>F59*#REF!</f>
        <v>#REF!</v>
      </c>
      <c r="N59" s="31" t="e">
        <f>G59*#REF!</f>
        <v>#REF!</v>
      </c>
      <c r="O59" s="32" t="e">
        <f>H59*#REF!</f>
        <v>#REF!</v>
      </c>
      <c r="P59" s="31" t="e">
        <f>$F59*#REF!</f>
        <v>#REF!</v>
      </c>
      <c r="Q59" s="31" t="e">
        <f>$G59*#REF!</f>
        <v>#REF!</v>
      </c>
      <c r="R59" s="31" t="e">
        <f>H59*#REF!</f>
        <v>#REF!</v>
      </c>
      <c r="S59" s="50">
        <v>1</v>
      </c>
      <c r="T59" s="33"/>
      <c r="U59" s="34"/>
    </row>
    <row r="60" spans="1:21" x14ac:dyDescent="0.25">
      <c r="A60" s="29" t="s">
        <v>166</v>
      </c>
      <c r="B60" s="20" t="s">
        <v>50</v>
      </c>
      <c r="C60" s="37">
        <v>12636.152</v>
      </c>
      <c r="D60" s="21">
        <v>30</v>
      </c>
      <c r="E60" s="21" t="s">
        <v>18</v>
      </c>
      <c r="F60" s="21">
        <v>654765.38600000006</v>
      </c>
      <c r="G60" s="21">
        <v>2113666.6860000002</v>
      </c>
      <c r="H60" s="21">
        <v>0</v>
      </c>
      <c r="I60" s="20" t="s">
        <v>16</v>
      </c>
      <c r="J60" s="20" t="s">
        <v>173</v>
      </c>
      <c r="K60" s="47" t="s">
        <v>172</v>
      </c>
      <c r="L60" s="30" t="str">
        <f t="shared" si="1"/>
        <v>IPS24</v>
      </c>
      <c r="M60" s="31" t="e">
        <f>F60*#REF!</f>
        <v>#REF!</v>
      </c>
      <c r="N60" s="31" t="e">
        <f>G60*#REF!</f>
        <v>#REF!</v>
      </c>
      <c r="O60" s="32" t="e">
        <f>H60*#REF!</f>
        <v>#REF!</v>
      </c>
      <c r="P60" s="31" t="e">
        <f>$F60*#REF!</f>
        <v>#REF!</v>
      </c>
      <c r="Q60" s="31" t="e">
        <f>$G60*#REF!</f>
        <v>#REF!</v>
      </c>
      <c r="R60" s="31" t="e">
        <f>H60*#REF!</f>
        <v>#REF!</v>
      </c>
      <c r="S60" s="42">
        <v>1</v>
      </c>
      <c r="T60" s="33"/>
      <c r="U60" s="34"/>
    </row>
    <row r="61" spans="1:21" x14ac:dyDescent="0.25">
      <c r="A61" s="29" t="s">
        <v>167</v>
      </c>
      <c r="B61" s="20" t="s">
        <v>50</v>
      </c>
      <c r="C61" s="37">
        <v>12636.152</v>
      </c>
      <c r="D61" s="21">
        <v>30</v>
      </c>
      <c r="E61" s="21" t="s">
        <v>15</v>
      </c>
      <c r="F61" s="21">
        <v>654784.19799999997</v>
      </c>
      <c r="G61" s="21">
        <v>2113723.66</v>
      </c>
      <c r="H61" s="21">
        <v>0</v>
      </c>
      <c r="I61" s="20" t="s">
        <v>16</v>
      </c>
      <c r="J61" s="20" t="s">
        <v>173</v>
      </c>
      <c r="K61" s="47" t="s">
        <v>172</v>
      </c>
      <c r="L61" s="30" t="str">
        <f t="shared" si="1"/>
        <v>IPS22</v>
      </c>
      <c r="M61" s="31" t="e">
        <f>F61*#REF!</f>
        <v>#REF!</v>
      </c>
      <c r="N61" s="31" t="e">
        <f>G61*#REF!</f>
        <v>#REF!</v>
      </c>
      <c r="O61" s="32" t="e">
        <f>H61*#REF!</f>
        <v>#REF!</v>
      </c>
      <c r="P61" s="31" t="e">
        <f>$F61*#REF!</f>
        <v>#REF!</v>
      </c>
      <c r="Q61" s="31" t="e">
        <f>$G61*#REF!</f>
        <v>#REF!</v>
      </c>
      <c r="R61" s="31" t="e">
        <f>H61*#REF!</f>
        <v>#REF!</v>
      </c>
      <c r="S61" s="42">
        <v>1</v>
      </c>
      <c r="T61" s="33"/>
      <c r="U61" s="34"/>
    </row>
    <row r="62" spans="1:21" x14ac:dyDescent="0.25">
      <c r="A62" s="29" t="s">
        <v>168</v>
      </c>
      <c r="B62" s="20" t="s">
        <v>50</v>
      </c>
      <c r="C62" s="37">
        <v>12770.352000000001</v>
      </c>
      <c r="D62" s="21">
        <v>30</v>
      </c>
      <c r="E62" s="21" t="s">
        <v>18</v>
      </c>
      <c r="F62" s="21">
        <v>654892.81900000002</v>
      </c>
      <c r="G62" s="21">
        <v>2113624.6090000002</v>
      </c>
      <c r="H62" s="21">
        <v>0</v>
      </c>
      <c r="I62" s="20" t="s">
        <v>16</v>
      </c>
      <c r="J62" s="20" t="s">
        <v>173</v>
      </c>
      <c r="K62" s="47" t="s">
        <v>172</v>
      </c>
      <c r="L62" s="30" t="str">
        <f t="shared" si="1"/>
        <v>IPS23</v>
      </c>
      <c r="M62" s="31" t="e">
        <f>F62*#REF!</f>
        <v>#REF!</v>
      </c>
      <c r="N62" s="31" t="e">
        <f>G62*#REF!</f>
        <v>#REF!</v>
      </c>
      <c r="O62" s="32" t="e">
        <f>H62*#REF!</f>
        <v>#REF!</v>
      </c>
      <c r="P62" s="31" t="e">
        <f>$F62*#REF!</f>
        <v>#REF!</v>
      </c>
      <c r="Q62" s="31" t="e">
        <f>$G62*#REF!</f>
        <v>#REF!</v>
      </c>
      <c r="R62" s="31" t="e">
        <f>H62*#REF!</f>
        <v>#REF!</v>
      </c>
      <c r="S62" s="50">
        <v>1</v>
      </c>
      <c r="T62" s="33"/>
      <c r="U62" s="34"/>
    </row>
    <row r="63" spans="1:21" x14ac:dyDescent="0.25">
      <c r="A63" s="29" t="s">
        <v>169</v>
      </c>
      <c r="B63" s="20" t="s">
        <v>50</v>
      </c>
      <c r="C63" s="37">
        <v>12770.352000000001</v>
      </c>
      <c r="D63" s="21">
        <v>30</v>
      </c>
      <c r="E63" s="21" t="s">
        <v>15</v>
      </c>
      <c r="F63" s="21">
        <v>654911.63100000005</v>
      </c>
      <c r="G63" s="21">
        <v>2113681.5839999998</v>
      </c>
      <c r="H63" s="21">
        <v>0</v>
      </c>
      <c r="I63" s="20" t="s">
        <v>16</v>
      </c>
      <c r="J63" s="20" t="s">
        <v>173</v>
      </c>
      <c r="K63" s="47" t="s">
        <v>172</v>
      </c>
      <c r="L63" s="30" t="str">
        <f t="shared" si="1"/>
        <v>MSPKS1</v>
      </c>
      <c r="M63" s="31" t="e">
        <f>F63*#REF!</f>
        <v>#REF!</v>
      </c>
      <c r="N63" s="31" t="e">
        <f>G63*#REF!</f>
        <v>#REF!</v>
      </c>
      <c r="O63" s="32" t="e">
        <f>H63*#REF!</f>
        <v>#REF!</v>
      </c>
      <c r="P63" s="31" t="e">
        <f>$F63*#REF!</f>
        <v>#REF!</v>
      </c>
      <c r="Q63" s="31" t="e">
        <f>$G63*#REF!</f>
        <v>#REF!</v>
      </c>
      <c r="R63" s="31" t="e">
        <f>H63*#REF!</f>
        <v>#REF!</v>
      </c>
      <c r="S63" s="42">
        <v>1</v>
      </c>
      <c r="T63" s="33"/>
      <c r="U63" s="34"/>
    </row>
    <row r="64" spans="1:21" x14ac:dyDescent="0.25">
      <c r="A64" s="29"/>
      <c r="B64" s="20"/>
      <c r="C64" s="20"/>
      <c r="D64" s="21"/>
      <c r="E64" s="21"/>
      <c r="F64" s="22"/>
      <c r="G64" s="22"/>
      <c r="H64" s="21"/>
      <c r="I64" s="20"/>
      <c r="J64" s="46" t="s">
        <v>43</v>
      </c>
      <c r="K64" s="23"/>
      <c r="L64" s="30">
        <f t="shared" si="1"/>
        <v>0</v>
      </c>
      <c r="M64" s="31" t="e">
        <f>F64*#REF!</f>
        <v>#REF!</v>
      </c>
      <c r="N64" s="31" t="e">
        <f>G64*#REF!</f>
        <v>#REF!</v>
      </c>
      <c r="O64" s="32" t="e">
        <f>H64*#REF!</f>
        <v>#REF!</v>
      </c>
      <c r="P64" s="31" t="e">
        <f>$F64*#REF!</f>
        <v>#REF!</v>
      </c>
      <c r="Q64" s="31" t="e">
        <f>$G64*#REF!</f>
        <v>#REF!</v>
      </c>
      <c r="R64" s="31" t="e">
        <f>H64*#REF!</f>
        <v>#REF!</v>
      </c>
      <c r="S64" s="38" t="s">
        <v>42</v>
      </c>
      <c r="T64" s="33"/>
      <c r="U64" s="34"/>
    </row>
    <row r="65" spans="1:21" x14ac:dyDescent="0.25">
      <c r="A65" s="29"/>
      <c r="B65" s="20"/>
      <c r="C65" s="20"/>
      <c r="D65" s="21"/>
      <c r="E65" s="21"/>
      <c r="F65" s="22"/>
      <c r="G65" s="22"/>
      <c r="H65" s="21"/>
      <c r="I65" s="20"/>
      <c r="J65" s="46"/>
      <c r="K65" s="23"/>
      <c r="L65" s="30">
        <f t="shared" si="1"/>
        <v>0</v>
      </c>
      <c r="M65" s="31" t="e">
        <f>F65*#REF!</f>
        <v>#REF!</v>
      </c>
      <c r="N65" s="31" t="e">
        <f>G65*#REF!</f>
        <v>#REF!</v>
      </c>
      <c r="O65" s="32" t="e">
        <f>H65*#REF!</f>
        <v>#REF!</v>
      </c>
      <c r="P65" s="31" t="e">
        <f>$F65*#REF!</f>
        <v>#REF!</v>
      </c>
      <c r="Q65" s="31" t="e">
        <f>$G65*#REF!</f>
        <v>#REF!</v>
      </c>
      <c r="R65" s="31" t="e">
        <f>H65*#REF!</f>
        <v>#REF!</v>
      </c>
      <c r="S65" s="38"/>
      <c r="T65" s="33"/>
      <c r="U65" s="34"/>
    </row>
    <row r="66" spans="1:21" x14ac:dyDescent="0.25">
      <c r="A66" s="29"/>
      <c r="B66" s="20"/>
      <c r="C66" s="20"/>
      <c r="D66" s="21"/>
      <c r="E66" s="21"/>
      <c r="F66" s="22"/>
      <c r="G66" s="22"/>
      <c r="H66" s="21"/>
      <c r="I66" s="20"/>
      <c r="J66" s="46"/>
      <c r="K66" s="23"/>
      <c r="L66" s="30">
        <f t="shared" si="1"/>
        <v>0</v>
      </c>
      <c r="M66" s="31" t="e">
        <f>F66*#REF!</f>
        <v>#REF!</v>
      </c>
      <c r="N66" s="31" t="e">
        <f>G66*#REF!</f>
        <v>#REF!</v>
      </c>
      <c r="O66" s="32" t="e">
        <f>H66*#REF!</f>
        <v>#REF!</v>
      </c>
      <c r="P66" s="31" t="e">
        <f>$F66*#REF!</f>
        <v>#REF!</v>
      </c>
      <c r="Q66" s="31" t="e">
        <f>$G66*#REF!</f>
        <v>#REF!</v>
      </c>
      <c r="R66" s="31" t="e">
        <f>H66*#REF!</f>
        <v>#REF!</v>
      </c>
      <c r="S66" s="38"/>
      <c r="T66" s="33"/>
      <c r="U66" s="34"/>
    </row>
    <row r="67" spans="1:21" x14ac:dyDescent="0.25">
      <c r="A67" s="29"/>
      <c r="B67" s="20"/>
      <c r="C67" s="20"/>
      <c r="D67" s="21"/>
      <c r="E67" s="21"/>
      <c r="F67" s="22"/>
      <c r="G67" s="22"/>
      <c r="H67" s="21"/>
      <c r="I67" s="20"/>
      <c r="J67" s="46"/>
      <c r="K67" s="23"/>
      <c r="L67" s="30">
        <f t="shared" si="1"/>
        <v>0</v>
      </c>
      <c r="M67" s="31" t="e">
        <f>F67*#REF!</f>
        <v>#REF!</v>
      </c>
      <c r="N67" s="31" t="e">
        <f>G67*#REF!</f>
        <v>#REF!</v>
      </c>
      <c r="O67" s="32" t="e">
        <f>H67*#REF!</f>
        <v>#REF!</v>
      </c>
      <c r="P67" s="31" t="e">
        <f>$F67*#REF!</f>
        <v>#REF!</v>
      </c>
      <c r="Q67" s="31" t="e">
        <f>$G67*#REF!</f>
        <v>#REF!</v>
      </c>
      <c r="R67" s="31" t="e">
        <f>H67*#REF!</f>
        <v>#REF!</v>
      </c>
      <c r="S67" s="38"/>
      <c r="T67" s="33"/>
      <c r="U67" s="34"/>
    </row>
    <row r="68" spans="1:21" x14ac:dyDescent="0.25">
      <c r="A68" s="29"/>
      <c r="B68" s="20"/>
      <c r="C68" s="20"/>
      <c r="D68" s="21"/>
      <c r="E68" s="21"/>
      <c r="F68" s="22"/>
      <c r="G68" s="22"/>
      <c r="H68" s="21"/>
      <c r="I68" s="20"/>
      <c r="J68" s="46"/>
      <c r="K68" s="23"/>
      <c r="L68" s="30">
        <f t="shared" si="1"/>
        <v>0</v>
      </c>
      <c r="M68" s="31" t="e">
        <f>F68*#REF!</f>
        <v>#REF!</v>
      </c>
      <c r="N68" s="31" t="e">
        <f>G68*#REF!</f>
        <v>#REF!</v>
      </c>
      <c r="O68" s="32" t="e">
        <f>H68*#REF!</f>
        <v>#REF!</v>
      </c>
      <c r="P68" s="31" t="e">
        <f>$F68*#REF!</f>
        <v>#REF!</v>
      </c>
      <c r="Q68" s="31" t="e">
        <f>$G68*#REF!</f>
        <v>#REF!</v>
      </c>
      <c r="R68" s="31" t="e">
        <f>H68*#REF!</f>
        <v>#REF!</v>
      </c>
      <c r="S68" s="38"/>
      <c r="T68" s="33"/>
      <c r="U68" s="34"/>
    </row>
    <row r="69" spans="1:21" x14ac:dyDescent="0.25">
      <c r="A69" s="29"/>
      <c r="B69" s="20"/>
      <c r="C69" s="20"/>
      <c r="D69" s="21"/>
      <c r="E69" s="21"/>
      <c r="F69" s="22"/>
      <c r="G69" s="22"/>
      <c r="H69" s="21"/>
      <c r="I69" s="20"/>
      <c r="J69" s="46"/>
      <c r="K69" s="23"/>
      <c r="L69" s="30">
        <f t="shared" si="1"/>
        <v>0</v>
      </c>
      <c r="M69" s="31" t="e">
        <f>F69*#REF!</f>
        <v>#REF!</v>
      </c>
      <c r="N69" s="31" t="e">
        <f>G69*#REF!</f>
        <v>#REF!</v>
      </c>
      <c r="O69" s="32" t="e">
        <f>H69*#REF!</f>
        <v>#REF!</v>
      </c>
      <c r="P69" s="31" t="e">
        <f>$F69*#REF!</f>
        <v>#REF!</v>
      </c>
      <c r="Q69" s="31" t="e">
        <f>$G69*#REF!</f>
        <v>#REF!</v>
      </c>
      <c r="R69" s="31" t="e">
        <f>H69*#REF!</f>
        <v>#REF!</v>
      </c>
      <c r="S69" s="38"/>
      <c r="T69" s="33"/>
      <c r="U69" s="34"/>
    </row>
    <row r="70" spans="1:21" x14ac:dyDescent="0.25">
      <c r="A70" s="29"/>
      <c r="B70" s="20"/>
      <c r="C70" s="20"/>
      <c r="D70" s="21"/>
      <c r="E70" s="21"/>
      <c r="F70" s="22"/>
      <c r="G70" s="22"/>
      <c r="H70" s="21"/>
      <c r="I70" s="20"/>
      <c r="J70" s="46"/>
      <c r="K70" s="23"/>
      <c r="L70" s="30">
        <f t="shared" si="1"/>
        <v>0</v>
      </c>
      <c r="M70" s="31" t="e">
        <f>F70*#REF!</f>
        <v>#REF!</v>
      </c>
      <c r="N70" s="31" t="e">
        <f>G70*#REF!</f>
        <v>#REF!</v>
      </c>
      <c r="O70" s="32" t="e">
        <f>H70*#REF!</f>
        <v>#REF!</v>
      </c>
      <c r="P70" s="31" t="e">
        <f>$F70*#REF!</f>
        <v>#REF!</v>
      </c>
      <c r="Q70" s="31" t="e">
        <f>$G70*#REF!</f>
        <v>#REF!</v>
      </c>
      <c r="R70" s="31" t="e">
        <f>H70*#REF!</f>
        <v>#REF!</v>
      </c>
      <c r="S70" s="38"/>
      <c r="T70" s="33"/>
      <c r="U70" s="34"/>
    </row>
    <row r="71" spans="1:21" x14ac:dyDescent="0.25">
      <c r="A71" s="29"/>
      <c r="B71" s="20"/>
      <c r="C71" s="20"/>
      <c r="D71" s="21"/>
      <c r="E71" s="21"/>
      <c r="F71" s="22"/>
      <c r="G71" s="22"/>
      <c r="H71" s="21"/>
      <c r="I71" s="20"/>
      <c r="J71" s="46"/>
      <c r="K71" s="23"/>
      <c r="L71" s="30">
        <f t="shared" si="1"/>
        <v>0</v>
      </c>
      <c r="M71" s="31" t="e">
        <f>F71*#REF!</f>
        <v>#REF!</v>
      </c>
      <c r="N71" s="31" t="e">
        <f>G71*#REF!</f>
        <v>#REF!</v>
      </c>
      <c r="O71" s="32" t="e">
        <f>H71*#REF!</f>
        <v>#REF!</v>
      </c>
      <c r="P71" s="31" t="e">
        <f>$F71*#REF!</f>
        <v>#REF!</v>
      </c>
      <c r="Q71" s="31" t="e">
        <f>$G71*#REF!</f>
        <v>#REF!</v>
      </c>
      <c r="R71" s="31" t="e">
        <f>H71*#REF!</f>
        <v>#REF!</v>
      </c>
      <c r="S71" s="38"/>
      <c r="T71" s="33"/>
      <c r="U71" s="34"/>
    </row>
    <row r="72" spans="1:21" x14ac:dyDescent="0.25">
      <c r="A72" s="29"/>
      <c r="B72" s="20"/>
      <c r="C72" s="20"/>
      <c r="D72" s="21"/>
      <c r="E72" s="21"/>
      <c r="F72" s="22"/>
      <c r="G72" s="22"/>
      <c r="H72" s="21"/>
      <c r="I72" s="20"/>
      <c r="J72" s="46"/>
      <c r="K72" s="23"/>
      <c r="L72" s="30">
        <f t="shared" si="1"/>
        <v>0</v>
      </c>
      <c r="M72" s="31" t="e">
        <f>F72*#REF!</f>
        <v>#REF!</v>
      </c>
      <c r="N72" s="31" t="e">
        <f>G72*#REF!</f>
        <v>#REF!</v>
      </c>
      <c r="O72" s="32" t="e">
        <f>H72*#REF!</f>
        <v>#REF!</v>
      </c>
      <c r="P72" s="31" t="e">
        <f>$F72*#REF!</f>
        <v>#REF!</v>
      </c>
      <c r="Q72" s="31" t="e">
        <f>$G72*#REF!</f>
        <v>#REF!</v>
      </c>
      <c r="R72" s="31" t="e">
        <f>H72*#REF!</f>
        <v>#REF!</v>
      </c>
      <c r="S72" s="38"/>
      <c r="T72" s="33"/>
      <c r="U72" s="34"/>
    </row>
    <row r="73" spans="1:21" x14ac:dyDescent="0.25">
      <c r="A73" s="29"/>
      <c r="B73" s="20"/>
      <c r="C73" s="20"/>
      <c r="D73" s="21"/>
      <c r="E73" s="21"/>
      <c r="F73" s="22"/>
      <c r="G73" s="22"/>
      <c r="H73" s="21"/>
      <c r="I73" s="20"/>
      <c r="J73" s="46"/>
      <c r="K73" s="23"/>
      <c r="L73" s="30">
        <f t="shared" si="1"/>
        <v>0</v>
      </c>
      <c r="M73" s="31" t="e">
        <f>F73*#REF!</f>
        <v>#REF!</v>
      </c>
      <c r="N73" s="31" t="e">
        <f>G73*#REF!</f>
        <v>#REF!</v>
      </c>
      <c r="O73" s="32" t="e">
        <f>H73*#REF!</f>
        <v>#REF!</v>
      </c>
      <c r="P73" s="31" t="e">
        <f>$F73*#REF!</f>
        <v>#REF!</v>
      </c>
      <c r="Q73" s="31" t="e">
        <f>$G73*#REF!</f>
        <v>#REF!</v>
      </c>
      <c r="R73" s="31" t="e">
        <f>H73*#REF!</f>
        <v>#REF!</v>
      </c>
      <c r="S73" s="38"/>
      <c r="T73" s="33"/>
      <c r="U73" s="34"/>
    </row>
    <row r="74" spans="1:21" x14ac:dyDescent="0.25">
      <c r="A74" s="29"/>
      <c r="B74" s="20"/>
      <c r="C74" s="20"/>
      <c r="D74" s="21"/>
      <c r="E74" s="21"/>
      <c r="F74" s="22"/>
      <c r="G74" s="22"/>
      <c r="H74" s="21"/>
      <c r="I74" s="20"/>
      <c r="J74" s="46"/>
      <c r="K74" s="23"/>
      <c r="L74" s="30">
        <f t="shared" si="1"/>
        <v>0</v>
      </c>
      <c r="M74" s="31" t="e">
        <f>F74*#REF!</f>
        <v>#REF!</v>
      </c>
      <c r="N74" s="31" t="e">
        <f>G74*#REF!</f>
        <v>#REF!</v>
      </c>
      <c r="O74" s="32" t="e">
        <f>H74*#REF!</f>
        <v>#REF!</v>
      </c>
      <c r="P74" s="31" t="e">
        <f>$F74*#REF!</f>
        <v>#REF!</v>
      </c>
      <c r="Q74" s="31" t="e">
        <f>$G74*#REF!</f>
        <v>#REF!</v>
      </c>
      <c r="R74" s="31" t="e">
        <f>H74*#REF!</f>
        <v>#REF!</v>
      </c>
      <c r="S74" s="38"/>
      <c r="T74" s="33"/>
      <c r="U74" s="34"/>
    </row>
    <row r="75" spans="1:21" x14ac:dyDescent="0.25">
      <c r="A75" s="29"/>
      <c r="B75" s="20"/>
      <c r="C75" s="20"/>
      <c r="D75" s="21"/>
      <c r="E75" s="21"/>
      <c r="F75" s="22"/>
      <c r="G75" s="22"/>
      <c r="H75" s="21"/>
      <c r="I75" s="20"/>
      <c r="J75" s="46"/>
      <c r="K75" s="23"/>
      <c r="L75" s="30">
        <f t="shared" si="1"/>
        <v>0</v>
      </c>
      <c r="M75" s="31" t="e">
        <f>F75*#REF!</f>
        <v>#REF!</v>
      </c>
      <c r="N75" s="31" t="e">
        <f>G75*#REF!</f>
        <v>#REF!</v>
      </c>
      <c r="O75" s="32" t="e">
        <f>H75*#REF!</f>
        <v>#REF!</v>
      </c>
      <c r="P75" s="31" t="e">
        <f>$F75*#REF!</f>
        <v>#REF!</v>
      </c>
      <c r="Q75" s="31" t="e">
        <f>$G75*#REF!</f>
        <v>#REF!</v>
      </c>
      <c r="R75" s="31" t="e">
        <f>H75*#REF!</f>
        <v>#REF!</v>
      </c>
      <c r="S75" s="38"/>
      <c r="T75" s="33"/>
      <c r="U75" s="34"/>
    </row>
    <row r="76" spans="1:21" x14ac:dyDescent="0.25">
      <c r="A76" s="29"/>
      <c r="B76" s="20"/>
      <c r="C76" s="20"/>
      <c r="D76" s="21"/>
      <c r="E76" s="21"/>
      <c r="F76" s="22"/>
      <c r="G76" s="22"/>
      <c r="H76" s="21"/>
      <c r="I76" s="20"/>
      <c r="J76" s="46"/>
      <c r="K76" s="23"/>
      <c r="L76" s="30">
        <f t="shared" si="1"/>
        <v>0</v>
      </c>
      <c r="M76" s="31" t="e">
        <f>F76*#REF!</f>
        <v>#REF!</v>
      </c>
      <c r="N76" s="31" t="e">
        <f>G76*#REF!</f>
        <v>#REF!</v>
      </c>
      <c r="O76" s="32" t="e">
        <f>H76*#REF!</f>
        <v>#REF!</v>
      </c>
      <c r="P76" s="31" t="e">
        <f>$F76*#REF!</f>
        <v>#REF!</v>
      </c>
      <c r="Q76" s="31" t="e">
        <f>$G76*#REF!</f>
        <v>#REF!</v>
      </c>
      <c r="R76" s="31" t="e">
        <f>H76*#REF!</f>
        <v>#REF!</v>
      </c>
      <c r="S76" s="38"/>
      <c r="T76" s="33"/>
      <c r="U76" s="34"/>
    </row>
    <row r="77" spans="1:21" x14ac:dyDescent="0.25">
      <c r="A77" s="29"/>
      <c r="B77" s="20"/>
      <c r="C77" s="20"/>
      <c r="D77" s="21"/>
      <c r="E77" s="21"/>
      <c r="F77" s="22"/>
      <c r="G77" s="22"/>
      <c r="H77" s="21"/>
      <c r="I77" s="20"/>
      <c r="J77" s="46"/>
      <c r="K77" s="23"/>
      <c r="L77" s="30">
        <f t="shared" si="1"/>
        <v>0</v>
      </c>
      <c r="M77" s="31" t="e">
        <f>F77*#REF!</f>
        <v>#REF!</v>
      </c>
      <c r="N77" s="31" t="e">
        <f>G77*#REF!</f>
        <v>#REF!</v>
      </c>
      <c r="O77" s="32" t="e">
        <f>H77*#REF!</f>
        <v>#REF!</v>
      </c>
      <c r="P77" s="31" t="e">
        <f>$F77*#REF!</f>
        <v>#REF!</v>
      </c>
      <c r="Q77" s="31" t="e">
        <f>$G77*#REF!</f>
        <v>#REF!</v>
      </c>
      <c r="R77" s="31" t="e">
        <f>H77*#REF!</f>
        <v>#REF!</v>
      </c>
      <c r="S77" s="38"/>
      <c r="T77" s="33"/>
      <c r="U77" s="34"/>
    </row>
    <row r="78" spans="1:21" x14ac:dyDescent="0.25">
      <c r="A78" s="29"/>
      <c r="B78" s="20"/>
      <c r="C78" s="20"/>
      <c r="D78" s="21"/>
      <c r="E78" s="21"/>
      <c r="F78" s="22"/>
      <c r="G78" s="22"/>
      <c r="H78" s="21"/>
      <c r="I78" s="20"/>
      <c r="J78" s="46"/>
      <c r="K78" s="23"/>
      <c r="L78" s="30">
        <f t="shared" si="1"/>
        <v>0</v>
      </c>
      <c r="M78" s="31" t="e">
        <f>F78*#REF!</f>
        <v>#REF!</v>
      </c>
      <c r="N78" s="31" t="e">
        <f>G78*#REF!</f>
        <v>#REF!</v>
      </c>
      <c r="O78" s="32" t="e">
        <f>H78*#REF!</f>
        <v>#REF!</v>
      </c>
      <c r="P78" s="31" t="e">
        <f>$F78*#REF!</f>
        <v>#REF!</v>
      </c>
      <c r="Q78" s="31" t="e">
        <f>$G78*#REF!</f>
        <v>#REF!</v>
      </c>
      <c r="R78" s="31" t="e">
        <f>H78*#REF!</f>
        <v>#REF!</v>
      </c>
      <c r="S78" s="38"/>
      <c r="T78" s="33"/>
      <c r="U78" s="34"/>
    </row>
    <row r="79" spans="1:21" x14ac:dyDescent="0.25">
      <c r="A79" s="29"/>
      <c r="B79" s="20"/>
      <c r="C79" s="20"/>
      <c r="D79" s="21"/>
      <c r="E79" s="21"/>
      <c r="F79" s="22"/>
      <c r="G79" s="22"/>
      <c r="H79" s="21"/>
      <c r="I79" s="20"/>
      <c r="J79" s="46"/>
    </row>
  </sheetData>
  <mergeCells count="6">
    <mergeCell ref="A1:K2"/>
    <mergeCell ref="L1:R2"/>
    <mergeCell ref="T1:U1"/>
    <mergeCell ref="T2:U3"/>
    <mergeCell ref="A3:K4"/>
    <mergeCell ref="L4:Q4"/>
  </mergeCells>
  <phoneticPr fontId="7" type="noConversion"/>
  <dataValidations count="1">
    <dataValidation type="list" allowBlank="1" sqref="J43:K43 J6:J42 J44:J79" xr:uid="{A21F469F-6501-4FC4-9E45-8B441425C825}">
      <formula1>PointTypes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86348-6B9F-45A1-B32F-F35E88E27AB1}">
  <sheetPr filterMode="1"/>
  <dimension ref="A1:K106"/>
  <sheetViews>
    <sheetView workbookViewId="0">
      <selection activeCell="A5" sqref="A5:J106"/>
    </sheetView>
  </sheetViews>
  <sheetFormatPr defaultRowHeight="15" x14ac:dyDescent="0.25"/>
  <cols>
    <col min="1" max="1" width="8" bestFit="1" customWidth="1"/>
    <col min="2" max="2" width="12.140625" bestFit="1" customWidth="1"/>
    <col min="3" max="3" width="33.85546875" style="48" bestFit="1" customWidth="1"/>
    <col min="4" max="4" width="9.140625" style="49"/>
    <col min="6" max="6" width="11" bestFit="1" customWidth="1"/>
    <col min="7" max="7" width="12" bestFit="1" customWidth="1"/>
  </cols>
  <sheetData>
    <row r="1" spans="1:10" x14ac:dyDescent="0.25">
      <c r="A1" t="s">
        <v>130</v>
      </c>
      <c r="B1" t="s">
        <v>131</v>
      </c>
      <c r="C1" s="48" t="s">
        <v>132</v>
      </c>
      <c r="D1" s="49" t="s">
        <v>133</v>
      </c>
      <c r="E1" t="s">
        <v>134</v>
      </c>
      <c r="F1" t="s">
        <v>135</v>
      </c>
      <c r="G1" t="s">
        <v>136</v>
      </c>
      <c r="H1" t="s">
        <v>137</v>
      </c>
      <c r="I1" t="s">
        <v>138</v>
      </c>
      <c r="J1" t="s">
        <v>139</v>
      </c>
    </row>
    <row r="2" spans="1:10" hidden="1" x14ac:dyDescent="0.25">
      <c r="A2" t="s">
        <v>93</v>
      </c>
      <c r="B2" t="s">
        <v>50</v>
      </c>
      <c r="C2" t="s">
        <v>94</v>
      </c>
      <c r="D2">
        <v>449.77600000000001</v>
      </c>
      <c r="E2" t="s">
        <v>15</v>
      </c>
      <c r="F2">
        <v>652089</v>
      </c>
      <c r="G2">
        <v>2114194.327</v>
      </c>
      <c r="H2">
        <v>820.68299999999999</v>
      </c>
      <c r="I2" t="s">
        <v>20</v>
      </c>
    </row>
    <row r="3" spans="1:10" hidden="1" x14ac:dyDescent="0.25">
      <c r="A3" t="s">
        <v>60</v>
      </c>
      <c r="B3" t="s">
        <v>50</v>
      </c>
      <c r="C3" t="s">
        <v>61</v>
      </c>
      <c r="D3">
        <v>1260.0730000000001</v>
      </c>
      <c r="E3" t="s">
        <v>18</v>
      </c>
      <c r="F3">
        <v>652921.48899999994</v>
      </c>
      <c r="G3">
        <v>2112685.7080000001</v>
      </c>
      <c r="H3">
        <v>912.51599999999996</v>
      </c>
      <c r="I3" t="s">
        <v>21</v>
      </c>
    </row>
    <row r="4" spans="1:10" hidden="1" x14ac:dyDescent="0.25">
      <c r="A4" t="s">
        <v>58</v>
      </c>
      <c r="B4" t="s">
        <v>50</v>
      </c>
      <c r="C4" t="s">
        <v>59</v>
      </c>
      <c r="D4">
        <v>1319.0429999999999</v>
      </c>
      <c r="E4" t="s">
        <v>18</v>
      </c>
      <c r="F4">
        <v>653152.054</v>
      </c>
      <c r="G4">
        <v>2112698.071</v>
      </c>
      <c r="H4">
        <v>873.36599999999999</v>
      </c>
      <c r="I4" t="s">
        <v>21</v>
      </c>
    </row>
    <row r="5" spans="1:10" x14ac:dyDescent="0.25">
      <c r="A5" t="s">
        <v>158</v>
      </c>
      <c r="B5" t="s">
        <v>50</v>
      </c>
      <c r="C5" s="48">
        <v>10657.227999999999</v>
      </c>
      <c r="D5" s="49">
        <v>-42</v>
      </c>
      <c r="F5">
        <v>652856.67700000003</v>
      </c>
      <c r="G5">
        <v>2113940.9959999998</v>
      </c>
      <c r="H5">
        <v>0</v>
      </c>
      <c r="I5" t="s">
        <v>16</v>
      </c>
      <c r="J5" t="s">
        <v>172</v>
      </c>
    </row>
    <row r="6" spans="1:10" hidden="1" x14ac:dyDescent="0.25">
      <c r="A6" t="s">
        <v>107</v>
      </c>
      <c r="B6" t="s">
        <v>50</v>
      </c>
      <c r="C6" t="s">
        <v>108</v>
      </c>
      <c r="D6">
        <v>253.88</v>
      </c>
      <c r="E6" t="s">
        <v>15</v>
      </c>
      <c r="F6">
        <v>652840.98100000003</v>
      </c>
      <c r="G6">
        <v>2114243.0720000002</v>
      </c>
      <c r="H6">
        <v>800.60900000000004</v>
      </c>
      <c r="I6" t="s">
        <v>21</v>
      </c>
    </row>
    <row r="7" spans="1:10" x14ac:dyDescent="0.25">
      <c r="A7" t="s">
        <v>129</v>
      </c>
      <c r="B7" t="s">
        <v>50</v>
      </c>
      <c r="C7" s="48">
        <v>10660.82</v>
      </c>
      <c r="D7" s="49">
        <v>24.945</v>
      </c>
      <c r="E7" t="s">
        <v>18</v>
      </c>
      <c r="F7">
        <v>652855.74</v>
      </c>
      <c r="G7">
        <v>2113958.4</v>
      </c>
      <c r="H7">
        <v>813.4</v>
      </c>
      <c r="I7" t="s">
        <v>16</v>
      </c>
      <c r="J7" t="s">
        <v>172</v>
      </c>
    </row>
    <row r="8" spans="1:10" x14ac:dyDescent="0.25">
      <c r="A8" t="s">
        <v>159</v>
      </c>
      <c r="B8" t="s">
        <v>50</v>
      </c>
      <c r="C8" s="48">
        <v>10672.522999999999</v>
      </c>
      <c r="D8" s="49">
        <v>30</v>
      </c>
      <c r="F8">
        <v>652852.85699999996</v>
      </c>
      <c r="G8">
        <v>2114014.5040000002</v>
      </c>
      <c r="H8">
        <v>0</v>
      </c>
      <c r="I8" t="s">
        <v>16</v>
      </c>
      <c r="J8" t="s">
        <v>172</v>
      </c>
    </row>
    <row r="9" spans="1:10" hidden="1" x14ac:dyDescent="0.25">
      <c r="A9" t="s">
        <v>103</v>
      </c>
      <c r="B9" t="s">
        <v>50</v>
      </c>
      <c r="C9" t="s">
        <v>104</v>
      </c>
      <c r="D9">
        <v>131.48500000000001</v>
      </c>
      <c r="E9" t="s">
        <v>18</v>
      </c>
      <c r="F9">
        <v>653089.24199999997</v>
      </c>
      <c r="G9">
        <v>2113907.2620000001</v>
      </c>
      <c r="H9">
        <v>835.60599999999999</v>
      </c>
      <c r="I9" t="s">
        <v>21</v>
      </c>
    </row>
    <row r="10" spans="1:10" x14ac:dyDescent="0.25">
      <c r="A10" t="s">
        <v>160</v>
      </c>
      <c r="B10" t="s">
        <v>50</v>
      </c>
      <c r="C10" s="48">
        <v>10766.5</v>
      </c>
      <c r="D10" s="49">
        <v>30</v>
      </c>
      <c r="F10">
        <v>652943.64500000002</v>
      </c>
      <c r="G10">
        <v>2114038.7760000001</v>
      </c>
      <c r="H10">
        <v>0</v>
      </c>
      <c r="I10" t="s">
        <v>16</v>
      </c>
      <c r="J10" t="s">
        <v>172</v>
      </c>
    </row>
    <row r="11" spans="1:10" hidden="1" x14ac:dyDescent="0.25">
      <c r="A11" t="s">
        <v>49</v>
      </c>
      <c r="B11" t="s">
        <v>50</v>
      </c>
      <c r="C11" t="s">
        <v>51</v>
      </c>
      <c r="D11">
        <v>23.274000000000001</v>
      </c>
      <c r="E11" t="s">
        <v>18</v>
      </c>
      <c r="F11">
        <v>653310.40500000003</v>
      </c>
      <c r="G11">
        <v>2114020.2990000001</v>
      </c>
      <c r="H11">
        <v>820.61599999999999</v>
      </c>
      <c r="I11" t="s">
        <v>24</v>
      </c>
    </row>
    <row r="12" spans="1:10" x14ac:dyDescent="0.25">
      <c r="A12" t="s">
        <v>128</v>
      </c>
      <c r="B12" t="s">
        <v>50</v>
      </c>
      <c r="C12" s="48">
        <v>10800.78</v>
      </c>
      <c r="D12" s="49">
        <v>46.070999999999998</v>
      </c>
      <c r="E12" t="s">
        <v>18</v>
      </c>
      <c r="F12">
        <v>652995.68999999994</v>
      </c>
      <c r="G12">
        <v>2113973.64</v>
      </c>
      <c r="H12">
        <v>820.71</v>
      </c>
      <c r="I12" t="s">
        <v>16</v>
      </c>
      <c r="J12" t="s">
        <v>172</v>
      </c>
    </row>
    <row r="13" spans="1:10" x14ac:dyDescent="0.25">
      <c r="A13" t="s">
        <v>127</v>
      </c>
      <c r="B13" t="s">
        <v>50</v>
      </c>
      <c r="C13" s="48">
        <v>10841.91</v>
      </c>
      <c r="D13" s="49">
        <v>80.069000000000003</v>
      </c>
      <c r="E13" t="s">
        <v>18</v>
      </c>
      <c r="F13">
        <v>653042.25</v>
      </c>
      <c r="G13">
        <v>2113949.7400000002</v>
      </c>
      <c r="H13">
        <v>826.45</v>
      </c>
      <c r="I13" t="s">
        <v>16</v>
      </c>
      <c r="J13" t="s">
        <v>172</v>
      </c>
    </row>
    <row r="14" spans="1:10" hidden="1" x14ac:dyDescent="0.25">
      <c r="A14" t="s">
        <v>105</v>
      </c>
      <c r="B14" t="s">
        <v>50</v>
      </c>
      <c r="C14" t="s">
        <v>106</v>
      </c>
      <c r="D14">
        <v>251.251</v>
      </c>
      <c r="E14" t="s">
        <v>15</v>
      </c>
      <c r="F14">
        <v>653415.47100000002</v>
      </c>
      <c r="G14">
        <v>2114280.0219999999</v>
      </c>
      <c r="H14">
        <v>796.10400000000004</v>
      </c>
      <c r="I14" t="s">
        <v>21</v>
      </c>
    </row>
    <row r="15" spans="1:10" hidden="1" x14ac:dyDescent="0.25">
      <c r="A15" t="s">
        <v>109</v>
      </c>
      <c r="B15" t="s">
        <v>50</v>
      </c>
      <c r="C15" t="s">
        <v>110</v>
      </c>
      <c r="D15">
        <v>27.777999999999999</v>
      </c>
      <c r="E15" t="s">
        <v>15</v>
      </c>
      <c r="F15">
        <v>653374.41</v>
      </c>
      <c r="G15">
        <v>2114060.3480000002</v>
      </c>
      <c r="H15">
        <v>810.13800000000003</v>
      </c>
      <c r="I15" t="s">
        <v>21</v>
      </c>
    </row>
    <row r="16" spans="1:10" hidden="1" x14ac:dyDescent="0.25">
      <c r="A16" t="s">
        <v>52</v>
      </c>
      <c r="B16" t="s">
        <v>50</v>
      </c>
      <c r="C16" t="s">
        <v>53</v>
      </c>
      <c r="D16">
        <v>27.555</v>
      </c>
      <c r="E16" t="s">
        <v>18</v>
      </c>
      <c r="F16">
        <v>653548.02399999998</v>
      </c>
      <c r="G16">
        <v>2113970.2999999998</v>
      </c>
      <c r="H16">
        <v>817.51499999999999</v>
      </c>
      <c r="I16" t="s">
        <v>21</v>
      </c>
    </row>
    <row r="17" spans="1:10" x14ac:dyDescent="0.25">
      <c r="A17" t="s">
        <v>161</v>
      </c>
      <c r="B17" t="s">
        <v>50</v>
      </c>
      <c r="C17" s="48">
        <v>10892.643</v>
      </c>
      <c r="D17" s="49">
        <v>30</v>
      </c>
      <c r="F17">
        <v>653068.39899999998</v>
      </c>
      <c r="G17">
        <v>2114067.7919999999</v>
      </c>
      <c r="H17">
        <v>0</v>
      </c>
      <c r="I17" t="s">
        <v>170</v>
      </c>
      <c r="J17" t="s">
        <v>171</v>
      </c>
    </row>
    <row r="18" spans="1:10" hidden="1" x14ac:dyDescent="0.25">
      <c r="A18" t="s">
        <v>101</v>
      </c>
      <c r="B18" t="s">
        <v>50</v>
      </c>
      <c r="C18" t="s">
        <v>102</v>
      </c>
      <c r="D18">
        <v>124.157</v>
      </c>
      <c r="E18" t="s">
        <v>18</v>
      </c>
      <c r="F18">
        <v>653553.33499999996</v>
      </c>
      <c r="G18">
        <v>2113870.7579999999</v>
      </c>
      <c r="H18">
        <v>831.75699999999995</v>
      </c>
      <c r="I18" t="s">
        <v>20</v>
      </c>
    </row>
    <row r="19" spans="1:10" hidden="1" x14ac:dyDescent="0.25">
      <c r="A19" t="s">
        <v>62</v>
      </c>
      <c r="B19" t="s">
        <v>50</v>
      </c>
      <c r="C19" t="s">
        <v>63</v>
      </c>
      <c r="D19">
        <v>1295.5319999999999</v>
      </c>
      <c r="E19" t="s">
        <v>18</v>
      </c>
      <c r="F19">
        <v>653378.97</v>
      </c>
      <c r="G19">
        <v>2112710.3909999998</v>
      </c>
      <c r="H19">
        <v>923.6</v>
      </c>
      <c r="I19" t="s">
        <v>21</v>
      </c>
    </row>
    <row r="20" spans="1:10" hidden="1" x14ac:dyDescent="0.25">
      <c r="A20" t="s">
        <v>95</v>
      </c>
      <c r="B20" t="s">
        <v>50</v>
      </c>
      <c r="C20" t="s">
        <v>96</v>
      </c>
      <c r="D20">
        <v>308.60899999999998</v>
      </c>
      <c r="E20" t="s">
        <v>15</v>
      </c>
      <c r="F20">
        <v>653751.34</v>
      </c>
      <c r="G20">
        <v>2114270.852</v>
      </c>
      <c r="H20">
        <v>794.02800000000002</v>
      </c>
      <c r="I20" t="s">
        <v>21</v>
      </c>
    </row>
    <row r="21" spans="1:10" hidden="1" x14ac:dyDescent="0.25">
      <c r="A21" t="s">
        <v>54</v>
      </c>
      <c r="B21" t="s">
        <v>50</v>
      </c>
      <c r="C21" t="s">
        <v>55</v>
      </c>
      <c r="D21">
        <v>220.88800000000001</v>
      </c>
      <c r="E21" t="s">
        <v>18</v>
      </c>
      <c r="F21">
        <v>653784.21299999999</v>
      </c>
      <c r="G21">
        <v>2113719.3089999999</v>
      </c>
      <c r="H21">
        <v>833.31799999999998</v>
      </c>
      <c r="I21" t="s">
        <v>21</v>
      </c>
    </row>
    <row r="22" spans="1:10" hidden="1" x14ac:dyDescent="0.25">
      <c r="A22" t="s">
        <v>64</v>
      </c>
      <c r="B22" t="s">
        <v>50</v>
      </c>
      <c r="C22" t="s">
        <v>65</v>
      </c>
      <c r="D22">
        <v>1230.1859999999999</v>
      </c>
      <c r="E22" t="s">
        <v>18</v>
      </c>
      <c r="F22">
        <v>653612.35100000002</v>
      </c>
      <c r="G22">
        <v>2112722.8969999999</v>
      </c>
      <c r="H22">
        <v>952.49199999999996</v>
      </c>
      <c r="I22" t="s">
        <v>21</v>
      </c>
    </row>
    <row r="23" spans="1:10" hidden="1" x14ac:dyDescent="0.25">
      <c r="A23" t="s">
        <v>22</v>
      </c>
      <c r="B23" t="s">
        <v>50</v>
      </c>
      <c r="C23" t="s">
        <v>99</v>
      </c>
      <c r="D23">
        <v>29.815000000000001</v>
      </c>
      <c r="E23" t="s">
        <v>18</v>
      </c>
      <c r="F23">
        <v>654002.125</v>
      </c>
      <c r="G23">
        <v>2113864.3560000001</v>
      </c>
      <c r="H23">
        <v>816.76900000000001</v>
      </c>
      <c r="I23" t="s">
        <v>21</v>
      </c>
    </row>
    <row r="24" spans="1:10" hidden="1" x14ac:dyDescent="0.25">
      <c r="A24" t="s">
        <v>119</v>
      </c>
      <c r="B24" t="s">
        <v>50</v>
      </c>
      <c r="C24" t="s">
        <v>120</v>
      </c>
      <c r="D24">
        <v>29.646000000000001</v>
      </c>
      <c r="E24" t="s">
        <v>18</v>
      </c>
      <c r="F24">
        <v>654002.34900000005</v>
      </c>
      <c r="G24">
        <v>2113864.4780000001</v>
      </c>
      <c r="H24">
        <v>816.18299999999999</v>
      </c>
      <c r="I24" t="s">
        <v>24</v>
      </c>
    </row>
    <row r="25" spans="1:10" hidden="1" x14ac:dyDescent="0.25">
      <c r="A25" t="s">
        <v>27</v>
      </c>
      <c r="B25" t="s">
        <v>50</v>
      </c>
      <c r="C25" t="s">
        <v>100</v>
      </c>
      <c r="D25">
        <v>127.238</v>
      </c>
      <c r="E25" t="s">
        <v>18</v>
      </c>
      <c r="F25">
        <v>654000.603</v>
      </c>
      <c r="G25">
        <v>2113764.6349999998</v>
      </c>
      <c r="H25">
        <v>827.96299999999997</v>
      </c>
      <c r="I25" t="s">
        <v>21</v>
      </c>
    </row>
    <row r="26" spans="1:10" hidden="1" x14ac:dyDescent="0.25">
      <c r="A26" t="s">
        <v>89</v>
      </c>
      <c r="B26" t="s">
        <v>50</v>
      </c>
      <c r="C26" t="s">
        <v>90</v>
      </c>
      <c r="D26">
        <v>1174.175</v>
      </c>
      <c r="E26" t="s">
        <v>18</v>
      </c>
      <c r="F26">
        <v>653813.16500000004</v>
      </c>
      <c r="G26">
        <v>2112733.219</v>
      </c>
      <c r="H26">
        <v>930.16800000000001</v>
      </c>
      <c r="I26" t="s">
        <v>21</v>
      </c>
    </row>
    <row r="27" spans="1:10" hidden="1" x14ac:dyDescent="0.25">
      <c r="A27" t="s">
        <v>66</v>
      </c>
      <c r="B27" t="s">
        <v>50</v>
      </c>
      <c r="C27" t="s">
        <v>67</v>
      </c>
      <c r="D27">
        <v>1125.7429999999999</v>
      </c>
      <c r="E27" t="s">
        <v>18</v>
      </c>
      <c r="F27">
        <v>653985.25199999998</v>
      </c>
      <c r="G27">
        <v>2112742.5109999999</v>
      </c>
      <c r="H27">
        <v>914.28700000000003</v>
      </c>
      <c r="I27" t="s">
        <v>21</v>
      </c>
    </row>
    <row r="28" spans="1:10" hidden="1" x14ac:dyDescent="0.25">
      <c r="A28" t="s">
        <v>25</v>
      </c>
      <c r="B28" t="s">
        <v>50</v>
      </c>
      <c r="C28" t="s">
        <v>98</v>
      </c>
      <c r="D28">
        <v>106.126</v>
      </c>
      <c r="E28" t="s">
        <v>18</v>
      </c>
      <c r="F28">
        <v>654389.46799999999</v>
      </c>
      <c r="G28">
        <v>2113694.8130000001</v>
      </c>
      <c r="H28">
        <v>827.21799999999996</v>
      </c>
      <c r="I28" t="s">
        <v>21</v>
      </c>
    </row>
    <row r="29" spans="1:10" hidden="1" x14ac:dyDescent="0.25">
      <c r="A29" t="s">
        <v>23</v>
      </c>
      <c r="B29" t="s">
        <v>50</v>
      </c>
      <c r="C29" t="s">
        <v>97</v>
      </c>
      <c r="D29">
        <v>202.15299999999999</v>
      </c>
      <c r="E29" t="s">
        <v>18</v>
      </c>
      <c r="F29">
        <v>654391.41</v>
      </c>
      <c r="G29">
        <v>2113595.4870000002</v>
      </c>
      <c r="H29">
        <v>846.02700000000004</v>
      </c>
      <c r="I29" t="s">
        <v>21</v>
      </c>
    </row>
    <row r="30" spans="1:10" hidden="1" x14ac:dyDescent="0.25">
      <c r="A30" t="s">
        <v>68</v>
      </c>
      <c r="B30" t="s">
        <v>50</v>
      </c>
      <c r="C30" t="s">
        <v>69</v>
      </c>
      <c r="D30">
        <v>1066.9559999999999</v>
      </c>
      <c r="E30" t="s">
        <v>18</v>
      </c>
      <c r="F30">
        <v>654194.24100000004</v>
      </c>
      <c r="G30">
        <v>2112753.372</v>
      </c>
      <c r="H30">
        <v>886.36199999999997</v>
      </c>
      <c r="I30" t="s">
        <v>21</v>
      </c>
    </row>
    <row r="31" spans="1:10" hidden="1" x14ac:dyDescent="0.25">
      <c r="A31" t="s">
        <v>78</v>
      </c>
      <c r="B31" t="s">
        <v>50</v>
      </c>
      <c r="C31" t="s">
        <v>79</v>
      </c>
      <c r="D31">
        <v>24.794</v>
      </c>
      <c r="E31" t="s">
        <v>18</v>
      </c>
      <c r="F31">
        <v>654608.36300000001</v>
      </c>
      <c r="G31">
        <v>2113720.8139999998</v>
      </c>
      <c r="H31">
        <v>812.14099999999996</v>
      </c>
      <c r="I31" t="s">
        <v>21</v>
      </c>
    </row>
    <row r="32" spans="1:10" hidden="1" x14ac:dyDescent="0.25">
      <c r="A32" t="s">
        <v>19</v>
      </c>
      <c r="B32" t="s">
        <v>50</v>
      </c>
      <c r="C32" t="s">
        <v>80</v>
      </c>
      <c r="D32">
        <v>671.67399999999998</v>
      </c>
      <c r="E32" t="s">
        <v>15</v>
      </c>
      <c r="F32">
        <v>654858.60699999996</v>
      </c>
      <c r="G32">
        <v>2114373.0610000002</v>
      </c>
      <c r="H32">
        <v>806.05100000000004</v>
      </c>
      <c r="I32" t="s">
        <v>21</v>
      </c>
    </row>
    <row r="33" spans="1:11" hidden="1" x14ac:dyDescent="0.25">
      <c r="A33" t="s">
        <v>70</v>
      </c>
      <c r="B33" t="s">
        <v>50</v>
      </c>
      <c r="C33" t="s">
        <v>71</v>
      </c>
      <c r="D33">
        <v>999.11500000000001</v>
      </c>
      <c r="E33" t="s">
        <v>18</v>
      </c>
      <c r="F33">
        <v>654404.05799999996</v>
      </c>
      <c r="G33">
        <v>2112764.8760000002</v>
      </c>
      <c r="H33">
        <v>872.81200000000001</v>
      </c>
      <c r="I33" t="s">
        <v>21</v>
      </c>
    </row>
    <row r="34" spans="1:11" hidden="1" x14ac:dyDescent="0.25">
      <c r="A34" t="s">
        <v>81</v>
      </c>
      <c r="B34" t="s">
        <v>50</v>
      </c>
      <c r="C34" t="s">
        <v>82</v>
      </c>
      <c r="D34">
        <v>696.87</v>
      </c>
      <c r="E34" t="s">
        <v>15</v>
      </c>
      <c r="F34">
        <v>654937.39899999998</v>
      </c>
      <c r="G34">
        <v>2114375.0120000001</v>
      </c>
      <c r="H34">
        <v>823.12599999999998</v>
      </c>
      <c r="I34" t="s">
        <v>21</v>
      </c>
    </row>
    <row r="35" spans="1:11" hidden="1" x14ac:dyDescent="0.25">
      <c r="A35" t="s">
        <v>26</v>
      </c>
      <c r="B35" t="s">
        <v>50</v>
      </c>
      <c r="C35" t="s">
        <v>88</v>
      </c>
      <c r="D35">
        <v>391.73899999999998</v>
      </c>
      <c r="E35" t="s">
        <v>18</v>
      </c>
      <c r="F35">
        <v>654614.51100000006</v>
      </c>
      <c r="G35">
        <v>2113335.358</v>
      </c>
      <c r="H35">
        <v>872.49400000000003</v>
      </c>
      <c r="I35" t="s">
        <v>20</v>
      </c>
    </row>
    <row r="36" spans="1:11" hidden="1" x14ac:dyDescent="0.25">
      <c r="A36" t="s">
        <v>83</v>
      </c>
      <c r="B36" t="s">
        <v>50</v>
      </c>
      <c r="C36" t="s">
        <v>84</v>
      </c>
      <c r="D36">
        <v>428.95499999999998</v>
      </c>
      <c r="E36" t="s">
        <v>15</v>
      </c>
      <c r="F36">
        <v>654875.09400000004</v>
      </c>
      <c r="G36">
        <v>2114113.6510000001</v>
      </c>
      <c r="H36">
        <v>791.529</v>
      </c>
      <c r="I36" t="s">
        <v>21</v>
      </c>
    </row>
    <row r="37" spans="1:11" hidden="1" x14ac:dyDescent="0.25">
      <c r="A37" t="s">
        <v>85</v>
      </c>
      <c r="B37" t="s">
        <v>50</v>
      </c>
      <c r="C37" t="s">
        <v>86</v>
      </c>
      <c r="D37">
        <v>215.036</v>
      </c>
      <c r="E37" t="s">
        <v>15</v>
      </c>
      <c r="F37">
        <v>654888.95999999996</v>
      </c>
      <c r="G37">
        <v>2113883.9309999999</v>
      </c>
      <c r="H37">
        <v>788.42499999999995</v>
      </c>
      <c r="I37" t="s">
        <v>21</v>
      </c>
    </row>
    <row r="38" spans="1:11" hidden="1" x14ac:dyDescent="0.25">
      <c r="A38" t="s">
        <v>91</v>
      </c>
      <c r="B38" t="s">
        <v>50</v>
      </c>
      <c r="C38" t="s">
        <v>92</v>
      </c>
      <c r="D38">
        <v>469.702</v>
      </c>
      <c r="E38" t="s">
        <v>15</v>
      </c>
      <c r="F38">
        <v>652033.16599999997</v>
      </c>
      <c r="G38">
        <v>2114191.5049999999</v>
      </c>
      <c r="H38">
        <v>818.73800000000006</v>
      </c>
      <c r="I38" t="s">
        <v>20</v>
      </c>
    </row>
    <row r="39" spans="1:11" hidden="1" x14ac:dyDescent="0.25">
      <c r="A39" t="s">
        <v>28</v>
      </c>
      <c r="B39" t="s">
        <v>50</v>
      </c>
      <c r="C39" t="s">
        <v>87</v>
      </c>
      <c r="D39">
        <v>291.37700000000001</v>
      </c>
      <c r="E39" t="s">
        <v>18</v>
      </c>
      <c r="F39">
        <v>654921.49800000002</v>
      </c>
      <c r="G39">
        <v>2113339.8829999999</v>
      </c>
      <c r="H39">
        <v>845.21</v>
      </c>
      <c r="I39" t="s">
        <v>20</v>
      </c>
    </row>
    <row r="40" spans="1:11" hidden="1" x14ac:dyDescent="0.25">
      <c r="A40" t="s">
        <v>56</v>
      </c>
      <c r="B40" t="s">
        <v>50</v>
      </c>
      <c r="C40" t="s">
        <v>57</v>
      </c>
      <c r="D40">
        <v>18.486999999999998</v>
      </c>
      <c r="E40" t="s">
        <v>18</v>
      </c>
      <c r="F40">
        <v>655457.37</v>
      </c>
      <c r="G40">
        <v>2113450.3289999999</v>
      </c>
      <c r="H40">
        <v>780.34</v>
      </c>
      <c r="I40" t="s">
        <v>21</v>
      </c>
      <c r="K40" t="s">
        <v>118</v>
      </c>
    </row>
    <row r="41" spans="1:11" hidden="1" x14ac:dyDescent="0.25">
      <c r="A41" t="s">
        <v>72</v>
      </c>
      <c r="B41" t="s">
        <v>50</v>
      </c>
      <c r="C41" t="s">
        <v>73</v>
      </c>
      <c r="D41">
        <v>917.46100000000001</v>
      </c>
      <c r="E41" t="s">
        <v>18</v>
      </c>
      <c r="F41">
        <v>654621.65800000005</v>
      </c>
      <c r="G41">
        <v>2112779.5559999999</v>
      </c>
      <c r="H41">
        <v>807.80499999999995</v>
      </c>
      <c r="I41" t="s">
        <v>21</v>
      </c>
    </row>
    <row r="42" spans="1:11" hidden="1" x14ac:dyDescent="0.25">
      <c r="A42" t="s">
        <v>115</v>
      </c>
      <c r="B42" t="s">
        <v>50</v>
      </c>
      <c r="C42" t="s">
        <v>116</v>
      </c>
      <c r="D42">
        <v>1764.4490000000001</v>
      </c>
      <c r="E42" t="s">
        <v>18</v>
      </c>
      <c r="F42">
        <v>655017.09499999997</v>
      </c>
      <c r="G42">
        <v>2111757.0269999998</v>
      </c>
      <c r="H42">
        <v>891.601</v>
      </c>
      <c r="I42" t="s">
        <v>117</v>
      </c>
    </row>
    <row r="43" spans="1:11" hidden="1" x14ac:dyDescent="0.25">
      <c r="A43" t="s">
        <v>123</v>
      </c>
      <c r="B43" t="s">
        <v>50</v>
      </c>
      <c r="C43" t="s">
        <v>124</v>
      </c>
      <c r="D43">
        <v>1766.6669999999999</v>
      </c>
      <c r="E43" t="s">
        <v>18</v>
      </c>
      <c r="F43">
        <v>655016.61899999995</v>
      </c>
      <c r="G43">
        <v>2111754.8480000002</v>
      </c>
      <c r="H43">
        <v>898.85400000000004</v>
      </c>
      <c r="I43" t="s">
        <v>117</v>
      </c>
    </row>
    <row r="44" spans="1:11" hidden="1" x14ac:dyDescent="0.25">
      <c r="A44" t="s">
        <v>121</v>
      </c>
      <c r="B44" t="s">
        <v>50</v>
      </c>
      <c r="C44" t="s">
        <v>122</v>
      </c>
      <c r="D44">
        <v>1774.2059999999999</v>
      </c>
      <c r="E44" t="s">
        <v>18</v>
      </c>
      <c r="F44">
        <v>655028.95499999996</v>
      </c>
      <c r="G44">
        <v>2111742.8360000001</v>
      </c>
      <c r="H44">
        <v>883.04399999999998</v>
      </c>
      <c r="I44" t="s">
        <v>117</v>
      </c>
    </row>
    <row r="45" spans="1:11" hidden="1" x14ac:dyDescent="0.25">
      <c r="A45" t="s">
        <v>111</v>
      </c>
      <c r="B45" t="s">
        <v>50</v>
      </c>
      <c r="C45" t="s">
        <v>112</v>
      </c>
      <c r="D45">
        <v>2227.8789999999999</v>
      </c>
      <c r="E45" t="s">
        <v>18</v>
      </c>
      <c r="F45">
        <v>652975.26100000006</v>
      </c>
      <c r="G45">
        <v>2111658.7949999999</v>
      </c>
      <c r="H45">
        <v>994.94399999999996</v>
      </c>
      <c r="I45" t="s">
        <v>24</v>
      </c>
    </row>
    <row r="46" spans="1:11" hidden="1" x14ac:dyDescent="0.25">
      <c r="A46" t="s">
        <v>113</v>
      </c>
      <c r="B46" t="s">
        <v>50</v>
      </c>
      <c r="C46" t="s">
        <v>114</v>
      </c>
      <c r="D46">
        <v>1989.5619999999999</v>
      </c>
      <c r="E46" t="s">
        <v>18</v>
      </c>
      <c r="F46">
        <v>652285.76699999999</v>
      </c>
      <c r="G46">
        <v>2111615.4900000002</v>
      </c>
      <c r="H46">
        <v>930.15800000000002</v>
      </c>
      <c r="I46" t="s">
        <v>24</v>
      </c>
    </row>
    <row r="47" spans="1:11" hidden="1" x14ac:dyDescent="0.25">
      <c r="C47"/>
      <c r="D47"/>
    </row>
    <row r="48" spans="1:11" hidden="1" x14ac:dyDescent="0.25">
      <c r="C48"/>
      <c r="D48"/>
    </row>
    <row r="49" spans="3:4" hidden="1" x14ac:dyDescent="0.25">
      <c r="C49"/>
      <c r="D49"/>
    </row>
    <row r="50" spans="3:4" hidden="1" x14ac:dyDescent="0.25">
      <c r="C50"/>
      <c r="D50"/>
    </row>
    <row r="51" spans="3:4" hidden="1" x14ac:dyDescent="0.25">
      <c r="C51"/>
      <c r="D51"/>
    </row>
    <row r="52" spans="3:4" hidden="1" x14ac:dyDescent="0.25">
      <c r="C52"/>
      <c r="D52"/>
    </row>
    <row r="53" spans="3:4" hidden="1" x14ac:dyDescent="0.25">
      <c r="C53"/>
      <c r="D53"/>
    </row>
    <row r="54" spans="3:4" hidden="1" x14ac:dyDescent="0.25">
      <c r="C54"/>
      <c r="D54"/>
    </row>
    <row r="55" spans="3:4" hidden="1" x14ac:dyDescent="0.25">
      <c r="C55"/>
      <c r="D55"/>
    </row>
    <row r="56" spans="3:4" hidden="1" x14ac:dyDescent="0.25">
      <c r="C56"/>
      <c r="D56"/>
    </row>
    <row r="57" spans="3:4" hidden="1" x14ac:dyDescent="0.25">
      <c r="C57"/>
      <c r="D57"/>
    </row>
    <row r="58" spans="3:4" hidden="1" x14ac:dyDescent="0.25">
      <c r="C58"/>
      <c r="D58"/>
    </row>
    <row r="59" spans="3:4" hidden="1" x14ac:dyDescent="0.25">
      <c r="C59"/>
      <c r="D59"/>
    </row>
    <row r="60" spans="3:4" hidden="1" x14ac:dyDescent="0.25">
      <c r="C60"/>
      <c r="D60"/>
    </row>
    <row r="61" spans="3:4" hidden="1" x14ac:dyDescent="0.25">
      <c r="C61"/>
      <c r="D61"/>
    </row>
    <row r="62" spans="3:4" hidden="1" x14ac:dyDescent="0.25">
      <c r="C62"/>
      <c r="D62"/>
    </row>
    <row r="63" spans="3:4" hidden="1" x14ac:dyDescent="0.25">
      <c r="C63"/>
      <c r="D63"/>
    </row>
    <row r="64" spans="3:4" hidden="1" x14ac:dyDescent="0.25">
      <c r="C64"/>
      <c r="D64"/>
    </row>
    <row r="65" spans="3:4" hidden="1" x14ac:dyDescent="0.25">
      <c r="C65"/>
      <c r="D65"/>
    </row>
    <row r="66" spans="3:4" hidden="1" x14ac:dyDescent="0.25">
      <c r="C66"/>
      <c r="D66"/>
    </row>
    <row r="67" spans="3:4" hidden="1" x14ac:dyDescent="0.25">
      <c r="C67"/>
      <c r="D67"/>
    </row>
    <row r="68" spans="3:4" hidden="1" x14ac:dyDescent="0.25">
      <c r="C68"/>
      <c r="D68"/>
    </row>
    <row r="69" spans="3:4" hidden="1" x14ac:dyDescent="0.25">
      <c r="C69"/>
      <c r="D69"/>
    </row>
    <row r="70" spans="3:4" hidden="1" x14ac:dyDescent="0.25">
      <c r="C70"/>
      <c r="D70"/>
    </row>
    <row r="71" spans="3:4" hidden="1" x14ac:dyDescent="0.25">
      <c r="C71"/>
      <c r="D71"/>
    </row>
    <row r="72" spans="3:4" hidden="1" x14ac:dyDescent="0.25">
      <c r="C72"/>
      <c r="D72"/>
    </row>
    <row r="73" spans="3:4" hidden="1" x14ac:dyDescent="0.25">
      <c r="C73"/>
      <c r="D73"/>
    </row>
    <row r="74" spans="3:4" hidden="1" x14ac:dyDescent="0.25">
      <c r="C74"/>
      <c r="D74"/>
    </row>
    <row r="75" spans="3:4" hidden="1" x14ac:dyDescent="0.25">
      <c r="C75"/>
      <c r="D75"/>
    </row>
    <row r="76" spans="3:4" hidden="1" x14ac:dyDescent="0.25">
      <c r="C76"/>
      <c r="D76"/>
    </row>
    <row r="77" spans="3:4" hidden="1" x14ac:dyDescent="0.25">
      <c r="C77"/>
      <c r="D77"/>
    </row>
    <row r="78" spans="3:4" hidden="1" x14ac:dyDescent="0.25">
      <c r="C78"/>
      <c r="D78"/>
    </row>
    <row r="79" spans="3:4" hidden="1" x14ac:dyDescent="0.25">
      <c r="C79"/>
      <c r="D79"/>
    </row>
    <row r="80" spans="3:4" hidden="1" x14ac:dyDescent="0.25">
      <c r="C80"/>
      <c r="D80"/>
    </row>
    <row r="81" spans="1:10" hidden="1" x14ac:dyDescent="0.25">
      <c r="C81"/>
      <c r="D81"/>
    </row>
    <row r="82" spans="1:10" hidden="1" x14ac:dyDescent="0.25">
      <c r="C82"/>
      <c r="D82"/>
    </row>
    <row r="83" spans="1:10" hidden="1" x14ac:dyDescent="0.25">
      <c r="C83"/>
      <c r="D83"/>
    </row>
    <row r="84" spans="1:10" hidden="1" x14ac:dyDescent="0.25">
      <c r="C84"/>
      <c r="D84"/>
    </row>
    <row r="85" spans="1:10" hidden="1" x14ac:dyDescent="0.25">
      <c r="C85"/>
      <c r="D85"/>
    </row>
    <row r="86" spans="1:10" hidden="1" x14ac:dyDescent="0.25">
      <c r="C86"/>
      <c r="D86"/>
    </row>
    <row r="87" spans="1:10" x14ac:dyDescent="0.25">
      <c r="A87" t="s">
        <v>126</v>
      </c>
      <c r="B87" t="s">
        <v>50</v>
      </c>
      <c r="C87" s="48">
        <v>10928.05</v>
      </c>
      <c r="D87" s="49">
        <v>40.002000000000002</v>
      </c>
      <c r="E87" t="s">
        <v>18</v>
      </c>
      <c r="F87">
        <v>653114.88</v>
      </c>
      <c r="G87">
        <v>2114004.77</v>
      </c>
      <c r="H87">
        <v>825.46</v>
      </c>
      <c r="I87" t="s">
        <v>16</v>
      </c>
      <c r="J87" t="s">
        <v>172</v>
      </c>
    </row>
    <row r="88" spans="1:10" x14ac:dyDescent="0.25">
      <c r="A88" t="s">
        <v>29</v>
      </c>
      <c r="B88" t="s">
        <v>50</v>
      </c>
      <c r="C88" s="48">
        <v>10928.108</v>
      </c>
      <c r="D88" s="49">
        <v>-40</v>
      </c>
      <c r="F88">
        <v>653114.93400000001</v>
      </c>
      <c r="G88">
        <v>2114004.7799999998</v>
      </c>
      <c r="H88">
        <v>0</v>
      </c>
      <c r="I88" t="s">
        <v>16</v>
      </c>
      <c r="J88" t="s">
        <v>172</v>
      </c>
    </row>
    <row r="89" spans="1:10" x14ac:dyDescent="0.25">
      <c r="A89" t="s">
        <v>30</v>
      </c>
      <c r="B89" t="s">
        <v>50</v>
      </c>
      <c r="C89" s="48">
        <v>11137.411</v>
      </c>
      <c r="D89" s="49">
        <v>-40</v>
      </c>
      <c r="F89">
        <v>653311.299</v>
      </c>
      <c r="G89">
        <v>2114003.2220000001</v>
      </c>
      <c r="H89">
        <v>821.68</v>
      </c>
      <c r="I89" t="s">
        <v>16</v>
      </c>
      <c r="J89" t="s">
        <v>172</v>
      </c>
    </row>
    <row r="90" spans="1:10" x14ac:dyDescent="0.25">
      <c r="A90" t="s">
        <v>31</v>
      </c>
      <c r="B90" t="s">
        <v>50</v>
      </c>
      <c r="C90" s="48">
        <v>11159.075999999999</v>
      </c>
      <c r="D90" s="49">
        <v>-40</v>
      </c>
      <c r="F90">
        <v>653331.38800000004</v>
      </c>
      <c r="G90">
        <v>2113999.6519999998</v>
      </c>
      <c r="H90">
        <v>0</v>
      </c>
      <c r="I90" t="s">
        <v>16</v>
      </c>
      <c r="J90" t="s">
        <v>172</v>
      </c>
    </row>
    <row r="91" spans="1:10" x14ac:dyDescent="0.25">
      <c r="A91" t="s">
        <v>162</v>
      </c>
      <c r="B91" t="s">
        <v>50</v>
      </c>
      <c r="C91" s="48">
        <v>11370.599</v>
      </c>
      <c r="D91" s="49">
        <v>30</v>
      </c>
      <c r="F91">
        <v>653552.37</v>
      </c>
      <c r="G91">
        <v>2114028.091</v>
      </c>
      <c r="H91">
        <v>0</v>
      </c>
      <c r="I91" t="s">
        <v>16</v>
      </c>
      <c r="J91" t="s">
        <v>172</v>
      </c>
    </row>
    <row r="92" spans="1:10" x14ac:dyDescent="0.25">
      <c r="A92" t="s">
        <v>32</v>
      </c>
      <c r="B92" t="s">
        <v>50</v>
      </c>
      <c r="C92" s="48">
        <v>11370.599</v>
      </c>
      <c r="D92" s="49">
        <v>-40</v>
      </c>
      <c r="F92">
        <v>653539.04</v>
      </c>
      <c r="G92">
        <v>2113959.372</v>
      </c>
      <c r="H92">
        <v>0</v>
      </c>
      <c r="I92" t="s">
        <v>16</v>
      </c>
      <c r="J92" t="s">
        <v>172</v>
      </c>
    </row>
    <row r="93" spans="1:10" x14ac:dyDescent="0.25">
      <c r="A93" t="s">
        <v>33</v>
      </c>
      <c r="B93" t="s">
        <v>50</v>
      </c>
      <c r="C93" s="48">
        <v>11380.611999999999</v>
      </c>
      <c r="D93" s="49">
        <v>-40</v>
      </c>
      <c r="F93">
        <v>653548.777</v>
      </c>
      <c r="G93">
        <v>2113957.4709999999</v>
      </c>
      <c r="H93">
        <v>817.28</v>
      </c>
      <c r="I93" t="s">
        <v>16</v>
      </c>
      <c r="J93" t="s">
        <v>172</v>
      </c>
    </row>
    <row r="94" spans="1:10" x14ac:dyDescent="0.25">
      <c r="A94" t="s">
        <v>34</v>
      </c>
      <c r="B94" t="s">
        <v>50</v>
      </c>
      <c r="C94" s="48">
        <v>11541.351000000001</v>
      </c>
      <c r="D94" s="49">
        <v>-40</v>
      </c>
      <c r="F94">
        <v>653704.44400000002</v>
      </c>
      <c r="G94">
        <v>2113923.8840000001</v>
      </c>
      <c r="H94">
        <v>0</v>
      </c>
      <c r="I94" t="s">
        <v>16</v>
      </c>
      <c r="J94" t="s">
        <v>172</v>
      </c>
    </row>
    <row r="95" spans="1:10" x14ac:dyDescent="0.25">
      <c r="A95" t="s">
        <v>163</v>
      </c>
      <c r="B95" t="s">
        <v>50</v>
      </c>
      <c r="C95" s="48">
        <v>11541.353999999999</v>
      </c>
      <c r="D95" s="49">
        <v>30</v>
      </c>
      <c r="F95">
        <v>653720.46799999999</v>
      </c>
      <c r="G95">
        <v>2113992.0260000001</v>
      </c>
      <c r="H95">
        <v>0</v>
      </c>
      <c r="I95" t="s">
        <v>16</v>
      </c>
      <c r="J95" t="s">
        <v>172</v>
      </c>
    </row>
    <row r="96" spans="1:10" x14ac:dyDescent="0.25">
      <c r="A96" t="s">
        <v>35</v>
      </c>
      <c r="B96" t="s">
        <v>50</v>
      </c>
      <c r="C96" s="48">
        <v>11640.147999999999</v>
      </c>
      <c r="D96" s="49">
        <v>-40</v>
      </c>
      <c r="F96">
        <v>653800.61800000002</v>
      </c>
      <c r="G96">
        <v>2113901.2719999999</v>
      </c>
      <c r="H96">
        <v>0</v>
      </c>
      <c r="I96" t="s">
        <v>16</v>
      </c>
      <c r="J96" t="s">
        <v>172</v>
      </c>
    </row>
    <row r="97" spans="1:10" x14ac:dyDescent="0.25">
      <c r="A97" t="s">
        <v>36</v>
      </c>
      <c r="B97" t="s">
        <v>50</v>
      </c>
      <c r="C97" s="48">
        <v>11680.645</v>
      </c>
      <c r="D97" s="49">
        <v>-40</v>
      </c>
      <c r="F97">
        <v>653840.04</v>
      </c>
      <c r="G97">
        <v>2113892.003</v>
      </c>
      <c r="H97">
        <v>0</v>
      </c>
      <c r="I97" t="s">
        <v>16</v>
      </c>
      <c r="J97" t="s">
        <v>172</v>
      </c>
    </row>
    <row r="98" spans="1:10" x14ac:dyDescent="0.25">
      <c r="A98" t="s">
        <v>44</v>
      </c>
      <c r="B98" t="s">
        <v>50</v>
      </c>
      <c r="C98" s="48">
        <v>11705</v>
      </c>
      <c r="D98" s="49">
        <v>-30</v>
      </c>
      <c r="F98">
        <v>653866.03799999994</v>
      </c>
      <c r="G98">
        <v>2113896.1630000002</v>
      </c>
      <c r="H98">
        <v>0</v>
      </c>
      <c r="I98" t="s">
        <v>16</v>
      </c>
      <c r="J98" t="s">
        <v>172</v>
      </c>
    </row>
    <row r="99" spans="1:10" x14ac:dyDescent="0.25">
      <c r="A99" t="s">
        <v>125</v>
      </c>
      <c r="B99" t="s">
        <v>50</v>
      </c>
      <c r="C99" s="48">
        <v>11705.06</v>
      </c>
      <c r="D99" s="49">
        <v>40.003999999999998</v>
      </c>
      <c r="E99" t="s">
        <v>18</v>
      </c>
      <c r="F99">
        <v>653863.81000000006</v>
      </c>
      <c r="G99">
        <v>2113886.41</v>
      </c>
      <c r="H99">
        <v>815.91</v>
      </c>
      <c r="I99" t="s">
        <v>16</v>
      </c>
      <c r="J99" t="s">
        <v>172</v>
      </c>
    </row>
    <row r="100" spans="1:10" x14ac:dyDescent="0.25">
      <c r="A100" t="s">
        <v>37</v>
      </c>
      <c r="B100" t="s">
        <v>50</v>
      </c>
      <c r="C100" s="48">
        <v>11750</v>
      </c>
      <c r="D100" s="49">
        <v>-40</v>
      </c>
      <c r="F100">
        <v>653907.554</v>
      </c>
      <c r="G100">
        <v>2113876.1290000002</v>
      </c>
      <c r="H100">
        <v>0</v>
      </c>
      <c r="I100" t="s">
        <v>16</v>
      </c>
      <c r="J100" t="s">
        <v>172</v>
      </c>
    </row>
    <row r="101" spans="1:10" x14ac:dyDescent="0.25">
      <c r="A101" t="s">
        <v>164</v>
      </c>
      <c r="B101" t="s">
        <v>50</v>
      </c>
      <c r="C101" s="48">
        <v>12233.884</v>
      </c>
      <c r="D101" s="49">
        <v>30</v>
      </c>
      <c r="F101">
        <v>654394.61499999999</v>
      </c>
      <c r="G101">
        <v>2113833.5210000002</v>
      </c>
      <c r="H101">
        <v>0</v>
      </c>
      <c r="I101" t="s">
        <v>16</v>
      </c>
      <c r="J101" t="s">
        <v>172</v>
      </c>
    </row>
    <row r="102" spans="1:10" x14ac:dyDescent="0.25">
      <c r="A102" t="s">
        <v>165</v>
      </c>
      <c r="B102" t="s">
        <v>50</v>
      </c>
      <c r="C102" s="48">
        <v>12233.885</v>
      </c>
      <c r="D102" s="49">
        <v>-30</v>
      </c>
      <c r="F102">
        <v>654380.88699999999</v>
      </c>
      <c r="G102">
        <v>2113775.1120000002</v>
      </c>
      <c r="H102">
        <v>0</v>
      </c>
      <c r="I102" t="s">
        <v>16</v>
      </c>
      <c r="J102" t="s">
        <v>172</v>
      </c>
    </row>
    <row r="103" spans="1:10" x14ac:dyDescent="0.25">
      <c r="A103" t="s">
        <v>166</v>
      </c>
      <c r="B103" t="s">
        <v>50</v>
      </c>
      <c r="C103" s="48">
        <v>12636.152</v>
      </c>
      <c r="D103" s="49">
        <v>-30</v>
      </c>
      <c r="F103">
        <v>654765.38600000006</v>
      </c>
      <c r="G103">
        <v>2113666.6860000002</v>
      </c>
      <c r="H103">
        <v>0</v>
      </c>
      <c r="I103" t="s">
        <v>16</v>
      </c>
      <c r="J103" t="s">
        <v>172</v>
      </c>
    </row>
    <row r="104" spans="1:10" x14ac:dyDescent="0.25">
      <c r="A104" t="s">
        <v>167</v>
      </c>
      <c r="B104" t="s">
        <v>50</v>
      </c>
      <c r="C104" s="48">
        <v>12636.152</v>
      </c>
      <c r="D104" s="49">
        <v>30</v>
      </c>
      <c r="F104">
        <v>654784.19799999997</v>
      </c>
      <c r="G104">
        <v>2113723.66</v>
      </c>
      <c r="H104">
        <v>0</v>
      </c>
      <c r="I104" t="s">
        <v>16</v>
      </c>
      <c r="J104" t="s">
        <v>172</v>
      </c>
    </row>
    <row r="105" spans="1:10" x14ac:dyDescent="0.25">
      <c r="A105" t="s">
        <v>168</v>
      </c>
      <c r="B105" t="s">
        <v>50</v>
      </c>
      <c r="C105" s="48">
        <v>12770.352000000001</v>
      </c>
      <c r="D105" s="49">
        <v>-30</v>
      </c>
      <c r="F105">
        <v>654892.81900000002</v>
      </c>
      <c r="G105">
        <v>2113624.6090000002</v>
      </c>
      <c r="H105">
        <v>0</v>
      </c>
      <c r="I105" t="s">
        <v>16</v>
      </c>
      <c r="J105" t="s">
        <v>172</v>
      </c>
    </row>
    <row r="106" spans="1:10" x14ac:dyDescent="0.25">
      <c r="A106" t="s">
        <v>169</v>
      </c>
      <c r="B106" t="s">
        <v>50</v>
      </c>
      <c r="C106" s="48">
        <v>12770.352000000001</v>
      </c>
      <c r="D106" s="49">
        <v>30</v>
      </c>
      <c r="F106">
        <v>654911.63100000005</v>
      </c>
      <c r="G106">
        <v>2113681.5839999998</v>
      </c>
      <c r="H106">
        <v>0</v>
      </c>
      <c r="I106" t="s">
        <v>16</v>
      </c>
      <c r="J106" t="s">
        <v>172</v>
      </c>
    </row>
  </sheetData>
  <autoFilter ref="A1:J86" xr:uid="{DA086348-6B9F-45A1-B32F-F35E88E27AB1}">
    <filterColumn colId="8">
      <filters>
        <filter val="IPINS"/>
      </filters>
    </filterColumn>
    <sortState xmlns:xlrd2="http://schemas.microsoft.com/office/spreadsheetml/2017/richdata2" ref="A5:J108">
      <sortCondition ref="C1:C8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Bostard, Morgon</dc:creator>
  <cp:lastModifiedBy>Walker, Luke</cp:lastModifiedBy>
  <dcterms:created xsi:type="dcterms:W3CDTF">2024-02-27T13:50:12Z</dcterms:created>
  <dcterms:modified xsi:type="dcterms:W3CDTF">2025-02-28T14:29:07Z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