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gmotsche\appdata\local\bentley\projectwise\workingdir\ohiodot-pw.bentley.com_ohiodot-pw-02\gaven.motschenbacher@dot.ohio.gov\d0739180\"/>
    </mc:Choice>
  </mc:AlternateContent>
  <xr:revisionPtr revIDLastSave="0" documentId="13_ncr:1_{1DF253C4-F9D9-46BF-A412-93AA27E6313D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Driveways" sheetId="1" r:id="rId1"/>
    <sheet name="Ditch 1" sheetId="2" r:id="rId2"/>
    <sheet name="Ditch 2" sheetId="3" r:id="rId3"/>
    <sheet name="Ditch 3" sheetId="4" r:id="rId4"/>
    <sheet name="Ditch 4" sheetId="8" r:id="rId5"/>
    <sheet name="Geoweb Wall 1" sheetId="5" r:id="rId6"/>
    <sheet name="Geoweb Wall 2" sheetId="6" r:id="rId7"/>
    <sheet name="Geoweb Wall 3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4" l="1"/>
  <c r="N6" i="3"/>
  <c r="O6" i="2"/>
  <c r="N8" i="4"/>
  <c r="M8" i="4"/>
  <c r="L8" i="4"/>
  <c r="L4" i="8"/>
  <c r="M4" i="8"/>
  <c r="N4" i="8"/>
  <c r="L5" i="8"/>
  <c r="M5" i="8"/>
  <c r="N5" i="8"/>
  <c r="L6" i="8"/>
  <c r="M6" i="8"/>
  <c r="N6" i="8"/>
  <c r="G3" i="8"/>
  <c r="N3" i="8" s="1"/>
  <c r="F3" i="8"/>
  <c r="M3" i="8" s="1"/>
  <c r="E3" i="8"/>
  <c r="L3" i="8" s="1"/>
  <c r="E13" i="4"/>
  <c r="F13" i="4"/>
  <c r="G13" i="4"/>
  <c r="E12" i="4"/>
  <c r="F12" i="4"/>
  <c r="G12" i="4"/>
  <c r="G11" i="2"/>
  <c r="F11" i="2"/>
  <c r="E11" i="2"/>
  <c r="M6" i="7"/>
  <c r="M5" i="7"/>
  <c r="M4" i="7"/>
  <c r="M3" i="7"/>
  <c r="C11" i="7"/>
  <c r="C10" i="7"/>
  <c r="C9" i="7"/>
  <c r="C8" i="7"/>
  <c r="C7" i="7"/>
  <c r="C6" i="7"/>
  <c r="C5" i="7"/>
  <c r="C4" i="7"/>
  <c r="C3" i="7"/>
  <c r="M5" i="6"/>
  <c r="M4" i="6"/>
  <c r="M3" i="6"/>
  <c r="M6" i="6"/>
  <c r="C8" i="6"/>
  <c r="C7" i="6"/>
  <c r="C6" i="6"/>
  <c r="C5" i="6"/>
  <c r="C4" i="6"/>
  <c r="C3" i="6"/>
  <c r="M4" i="5"/>
  <c r="M3" i="5"/>
  <c r="M6" i="5"/>
  <c r="C9" i="5"/>
  <c r="C8" i="5"/>
  <c r="C7" i="5"/>
  <c r="C6" i="5"/>
  <c r="C5" i="5"/>
  <c r="C4" i="5"/>
  <c r="C3" i="5"/>
  <c r="G4" i="4"/>
  <c r="G5" i="4"/>
  <c r="G6" i="4"/>
  <c r="G7" i="4"/>
  <c r="G8" i="4"/>
  <c r="G9" i="4"/>
  <c r="G10" i="4"/>
  <c r="G11" i="4"/>
  <c r="F4" i="4"/>
  <c r="F5" i="4"/>
  <c r="F6" i="4"/>
  <c r="F7" i="4"/>
  <c r="F8" i="4"/>
  <c r="F9" i="4"/>
  <c r="F10" i="4"/>
  <c r="F11" i="4"/>
  <c r="E4" i="4"/>
  <c r="E5" i="4"/>
  <c r="E6" i="4"/>
  <c r="E7" i="4"/>
  <c r="E8" i="4"/>
  <c r="E9" i="4"/>
  <c r="E10" i="4"/>
  <c r="E11" i="4"/>
  <c r="G3" i="4"/>
  <c r="F3" i="4"/>
  <c r="M3" i="4" s="1"/>
  <c r="E3" i="4"/>
  <c r="G4" i="3"/>
  <c r="G5" i="3"/>
  <c r="G6" i="3"/>
  <c r="G7" i="3"/>
  <c r="G8" i="3"/>
  <c r="F4" i="3"/>
  <c r="F5" i="3"/>
  <c r="F6" i="3"/>
  <c r="F7" i="3"/>
  <c r="F8" i="3"/>
  <c r="E4" i="3"/>
  <c r="E5" i="3"/>
  <c r="E6" i="3"/>
  <c r="E7" i="3"/>
  <c r="E8" i="3"/>
  <c r="G3" i="3"/>
  <c r="F3" i="3"/>
  <c r="E3" i="3"/>
  <c r="G4" i="2"/>
  <c r="G5" i="2"/>
  <c r="G6" i="2"/>
  <c r="G7" i="2"/>
  <c r="G8" i="2"/>
  <c r="G9" i="2"/>
  <c r="G10" i="2"/>
  <c r="F4" i="2"/>
  <c r="F5" i="2"/>
  <c r="F6" i="2"/>
  <c r="F7" i="2"/>
  <c r="F8" i="2"/>
  <c r="F9" i="2"/>
  <c r="F10" i="2"/>
  <c r="E4" i="2"/>
  <c r="E5" i="2"/>
  <c r="E6" i="2"/>
  <c r="E7" i="2"/>
  <c r="E8" i="2"/>
  <c r="E9" i="2"/>
  <c r="E10" i="2"/>
  <c r="G3" i="2"/>
  <c r="F3" i="2"/>
  <c r="E3" i="2"/>
  <c r="L7" i="8" l="1"/>
  <c r="M7" i="8"/>
  <c r="N7" i="8"/>
  <c r="M4" i="4"/>
  <c r="M4" i="3"/>
  <c r="M7" i="7"/>
  <c r="K6" i="3" l="1"/>
  <c r="L6" i="3"/>
  <c r="M6" i="3"/>
  <c r="L6" i="2"/>
  <c r="M6" i="2"/>
  <c r="N6" i="2"/>
</calcChain>
</file>

<file path=xl/sharedStrings.xml><?xml version="1.0" encoding="utf-8"?>
<sst xmlns="http://schemas.openxmlformats.org/spreadsheetml/2006/main" count="94" uniqueCount="17">
  <si>
    <t>CUT (CY)</t>
  </si>
  <si>
    <t>FILL (CY)</t>
  </si>
  <si>
    <t>SEEDING (SY)</t>
  </si>
  <si>
    <t>EARTHWORK TOTALS</t>
  </si>
  <si>
    <r>
      <t xml:space="preserve">QUANTITIES CARRIED TO </t>
    </r>
    <r>
      <rPr>
        <b/>
        <sz val="10"/>
        <color theme="1"/>
        <rFont val="Calibri"/>
        <family val="2"/>
        <scheme val="minor"/>
      </rPr>
      <t>SHEET 4</t>
    </r>
  </si>
  <si>
    <t>STA.</t>
  </si>
  <si>
    <t>CUT AREA (SF)</t>
  </si>
  <si>
    <t>FILL AREA (SF)</t>
  </si>
  <si>
    <t>SEED WIDTH (FT)</t>
  </si>
  <si>
    <t>CUT VOLUME (CY)</t>
  </si>
  <si>
    <t>FILL VOLUME (CY)</t>
  </si>
  <si>
    <t>SEED AREA (SY)</t>
  </si>
  <si>
    <t>SHEET</t>
  </si>
  <si>
    <t>TOTALS</t>
  </si>
  <si>
    <t>STABILIZED CRUSHED AGGREGATE TOTALS</t>
  </si>
  <si>
    <t>CRUSHED AGGREGATE (CY)</t>
  </si>
  <si>
    <t>TOPSOIL (CY)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</si>
</sst>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5"/>
  <sheetViews>
    <sheetView workbookViewId="0">
      <selection sqref="A1:D4"/>
    </sheetView>
  </sheetViews>
  <sheetFormatPr defaultRowHeight="15" x14ac:dyDescent="0.25"/>
  <cols>
    <col min="1" max="12" width="20.7109375" customWidth="1"/>
    <col min="13" max="16" width="25.7109375" customWidth="1"/>
  </cols>
  <sheetData>
    <row r="1" spans="1:16" x14ac:dyDescent="0.25">
      <c r="A1" s="14" t="s">
        <v>3</v>
      </c>
      <c r="B1" s="14"/>
      <c r="C1" s="14"/>
      <c r="D1" s="14"/>
      <c r="E1" s="3"/>
      <c r="F1" s="14" t="s">
        <v>3</v>
      </c>
      <c r="G1" s="14"/>
      <c r="H1" s="14"/>
      <c r="I1" s="14"/>
      <c r="J1" s="3"/>
      <c r="K1" s="14" t="s">
        <v>3</v>
      </c>
      <c r="L1" s="14"/>
      <c r="M1" s="14"/>
      <c r="N1" s="14"/>
      <c r="O1" s="1"/>
      <c r="P1" s="1"/>
    </row>
    <row r="2" spans="1:16" x14ac:dyDescent="0.25">
      <c r="A2" s="9" t="s">
        <v>0</v>
      </c>
      <c r="B2" s="9" t="s">
        <v>1</v>
      </c>
      <c r="C2" s="10" t="s">
        <v>2</v>
      </c>
      <c r="D2" s="10" t="s">
        <v>16</v>
      </c>
      <c r="E2" s="4"/>
      <c r="F2" s="9" t="s">
        <v>0</v>
      </c>
      <c r="G2" s="9" t="s">
        <v>1</v>
      </c>
      <c r="H2" s="10" t="s">
        <v>2</v>
      </c>
      <c r="I2" s="10" t="s">
        <v>16</v>
      </c>
      <c r="J2" s="4"/>
      <c r="K2" s="9" t="s">
        <v>0</v>
      </c>
      <c r="L2" s="9" t="s">
        <v>1</v>
      </c>
      <c r="M2" s="10" t="s">
        <v>2</v>
      </c>
      <c r="N2" s="10" t="s">
        <v>16</v>
      </c>
      <c r="O2" s="1"/>
      <c r="P2" s="1"/>
    </row>
    <row r="3" spans="1:16" x14ac:dyDescent="0.25">
      <c r="A3" s="8">
        <v>23</v>
      </c>
      <c r="B3" s="8">
        <v>3</v>
      </c>
      <c r="C3" s="8">
        <v>50</v>
      </c>
      <c r="D3" s="8">
        <v>5</v>
      </c>
      <c r="E3" s="3"/>
      <c r="F3" s="8">
        <v>23</v>
      </c>
      <c r="G3" s="8">
        <v>3</v>
      </c>
      <c r="H3" s="8">
        <v>50</v>
      </c>
      <c r="I3" s="8">
        <v>5</v>
      </c>
      <c r="J3" s="3"/>
      <c r="K3" s="8">
        <v>23</v>
      </c>
      <c r="L3" s="8">
        <v>3</v>
      </c>
      <c r="M3" s="8">
        <v>50</v>
      </c>
      <c r="N3" s="8">
        <v>5</v>
      </c>
      <c r="O3" s="1"/>
      <c r="P3" s="1"/>
    </row>
    <row r="4" spans="1:16" x14ac:dyDescent="0.25">
      <c r="A4" s="15" t="s">
        <v>4</v>
      </c>
      <c r="B4" s="15"/>
      <c r="C4" s="15"/>
      <c r="D4" s="15"/>
      <c r="E4" s="5"/>
      <c r="F4" s="15" t="s">
        <v>4</v>
      </c>
      <c r="G4" s="15"/>
      <c r="H4" s="15"/>
      <c r="I4" s="15"/>
      <c r="J4" s="5"/>
      <c r="K4" s="15" t="s">
        <v>4</v>
      </c>
      <c r="L4" s="15"/>
      <c r="M4" s="15"/>
      <c r="N4" s="15"/>
    </row>
    <row r="5" spans="1:16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6" x14ac:dyDescent="0.25">
      <c r="A6" s="5"/>
      <c r="B6" s="5">
        <v>1</v>
      </c>
      <c r="C6" s="5"/>
      <c r="D6" s="5"/>
      <c r="E6" s="6"/>
      <c r="F6" s="5"/>
      <c r="G6" s="5">
        <v>2</v>
      </c>
      <c r="H6" s="5"/>
      <c r="I6" s="5"/>
      <c r="J6" s="5"/>
      <c r="K6" s="5"/>
      <c r="L6" s="2">
        <v>3</v>
      </c>
    </row>
    <row r="7" spans="1:16" x14ac:dyDescent="0.25">
      <c r="A7" s="5"/>
      <c r="B7" s="5"/>
      <c r="C7" s="7"/>
      <c r="D7" s="7"/>
      <c r="E7" s="6"/>
      <c r="F7" s="5"/>
      <c r="G7" s="5"/>
      <c r="H7" s="5"/>
      <c r="I7" s="5"/>
      <c r="J7" s="5"/>
      <c r="K7" s="5"/>
    </row>
    <row r="8" spans="1:16" x14ac:dyDescent="0.25">
      <c r="A8" s="5"/>
      <c r="B8" s="5"/>
      <c r="C8" s="7"/>
      <c r="D8" s="7"/>
      <c r="E8" s="6"/>
      <c r="F8" s="5"/>
      <c r="G8" s="5"/>
      <c r="H8" s="5"/>
      <c r="I8" s="5"/>
      <c r="J8" s="5"/>
      <c r="K8" s="5"/>
    </row>
    <row r="9" spans="1:16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6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6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6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6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6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6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6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  <row r="105" spans="1:1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</row>
    <row r="106" spans="1:1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spans="1:1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</row>
    <row r="108" spans="1:1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</row>
    <row r="109" spans="1:1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</row>
    <row r="110" spans="1:1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</row>
    <row r="111" spans="1:1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</row>
    <row r="112" spans="1:1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</row>
    <row r="113" spans="1:1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</row>
    <row r="114" spans="1:1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</row>
    <row r="115" spans="1:1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</row>
    <row r="116" spans="1:1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</row>
    <row r="117" spans="1:1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</row>
    <row r="118" spans="1:1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</row>
    <row r="119" spans="1:1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</row>
    <row r="120" spans="1:1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</row>
    <row r="121" spans="1:1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spans="1:1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</row>
    <row r="123" spans="1:1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</row>
    <row r="124" spans="1:1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</row>
    <row r="125" spans="1:1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</row>
    <row r="126" spans="1:1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</row>
    <row r="127" spans="1:1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</row>
    <row r="128" spans="1:1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</row>
    <row r="129" spans="1:1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</row>
    <row r="130" spans="1:1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</row>
    <row r="131" spans="1:1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</row>
    <row r="132" spans="1:1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</row>
    <row r="133" spans="1:1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</row>
    <row r="134" spans="1:1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</row>
    <row r="135" spans="1:1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</row>
    <row r="136" spans="1:1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</row>
    <row r="137" spans="1:1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</row>
    <row r="138" spans="1:1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</row>
    <row r="139" spans="1:1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</row>
    <row r="140" spans="1:1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</row>
    <row r="141" spans="1:1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</row>
    <row r="142" spans="1:1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</row>
    <row r="143" spans="1:1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</row>
    <row r="144" spans="1:1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</row>
    <row r="145" spans="1:1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</row>
    <row r="146" spans="1:1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</row>
    <row r="147" spans="1:1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</row>
    <row r="148" spans="1:1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</row>
    <row r="149" spans="1:1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</row>
    <row r="150" spans="1:1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</row>
    <row r="151" spans="1:1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</row>
    <row r="152" spans="1:1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</row>
    <row r="153" spans="1:1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</row>
    <row r="154" spans="1:1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</row>
    <row r="155" spans="1:1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</row>
    <row r="156" spans="1:1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</row>
    <row r="157" spans="1:1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</row>
    <row r="158" spans="1:1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</row>
    <row r="159" spans="1:1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</row>
    <row r="160" spans="1:1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</row>
    <row r="161" spans="1:1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</row>
    <row r="162" spans="1:1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</row>
    <row r="163" spans="1:1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</row>
    <row r="164" spans="1:1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</row>
    <row r="165" spans="1:1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</row>
    <row r="166" spans="1:1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</row>
    <row r="167" spans="1:1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</row>
    <row r="168" spans="1:1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</row>
    <row r="169" spans="1:1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</row>
    <row r="170" spans="1:1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</row>
    <row r="171" spans="1:1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</row>
    <row r="172" spans="1:1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</row>
    <row r="173" spans="1:1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</row>
    <row r="174" spans="1:1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</row>
    <row r="175" spans="1:1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</row>
    <row r="176" spans="1:1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</row>
    <row r="177" spans="1:1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</row>
    <row r="178" spans="1:1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</row>
    <row r="179" spans="1:1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</row>
    <row r="180" spans="1:1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</row>
    <row r="181" spans="1:1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</row>
    <row r="182" spans="1:1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</row>
    <row r="183" spans="1:1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</row>
    <row r="184" spans="1:1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</row>
    <row r="185" spans="1:1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</row>
    <row r="186" spans="1:1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</row>
    <row r="187" spans="1:1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</row>
    <row r="188" spans="1:1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</row>
    <row r="189" spans="1:1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</row>
    <row r="190" spans="1:1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</row>
    <row r="191" spans="1:1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</row>
    <row r="192" spans="1:11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</row>
    <row r="193" spans="1:11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</row>
    <row r="194" spans="1:1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</row>
    <row r="195" spans="1:1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</row>
    <row r="196" spans="1:1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</row>
    <row r="197" spans="1:1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</row>
    <row r="198" spans="1:11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</row>
    <row r="199" spans="1:1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</row>
    <row r="200" spans="1:11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</row>
    <row r="201" spans="1:11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</row>
    <row r="202" spans="1:11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</row>
    <row r="203" spans="1:11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</row>
    <row r="204" spans="1:11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</row>
    <row r="205" spans="1:11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</row>
    <row r="206" spans="1:11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</row>
    <row r="207" spans="1:11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</row>
    <row r="208" spans="1:11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</row>
    <row r="209" spans="1:11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</row>
    <row r="210" spans="1:11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</row>
    <row r="211" spans="1:11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</row>
    <row r="212" spans="1:11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</row>
    <row r="213" spans="1:11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</row>
    <row r="214" spans="1:11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</row>
    <row r="215" spans="1:11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</row>
  </sheetData>
  <mergeCells count="6">
    <mergeCell ref="A1:D1"/>
    <mergeCell ref="A4:D4"/>
    <mergeCell ref="F1:I1"/>
    <mergeCell ref="F4:I4"/>
    <mergeCell ref="K1:N1"/>
    <mergeCell ref="K4:N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04BE9-5B07-424B-BAB4-60F7BF61DA94}">
  <dimension ref="A1:AE164"/>
  <sheetViews>
    <sheetView workbookViewId="0">
      <selection activeCell="O4" sqref="O4"/>
    </sheetView>
  </sheetViews>
  <sheetFormatPr defaultRowHeight="15" x14ac:dyDescent="0.25"/>
  <cols>
    <col min="1" max="7" width="15.7109375" customWidth="1"/>
    <col min="11" max="15" width="15.7109375" customWidth="1"/>
  </cols>
  <sheetData>
    <row r="1" spans="1:31" x14ac:dyDescent="0.2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/>
      <c r="I1" s="3"/>
      <c r="J1" s="3"/>
      <c r="K1" s="16" t="s">
        <v>3</v>
      </c>
      <c r="L1" s="16"/>
      <c r="M1" s="16"/>
      <c r="N1" s="16"/>
      <c r="O1" s="16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31" x14ac:dyDescent="0.25">
      <c r="A2" s="3">
        <v>10940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/>
      <c r="I2" s="3"/>
      <c r="J2" s="3"/>
      <c r="K2" s="8" t="s">
        <v>12</v>
      </c>
      <c r="L2" s="8" t="s">
        <v>0</v>
      </c>
      <c r="M2" s="8" t="s">
        <v>1</v>
      </c>
      <c r="N2" s="8" t="s">
        <v>2</v>
      </c>
      <c r="O2" s="8" t="s">
        <v>16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x14ac:dyDescent="0.25">
      <c r="A3" s="3">
        <v>10950</v>
      </c>
      <c r="B3" s="3">
        <v>30</v>
      </c>
      <c r="C3" s="3">
        <v>0</v>
      </c>
      <c r="D3" s="3">
        <v>32</v>
      </c>
      <c r="E3" s="11">
        <f>ROUNDUP((((B3+B2)/2)*(A3-A2)/27),0)</f>
        <v>6</v>
      </c>
      <c r="F3" s="3">
        <f>ROUNDUP((((C3+C2)/2)*(A3-A2)/27),0)</f>
        <v>0</v>
      </c>
      <c r="G3" s="3">
        <f>ROUNDUP((((D3+D2)/2)*(A3-A2)/9),0)</f>
        <v>18</v>
      </c>
      <c r="H3" s="3"/>
      <c r="I3" s="3"/>
      <c r="J3" s="3"/>
      <c r="K3" s="8">
        <v>11</v>
      </c>
      <c r="L3" s="8">
        <v>43</v>
      </c>
      <c r="M3" s="8">
        <v>0</v>
      </c>
      <c r="N3" s="8">
        <v>57</v>
      </c>
      <c r="O3" s="8">
        <v>9</v>
      </c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1" x14ac:dyDescent="0.25">
      <c r="A4" s="3">
        <v>10975</v>
      </c>
      <c r="B4" s="3">
        <v>53</v>
      </c>
      <c r="C4" s="3">
        <v>0</v>
      </c>
      <c r="D4" s="3">
        <v>32</v>
      </c>
      <c r="E4" s="11">
        <f t="shared" ref="E4:E11" si="0">ROUNDUP((((B4+B3)/2)*(A4-A3)/27),0)</f>
        <v>39</v>
      </c>
      <c r="F4" s="3">
        <f t="shared" ref="F4:F11" si="1">ROUNDUP((((C4+C3)/2)*(A4-A3)/27),0)</f>
        <v>0</v>
      </c>
      <c r="G4" s="3">
        <f t="shared" ref="G4:G11" si="2">ROUNDUP((((D4+D3)/2)*(A4-A3)/9),0)</f>
        <v>89</v>
      </c>
      <c r="H4" s="3"/>
      <c r="I4" s="3"/>
      <c r="J4" s="3"/>
      <c r="K4" s="8">
        <v>12</v>
      </c>
      <c r="L4" s="13">
        <v>183</v>
      </c>
      <c r="M4" s="8">
        <v>0</v>
      </c>
      <c r="N4" s="8">
        <v>345</v>
      </c>
      <c r="O4" s="8">
        <v>25</v>
      </c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1" x14ac:dyDescent="0.25">
      <c r="A5" s="3">
        <v>11000</v>
      </c>
      <c r="B5" s="3">
        <v>55</v>
      </c>
      <c r="C5" s="3">
        <v>0</v>
      </c>
      <c r="D5" s="3">
        <v>32</v>
      </c>
      <c r="E5" s="11">
        <f t="shared" si="0"/>
        <v>50</v>
      </c>
      <c r="F5" s="3">
        <f t="shared" si="1"/>
        <v>0</v>
      </c>
      <c r="G5" s="3">
        <f t="shared" si="2"/>
        <v>89</v>
      </c>
      <c r="H5" s="3"/>
      <c r="I5" s="3"/>
      <c r="J5" s="3"/>
      <c r="K5" s="8">
        <v>13</v>
      </c>
      <c r="L5" s="13">
        <v>167</v>
      </c>
      <c r="M5" s="8">
        <v>0</v>
      </c>
      <c r="N5" s="8">
        <v>250</v>
      </c>
      <c r="O5" s="8">
        <v>19</v>
      </c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</row>
    <row r="6" spans="1:31" x14ac:dyDescent="0.25">
      <c r="A6" s="3">
        <v>11025</v>
      </c>
      <c r="B6" s="3">
        <v>38</v>
      </c>
      <c r="C6" s="3">
        <v>0</v>
      </c>
      <c r="D6" s="3">
        <v>30</v>
      </c>
      <c r="E6" s="11">
        <f t="shared" si="0"/>
        <v>44</v>
      </c>
      <c r="F6" s="3">
        <f t="shared" si="1"/>
        <v>0</v>
      </c>
      <c r="G6" s="3">
        <f t="shared" si="2"/>
        <v>87</v>
      </c>
      <c r="H6" s="3"/>
      <c r="I6" s="3"/>
      <c r="J6" s="3"/>
      <c r="K6" s="12" t="s">
        <v>13</v>
      </c>
      <c r="L6" s="12">
        <f>SUM(L3:L5)</f>
        <v>393</v>
      </c>
      <c r="M6" s="12">
        <f>SUM(M3:M5)</f>
        <v>0</v>
      </c>
      <c r="N6" s="12">
        <f>SUM(N3:N5)</f>
        <v>652</v>
      </c>
      <c r="O6" s="12">
        <f>SUM(O3:O5)</f>
        <v>53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x14ac:dyDescent="0.25">
      <c r="A7" s="3">
        <v>11050</v>
      </c>
      <c r="B7" s="3">
        <v>48</v>
      </c>
      <c r="C7" s="3">
        <v>0</v>
      </c>
      <c r="D7" s="3">
        <v>30</v>
      </c>
      <c r="E7" s="11">
        <f t="shared" si="0"/>
        <v>40</v>
      </c>
      <c r="F7" s="3">
        <f t="shared" si="1"/>
        <v>0</v>
      </c>
      <c r="G7" s="3">
        <f t="shared" si="2"/>
        <v>84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</row>
    <row r="8" spans="1:31" x14ac:dyDescent="0.25">
      <c r="A8" s="3">
        <v>11075</v>
      </c>
      <c r="B8" s="3">
        <v>60</v>
      </c>
      <c r="C8" s="3">
        <v>0</v>
      </c>
      <c r="D8" s="3">
        <v>31</v>
      </c>
      <c r="E8" s="11">
        <f t="shared" si="0"/>
        <v>50</v>
      </c>
      <c r="F8" s="3">
        <f t="shared" si="1"/>
        <v>0</v>
      </c>
      <c r="G8" s="3">
        <f t="shared" si="2"/>
        <v>85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</row>
    <row r="9" spans="1:31" x14ac:dyDescent="0.25">
      <c r="A9" s="3">
        <v>11100</v>
      </c>
      <c r="B9" s="3">
        <v>68</v>
      </c>
      <c r="C9" s="3">
        <v>0</v>
      </c>
      <c r="D9" s="3">
        <v>32</v>
      </c>
      <c r="E9" s="11">
        <f t="shared" si="0"/>
        <v>60</v>
      </c>
      <c r="F9" s="3">
        <f t="shared" si="1"/>
        <v>0</v>
      </c>
      <c r="G9" s="3">
        <f t="shared" si="2"/>
        <v>88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</row>
    <row r="10" spans="1:31" x14ac:dyDescent="0.25">
      <c r="A10" s="3">
        <v>11125</v>
      </c>
      <c r="B10" s="3">
        <v>64</v>
      </c>
      <c r="C10" s="3">
        <v>0</v>
      </c>
      <c r="D10" s="3">
        <v>30</v>
      </c>
      <c r="E10" s="11">
        <f t="shared" si="0"/>
        <v>62</v>
      </c>
      <c r="F10" s="3">
        <f t="shared" si="1"/>
        <v>0</v>
      </c>
      <c r="G10" s="3">
        <f t="shared" si="2"/>
        <v>87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</row>
    <row r="11" spans="1:31" x14ac:dyDescent="0.25">
      <c r="A11" s="3">
        <v>11148</v>
      </c>
      <c r="B11" s="3">
        <v>45</v>
      </c>
      <c r="C11" s="3">
        <v>1</v>
      </c>
      <c r="D11" s="3">
        <v>28</v>
      </c>
      <c r="E11" s="11">
        <f t="shared" si="0"/>
        <v>47</v>
      </c>
      <c r="F11" s="3">
        <f t="shared" si="1"/>
        <v>1</v>
      </c>
      <c r="G11" s="3">
        <f t="shared" si="2"/>
        <v>75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</row>
    <row r="12" spans="1:3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</row>
    <row r="13" spans="1:3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</row>
    <row r="14" spans="1:3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</row>
    <row r="15" spans="1:3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</row>
    <row r="16" spans="1:3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1:3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1:3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</row>
    <row r="19" spans="1:3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</row>
    <row r="20" spans="1:3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</row>
    <row r="21" spans="1:3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</row>
    <row r="22" spans="1:3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</row>
    <row r="23" spans="1:3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</row>
    <row r="24" spans="1:3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</row>
    <row r="25" spans="1:3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</row>
    <row r="26" spans="1:3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</row>
    <row r="27" spans="1:3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</row>
    <row r="28" spans="1:3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</row>
    <row r="29" spans="1:3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</row>
    <row r="30" spans="1:3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</row>
    <row r="31" spans="1:3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</row>
    <row r="32" spans="1:3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</row>
    <row r="33" spans="1:3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</row>
    <row r="34" spans="1:3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</row>
    <row r="35" spans="1:3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</row>
    <row r="36" spans="1:3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</row>
    <row r="37" spans="1:3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</row>
    <row r="38" spans="1:3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</row>
    <row r="39" spans="1:3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</row>
    <row r="40" spans="1:3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</row>
    <row r="41" spans="1:3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</row>
    <row r="42" spans="1:3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</row>
    <row r="43" spans="1:3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</row>
    <row r="44" spans="1:3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</row>
    <row r="45" spans="1:3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</row>
    <row r="46" spans="1:3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</row>
    <row r="47" spans="1:3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</row>
    <row r="48" spans="1:3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</row>
    <row r="49" spans="1:3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</row>
    <row r="50" spans="1:3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</row>
    <row r="51" spans="1:3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</row>
    <row r="52" spans="1:3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</row>
    <row r="53" spans="1:3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</row>
    <row r="54" spans="1:3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</row>
    <row r="55" spans="1:3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</row>
    <row r="56" spans="1:3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</row>
    <row r="57" spans="1:3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</row>
    <row r="58" spans="1:3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</row>
    <row r="59" spans="1:3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</row>
    <row r="60" spans="1:3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</row>
    <row r="61" spans="1:3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</row>
    <row r="62" spans="1:3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</row>
    <row r="63" spans="1:3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</row>
    <row r="64" spans="1:3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</row>
    <row r="65" spans="1:3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</row>
    <row r="66" spans="1:3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</row>
    <row r="67" spans="1:3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</row>
    <row r="68" spans="1:3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</row>
    <row r="69" spans="1:3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</row>
    <row r="70" spans="1:3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</row>
    <row r="71" spans="1:3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</row>
    <row r="72" spans="1:3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</row>
    <row r="73" spans="1:3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</row>
    <row r="74" spans="1:3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</row>
    <row r="75" spans="1:3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</row>
    <row r="76" spans="1:3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</row>
    <row r="77" spans="1:3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</row>
    <row r="78" spans="1:3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</row>
    <row r="79" spans="1:3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</row>
    <row r="80" spans="1:3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</row>
    <row r="81" spans="1:3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</row>
    <row r="82" spans="1:3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</row>
    <row r="83" spans="1:3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</row>
    <row r="84" spans="1:3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</row>
    <row r="85" spans="1:3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</row>
    <row r="86" spans="1:3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</row>
    <row r="87" spans="1:3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</row>
    <row r="88" spans="1:3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</row>
    <row r="89" spans="1:3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</row>
    <row r="90" spans="1:3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</row>
    <row r="91" spans="1:3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</row>
    <row r="92" spans="1:3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</row>
    <row r="93" spans="1:3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</row>
    <row r="94" spans="1:3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</row>
    <row r="95" spans="1:3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</row>
    <row r="96" spans="1:3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</row>
    <row r="97" spans="1:3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</row>
    <row r="98" spans="1:3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</row>
    <row r="99" spans="1:3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</row>
    <row r="100" spans="1:3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</row>
    <row r="101" spans="1:3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</row>
    <row r="102" spans="1:3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</row>
    <row r="103" spans="1:3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</row>
    <row r="104" spans="1:3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</row>
    <row r="105" spans="1:3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</row>
    <row r="106" spans="1:3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</row>
    <row r="107" spans="1:3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</row>
    <row r="108" spans="1:3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</row>
    <row r="109" spans="1:3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</row>
    <row r="110" spans="1:3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</row>
    <row r="111" spans="1:3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</row>
    <row r="112" spans="1:3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</row>
    <row r="113" spans="1:3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</row>
    <row r="114" spans="1:3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</row>
    <row r="115" spans="1:3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</row>
    <row r="116" spans="1:3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</row>
    <row r="117" spans="1:3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</row>
    <row r="118" spans="1:3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</row>
    <row r="119" spans="1:3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</row>
    <row r="120" spans="1:3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</row>
    <row r="121" spans="1:3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</row>
    <row r="122" spans="1:3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</row>
    <row r="123" spans="1:3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</row>
    <row r="124" spans="1:3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</row>
    <row r="125" spans="1:3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</row>
    <row r="126" spans="1:3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</row>
    <row r="127" spans="1:3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</row>
    <row r="128" spans="1:3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</row>
    <row r="129" spans="1:3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</row>
    <row r="130" spans="1:3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</row>
    <row r="131" spans="1:3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</row>
    <row r="132" spans="1:3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</row>
    <row r="133" spans="1:3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</row>
    <row r="134" spans="1:3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</row>
    <row r="135" spans="1:3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</row>
    <row r="136" spans="1:3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</row>
    <row r="137" spans="1:3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</row>
    <row r="138" spans="1:3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</row>
    <row r="139" spans="1:3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</row>
    <row r="140" spans="1:3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</row>
    <row r="141" spans="1:3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</row>
    <row r="142" spans="1:3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</row>
    <row r="143" spans="1:3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</row>
    <row r="144" spans="1:3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</row>
    <row r="145" spans="1:3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</row>
    <row r="146" spans="1:3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</row>
    <row r="147" spans="1:3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</row>
    <row r="148" spans="1:3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</row>
    <row r="149" spans="1:3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</row>
    <row r="150" spans="1:3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</row>
    <row r="151" spans="1:3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</row>
    <row r="152" spans="1:3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</row>
    <row r="153" spans="1:3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</row>
    <row r="154" spans="1:3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</row>
    <row r="155" spans="1:3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</row>
    <row r="156" spans="1:3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</row>
    <row r="157" spans="1:3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</row>
    <row r="158" spans="1:3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</row>
    <row r="159" spans="1:3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</row>
    <row r="160" spans="1:3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</row>
    <row r="161" spans="1:3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</row>
    <row r="162" spans="1:3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</row>
    <row r="163" spans="1:3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</row>
    <row r="164" spans="1:3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</row>
  </sheetData>
  <mergeCells count="1">
    <mergeCell ref="K1:O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AC953-26B3-4B9C-8147-34DFB3B33304}">
  <dimension ref="A1:AI86"/>
  <sheetViews>
    <sheetView workbookViewId="0">
      <selection activeCell="J1" sqref="J1:N6"/>
    </sheetView>
  </sheetViews>
  <sheetFormatPr defaultRowHeight="15" x14ac:dyDescent="0.25"/>
  <cols>
    <col min="1" max="7" width="15.7109375" customWidth="1"/>
    <col min="10" max="14" width="15.7109375" customWidth="1"/>
  </cols>
  <sheetData>
    <row r="1" spans="1:35" x14ac:dyDescent="0.2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/>
      <c r="I1" s="3"/>
      <c r="J1" s="17" t="s">
        <v>3</v>
      </c>
      <c r="K1" s="18"/>
      <c r="L1" s="18"/>
      <c r="M1" s="18"/>
      <c r="N1" s="19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x14ac:dyDescent="0.25">
      <c r="A2" s="3">
        <v>11195</v>
      </c>
      <c r="B2" s="3">
        <v>12</v>
      </c>
      <c r="C2" s="3">
        <v>11</v>
      </c>
      <c r="D2" s="3">
        <v>30</v>
      </c>
      <c r="E2" s="3">
        <v>0</v>
      </c>
      <c r="F2" s="3">
        <v>0</v>
      </c>
      <c r="G2" s="3">
        <v>0</v>
      </c>
      <c r="H2" s="3"/>
      <c r="I2" s="3"/>
      <c r="J2" s="8" t="s">
        <v>12</v>
      </c>
      <c r="K2" s="8" t="s">
        <v>0</v>
      </c>
      <c r="L2" s="8" t="s">
        <v>1</v>
      </c>
      <c r="M2" s="8" t="s">
        <v>2</v>
      </c>
      <c r="N2" s="8" t="s">
        <v>16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x14ac:dyDescent="0.25">
      <c r="A3" s="3">
        <v>11225</v>
      </c>
      <c r="B3" s="3">
        <v>38</v>
      </c>
      <c r="C3" s="3">
        <v>3</v>
      </c>
      <c r="D3" s="3">
        <v>32</v>
      </c>
      <c r="E3" s="11">
        <f>ROUNDUP((((B3+B2)/2)*(A3-A2)/27),0)</f>
        <v>28</v>
      </c>
      <c r="F3" s="3">
        <f>ROUNDUP((((C3+C2)/2)*(A3-A2)/27),0)</f>
        <v>8</v>
      </c>
      <c r="G3" s="3">
        <f>ROUNDUP((((D3+D2)/2)*(A3-A2)/9),0)</f>
        <v>104</v>
      </c>
      <c r="H3" s="3"/>
      <c r="I3" s="3"/>
      <c r="J3" s="8">
        <v>14</v>
      </c>
      <c r="K3" s="8">
        <v>77</v>
      </c>
      <c r="L3" s="8">
        <v>8</v>
      </c>
      <c r="M3" s="8">
        <v>179</v>
      </c>
      <c r="N3" s="8">
        <v>14</v>
      </c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x14ac:dyDescent="0.25">
      <c r="A4" s="3">
        <v>11250</v>
      </c>
      <c r="B4" s="3">
        <v>45</v>
      </c>
      <c r="C4" s="3">
        <v>2</v>
      </c>
      <c r="D4" s="3">
        <v>32</v>
      </c>
      <c r="E4" s="11">
        <f t="shared" ref="E4:E8" si="0">ROUNDUP((((B4+B3)/2)*(A4-A3)/27),0)</f>
        <v>39</v>
      </c>
      <c r="F4" s="3">
        <f t="shared" ref="F4:F8" si="1">ROUNDUP((((C4+C3)/2)*(A4-A3)/27),0)</f>
        <v>3</v>
      </c>
      <c r="G4" s="3">
        <f t="shared" ref="G4:G8" si="2">ROUNDUP((((D4+D3)/2)*(A4-A3)/9),0)</f>
        <v>89</v>
      </c>
      <c r="H4" s="3"/>
      <c r="I4" s="3"/>
      <c r="J4" s="8">
        <v>15</v>
      </c>
      <c r="K4" s="13">
        <v>88</v>
      </c>
      <c r="L4" s="8">
        <v>2</v>
      </c>
      <c r="M4" s="8">
        <f>SUM(G5:G6)</f>
        <v>172</v>
      </c>
      <c r="N4" s="8">
        <v>12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x14ac:dyDescent="0.25">
      <c r="A5" s="3">
        <v>11275</v>
      </c>
      <c r="B5" s="3">
        <v>40</v>
      </c>
      <c r="C5" s="3">
        <v>1</v>
      </c>
      <c r="D5" s="3">
        <v>31</v>
      </c>
      <c r="E5" s="11">
        <f t="shared" si="0"/>
        <v>40</v>
      </c>
      <c r="F5" s="3">
        <f t="shared" si="1"/>
        <v>2</v>
      </c>
      <c r="G5" s="3">
        <f t="shared" si="2"/>
        <v>88</v>
      </c>
      <c r="H5" s="3"/>
      <c r="I5" s="3"/>
      <c r="J5" s="8">
        <v>16</v>
      </c>
      <c r="K5" s="13">
        <v>50</v>
      </c>
      <c r="L5" s="8">
        <v>2</v>
      </c>
      <c r="M5" s="8">
        <v>141</v>
      </c>
      <c r="N5" s="8">
        <v>10</v>
      </c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x14ac:dyDescent="0.25">
      <c r="A6" s="3">
        <v>11300</v>
      </c>
      <c r="B6" s="3">
        <v>39</v>
      </c>
      <c r="C6" s="3">
        <v>1</v>
      </c>
      <c r="D6" s="3">
        <v>29</v>
      </c>
      <c r="E6" s="11">
        <f t="shared" si="0"/>
        <v>37</v>
      </c>
      <c r="F6" s="3">
        <f t="shared" si="1"/>
        <v>1</v>
      </c>
      <c r="G6" s="3">
        <f t="shared" si="2"/>
        <v>84</v>
      </c>
      <c r="H6" s="3"/>
      <c r="I6" s="3"/>
      <c r="J6" s="12" t="s">
        <v>13</v>
      </c>
      <c r="K6" s="12">
        <f>SUM(K3:K5)</f>
        <v>215</v>
      </c>
      <c r="L6" s="12">
        <f>SUM(L3:L5)</f>
        <v>12</v>
      </c>
      <c r="M6" s="12">
        <f>SUM(M3:M5)</f>
        <v>492</v>
      </c>
      <c r="N6" s="12">
        <f>SUM(N3:N5)</f>
        <v>36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x14ac:dyDescent="0.25">
      <c r="A7" s="3">
        <v>11325</v>
      </c>
      <c r="B7" s="3">
        <v>35</v>
      </c>
      <c r="C7" s="3">
        <v>2</v>
      </c>
      <c r="D7" s="3">
        <v>26</v>
      </c>
      <c r="E7" s="11">
        <f t="shared" si="0"/>
        <v>35</v>
      </c>
      <c r="F7" s="3">
        <f t="shared" si="1"/>
        <v>2</v>
      </c>
      <c r="G7" s="3">
        <f t="shared" si="2"/>
        <v>77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x14ac:dyDescent="0.25">
      <c r="A8" s="3">
        <v>11350</v>
      </c>
      <c r="B8" s="3">
        <v>26</v>
      </c>
      <c r="C8" s="3">
        <v>1</v>
      </c>
      <c r="D8" s="3">
        <v>24</v>
      </c>
      <c r="E8" s="11">
        <f t="shared" si="0"/>
        <v>29</v>
      </c>
      <c r="F8" s="3">
        <f t="shared" si="1"/>
        <v>2</v>
      </c>
      <c r="G8" s="3">
        <f t="shared" si="2"/>
        <v>70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1:35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</row>
    <row r="17" spans="1:3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</row>
    <row r="18" spans="1:3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</row>
    <row r="19" spans="1:3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</sheetData>
  <mergeCells count="1">
    <mergeCell ref="J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8A0E9-4F32-4185-BB29-4B472E22BC91}">
  <dimension ref="A1:AK82"/>
  <sheetViews>
    <sheetView tabSelected="1" workbookViewId="0">
      <selection activeCell="K1" sqref="K1:O8"/>
    </sheetView>
  </sheetViews>
  <sheetFormatPr defaultRowHeight="15" x14ac:dyDescent="0.25"/>
  <cols>
    <col min="1" max="7" width="15.7109375" customWidth="1"/>
    <col min="11" max="15" width="15.7109375" customWidth="1"/>
  </cols>
  <sheetData>
    <row r="1" spans="1:37" x14ac:dyDescent="0.2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/>
      <c r="I1" s="3"/>
      <c r="J1" s="3"/>
      <c r="K1" s="16" t="s">
        <v>3</v>
      </c>
      <c r="L1" s="16"/>
      <c r="M1" s="16"/>
      <c r="N1" s="16"/>
      <c r="O1" s="16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 x14ac:dyDescent="0.25">
      <c r="A2" s="3">
        <v>11390</v>
      </c>
      <c r="B2" s="3">
        <v>28</v>
      </c>
      <c r="C2" s="3">
        <v>2</v>
      </c>
      <c r="D2" s="3">
        <v>25</v>
      </c>
      <c r="E2" s="3">
        <v>0</v>
      </c>
      <c r="F2" s="3">
        <v>0</v>
      </c>
      <c r="G2" s="3">
        <v>0</v>
      </c>
      <c r="H2" s="3"/>
      <c r="I2" s="3"/>
      <c r="J2" s="3"/>
      <c r="K2" s="8" t="s">
        <v>12</v>
      </c>
      <c r="L2" s="8" t="s">
        <v>0</v>
      </c>
      <c r="M2" s="8" t="s">
        <v>1</v>
      </c>
      <c r="N2" s="8" t="s">
        <v>2</v>
      </c>
      <c r="O2" s="8" t="s">
        <v>16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</row>
    <row r="3" spans="1:37" x14ac:dyDescent="0.25">
      <c r="A3" s="3">
        <v>11400</v>
      </c>
      <c r="B3" s="3">
        <v>29</v>
      </c>
      <c r="C3" s="3">
        <v>1</v>
      </c>
      <c r="D3" s="3">
        <v>25</v>
      </c>
      <c r="E3" s="11">
        <f>ROUNDUP((((B3+B2)/2)*(A3-A2)/27),0)</f>
        <v>11</v>
      </c>
      <c r="F3" s="3">
        <f>ROUNDUP((((C3+C2)/2)*(A3-A2)/27),0)</f>
        <v>1</v>
      </c>
      <c r="G3" s="3">
        <f>ROUNDUP((((D3+D2)/2)*(A3-A2)/9),0)</f>
        <v>28</v>
      </c>
      <c r="H3" s="3"/>
      <c r="I3" s="3"/>
      <c r="J3" s="3"/>
      <c r="K3" s="8">
        <v>17</v>
      </c>
      <c r="L3" s="8">
        <v>12</v>
      </c>
      <c r="M3" s="8">
        <f>SUM(F2:F3)</f>
        <v>1</v>
      </c>
      <c r="N3" s="8">
        <v>39</v>
      </c>
      <c r="O3" s="8">
        <v>3</v>
      </c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37" x14ac:dyDescent="0.25">
      <c r="A4" s="3">
        <v>11425</v>
      </c>
      <c r="B4" s="3">
        <v>42</v>
      </c>
      <c r="C4" s="3">
        <v>1</v>
      </c>
      <c r="D4" s="3">
        <v>28</v>
      </c>
      <c r="E4" s="11">
        <f t="shared" ref="E4:E11" si="0">ROUNDUP((((B4+B3)/2)*(A4-A3)/27),0)</f>
        <v>33</v>
      </c>
      <c r="F4" s="3">
        <f t="shared" ref="F4:F11" si="1">ROUNDUP((((C4+C3)/2)*(A4-A3)/27),0)</f>
        <v>1</v>
      </c>
      <c r="G4" s="3">
        <f t="shared" ref="G4:G11" si="2">ROUNDUP((((D4+D3)/2)*(A4-A3)/9),0)</f>
        <v>74</v>
      </c>
      <c r="H4" s="3"/>
      <c r="I4" s="3"/>
      <c r="J4" s="3"/>
      <c r="K4" s="8">
        <v>18</v>
      </c>
      <c r="L4" s="13">
        <v>126</v>
      </c>
      <c r="M4" s="8">
        <f>SUM(F4:F6)</f>
        <v>3</v>
      </c>
      <c r="N4" s="8">
        <v>234</v>
      </c>
      <c r="O4" s="8">
        <v>17</v>
      </c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37" x14ac:dyDescent="0.25">
      <c r="A5" s="3">
        <v>11450</v>
      </c>
      <c r="B5" s="3">
        <v>38</v>
      </c>
      <c r="C5" s="3">
        <v>1</v>
      </c>
      <c r="D5" s="3">
        <v>27</v>
      </c>
      <c r="E5" s="11">
        <f t="shared" si="0"/>
        <v>38</v>
      </c>
      <c r="F5" s="3">
        <f t="shared" si="1"/>
        <v>1</v>
      </c>
      <c r="G5" s="3">
        <f t="shared" si="2"/>
        <v>77</v>
      </c>
      <c r="H5" s="3"/>
      <c r="I5" s="3"/>
      <c r="J5" s="3"/>
      <c r="K5" s="8">
        <v>19</v>
      </c>
      <c r="L5" s="13">
        <v>104</v>
      </c>
      <c r="M5" s="8">
        <v>7</v>
      </c>
      <c r="N5" s="8">
        <v>272</v>
      </c>
      <c r="O5" s="8">
        <v>18</v>
      </c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x14ac:dyDescent="0.25">
      <c r="A6" s="3">
        <v>11475</v>
      </c>
      <c r="B6" s="3">
        <v>45</v>
      </c>
      <c r="C6" s="3">
        <v>1</v>
      </c>
      <c r="D6" s="3">
        <v>29</v>
      </c>
      <c r="E6" s="11">
        <f t="shared" si="0"/>
        <v>39</v>
      </c>
      <c r="F6" s="3">
        <f t="shared" si="1"/>
        <v>1</v>
      </c>
      <c r="G6" s="3">
        <f t="shared" si="2"/>
        <v>78</v>
      </c>
      <c r="H6" s="3"/>
      <c r="I6" s="3"/>
      <c r="J6" s="3"/>
      <c r="K6" s="8">
        <v>20</v>
      </c>
      <c r="L6" s="13">
        <v>40</v>
      </c>
      <c r="M6" s="8">
        <v>9</v>
      </c>
      <c r="N6" s="8">
        <v>250</v>
      </c>
      <c r="O6" s="8">
        <v>18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x14ac:dyDescent="0.25">
      <c r="A7" s="3">
        <v>11500</v>
      </c>
      <c r="B7" s="3">
        <v>25</v>
      </c>
      <c r="C7" s="3">
        <v>3</v>
      </c>
      <c r="D7" s="3">
        <v>30</v>
      </c>
      <c r="E7" s="11">
        <f t="shared" si="0"/>
        <v>33</v>
      </c>
      <c r="F7" s="3">
        <f t="shared" si="1"/>
        <v>2</v>
      </c>
      <c r="G7" s="3">
        <f t="shared" si="2"/>
        <v>82</v>
      </c>
      <c r="H7" s="3"/>
      <c r="I7" s="3"/>
      <c r="J7" s="3"/>
      <c r="K7" s="8">
        <v>21</v>
      </c>
      <c r="L7" s="8">
        <v>11</v>
      </c>
      <c r="M7" s="8">
        <v>1</v>
      </c>
      <c r="N7" s="8">
        <v>38</v>
      </c>
      <c r="O7" s="8">
        <v>3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pans="1:37" x14ac:dyDescent="0.25">
      <c r="A8" s="3">
        <v>11525</v>
      </c>
      <c r="B8" s="3">
        <v>11</v>
      </c>
      <c r="C8" s="3">
        <v>5</v>
      </c>
      <c r="D8" s="3">
        <v>30</v>
      </c>
      <c r="E8" s="11">
        <f t="shared" si="0"/>
        <v>17</v>
      </c>
      <c r="F8" s="3">
        <f t="shared" si="1"/>
        <v>4</v>
      </c>
      <c r="G8" s="3">
        <f t="shared" si="2"/>
        <v>84</v>
      </c>
      <c r="H8" s="3"/>
      <c r="I8" s="3"/>
      <c r="J8" s="3"/>
      <c r="K8" s="12" t="s">
        <v>13</v>
      </c>
      <c r="L8" s="12">
        <f>SUM(L3:L7)</f>
        <v>293</v>
      </c>
      <c r="M8" s="12">
        <f>SUM(M3:M7)</f>
        <v>21</v>
      </c>
      <c r="N8" s="12">
        <f>SUM(N3:N7)</f>
        <v>833</v>
      </c>
      <c r="O8" s="12">
        <f>SUM(O3:O7)</f>
        <v>59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pans="1:37" x14ac:dyDescent="0.25">
      <c r="A9" s="3">
        <v>11550</v>
      </c>
      <c r="B9" s="3">
        <v>10</v>
      </c>
      <c r="C9" s="3">
        <v>7</v>
      </c>
      <c r="D9" s="3">
        <v>31</v>
      </c>
      <c r="E9" s="11">
        <f t="shared" si="0"/>
        <v>10</v>
      </c>
      <c r="F9" s="3">
        <f t="shared" si="1"/>
        <v>6</v>
      </c>
      <c r="G9" s="3">
        <f t="shared" si="2"/>
        <v>85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1:37" x14ac:dyDescent="0.25">
      <c r="A10" s="3">
        <v>11575</v>
      </c>
      <c r="B10" s="3">
        <v>6</v>
      </c>
      <c r="C10" s="3">
        <v>9</v>
      </c>
      <c r="D10" s="3">
        <v>27</v>
      </c>
      <c r="E10" s="11">
        <f t="shared" si="0"/>
        <v>8</v>
      </c>
      <c r="F10" s="3">
        <f t="shared" si="1"/>
        <v>8</v>
      </c>
      <c r="G10" s="3">
        <f t="shared" si="2"/>
        <v>81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x14ac:dyDescent="0.25">
      <c r="A11" s="3">
        <v>11600</v>
      </c>
      <c r="B11" s="3">
        <v>2</v>
      </c>
      <c r="C11" s="3">
        <v>8</v>
      </c>
      <c r="D11" s="3">
        <v>21</v>
      </c>
      <c r="E11" s="11">
        <f t="shared" si="0"/>
        <v>4</v>
      </c>
      <c r="F11" s="3">
        <f t="shared" si="1"/>
        <v>8</v>
      </c>
      <c r="G11" s="3">
        <f t="shared" si="2"/>
        <v>67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x14ac:dyDescent="0.25">
      <c r="A12" s="3">
        <v>11625</v>
      </c>
      <c r="B12" s="3">
        <v>6</v>
      </c>
      <c r="C12" s="3">
        <v>4</v>
      </c>
      <c r="D12" s="3">
        <v>23</v>
      </c>
      <c r="E12" s="11">
        <f t="shared" ref="E12" si="3">ROUNDUP((((B12+B11)/2)*(A12-A11)/27),0)</f>
        <v>4</v>
      </c>
      <c r="F12" s="3">
        <f t="shared" ref="F12" si="4">ROUNDUP((((C12+C11)/2)*(A12-A11)/27),0)</f>
        <v>6</v>
      </c>
      <c r="G12" s="3">
        <f t="shared" ref="G12" si="5">ROUNDUP((((D12+D11)/2)*(A12-A11)/9),0)</f>
        <v>62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x14ac:dyDescent="0.25">
      <c r="A13" s="3">
        <v>11635</v>
      </c>
      <c r="B13" s="3">
        <v>8</v>
      </c>
      <c r="C13" s="3">
        <v>4</v>
      </c>
      <c r="D13" s="3">
        <v>25</v>
      </c>
      <c r="E13" s="11">
        <f t="shared" ref="E13" si="6">ROUNDUP((((B13+B12)/2)*(A13-A12)/27),0)</f>
        <v>3</v>
      </c>
      <c r="F13" s="3">
        <f t="shared" ref="F13" si="7">ROUNDUP((((C13+C12)/2)*(A13-A12)/27),0)</f>
        <v>2</v>
      </c>
      <c r="G13" s="3">
        <f t="shared" ref="G13" si="8">ROUNDUP((((D13+D12)/2)*(A13-A12)/9),0)</f>
        <v>27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</row>
    <row r="17" spans="1:37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</row>
    <row r="18" spans="1:37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</row>
    <row r="19" spans="1:37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</row>
    <row r="20" spans="1:37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</row>
    <row r="21" spans="1:37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</row>
    <row r="22" spans="1:37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</row>
    <row r="23" spans="1:37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pans="1:37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</row>
    <row r="25" spans="1:37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6" spans="1:37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</row>
    <row r="27" spans="1:37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</row>
    <row r="28" spans="1:37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</row>
    <row r="29" spans="1:37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</row>
    <row r="30" spans="1:37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</row>
    <row r="31" spans="1:37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</row>
    <row r="32" spans="1:37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</row>
    <row r="33" spans="1:37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pans="1:37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pans="1:37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</row>
    <row r="36" spans="1:37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</row>
    <row r="37" spans="1:37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</row>
    <row r="38" spans="1:37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</row>
    <row r="39" spans="1:37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</row>
    <row r="40" spans="1:37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</row>
    <row r="41" spans="1:37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</row>
    <row r="42" spans="1:37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</row>
    <row r="43" spans="1:37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</row>
    <row r="44" spans="1:37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</row>
    <row r="45" spans="1:37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</row>
    <row r="46" spans="1:37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</row>
    <row r="47" spans="1:37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</row>
    <row r="48" spans="1:37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37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37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37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37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37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37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37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</row>
    <row r="56" spans="1:37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</row>
    <row r="57" spans="1:37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</row>
    <row r="58" spans="1:37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37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1:37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</row>
    <row r="61" spans="1:37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</row>
    <row r="62" spans="1:37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</row>
    <row r="63" spans="1:37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</row>
    <row r="64" spans="1:37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1:37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</row>
    <row r="66" spans="1:37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</row>
    <row r="67" spans="1:37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</row>
    <row r="68" spans="1:37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</row>
    <row r="69" spans="1:37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</row>
    <row r="70" spans="1:37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</row>
    <row r="71" spans="1:37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</row>
    <row r="72" spans="1:37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</row>
    <row r="73" spans="1:37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</row>
    <row r="74" spans="1:37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</row>
    <row r="75" spans="1:37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</row>
    <row r="76" spans="1:37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</row>
    <row r="77" spans="1:37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</row>
    <row r="78" spans="1:37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</row>
    <row r="79" spans="1:37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</row>
    <row r="80" spans="1:37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</row>
    <row r="81" spans="1:37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</row>
    <row r="82" spans="1:37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</row>
  </sheetData>
  <mergeCells count="1">
    <mergeCell ref="K1:O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1F78C-504E-497B-AC23-ACAC1958CA68}">
  <dimension ref="A1:N7"/>
  <sheetViews>
    <sheetView workbookViewId="0">
      <selection activeCell="F14" sqref="F14"/>
    </sheetView>
  </sheetViews>
  <sheetFormatPr defaultRowHeight="15" x14ac:dyDescent="0.25"/>
  <cols>
    <col min="1" max="7" width="15.7109375" customWidth="1"/>
    <col min="11" max="14" width="15.7109375" customWidth="1"/>
  </cols>
  <sheetData>
    <row r="1" spans="1:14" x14ac:dyDescent="0.2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/>
      <c r="I1" s="3"/>
      <c r="J1" s="3"/>
      <c r="K1" s="16" t="s">
        <v>3</v>
      </c>
      <c r="L1" s="16"/>
      <c r="M1" s="16"/>
      <c r="N1" s="16"/>
    </row>
    <row r="2" spans="1:14" x14ac:dyDescent="0.25">
      <c r="A2" s="3">
        <v>11679</v>
      </c>
      <c r="B2" s="3">
        <v>21</v>
      </c>
      <c r="C2" s="3">
        <v>1</v>
      </c>
      <c r="D2" s="3">
        <v>26</v>
      </c>
      <c r="E2" s="3">
        <v>0</v>
      </c>
      <c r="F2" s="3">
        <v>0</v>
      </c>
      <c r="G2" s="3">
        <v>0</v>
      </c>
      <c r="H2" s="3"/>
      <c r="I2" s="3"/>
      <c r="J2" s="3"/>
      <c r="K2" s="8" t="s">
        <v>12</v>
      </c>
      <c r="L2" s="8" t="s">
        <v>0</v>
      </c>
      <c r="M2" s="8" t="s">
        <v>1</v>
      </c>
      <c r="N2" s="8" t="s">
        <v>2</v>
      </c>
    </row>
    <row r="3" spans="1:14" x14ac:dyDescent="0.25">
      <c r="A3" s="3">
        <v>11705</v>
      </c>
      <c r="B3" s="3">
        <v>0</v>
      </c>
      <c r="C3" s="3">
        <v>0</v>
      </c>
      <c r="D3" s="3">
        <v>0</v>
      </c>
      <c r="E3" s="11">
        <f>ROUNDUP((((B3+B2)/2)*(A3-A2)/27),0)</f>
        <v>11</v>
      </c>
      <c r="F3" s="3">
        <f>ROUNDUP((((C3+C2)/2)*(A3-A2)/27),0)</f>
        <v>1</v>
      </c>
      <c r="G3" s="3">
        <f>ROUNDUP((((D3+D2)/2)*(A3-A2)/9),0)</f>
        <v>38</v>
      </c>
      <c r="H3" s="3"/>
      <c r="I3" s="3"/>
      <c r="J3" s="3"/>
      <c r="K3" s="8">
        <v>17</v>
      </c>
      <c r="L3" s="8">
        <f>SUM(E2:E3)</f>
        <v>11</v>
      </c>
      <c r="M3" s="8">
        <f>SUM(F2:F3)</f>
        <v>1</v>
      </c>
      <c r="N3" s="8">
        <f>SUM(G2:G3)</f>
        <v>38</v>
      </c>
    </row>
    <row r="4" spans="1:14" x14ac:dyDescent="0.25">
      <c r="A4" s="3"/>
      <c r="B4" s="3"/>
      <c r="C4" s="3"/>
      <c r="D4" s="3"/>
      <c r="E4" s="11"/>
      <c r="F4" s="3"/>
      <c r="G4" s="3"/>
      <c r="H4" s="3"/>
      <c r="I4" s="3"/>
      <c r="J4" s="3"/>
      <c r="K4" s="8">
        <v>18</v>
      </c>
      <c r="L4" s="13">
        <f>SUM(E4:E6)</f>
        <v>0</v>
      </c>
      <c r="M4" s="8">
        <f>SUM(F4:F6)</f>
        <v>0</v>
      </c>
      <c r="N4" s="8">
        <f>SUM(G4:G6)</f>
        <v>0</v>
      </c>
    </row>
    <row r="5" spans="1:14" x14ac:dyDescent="0.25">
      <c r="A5" s="3"/>
      <c r="B5" s="3"/>
      <c r="C5" s="3"/>
      <c r="D5" s="3"/>
      <c r="E5" s="11"/>
      <c r="F5" s="3"/>
      <c r="G5" s="3"/>
      <c r="H5" s="3"/>
      <c r="I5" s="3"/>
      <c r="J5" s="3"/>
      <c r="K5" s="8">
        <v>19</v>
      </c>
      <c r="L5" s="13">
        <f>SUM(E7:E9)</f>
        <v>0</v>
      </c>
      <c r="M5" s="8">
        <f>SUM(F7:F9)</f>
        <v>0</v>
      </c>
      <c r="N5" s="8">
        <f>SUM(G7:G9)</f>
        <v>0</v>
      </c>
    </row>
    <row r="6" spans="1:14" x14ac:dyDescent="0.25">
      <c r="A6" s="3"/>
      <c r="B6" s="3"/>
      <c r="C6" s="3"/>
      <c r="D6" s="3"/>
      <c r="E6" s="11"/>
      <c r="F6" s="3"/>
      <c r="G6" s="3"/>
      <c r="H6" s="3"/>
      <c r="I6" s="3"/>
      <c r="J6" s="3"/>
      <c r="K6" s="8">
        <v>20</v>
      </c>
      <c r="L6" s="13">
        <f>SUM(E10:E11)</f>
        <v>0</v>
      </c>
      <c r="M6" s="8">
        <f>SUM(F10:F11)</f>
        <v>0</v>
      </c>
      <c r="N6" s="8">
        <f>SUM(G10:G11)</f>
        <v>0</v>
      </c>
    </row>
    <row r="7" spans="1:14" x14ac:dyDescent="0.25">
      <c r="A7" s="3"/>
      <c r="B7" s="3"/>
      <c r="C7" s="3"/>
      <c r="D7" s="3"/>
      <c r="E7" s="11"/>
      <c r="F7" s="3"/>
      <c r="G7" s="3"/>
      <c r="H7" s="3"/>
      <c r="I7" s="3"/>
      <c r="J7" s="3"/>
      <c r="K7" s="12" t="s">
        <v>13</v>
      </c>
      <c r="L7" s="12">
        <f>SUM(L3:L6)</f>
        <v>11</v>
      </c>
      <c r="M7" s="12">
        <f>SUM(M3:M6)</f>
        <v>1</v>
      </c>
      <c r="N7" s="12">
        <f>SUM(N3:N6)</f>
        <v>38</v>
      </c>
    </row>
  </sheetData>
  <mergeCells count="1">
    <mergeCell ref="K1:N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71073-956D-4D62-B082-A78C0FD3E464}">
  <dimension ref="A1:R207"/>
  <sheetViews>
    <sheetView workbookViewId="0">
      <selection activeCell="L12" sqref="L12"/>
    </sheetView>
  </sheetViews>
  <sheetFormatPr defaultRowHeight="15" x14ac:dyDescent="0.25"/>
  <cols>
    <col min="1" max="3" width="15.7109375" customWidth="1"/>
    <col min="12" max="13" width="22.7109375" customWidth="1"/>
  </cols>
  <sheetData>
    <row r="1" spans="1:18" x14ac:dyDescent="0.25">
      <c r="A1" s="3" t="s">
        <v>5</v>
      </c>
      <c r="B1" s="3" t="s">
        <v>7</v>
      </c>
      <c r="C1" s="3" t="s">
        <v>10</v>
      </c>
      <c r="D1" s="3"/>
      <c r="E1" s="3"/>
      <c r="F1" s="3"/>
      <c r="G1" s="3"/>
      <c r="H1" s="3"/>
      <c r="I1" s="3"/>
      <c r="J1" s="3"/>
      <c r="K1" s="3"/>
      <c r="L1" s="16" t="s">
        <v>14</v>
      </c>
      <c r="M1" s="16"/>
      <c r="N1" s="3"/>
      <c r="O1" s="3"/>
      <c r="P1" s="3"/>
      <c r="Q1" s="3"/>
      <c r="R1" s="3"/>
    </row>
    <row r="2" spans="1:18" x14ac:dyDescent="0.25">
      <c r="A2" s="3">
        <v>10940</v>
      </c>
      <c r="B2" s="3">
        <v>23</v>
      </c>
      <c r="C2" s="3">
        <v>0</v>
      </c>
      <c r="D2" s="3"/>
      <c r="E2" s="3"/>
      <c r="F2" s="3"/>
      <c r="G2" s="3"/>
      <c r="H2" s="3"/>
      <c r="I2" s="3"/>
      <c r="J2" s="3"/>
      <c r="K2" s="3"/>
      <c r="L2" s="8" t="s">
        <v>12</v>
      </c>
      <c r="M2" s="8" t="s">
        <v>15</v>
      </c>
      <c r="N2" s="3"/>
      <c r="O2" s="3"/>
      <c r="P2" s="3"/>
      <c r="Q2" s="3"/>
      <c r="R2" s="3"/>
    </row>
    <row r="3" spans="1:18" x14ac:dyDescent="0.25">
      <c r="A3" s="3">
        <v>10990</v>
      </c>
      <c r="B3" s="3">
        <v>59</v>
      </c>
      <c r="C3" s="3">
        <f t="shared" ref="C3:C9" si="0">ROUNDUP((((B3+B2)/2*(A3-A2))/27),0)</f>
        <v>76</v>
      </c>
      <c r="D3" s="3"/>
      <c r="E3" s="3"/>
      <c r="F3" s="3"/>
      <c r="G3" s="3"/>
      <c r="H3" s="3"/>
      <c r="I3" s="3"/>
      <c r="J3" s="3"/>
      <c r="K3" s="3"/>
      <c r="L3" s="8">
        <v>11</v>
      </c>
      <c r="M3" s="8">
        <f>0+76+77</f>
        <v>153</v>
      </c>
      <c r="N3" s="3"/>
      <c r="O3" s="3"/>
      <c r="P3" s="3"/>
      <c r="Q3" s="3"/>
      <c r="R3" s="3"/>
    </row>
    <row r="4" spans="1:18" x14ac:dyDescent="0.25">
      <c r="A4" s="3">
        <v>11025</v>
      </c>
      <c r="B4" s="3">
        <v>59</v>
      </c>
      <c r="C4" s="3">
        <f t="shared" si="0"/>
        <v>77</v>
      </c>
      <c r="D4" s="3"/>
      <c r="E4" s="3"/>
      <c r="F4" s="3"/>
      <c r="G4" s="3"/>
      <c r="H4" s="3"/>
      <c r="I4" s="3"/>
      <c r="J4" s="3"/>
      <c r="K4" s="3"/>
      <c r="L4" s="8">
        <v>12</v>
      </c>
      <c r="M4" s="8">
        <f>55+55+66+75</f>
        <v>251</v>
      </c>
      <c r="N4" s="3"/>
      <c r="O4" s="3"/>
      <c r="P4" s="3"/>
      <c r="Q4" s="3"/>
      <c r="R4" s="3"/>
    </row>
    <row r="5" spans="1:18" x14ac:dyDescent="0.25">
      <c r="A5" s="3">
        <v>11050</v>
      </c>
      <c r="B5" s="3">
        <v>59</v>
      </c>
      <c r="C5" s="3">
        <f t="shared" si="0"/>
        <v>55</v>
      </c>
      <c r="D5" s="3"/>
      <c r="E5" s="3"/>
      <c r="F5" s="3"/>
      <c r="G5" s="3"/>
      <c r="H5" s="3"/>
      <c r="I5" s="3"/>
      <c r="J5" s="3"/>
      <c r="K5" s="3"/>
      <c r="L5" s="8">
        <v>13</v>
      </c>
      <c r="M5" s="8">
        <v>12</v>
      </c>
      <c r="N5" s="3"/>
      <c r="O5" s="3"/>
      <c r="P5" s="3"/>
      <c r="Q5" s="3"/>
      <c r="R5" s="3"/>
    </row>
    <row r="6" spans="1:18" x14ac:dyDescent="0.25">
      <c r="A6" s="3">
        <v>11075</v>
      </c>
      <c r="B6" s="3">
        <v>59</v>
      </c>
      <c r="C6" s="3">
        <f t="shared" si="0"/>
        <v>55</v>
      </c>
      <c r="D6" s="3"/>
      <c r="E6" s="3"/>
      <c r="F6" s="3"/>
      <c r="G6" s="3"/>
      <c r="H6" s="3"/>
      <c r="I6" s="3"/>
      <c r="J6" s="3"/>
      <c r="K6" s="3"/>
      <c r="L6" s="12" t="s">
        <v>13</v>
      </c>
      <c r="M6" s="12">
        <f>SUM(M3:M5)</f>
        <v>416</v>
      </c>
      <c r="N6" s="3"/>
      <c r="O6" s="3"/>
      <c r="P6" s="3"/>
      <c r="Q6" s="3"/>
      <c r="R6" s="3"/>
    </row>
    <row r="7" spans="1:18" x14ac:dyDescent="0.25">
      <c r="A7" s="3">
        <v>11105</v>
      </c>
      <c r="B7" s="3">
        <v>59</v>
      </c>
      <c r="C7" s="3">
        <f t="shared" si="0"/>
        <v>66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25">
      <c r="A8" s="3">
        <v>11148</v>
      </c>
      <c r="B8" s="3">
        <v>35</v>
      </c>
      <c r="C8" s="3">
        <f t="shared" si="0"/>
        <v>75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25">
      <c r="A9" s="3">
        <v>11158</v>
      </c>
      <c r="B9" s="3">
        <v>27</v>
      </c>
      <c r="C9" s="3">
        <f t="shared" si="0"/>
        <v>12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8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spans="1:18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</row>
    <row r="29" spans="1:18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1:18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1:18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1:18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1: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1: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1: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1: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1: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1: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1: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1: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1: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1: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1: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1: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1: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1: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1: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1: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1: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1: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1: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1: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1: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1: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1: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1: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1: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1: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1: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1: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spans="1: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1: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spans="1: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1: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spans="1: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spans="1: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spans="1: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spans="1: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spans="1: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spans="1: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spans="1: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spans="1: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spans="1: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spans="1: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spans="1: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spans="1: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spans="1: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spans="1: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spans="1: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spans="1: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spans="1: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spans="1: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1: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spans="1: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spans="1: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1: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1: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1: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1: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1: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spans="1: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spans="1: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spans="1: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1: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1: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spans="1: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spans="1: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spans="1: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spans="1: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spans="1: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spans="1: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spans="1: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spans="1: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spans="1: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spans="1: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1: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1: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1: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1:18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1:18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1:18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1:18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spans="1:18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spans="1:18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1:18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1:18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1:18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18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8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1:18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1:18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spans="1:18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spans="1:18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spans="1:18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spans="1:18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1:18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spans="1:18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spans="1:18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spans="1:18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spans="1:18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spans="1:18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spans="1:18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spans="1:18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pans="1:18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spans="1:18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pans="1:18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1:18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pans="1:18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pans="1:18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pans="1:18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pans="1:18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pans="1:18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pans="1:18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pans="1:18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spans="1:18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spans="1:18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spans="1:18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spans="1:18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spans="1:18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1:18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1:18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spans="1:18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spans="1:18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spans="1:18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spans="1:18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pans="1:18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pans="1:18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pans="1:18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pans="1:18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spans="1:18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pans="1:18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spans="1:18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  <row r="201" spans="1:18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</row>
    <row r="202" spans="1:18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</row>
    <row r="203" spans="1:18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</row>
    <row r="204" spans="1:18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</row>
    <row r="205" spans="1:18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</row>
    <row r="206" spans="1:18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</row>
    <row r="207" spans="1:18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</row>
  </sheetData>
  <mergeCells count="1">
    <mergeCell ref="L1:M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A607D-D5BF-4B32-B05A-873F8EE40E89}">
  <dimension ref="A1:T39"/>
  <sheetViews>
    <sheetView workbookViewId="0">
      <selection activeCell="L1" sqref="L1:M6"/>
    </sheetView>
  </sheetViews>
  <sheetFormatPr defaultRowHeight="15" x14ac:dyDescent="0.25"/>
  <cols>
    <col min="1" max="3" width="15.7109375" customWidth="1"/>
    <col min="12" max="13" width="22.7109375" customWidth="1"/>
  </cols>
  <sheetData>
    <row r="1" spans="1:20" x14ac:dyDescent="0.25">
      <c r="A1" s="3" t="s">
        <v>5</v>
      </c>
      <c r="B1" s="3" t="s">
        <v>7</v>
      </c>
      <c r="C1" s="3" t="s">
        <v>10</v>
      </c>
      <c r="D1" s="3"/>
      <c r="E1" s="3"/>
      <c r="F1" s="3"/>
      <c r="G1" s="3"/>
      <c r="H1" s="3"/>
      <c r="I1" s="3"/>
      <c r="J1" s="3"/>
      <c r="K1" s="3"/>
      <c r="L1" s="16" t="s">
        <v>14</v>
      </c>
      <c r="M1" s="16"/>
      <c r="N1" s="3"/>
      <c r="O1" s="3"/>
      <c r="P1" s="3"/>
      <c r="Q1" s="3"/>
      <c r="R1" s="3"/>
      <c r="S1" s="3"/>
      <c r="T1" s="3"/>
    </row>
    <row r="2" spans="1:20" x14ac:dyDescent="0.25">
      <c r="A2" s="3">
        <v>11185</v>
      </c>
      <c r="B2" s="3">
        <v>21</v>
      </c>
      <c r="C2" s="3">
        <v>0</v>
      </c>
      <c r="D2" s="3"/>
      <c r="E2" s="3"/>
      <c r="F2" s="3"/>
      <c r="G2" s="3"/>
      <c r="H2" s="3"/>
      <c r="I2" s="3"/>
      <c r="J2" s="3"/>
      <c r="K2" s="3"/>
      <c r="L2" s="8" t="s">
        <v>12</v>
      </c>
      <c r="M2" s="8" t="s">
        <v>15</v>
      </c>
      <c r="N2" s="3"/>
      <c r="O2" s="3"/>
      <c r="P2" s="3"/>
      <c r="Q2" s="3"/>
      <c r="R2" s="3"/>
      <c r="S2" s="3"/>
      <c r="T2" s="3"/>
    </row>
    <row r="3" spans="1:20" x14ac:dyDescent="0.25">
      <c r="A3" s="3">
        <v>11197</v>
      </c>
      <c r="B3" s="3">
        <v>30</v>
      </c>
      <c r="C3" s="3">
        <f t="shared" ref="C3:C8" si="0">ROUNDUP((((B3+B2)/2*(A3-A2))/27),0)</f>
        <v>12</v>
      </c>
      <c r="D3" s="3"/>
      <c r="E3" s="3"/>
      <c r="F3" s="3"/>
      <c r="G3" s="3"/>
      <c r="H3" s="3"/>
      <c r="I3" s="3"/>
      <c r="J3" s="3"/>
      <c r="K3" s="3"/>
      <c r="L3" s="8">
        <v>14</v>
      </c>
      <c r="M3" s="8">
        <f>SUM(C2:C4)</f>
        <v>79</v>
      </c>
      <c r="N3" s="3"/>
      <c r="O3" s="3"/>
      <c r="P3" s="3"/>
      <c r="Q3" s="3"/>
      <c r="R3" s="3"/>
      <c r="S3" s="3"/>
      <c r="T3" s="3"/>
    </row>
    <row r="4" spans="1:20" x14ac:dyDescent="0.25">
      <c r="A4" s="3">
        <v>11240</v>
      </c>
      <c r="B4" s="3">
        <v>53</v>
      </c>
      <c r="C4" s="3">
        <f t="shared" si="0"/>
        <v>67</v>
      </c>
      <c r="D4" s="3"/>
      <c r="E4" s="3"/>
      <c r="F4" s="3"/>
      <c r="G4" s="3"/>
      <c r="H4" s="3"/>
      <c r="I4" s="3"/>
      <c r="J4" s="3"/>
      <c r="K4" s="3"/>
      <c r="L4" s="8">
        <v>15</v>
      </c>
      <c r="M4" s="8">
        <f>SUM(C5:C6)</f>
        <v>128</v>
      </c>
      <c r="N4" s="3"/>
      <c r="O4" s="3"/>
      <c r="P4" s="3"/>
      <c r="Q4" s="3"/>
      <c r="R4" s="3"/>
      <c r="S4" s="3"/>
      <c r="T4" s="3"/>
    </row>
    <row r="5" spans="1:20" x14ac:dyDescent="0.25">
      <c r="A5" s="3">
        <v>11275</v>
      </c>
      <c r="B5" s="3">
        <v>53</v>
      </c>
      <c r="C5" s="3">
        <f t="shared" si="0"/>
        <v>69</v>
      </c>
      <c r="D5" s="3"/>
      <c r="E5" s="3"/>
      <c r="F5" s="3"/>
      <c r="G5" s="3"/>
      <c r="H5" s="3"/>
      <c r="I5" s="3"/>
      <c r="J5" s="3"/>
      <c r="K5" s="3"/>
      <c r="L5" s="8">
        <v>16</v>
      </c>
      <c r="M5" s="8">
        <f>C7+C8</f>
        <v>67</v>
      </c>
      <c r="N5" s="3"/>
      <c r="O5" s="3"/>
      <c r="P5" s="3"/>
      <c r="Q5" s="3"/>
      <c r="R5" s="3"/>
      <c r="S5" s="3"/>
      <c r="T5" s="3"/>
    </row>
    <row r="6" spans="1:20" x14ac:dyDescent="0.25">
      <c r="A6" s="3">
        <v>11305</v>
      </c>
      <c r="B6" s="3">
        <v>53</v>
      </c>
      <c r="C6" s="3">
        <f t="shared" si="0"/>
        <v>59</v>
      </c>
      <c r="D6" s="3"/>
      <c r="E6" s="3"/>
      <c r="F6" s="3"/>
      <c r="G6" s="3"/>
      <c r="H6" s="3"/>
      <c r="I6" s="3"/>
      <c r="J6" s="3"/>
      <c r="K6" s="3"/>
      <c r="L6" s="12" t="s">
        <v>13</v>
      </c>
      <c r="M6" s="12">
        <f>SUM(M3:M5)</f>
        <v>274</v>
      </c>
      <c r="N6" s="3"/>
      <c r="O6" s="3"/>
      <c r="P6" s="3"/>
      <c r="Q6" s="3"/>
      <c r="R6" s="3"/>
      <c r="S6" s="3"/>
      <c r="T6" s="3"/>
    </row>
    <row r="7" spans="1:20" x14ac:dyDescent="0.25">
      <c r="A7" s="3">
        <v>11340</v>
      </c>
      <c r="B7" s="3">
        <v>32</v>
      </c>
      <c r="C7" s="3">
        <f t="shared" si="0"/>
        <v>56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x14ac:dyDescent="0.25">
      <c r="A8" s="3">
        <v>11350</v>
      </c>
      <c r="B8" s="3">
        <v>24</v>
      </c>
      <c r="C8" s="3">
        <f t="shared" si="0"/>
        <v>11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</sheetData>
  <mergeCells count="1">
    <mergeCell ref="L1:M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93107-FFB7-4B04-9450-A1547E9DA059}">
  <dimension ref="A1:V43"/>
  <sheetViews>
    <sheetView workbookViewId="0">
      <selection activeCell="J12" sqref="J12"/>
    </sheetView>
  </sheetViews>
  <sheetFormatPr defaultRowHeight="15" x14ac:dyDescent="0.25"/>
  <cols>
    <col min="1" max="3" width="15.7109375" customWidth="1"/>
    <col min="12" max="13" width="22.7109375" customWidth="1"/>
  </cols>
  <sheetData>
    <row r="1" spans="1:22" x14ac:dyDescent="0.25">
      <c r="A1" s="3" t="s">
        <v>5</v>
      </c>
      <c r="B1" s="3" t="s">
        <v>7</v>
      </c>
      <c r="C1" s="3" t="s">
        <v>10</v>
      </c>
      <c r="D1" s="3"/>
      <c r="E1" s="3"/>
      <c r="F1" s="3"/>
      <c r="G1" s="3"/>
      <c r="H1" s="3"/>
      <c r="I1" s="3"/>
      <c r="J1" s="3"/>
      <c r="K1" s="3"/>
      <c r="L1" s="16" t="s">
        <v>14</v>
      </c>
      <c r="M1" s="16"/>
      <c r="N1" s="3"/>
      <c r="O1" s="3"/>
      <c r="P1" s="3"/>
      <c r="Q1" s="3"/>
      <c r="R1" s="3"/>
      <c r="S1" s="3"/>
      <c r="T1" s="3"/>
      <c r="U1" s="3"/>
      <c r="V1" s="3"/>
    </row>
    <row r="2" spans="1:22" x14ac:dyDescent="0.25">
      <c r="A2" s="3">
        <v>11380</v>
      </c>
      <c r="B2" s="3">
        <v>21</v>
      </c>
      <c r="C2" s="3">
        <v>0</v>
      </c>
      <c r="D2" s="3"/>
      <c r="E2" s="3"/>
      <c r="F2" s="3"/>
      <c r="G2" s="3"/>
      <c r="H2" s="3"/>
      <c r="I2" s="3"/>
      <c r="J2" s="3"/>
      <c r="K2" s="3"/>
      <c r="L2" s="8" t="s">
        <v>12</v>
      </c>
      <c r="M2" s="8" t="s">
        <v>15</v>
      </c>
      <c r="N2" s="3"/>
      <c r="O2" s="3"/>
      <c r="P2" s="3"/>
      <c r="Q2" s="3"/>
      <c r="R2" s="3"/>
      <c r="S2" s="3"/>
      <c r="T2" s="3"/>
      <c r="U2" s="3"/>
      <c r="V2" s="3"/>
    </row>
    <row r="3" spans="1:22" x14ac:dyDescent="0.25">
      <c r="A3" s="3">
        <v>11390</v>
      </c>
      <c r="B3" s="3">
        <v>27</v>
      </c>
      <c r="C3" s="3">
        <f t="shared" ref="C3:C8" si="0">ROUNDUP((((B3+B2)/2*(A3-A2))/27),0)</f>
        <v>9</v>
      </c>
      <c r="D3" s="3"/>
      <c r="E3" s="3"/>
      <c r="F3" s="3"/>
      <c r="G3" s="3"/>
      <c r="H3" s="3"/>
      <c r="I3" s="3"/>
      <c r="J3" s="3"/>
      <c r="K3" s="3"/>
      <c r="L3" s="8">
        <v>17</v>
      </c>
      <c r="M3" s="8">
        <f>C2+C3</f>
        <v>9</v>
      </c>
      <c r="N3" s="3"/>
      <c r="O3" s="3"/>
      <c r="P3" s="3"/>
      <c r="Q3" s="3"/>
      <c r="R3" s="3"/>
      <c r="S3" s="3"/>
      <c r="T3" s="3"/>
      <c r="U3" s="3"/>
      <c r="V3" s="3"/>
    </row>
    <row r="4" spans="1:22" x14ac:dyDescent="0.25">
      <c r="A4" s="3">
        <v>11425</v>
      </c>
      <c r="B4" s="3">
        <v>41</v>
      </c>
      <c r="C4" s="3">
        <f t="shared" si="0"/>
        <v>45</v>
      </c>
      <c r="D4" s="3"/>
      <c r="E4" s="3"/>
      <c r="F4" s="3"/>
      <c r="G4" s="3"/>
      <c r="H4" s="3"/>
      <c r="I4" s="3"/>
      <c r="J4" s="3"/>
      <c r="K4" s="3"/>
      <c r="L4" s="8">
        <v>18</v>
      </c>
      <c r="M4" s="8">
        <f>C4+C5+C6</f>
        <v>181</v>
      </c>
      <c r="N4" s="3"/>
      <c r="O4" s="3"/>
      <c r="P4" s="3"/>
      <c r="Q4" s="3"/>
      <c r="R4" s="3"/>
      <c r="S4" s="3"/>
      <c r="T4" s="3"/>
      <c r="U4" s="3"/>
      <c r="V4" s="3"/>
    </row>
    <row r="5" spans="1:22" x14ac:dyDescent="0.25">
      <c r="A5" s="3">
        <v>11450</v>
      </c>
      <c r="B5" s="3">
        <v>50</v>
      </c>
      <c r="C5" s="3">
        <f t="shared" si="0"/>
        <v>43</v>
      </c>
      <c r="D5" s="3"/>
      <c r="E5" s="3"/>
      <c r="F5" s="3"/>
      <c r="G5" s="3"/>
      <c r="H5" s="3"/>
      <c r="I5" s="3"/>
      <c r="J5" s="3"/>
      <c r="K5" s="3"/>
      <c r="L5" s="8">
        <v>19</v>
      </c>
      <c r="M5" s="8">
        <f>C7+C8+C9</f>
        <v>150</v>
      </c>
      <c r="N5" s="3"/>
      <c r="O5" s="3"/>
      <c r="P5" s="3"/>
      <c r="Q5" s="3"/>
      <c r="R5" s="3"/>
      <c r="S5" s="3"/>
      <c r="T5" s="3"/>
      <c r="U5" s="3"/>
      <c r="V5" s="3"/>
    </row>
    <row r="6" spans="1:22" x14ac:dyDescent="0.25">
      <c r="A6" s="3">
        <v>11500</v>
      </c>
      <c r="B6" s="3">
        <v>50</v>
      </c>
      <c r="C6" s="3">
        <f t="shared" si="0"/>
        <v>93</v>
      </c>
      <c r="D6" s="3"/>
      <c r="E6" s="3"/>
      <c r="F6" s="3"/>
      <c r="G6" s="3"/>
      <c r="H6" s="3"/>
      <c r="I6" s="3"/>
      <c r="J6" s="3"/>
      <c r="K6" s="3"/>
      <c r="L6" s="8">
        <v>20</v>
      </c>
      <c r="M6" s="8">
        <f>C10+C11</f>
        <v>37</v>
      </c>
      <c r="N6" s="3"/>
      <c r="O6" s="3"/>
      <c r="P6" s="3"/>
      <c r="Q6" s="3"/>
      <c r="R6" s="3"/>
      <c r="S6" s="3"/>
      <c r="T6" s="3"/>
      <c r="U6" s="3"/>
      <c r="V6" s="3"/>
    </row>
    <row r="7" spans="1:22" x14ac:dyDescent="0.25">
      <c r="A7" s="3">
        <v>11525</v>
      </c>
      <c r="B7" s="3">
        <v>50</v>
      </c>
      <c r="C7" s="3">
        <f t="shared" si="0"/>
        <v>47</v>
      </c>
      <c r="D7" s="3"/>
      <c r="E7" s="3"/>
      <c r="F7" s="3"/>
      <c r="G7" s="3"/>
      <c r="H7" s="3"/>
      <c r="I7" s="3"/>
      <c r="J7" s="3"/>
      <c r="K7" s="3"/>
      <c r="L7" s="12" t="s">
        <v>13</v>
      </c>
      <c r="M7" s="12">
        <f>SUM(M3:M6)</f>
        <v>377</v>
      </c>
      <c r="N7" s="3"/>
      <c r="O7" s="3"/>
      <c r="P7" s="3"/>
      <c r="Q7" s="3"/>
      <c r="R7" s="3"/>
      <c r="S7" s="3"/>
      <c r="T7" s="3"/>
      <c r="U7" s="3"/>
      <c r="V7" s="3"/>
    </row>
    <row r="8" spans="1:22" x14ac:dyDescent="0.25">
      <c r="A8" s="3">
        <v>11550</v>
      </c>
      <c r="B8" s="3">
        <v>41</v>
      </c>
      <c r="C8" s="3">
        <f t="shared" si="0"/>
        <v>43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x14ac:dyDescent="0.25">
      <c r="A9" s="3">
        <v>11600</v>
      </c>
      <c r="B9" s="3">
        <v>23</v>
      </c>
      <c r="C9" s="3">
        <f>ROUNDUP((((B9+B8)/2*(A9-A8))/27),0)</f>
        <v>60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x14ac:dyDescent="0.25">
      <c r="A10" s="3">
        <v>11635</v>
      </c>
      <c r="B10" s="3">
        <v>21</v>
      </c>
      <c r="C10" s="3">
        <f>ROUNDUP((((B10+B9)/2*(A10-A9))/27),0)</f>
        <v>29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x14ac:dyDescent="0.25">
      <c r="A11" s="3">
        <v>11645</v>
      </c>
      <c r="B11" s="3">
        <v>18</v>
      </c>
      <c r="C11" s="3">
        <f>ROUNDUP((((B11+B10)/2*(A11-A10))/27),0)</f>
        <v>8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2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2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22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2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2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2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</sheetData>
  <mergeCells count="1">
    <mergeCell ref="L1:M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Driveways</vt:lpstr>
      <vt:lpstr>Ditch 1</vt:lpstr>
      <vt:lpstr>Ditch 2</vt:lpstr>
      <vt:lpstr>Ditch 3</vt:lpstr>
      <vt:lpstr>Ditch 4</vt:lpstr>
      <vt:lpstr>Geoweb Wall 1</vt:lpstr>
      <vt:lpstr>Geoweb Wall 2</vt:lpstr>
      <vt:lpstr>Geoweb Wall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Gaven Motschenbacher</dc:creator>
  <cp:lastModifiedBy>Motschenbacher, Gaven</cp:lastModifiedBy>
  <dcterms:created xsi:type="dcterms:W3CDTF">2015-06-05T18:17:20Z</dcterms:created>
  <dcterms:modified xsi:type="dcterms:W3CDTF">2025-07-31T19:22:53Z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