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9152" windowHeight="11820"/>
  </bookViews>
  <sheets>
    <sheet name="Detention Basin Summary" sheetId="4" r:id="rId1"/>
    <sheet name="existing drainage area" sheetId="1" r:id="rId2"/>
    <sheet name="proposed drainage area" sheetId="2" r:id="rId3"/>
    <sheet name="time_of_concentration" sheetId="3" r:id="rId4"/>
    <sheet name="water quality" sheetId="5" r:id="rId5"/>
  </sheets>
  <definedNames>
    <definedName name="_xlnm.Print_Area" localSheetId="0">'Detention Basin Summary'!$A$1:$O$10</definedName>
  </definedNames>
  <calcPr calcId="125725"/>
</workbook>
</file>

<file path=xl/calcChain.xml><?xml version="1.0" encoding="utf-8"?>
<calcChain xmlns="http://schemas.openxmlformats.org/spreadsheetml/2006/main">
  <c r="E24" i="5"/>
  <c r="F24" s="1"/>
  <c r="G24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K26" i="4"/>
  <c r="J26"/>
  <c r="I26"/>
  <c r="I20"/>
  <c r="J20"/>
  <c r="K20"/>
  <c r="I22"/>
  <c r="J22"/>
  <c r="K22"/>
  <c r="I24"/>
  <c r="J24"/>
  <c r="K24"/>
  <c r="K19"/>
  <c r="J19"/>
  <c r="I19"/>
  <c r="G26"/>
  <c r="F26"/>
  <c r="F20"/>
  <c r="G20"/>
  <c r="F22"/>
  <c r="G22"/>
  <c r="F24"/>
  <c r="G24"/>
  <c r="G19"/>
  <c r="F19"/>
  <c r="E11" i="5"/>
  <c r="F11" s="1"/>
  <c r="G11" s="1"/>
  <c r="E10"/>
  <c r="F10" s="1"/>
  <c r="G10" s="1"/>
  <c r="E9"/>
  <c r="F9" s="1"/>
  <c r="G9" s="1"/>
  <c r="E8"/>
  <c r="F8" s="1"/>
  <c r="G8" s="1"/>
  <c r="E6"/>
  <c r="F6" s="1"/>
  <c r="G6" s="1"/>
  <c r="E5"/>
  <c r="F5" s="1"/>
  <c r="G5" s="1"/>
  <c r="E4" i="4"/>
  <c r="E20" s="1"/>
  <c r="E5"/>
  <c r="E6"/>
  <c r="E22" s="1"/>
  <c r="E7"/>
  <c r="E8"/>
  <c r="E24" s="1"/>
  <c r="E9"/>
  <c r="E10"/>
  <c r="E26" s="1"/>
  <c r="E19"/>
  <c r="E4" i="5" l="1"/>
  <c r="F4" s="1"/>
  <c r="G4" s="1"/>
  <c r="E7"/>
  <c r="F7" s="1"/>
  <c r="G7" s="1"/>
</calcChain>
</file>

<file path=xl/sharedStrings.xml><?xml version="1.0" encoding="utf-8"?>
<sst xmlns="http://schemas.openxmlformats.org/spreadsheetml/2006/main" count="234" uniqueCount="73">
  <si>
    <t>basin</t>
  </si>
  <si>
    <t>HydrolGrp</t>
  </si>
  <si>
    <t>area_ac</t>
  </si>
  <si>
    <t>grass</t>
  </si>
  <si>
    <t>C</t>
  </si>
  <si>
    <t>imp</t>
  </si>
  <si>
    <t>woods</t>
  </si>
  <si>
    <t>B</t>
  </si>
  <si>
    <t>us_el</t>
  </si>
  <si>
    <t>ds_el</t>
  </si>
  <si>
    <t>channel</t>
  </si>
  <si>
    <t>sheet</t>
  </si>
  <si>
    <t>shallow</t>
  </si>
  <si>
    <t>flow</t>
  </si>
  <si>
    <t>length</t>
  </si>
  <si>
    <t>slope</t>
  </si>
  <si>
    <t>575 east</t>
  </si>
  <si>
    <t>SF</t>
  </si>
  <si>
    <t>AC</t>
  </si>
  <si>
    <t>Proposed Condition</t>
  </si>
  <si>
    <t>landcover</t>
  </si>
  <si>
    <t>water</t>
  </si>
  <si>
    <t>D</t>
  </si>
  <si>
    <t>Existing Condition</t>
  </si>
  <si>
    <t>Proposed</t>
  </si>
  <si>
    <t>Existing</t>
  </si>
  <si>
    <t>WQv</t>
  </si>
  <si>
    <t>ac-ft</t>
  </si>
  <si>
    <t>Tc (min)</t>
  </si>
  <si>
    <t>CN</t>
  </si>
  <si>
    <t>PEAK (CFS)</t>
  </si>
  <si>
    <t>AREA(ac)</t>
  </si>
  <si>
    <t>BASIN</t>
  </si>
  <si>
    <t>N/A</t>
  </si>
  <si>
    <t>SHEET</t>
  </si>
  <si>
    <t>P</t>
  </si>
  <si>
    <t>in</t>
  </si>
  <si>
    <t>i</t>
  </si>
  <si>
    <t>Cq</t>
  </si>
  <si>
    <t>575 west</t>
  </si>
  <si>
    <t>CHECKED BY : YM DATE: 11/16/2012</t>
  </si>
  <si>
    <t>Ac-Ft</t>
  </si>
  <si>
    <t>Detention Vol</t>
  </si>
  <si>
    <t>MIXED</t>
  </si>
  <si>
    <t>Total</t>
  </si>
  <si>
    <t>Basin</t>
  </si>
  <si>
    <t>Grass</t>
  </si>
  <si>
    <t>Imp</t>
  </si>
  <si>
    <t>Water</t>
  </si>
  <si>
    <t>Woods</t>
  </si>
  <si>
    <t xml:space="preserve">CHECKED BY : </t>
  </si>
  <si>
    <t>CHECKED BY :</t>
  </si>
  <si>
    <t>Area</t>
  </si>
  <si>
    <t>SENSITIVITY ANALYSIS</t>
  </si>
  <si>
    <t>Factor</t>
  </si>
  <si>
    <t>Max. Det. Vol</t>
  </si>
  <si>
    <t>Cal. Det. Vol</t>
  </si>
  <si>
    <t>Pond</t>
  </si>
  <si>
    <t>South</t>
  </si>
  <si>
    <t>North</t>
  </si>
  <si>
    <t>--</t>
  </si>
  <si>
    <t>Pond on North Side</t>
  </si>
  <si>
    <t>Pond On South Side (Catch All)</t>
  </si>
  <si>
    <t>CHECKED BY:  YM 12/10/2012</t>
  </si>
  <si>
    <t>A1</t>
  </si>
  <si>
    <t>A2</t>
  </si>
  <si>
    <t>A3</t>
  </si>
  <si>
    <t>A4</t>
  </si>
  <si>
    <t>A5</t>
  </si>
  <si>
    <t>A6</t>
  </si>
  <si>
    <t>A7</t>
  </si>
  <si>
    <t>A8</t>
  </si>
  <si>
    <t>STA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</si>
</sst>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0" xfId="0" applyNumberFormat="1"/>
    <xf numFmtId="164" fontId="0" fillId="0" borderId="1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0" fontId="0" fillId="2" borderId="1" xfId="0" applyFill="1" applyBorder="1"/>
    <xf numFmtId="2" fontId="0" fillId="2" borderId="1" xfId="0" applyNumberFormat="1" applyFill="1" applyBorder="1"/>
    <xf numFmtId="164" fontId="0" fillId="2" borderId="1" xfId="0" applyNumberFormat="1" applyFill="1" applyBorder="1"/>
    <xf numFmtId="0" fontId="1" fillId="0" borderId="1" xfId="0" applyFont="1" applyBorder="1"/>
    <xf numFmtId="0" fontId="1" fillId="0" borderId="1" xfId="0" applyFont="1" applyBorder="1" applyAlignment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2" fontId="0" fillId="2" borderId="1" xfId="0" applyNumberFormat="1" applyFill="1" applyBorder="1" applyAlignment="1">
      <alignment horizontal="center"/>
    </xf>
    <xf numFmtId="0" fontId="0" fillId="0" borderId="1" xfId="0" quotePrefix="1" applyBorder="1"/>
    <xf numFmtId="2" fontId="0" fillId="0" borderId="1" xfId="0" quotePrefix="1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tabSelected="1" workbookViewId="0">
      <selection activeCell="H12" sqref="H12"/>
    </sheetView>
  </sheetViews>
  <sheetFormatPr defaultRowHeight="14.4"/>
  <cols>
    <col min="1" max="1" width="6.44140625" style="46" bestFit="1" customWidth="1"/>
    <col min="2" max="2" width="6.88671875" style="46" customWidth="1"/>
    <col min="3" max="3" width="18.88671875" style="46" hidden="1" customWidth="1"/>
    <col min="4" max="4" width="17.33203125" style="46" hidden="1" customWidth="1"/>
    <col min="5" max="5" width="9" style="46" bestFit="1" customWidth="1"/>
    <col min="6" max="6" width="5" style="47" bestFit="1" customWidth="1"/>
    <col min="7" max="7" width="8.109375" style="46" bestFit="1" customWidth="1"/>
    <col min="8" max="8" width="10.5546875" style="46" bestFit="1" customWidth="1"/>
    <col min="9" max="9" width="9" style="46" bestFit="1" customWidth="1"/>
    <col min="10" max="10" width="6" style="47" bestFit="1" customWidth="1"/>
    <col min="11" max="11" width="8.109375" style="46" bestFit="1" customWidth="1"/>
    <col min="12" max="12" width="10.5546875" style="46" bestFit="1" customWidth="1"/>
    <col min="13" max="13" width="6.109375" style="46" bestFit="1" customWidth="1"/>
    <col min="14" max="14" width="13.5546875" style="46" bestFit="1" customWidth="1"/>
    <col min="15" max="15" width="11.88671875" style="46" bestFit="1" customWidth="1"/>
  </cols>
  <sheetData>
    <row r="1" spans="1:15">
      <c r="A1" s="26" t="s">
        <v>32</v>
      </c>
      <c r="B1" s="26" t="s">
        <v>72</v>
      </c>
      <c r="C1" s="22" t="s">
        <v>19</v>
      </c>
      <c r="D1" s="22" t="s">
        <v>23</v>
      </c>
      <c r="E1" s="26" t="s">
        <v>25</v>
      </c>
      <c r="F1" s="26"/>
      <c r="G1" s="26"/>
      <c r="H1" s="26"/>
      <c r="I1" s="26" t="s">
        <v>24</v>
      </c>
      <c r="J1" s="26"/>
      <c r="K1" s="26"/>
      <c r="L1" s="26"/>
      <c r="M1" s="22" t="s">
        <v>57</v>
      </c>
      <c r="N1" s="22" t="s">
        <v>42</v>
      </c>
      <c r="O1" s="22" t="s">
        <v>26</v>
      </c>
    </row>
    <row r="2" spans="1:15">
      <c r="A2" s="26"/>
      <c r="B2" s="26"/>
      <c r="C2" s="22" t="s">
        <v>17</v>
      </c>
      <c r="D2" s="22" t="s">
        <v>17</v>
      </c>
      <c r="E2" s="22" t="s">
        <v>31</v>
      </c>
      <c r="F2" s="44" t="s">
        <v>29</v>
      </c>
      <c r="G2" s="24" t="s">
        <v>28</v>
      </c>
      <c r="H2" s="24" t="s">
        <v>30</v>
      </c>
      <c r="I2" s="22" t="s">
        <v>31</v>
      </c>
      <c r="J2" s="44" t="s">
        <v>29</v>
      </c>
      <c r="K2" s="24" t="s">
        <v>28</v>
      </c>
      <c r="L2" s="24" t="s">
        <v>30</v>
      </c>
      <c r="M2" s="24"/>
      <c r="N2" s="24" t="s">
        <v>41</v>
      </c>
      <c r="O2" s="24" t="s">
        <v>27</v>
      </c>
    </row>
    <row r="3" spans="1:15">
      <c r="A3" s="23" t="s">
        <v>64</v>
      </c>
      <c r="B3" s="23">
        <v>578</v>
      </c>
      <c r="C3" s="16">
        <v>2799494.9431460002</v>
      </c>
      <c r="D3" s="23">
        <v>2712000.1788829998</v>
      </c>
      <c r="E3" s="25">
        <v>99.12</v>
      </c>
      <c r="F3" s="45">
        <v>60</v>
      </c>
      <c r="G3" s="45">
        <v>39.5</v>
      </c>
      <c r="H3" s="45">
        <v>105.18</v>
      </c>
      <c r="I3" s="25">
        <v>106.69</v>
      </c>
      <c r="J3" s="25">
        <v>64</v>
      </c>
      <c r="K3" s="45">
        <v>39.5</v>
      </c>
      <c r="L3" s="45">
        <v>141.1</v>
      </c>
      <c r="M3" s="16" t="s">
        <v>58</v>
      </c>
      <c r="N3" s="16">
        <v>2.7839999999999998</v>
      </c>
      <c r="O3" s="16">
        <v>0.74</v>
      </c>
    </row>
    <row r="4" spans="1:15">
      <c r="A4" s="23" t="s">
        <v>65</v>
      </c>
      <c r="B4" s="23">
        <v>600</v>
      </c>
      <c r="C4" s="16">
        <v>1512356.0038099999</v>
      </c>
      <c r="D4" s="23">
        <v>1492082.419426</v>
      </c>
      <c r="E4" s="25">
        <f t="shared" ref="E4:E10" si="0">D4/43560</f>
        <v>34.253499068549125</v>
      </c>
      <c r="F4" s="45">
        <v>60</v>
      </c>
      <c r="G4" s="45">
        <v>36.799999999999997</v>
      </c>
      <c r="H4" s="45">
        <v>38.21</v>
      </c>
      <c r="I4" s="25">
        <v>34.695548000000002</v>
      </c>
      <c r="J4" s="25">
        <v>64</v>
      </c>
      <c r="K4" s="45">
        <v>36.799999999999997</v>
      </c>
      <c r="L4" s="45">
        <v>48.2</v>
      </c>
      <c r="M4" s="16" t="s">
        <v>59</v>
      </c>
      <c r="N4" s="16">
        <v>0.874</v>
      </c>
      <c r="O4" s="16">
        <v>0.18</v>
      </c>
    </row>
    <row r="5" spans="1:15">
      <c r="A5" s="23" t="s">
        <v>66</v>
      </c>
      <c r="B5" s="23">
        <v>610</v>
      </c>
      <c r="C5" s="16">
        <v>190634.964366</v>
      </c>
      <c r="D5" s="23">
        <v>317216.886253</v>
      </c>
      <c r="E5" s="25">
        <f t="shared" si="0"/>
        <v>7.2822976642102848</v>
      </c>
      <c r="F5" s="45">
        <v>63</v>
      </c>
      <c r="G5" s="45">
        <v>35.6</v>
      </c>
      <c r="H5" s="45">
        <v>9.83</v>
      </c>
      <c r="I5" s="25">
        <v>4.2892320000000002</v>
      </c>
      <c r="J5" s="45">
        <v>70</v>
      </c>
      <c r="K5" s="45">
        <v>35.6</v>
      </c>
      <c r="L5" s="45">
        <v>7.99</v>
      </c>
      <c r="M5" s="19"/>
      <c r="N5" s="19"/>
      <c r="O5" s="19"/>
    </row>
    <row r="6" spans="1:15">
      <c r="A6" s="23" t="s">
        <v>67</v>
      </c>
      <c r="B6" s="23">
        <v>618</v>
      </c>
      <c r="C6" s="16">
        <v>602317.98041099997</v>
      </c>
      <c r="D6" s="23">
        <v>553664.97610099998</v>
      </c>
      <c r="E6" s="25">
        <f t="shared" si="0"/>
        <v>12.710398900390265</v>
      </c>
      <c r="F6" s="45">
        <v>72</v>
      </c>
      <c r="G6" s="45">
        <v>23.2</v>
      </c>
      <c r="H6" s="45">
        <v>33.86</v>
      </c>
      <c r="I6" s="25">
        <v>13.735144</v>
      </c>
      <c r="J6" s="45">
        <v>76</v>
      </c>
      <c r="K6" s="45">
        <v>23.2</v>
      </c>
      <c r="L6" s="45">
        <v>41.9</v>
      </c>
      <c r="M6" s="16" t="s">
        <v>59</v>
      </c>
      <c r="N6" s="16">
        <v>0.50900000000000001</v>
      </c>
      <c r="O6" s="16">
        <v>0.09</v>
      </c>
    </row>
    <row r="7" spans="1:15">
      <c r="A7" s="23" t="s">
        <v>68</v>
      </c>
      <c r="B7" s="23">
        <v>623</v>
      </c>
      <c r="C7" s="16">
        <v>825002.94147900003</v>
      </c>
      <c r="D7" s="23">
        <v>941905.98752800003</v>
      </c>
      <c r="E7" s="25">
        <f t="shared" si="0"/>
        <v>21.623186123232323</v>
      </c>
      <c r="F7" s="45">
        <v>72</v>
      </c>
      <c r="G7" s="45">
        <v>27.9</v>
      </c>
      <c r="H7" s="45">
        <v>51.24</v>
      </c>
      <c r="I7" s="25">
        <v>18.945095999999999</v>
      </c>
      <c r="J7" s="45">
        <v>73</v>
      </c>
      <c r="K7" s="45">
        <v>27.9</v>
      </c>
      <c r="L7" s="45">
        <v>46.57</v>
      </c>
      <c r="M7" s="19"/>
      <c r="N7" s="19"/>
      <c r="O7" s="19"/>
    </row>
    <row r="8" spans="1:15">
      <c r="A8" s="23" t="s">
        <v>69</v>
      </c>
      <c r="B8" s="23">
        <v>636</v>
      </c>
      <c r="C8" s="16">
        <v>2124037.6435509999</v>
      </c>
      <c r="D8" s="23">
        <v>2049410.5466839999</v>
      </c>
      <c r="E8" s="25">
        <f t="shared" si="0"/>
        <v>47.047992348117539</v>
      </c>
      <c r="F8" s="45">
        <v>70</v>
      </c>
      <c r="G8" s="45">
        <v>23.5</v>
      </c>
      <c r="H8" s="45">
        <v>115.21</v>
      </c>
      <c r="I8" s="25">
        <v>48.765039000000002</v>
      </c>
      <c r="J8" s="45">
        <v>73</v>
      </c>
      <c r="K8" s="45">
        <v>23.5</v>
      </c>
      <c r="L8" s="45">
        <v>133.46</v>
      </c>
      <c r="M8" s="16" t="s">
        <v>59</v>
      </c>
      <c r="N8" s="16">
        <v>0.94699999999999995</v>
      </c>
      <c r="O8" s="16">
        <v>0.18826219312664905</v>
      </c>
    </row>
    <row r="9" spans="1:15">
      <c r="A9" s="23" t="s">
        <v>70</v>
      </c>
      <c r="B9" s="23">
        <v>650</v>
      </c>
      <c r="C9" s="16">
        <v>113330.527285</v>
      </c>
      <c r="D9" s="23">
        <v>586436.49777000002</v>
      </c>
      <c r="E9" s="25">
        <f t="shared" si="0"/>
        <v>13.462729517217632</v>
      </c>
      <c r="F9" s="34" t="s">
        <v>33</v>
      </c>
      <c r="G9" s="34"/>
      <c r="H9" s="34"/>
      <c r="I9" s="25">
        <v>2.6019160000000001</v>
      </c>
      <c r="J9" s="34" t="s">
        <v>33</v>
      </c>
      <c r="K9" s="34"/>
      <c r="L9" s="34"/>
      <c r="M9" s="19"/>
      <c r="N9" s="19"/>
      <c r="O9" s="19"/>
    </row>
    <row r="10" spans="1:15">
      <c r="A10" s="23" t="s">
        <v>71</v>
      </c>
      <c r="B10" s="23">
        <v>659</v>
      </c>
      <c r="C10" s="16">
        <v>3845828.0154960002</v>
      </c>
      <c r="D10" s="23">
        <v>2940229.5918840002</v>
      </c>
      <c r="E10" s="25">
        <f t="shared" si="0"/>
        <v>67.498383652066124</v>
      </c>
      <c r="F10" s="45">
        <v>70</v>
      </c>
      <c r="G10" s="45">
        <v>30.7</v>
      </c>
      <c r="H10" s="45">
        <v>139.13999999999999</v>
      </c>
      <c r="I10" s="25">
        <v>88.295018999999996</v>
      </c>
      <c r="J10" s="45">
        <v>73</v>
      </c>
      <c r="K10" s="45">
        <v>30.7</v>
      </c>
      <c r="L10" s="45">
        <v>203.78</v>
      </c>
      <c r="M10" s="16" t="s">
        <v>59</v>
      </c>
      <c r="N10" s="16">
        <v>3.9340000000000002</v>
      </c>
      <c r="O10" s="16">
        <v>0.32958475105192392</v>
      </c>
    </row>
    <row r="12" spans="1:15">
      <c r="B12" s="46" t="s">
        <v>51</v>
      </c>
    </row>
    <row r="15" spans="1:15">
      <c r="B15" s="27" t="s">
        <v>53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5">
      <c r="B16" s="22"/>
      <c r="C16" s="22" t="s">
        <v>19</v>
      </c>
      <c r="D16" s="22" t="s">
        <v>23</v>
      </c>
      <c r="E16" s="26" t="s">
        <v>25</v>
      </c>
      <c r="F16" s="26"/>
      <c r="G16" s="26"/>
      <c r="H16" s="26"/>
      <c r="I16" s="26" t="s">
        <v>24</v>
      </c>
      <c r="J16" s="26"/>
      <c r="K16" s="26"/>
      <c r="L16" s="26"/>
      <c r="M16" s="35" t="s">
        <v>57</v>
      </c>
      <c r="N16" s="22" t="s">
        <v>55</v>
      </c>
      <c r="O16" s="22" t="s">
        <v>56</v>
      </c>
    </row>
    <row r="17" spans="2:15">
      <c r="B17" s="22" t="s">
        <v>32</v>
      </c>
      <c r="C17" s="22" t="s">
        <v>17</v>
      </c>
      <c r="D17" s="22" t="s">
        <v>17</v>
      </c>
      <c r="E17" s="22" t="s">
        <v>31</v>
      </c>
      <c r="F17" s="44" t="s">
        <v>29</v>
      </c>
      <c r="G17" s="24" t="s">
        <v>28</v>
      </c>
      <c r="H17" s="24" t="s">
        <v>30</v>
      </c>
      <c r="I17" s="22" t="s">
        <v>31</v>
      </c>
      <c r="J17" s="44" t="s">
        <v>29</v>
      </c>
      <c r="K17" s="24" t="s">
        <v>28</v>
      </c>
      <c r="L17" s="24" t="s">
        <v>30</v>
      </c>
      <c r="M17" s="36"/>
      <c r="N17" s="24" t="s">
        <v>41</v>
      </c>
      <c r="O17" s="24" t="s">
        <v>41</v>
      </c>
    </row>
    <row r="18" spans="2:15">
      <c r="B18" s="22" t="s">
        <v>54</v>
      </c>
      <c r="C18" s="22"/>
      <c r="D18" s="22"/>
      <c r="E18" s="22">
        <v>1</v>
      </c>
      <c r="F18" s="44">
        <v>0.95</v>
      </c>
      <c r="G18" s="24">
        <v>1.2</v>
      </c>
      <c r="H18" s="24"/>
      <c r="I18" s="22">
        <v>1</v>
      </c>
      <c r="J18" s="44">
        <v>1.05</v>
      </c>
      <c r="K18" s="24">
        <v>0.8</v>
      </c>
      <c r="L18" s="24"/>
      <c r="M18" s="24"/>
      <c r="N18" s="24"/>
      <c r="O18" s="23"/>
    </row>
    <row r="19" spans="2:15">
      <c r="B19" s="23">
        <v>575</v>
      </c>
      <c r="C19" s="16">
        <v>2799494.9431460002</v>
      </c>
      <c r="D19" s="23">
        <v>2712000.1788829998</v>
      </c>
      <c r="E19" s="16">
        <f>$E$18*E3</f>
        <v>99.12</v>
      </c>
      <c r="F19" s="48">
        <f>$F$18*F3</f>
        <v>57</v>
      </c>
      <c r="G19" s="49">
        <f>$G$18*G3</f>
        <v>47.4</v>
      </c>
      <c r="H19" s="49">
        <v>75.739999999999995</v>
      </c>
      <c r="I19" s="16">
        <f>$I$18*I3</f>
        <v>106.69</v>
      </c>
      <c r="J19" s="48">
        <f>$J$18*J3</f>
        <v>67.2</v>
      </c>
      <c r="K19" s="49">
        <f>$K$18*K3</f>
        <v>31.6</v>
      </c>
      <c r="L19" s="49">
        <v>189.87</v>
      </c>
      <c r="M19" s="16" t="s">
        <v>58</v>
      </c>
      <c r="N19" s="16">
        <v>5.6859999999999999</v>
      </c>
      <c r="O19" s="16">
        <v>2.7839999999999998</v>
      </c>
    </row>
    <row r="20" spans="2:15">
      <c r="B20" s="23">
        <v>600</v>
      </c>
      <c r="C20" s="16">
        <v>1512356.0038099999</v>
      </c>
      <c r="D20" s="23">
        <v>1492082.419426</v>
      </c>
      <c r="E20" s="16">
        <f>$E$18*E4</f>
        <v>34.253499068549125</v>
      </c>
      <c r="F20" s="48">
        <f>$F$18*F4</f>
        <v>57</v>
      </c>
      <c r="G20" s="49">
        <f>$G$18*G4</f>
        <v>44.16</v>
      </c>
      <c r="H20" s="49">
        <v>27.56</v>
      </c>
      <c r="I20" s="16">
        <f>$I$18*I4</f>
        <v>34.695548000000002</v>
      </c>
      <c r="J20" s="48">
        <f>$J$18*J4</f>
        <v>67.2</v>
      </c>
      <c r="K20" s="49">
        <f>$K$18*K4</f>
        <v>29.439999999999998</v>
      </c>
      <c r="L20" s="49">
        <v>64.89</v>
      </c>
      <c r="M20" s="16" t="s">
        <v>59</v>
      </c>
      <c r="N20" s="16">
        <v>1.7430000000000001</v>
      </c>
      <c r="O20" s="16">
        <v>0.874</v>
      </c>
    </row>
    <row r="21" spans="2:15">
      <c r="B21" s="23">
        <v>610</v>
      </c>
      <c r="C21" s="16">
        <v>190634.964366</v>
      </c>
      <c r="D21" s="23">
        <v>317216.886253</v>
      </c>
      <c r="E21" s="31" t="s">
        <v>33</v>
      </c>
      <c r="F21" s="32"/>
      <c r="G21" s="32"/>
      <c r="H21" s="32"/>
      <c r="I21" s="32"/>
      <c r="J21" s="32"/>
      <c r="K21" s="32"/>
      <c r="L21" s="32"/>
      <c r="M21" s="32"/>
      <c r="N21" s="32"/>
      <c r="O21" s="33"/>
    </row>
    <row r="22" spans="2:15">
      <c r="B22" s="23">
        <v>615</v>
      </c>
      <c r="C22" s="16">
        <v>602317.98041099997</v>
      </c>
      <c r="D22" s="23">
        <v>553664.97610099998</v>
      </c>
      <c r="E22" s="16">
        <f>$E$18*E6</f>
        <v>12.710398900390265</v>
      </c>
      <c r="F22" s="48">
        <f>$F$18*F6</f>
        <v>68.399999999999991</v>
      </c>
      <c r="G22" s="49">
        <f>$G$18*G6</f>
        <v>27.84</v>
      </c>
      <c r="H22" s="49">
        <v>25.76</v>
      </c>
      <c r="I22" s="16">
        <f>$I$18*I6</f>
        <v>13.735144</v>
      </c>
      <c r="J22" s="48">
        <f>$J$18*J6</f>
        <v>79.8</v>
      </c>
      <c r="K22" s="49">
        <f>$K$18*K6</f>
        <v>18.559999999999999</v>
      </c>
      <c r="L22" s="49">
        <v>53.54</v>
      </c>
      <c r="M22" s="49" t="s">
        <v>59</v>
      </c>
      <c r="N22" s="16">
        <v>1.044</v>
      </c>
      <c r="O22" s="16">
        <v>0.50900000000000001</v>
      </c>
    </row>
    <row r="23" spans="2:15">
      <c r="B23" s="23">
        <v>625</v>
      </c>
      <c r="C23" s="16">
        <v>825002.94147900003</v>
      </c>
      <c r="D23" s="23">
        <v>941905.98752800003</v>
      </c>
      <c r="E23" s="31" t="s">
        <v>33</v>
      </c>
      <c r="F23" s="32"/>
      <c r="G23" s="32"/>
      <c r="H23" s="32"/>
      <c r="I23" s="32"/>
      <c r="J23" s="32"/>
      <c r="K23" s="32"/>
      <c r="L23" s="32"/>
      <c r="M23" s="32"/>
      <c r="N23" s="32"/>
      <c r="O23" s="33"/>
    </row>
    <row r="24" spans="2:15">
      <c r="B24" s="23">
        <v>635</v>
      </c>
      <c r="C24" s="16">
        <v>2124037.6435509999</v>
      </c>
      <c r="D24" s="23">
        <v>2049410.5466839999</v>
      </c>
      <c r="E24" s="16">
        <f>$E$18*E8</f>
        <v>47.047992348117539</v>
      </c>
      <c r="F24" s="48">
        <f>$F$18*F8</f>
        <v>66.5</v>
      </c>
      <c r="G24" s="49">
        <f>$G$18*G8</f>
        <v>28.2</v>
      </c>
      <c r="H24" s="49">
        <v>90.42</v>
      </c>
      <c r="I24" s="16">
        <f>$I$18*I8</f>
        <v>48.765039000000002</v>
      </c>
      <c r="J24" s="48">
        <f>$J$18*J8</f>
        <v>76.650000000000006</v>
      </c>
      <c r="K24" s="49">
        <f>$K$18*K8</f>
        <v>18.8</v>
      </c>
      <c r="L24" s="49">
        <v>173.23</v>
      </c>
      <c r="M24" s="49" t="s">
        <v>59</v>
      </c>
      <c r="N24" s="16">
        <v>2.95</v>
      </c>
      <c r="O24" s="16">
        <v>0.94699999999999995</v>
      </c>
    </row>
    <row r="25" spans="2:15">
      <c r="B25" s="23">
        <v>650</v>
      </c>
      <c r="C25" s="16">
        <v>113330.527285</v>
      </c>
      <c r="D25" s="23">
        <v>586436.49777000002</v>
      </c>
      <c r="E25" s="28" t="s">
        <v>33</v>
      </c>
      <c r="F25" s="29"/>
      <c r="G25" s="29"/>
      <c r="H25" s="29"/>
      <c r="I25" s="29"/>
      <c r="J25" s="29"/>
      <c r="K25" s="29"/>
      <c r="L25" s="29"/>
      <c r="M25" s="29"/>
      <c r="N25" s="29"/>
      <c r="O25" s="30"/>
    </row>
    <row r="26" spans="2:15">
      <c r="B26" s="23">
        <v>660</v>
      </c>
      <c r="C26" s="16">
        <v>3845828.0154960002</v>
      </c>
      <c r="D26" s="23">
        <v>2940229.5918840002</v>
      </c>
      <c r="E26" s="16">
        <f>$E$18*E10</f>
        <v>67.498383652066124</v>
      </c>
      <c r="F26" s="48">
        <f>$F$18*F10</f>
        <v>66.5</v>
      </c>
      <c r="G26" s="49">
        <f>$G$18*G10</f>
        <v>36.839999999999996</v>
      </c>
      <c r="H26" s="49">
        <v>108.06</v>
      </c>
      <c r="I26" s="16">
        <f>$I$18*I10</f>
        <v>88.295018999999996</v>
      </c>
      <c r="J26" s="48">
        <f>$J$18*J10</f>
        <v>76.650000000000006</v>
      </c>
      <c r="K26" s="49">
        <f>$K$18*K10</f>
        <v>24.560000000000002</v>
      </c>
      <c r="L26" s="49">
        <v>268.04000000000002</v>
      </c>
      <c r="M26" s="49" t="s">
        <v>59</v>
      </c>
      <c r="N26" s="16">
        <v>7.3810000000000002</v>
      </c>
      <c r="O26" s="16">
        <v>3.9340000000000002</v>
      </c>
    </row>
    <row r="29" spans="2:15">
      <c r="B29" s="46" t="s">
        <v>51</v>
      </c>
    </row>
  </sheetData>
  <mergeCells count="13">
    <mergeCell ref="A1:A2"/>
    <mergeCell ref="B15:N15"/>
    <mergeCell ref="E25:O25"/>
    <mergeCell ref="E23:O23"/>
    <mergeCell ref="E21:O21"/>
    <mergeCell ref="E1:H1"/>
    <mergeCell ref="I1:L1"/>
    <mergeCell ref="F9:H9"/>
    <mergeCell ref="J9:L9"/>
    <mergeCell ref="E16:H16"/>
    <mergeCell ref="I16:L16"/>
    <mergeCell ref="M16:M17"/>
    <mergeCell ref="B1:B2"/>
  </mergeCells>
  <pageMargins left="0.7" right="0.7" top="0.75" bottom="0.75" header="0.3" footer="0.3"/>
  <pageSetup orientation="landscape" r:id="rId1"/>
  <headerFooter>
    <oddHeader>&amp;C&amp;A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topLeftCell="A4" workbookViewId="0">
      <selection activeCell="A31" sqref="A31"/>
    </sheetView>
  </sheetViews>
  <sheetFormatPr defaultRowHeight="14.4"/>
  <cols>
    <col min="3" max="4" width="9.109375" style="3"/>
  </cols>
  <sheetData>
    <row r="1" spans="1:4">
      <c r="A1" s="8" t="s">
        <v>0</v>
      </c>
      <c r="B1" s="8" t="s">
        <v>20</v>
      </c>
      <c r="C1" s="9" t="s">
        <v>1</v>
      </c>
      <c r="D1" s="9" t="s">
        <v>2</v>
      </c>
    </row>
    <row r="2" spans="1:4">
      <c r="A2" s="6" t="s">
        <v>16</v>
      </c>
      <c r="B2" s="6" t="s">
        <v>3</v>
      </c>
      <c r="C2" s="7" t="s">
        <v>7</v>
      </c>
      <c r="D2" s="7">
        <v>11.528700000000001</v>
      </c>
    </row>
    <row r="3" spans="1:4">
      <c r="A3" s="6" t="s">
        <v>16</v>
      </c>
      <c r="B3" s="6" t="s">
        <v>5</v>
      </c>
      <c r="C3" s="7" t="s">
        <v>7</v>
      </c>
      <c r="D3" s="7">
        <v>0.413661</v>
      </c>
    </row>
    <row r="4" spans="1:4">
      <c r="A4" s="6" t="s">
        <v>16</v>
      </c>
      <c r="B4" s="6" t="s">
        <v>21</v>
      </c>
      <c r="C4" s="7" t="s">
        <v>7</v>
      </c>
      <c r="D4" s="7">
        <v>0.94911400000000001</v>
      </c>
    </row>
    <row r="5" spans="1:4">
      <c r="A5" s="6" t="s">
        <v>16</v>
      </c>
      <c r="B5" s="6" t="s">
        <v>6</v>
      </c>
      <c r="C5" s="7" t="s">
        <v>7</v>
      </c>
      <c r="D5" s="7">
        <v>21.979500000000002</v>
      </c>
    </row>
    <row r="6" spans="1:4">
      <c r="A6" s="6" t="s">
        <v>16</v>
      </c>
      <c r="B6" s="6" t="s">
        <v>6</v>
      </c>
      <c r="C6" s="7" t="s">
        <v>4</v>
      </c>
      <c r="D6" s="7">
        <v>1.96147</v>
      </c>
    </row>
    <row r="7" spans="1:4">
      <c r="A7" s="6" t="s">
        <v>16</v>
      </c>
      <c r="B7" s="6" t="s">
        <v>6</v>
      </c>
      <c r="C7" s="7" t="s">
        <v>22</v>
      </c>
      <c r="D7" s="7">
        <v>3.2642999999999998E-2</v>
      </c>
    </row>
    <row r="8" spans="1:4">
      <c r="A8" s="11" t="s">
        <v>39</v>
      </c>
      <c r="B8" s="11" t="s">
        <v>5</v>
      </c>
      <c r="C8" s="12" t="s">
        <v>7</v>
      </c>
      <c r="D8" s="12">
        <v>6.2712089999999998</v>
      </c>
    </row>
    <row r="9" spans="1:4">
      <c r="A9" s="11" t="s">
        <v>39</v>
      </c>
      <c r="B9" s="11" t="s">
        <v>6</v>
      </c>
      <c r="C9" s="12" t="s">
        <v>7</v>
      </c>
      <c r="D9" s="12">
        <v>48.217930000000003</v>
      </c>
    </row>
    <row r="10" spans="1:4">
      <c r="A10" s="11" t="s">
        <v>39</v>
      </c>
      <c r="B10" s="11" t="s">
        <v>6</v>
      </c>
      <c r="C10" s="12" t="s">
        <v>4</v>
      </c>
      <c r="D10" s="12">
        <v>7.774718</v>
      </c>
    </row>
    <row r="11" spans="1:4">
      <c r="A11" s="6">
        <v>600</v>
      </c>
      <c r="B11" s="6" t="s">
        <v>3</v>
      </c>
      <c r="C11" s="7" t="s">
        <v>7</v>
      </c>
      <c r="D11" s="7">
        <v>1.565798</v>
      </c>
    </row>
    <row r="12" spans="1:4">
      <c r="A12" s="6">
        <v>600</v>
      </c>
      <c r="B12" s="6" t="s">
        <v>5</v>
      </c>
      <c r="C12" s="7" t="s">
        <v>4</v>
      </c>
      <c r="D12" s="7">
        <v>1.0007200000000001</v>
      </c>
    </row>
    <row r="13" spans="1:4">
      <c r="A13" s="6">
        <v>600</v>
      </c>
      <c r="B13" s="6" t="s">
        <v>6</v>
      </c>
      <c r="C13" s="7" t="s">
        <v>7</v>
      </c>
      <c r="D13" s="7">
        <v>22.78124</v>
      </c>
    </row>
    <row r="14" spans="1:4">
      <c r="A14" s="6">
        <v>600</v>
      </c>
      <c r="B14" s="6" t="s">
        <v>6</v>
      </c>
      <c r="C14" s="7" t="s">
        <v>4</v>
      </c>
      <c r="D14" s="7">
        <v>8.9084350000000008</v>
      </c>
    </row>
    <row r="15" spans="1:4">
      <c r="A15" s="11">
        <v>610</v>
      </c>
      <c r="B15" s="11" t="s">
        <v>3</v>
      </c>
      <c r="C15" s="12" t="s">
        <v>7</v>
      </c>
      <c r="D15" s="12">
        <v>1.459554</v>
      </c>
    </row>
    <row r="16" spans="1:4">
      <c r="A16" s="11">
        <v>610</v>
      </c>
      <c r="B16" s="11" t="s">
        <v>3</v>
      </c>
      <c r="C16" s="12" t="s">
        <v>4</v>
      </c>
      <c r="D16" s="12">
        <v>0.52627100000000004</v>
      </c>
    </row>
    <row r="17" spans="1:4">
      <c r="A17" s="11">
        <v>610</v>
      </c>
      <c r="B17" s="11" t="s">
        <v>6</v>
      </c>
      <c r="C17" s="12" t="s">
        <v>7</v>
      </c>
      <c r="D17" s="12">
        <v>2.5928650000000002</v>
      </c>
    </row>
    <row r="18" spans="1:4">
      <c r="A18" s="11">
        <v>610</v>
      </c>
      <c r="B18" s="11" t="s">
        <v>6</v>
      </c>
      <c r="C18" s="12" t="s">
        <v>4</v>
      </c>
      <c r="D18" s="12">
        <v>2.704183</v>
      </c>
    </row>
    <row r="19" spans="1:4">
      <c r="A19" s="6">
        <v>615</v>
      </c>
      <c r="B19" s="6" t="s">
        <v>3</v>
      </c>
      <c r="C19" s="7" t="s">
        <v>4</v>
      </c>
      <c r="D19" s="7">
        <v>0.42657600000000001</v>
      </c>
    </row>
    <row r="20" spans="1:4">
      <c r="A20" s="6">
        <v>615</v>
      </c>
      <c r="B20" s="6" t="s">
        <v>5</v>
      </c>
      <c r="C20" s="7" t="s">
        <v>4</v>
      </c>
      <c r="D20" s="7">
        <v>0.81872500000000004</v>
      </c>
    </row>
    <row r="21" spans="1:4">
      <c r="A21" s="6">
        <v>615</v>
      </c>
      <c r="B21" s="6" t="s">
        <v>6</v>
      </c>
      <c r="C21" s="7" t="s">
        <v>7</v>
      </c>
      <c r="D21" s="7">
        <v>0.12912799999999999</v>
      </c>
    </row>
    <row r="22" spans="1:4">
      <c r="A22" s="6">
        <v>615</v>
      </c>
      <c r="B22" s="6" t="s">
        <v>6</v>
      </c>
      <c r="C22" s="7" t="s">
        <v>4</v>
      </c>
      <c r="D22" s="7">
        <v>11.336970000000001</v>
      </c>
    </row>
    <row r="23" spans="1:4">
      <c r="A23" s="11">
        <v>625</v>
      </c>
      <c r="B23" s="11" t="s">
        <v>5</v>
      </c>
      <c r="C23" s="12" t="s">
        <v>4</v>
      </c>
      <c r="D23" s="12">
        <v>1.400944</v>
      </c>
    </row>
    <row r="24" spans="1:4">
      <c r="A24" s="11">
        <v>625</v>
      </c>
      <c r="B24" s="11" t="s">
        <v>6</v>
      </c>
      <c r="C24" s="12" t="s">
        <v>4</v>
      </c>
      <c r="D24" s="12">
        <v>20.223949999999999</v>
      </c>
    </row>
    <row r="25" spans="1:4">
      <c r="A25" s="6">
        <v>635</v>
      </c>
      <c r="B25" s="6" t="s">
        <v>6</v>
      </c>
      <c r="C25" s="7" t="s">
        <v>7</v>
      </c>
      <c r="D25" s="7">
        <v>9.2090000000000002E-3</v>
      </c>
    </row>
    <row r="26" spans="1:4">
      <c r="A26" s="6">
        <v>635</v>
      </c>
      <c r="B26" s="6" t="s">
        <v>6</v>
      </c>
      <c r="C26" s="7" t="s">
        <v>4</v>
      </c>
      <c r="D26" s="7">
        <v>47.042490000000001</v>
      </c>
    </row>
    <row r="27" spans="1:4">
      <c r="A27" s="11">
        <v>650</v>
      </c>
      <c r="B27" s="11" t="s">
        <v>6</v>
      </c>
      <c r="C27" s="12" t="s">
        <v>4</v>
      </c>
      <c r="D27" s="12">
        <v>13.463789999999999</v>
      </c>
    </row>
    <row r="28" spans="1:4">
      <c r="A28" s="6">
        <v>660</v>
      </c>
      <c r="B28" s="6" t="s">
        <v>6</v>
      </c>
      <c r="C28" s="7" t="s">
        <v>4</v>
      </c>
      <c r="D28" s="7">
        <v>67.503699999999995</v>
      </c>
    </row>
    <row r="30" spans="1:4">
      <c r="A30" t="s">
        <v>40</v>
      </c>
    </row>
  </sheetData>
  <sortState ref="A2:D28">
    <sortCondition ref="A2:A28"/>
    <sortCondition ref="B2:B28"/>
    <sortCondition ref="C2:C28"/>
  </sortState>
  <pageMargins left="0.7" right="0.7" top="0.75" bottom="0.75" header="0.3" footer="0.3"/>
  <pageSetup orientation="portrait" r:id="rId1"/>
  <headerFooter>
    <oddHeader>&amp;C&amp;A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workbookViewId="0">
      <selection activeCell="A3" sqref="A3:A11"/>
    </sheetView>
  </sheetViews>
  <sheetFormatPr defaultRowHeight="14.4"/>
  <cols>
    <col min="3" max="3" width="9.109375" style="3"/>
  </cols>
  <sheetData>
    <row r="1" spans="1:10">
      <c r="A1" s="38" t="s">
        <v>45</v>
      </c>
      <c r="B1" s="37" t="s">
        <v>46</v>
      </c>
      <c r="C1" s="37"/>
      <c r="D1" s="37"/>
      <c r="E1" s="17" t="s">
        <v>47</v>
      </c>
      <c r="F1" s="17" t="s">
        <v>48</v>
      </c>
      <c r="G1" s="37" t="s">
        <v>49</v>
      </c>
      <c r="H1" s="37"/>
      <c r="I1" s="37"/>
      <c r="J1" s="38" t="s">
        <v>44</v>
      </c>
    </row>
    <row r="2" spans="1:10">
      <c r="A2" s="39"/>
      <c r="B2" s="17" t="s">
        <v>7</v>
      </c>
      <c r="C2" s="17" t="s">
        <v>4</v>
      </c>
      <c r="D2" s="17" t="s">
        <v>22</v>
      </c>
      <c r="E2" s="17" t="s">
        <v>43</v>
      </c>
      <c r="F2" s="17" t="s">
        <v>7</v>
      </c>
      <c r="G2" s="17" t="s">
        <v>7</v>
      </c>
      <c r="H2" s="17" t="s">
        <v>4</v>
      </c>
      <c r="I2" s="17" t="s">
        <v>22</v>
      </c>
      <c r="J2" s="39"/>
    </row>
    <row r="3" spans="1:10">
      <c r="A3" s="18">
        <v>575</v>
      </c>
      <c r="B3" s="2">
        <v>5.184372999999999</v>
      </c>
      <c r="C3" s="2">
        <v>4.281936</v>
      </c>
      <c r="D3" s="2"/>
      <c r="E3" s="2">
        <v>9.2352149999999966</v>
      </c>
      <c r="F3" s="2"/>
      <c r="G3" s="2">
        <v>40.720559000000002</v>
      </c>
      <c r="H3" s="2">
        <v>4.8593579999999994</v>
      </c>
      <c r="I3" s="2"/>
      <c r="J3" s="2">
        <v>64.281441000000001</v>
      </c>
    </row>
    <row r="4" spans="1:10">
      <c r="A4" s="18" t="s">
        <v>16</v>
      </c>
      <c r="B4" s="2">
        <v>16.128481999999998</v>
      </c>
      <c r="C4" s="2"/>
      <c r="D4" s="2">
        <v>1.540343</v>
      </c>
      <c r="E4" s="2">
        <v>4.2060149999999998</v>
      </c>
      <c r="F4" s="2">
        <v>0.94911400000000001</v>
      </c>
      <c r="G4" s="2">
        <v>17.449679</v>
      </c>
      <c r="H4" s="2">
        <v>1.96147</v>
      </c>
      <c r="I4" s="2">
        <v>0.16631599999999999</v>
      </c>
      <c r="J4" s="2">
        <v>42.401419000000004</v>
      </c>
    </row>
    <row r="5" spans="1:10">
      <c r="A5" s="18">
        <v>600</v>
      </c>
      <c r="B5" s="2">
        <v>5.4387090000000002</v>
      </c>
      <c r="C5" s="2">
        <v>2.1985999999999999</v>
      </c>
      <c r="D5" s="2"/>
      <c r="E5" s="2">
        <v>3.6014409999999999</v>
      </c>
      <c r="F5" s="2"/>
      <c r="G5" s="2">
        <v>16.83522</v>
      </c>
      <c r="H5" s="2">
        <v>6.6215780000000004</v>
      </c>
      <c r="I5" s="2"/>
      <c r="J5" s="2">
        <v>34.695548000000002</v>
      </c>
    </row>
    <row r="6" spans="1:10">
      <c r="A6" s="18">
        <v>610</v>
      </c>
      <c r="B6" s="2">
        <v>1.6262249999999998</v>
      </c>
      <c r="C6" s="2">
        <v>0.62000000000000022</v>
      </c>
      <c r="D6" s="2"/>
      <c r="E6" s="2">
        <v>0.50445400000000007</v>
      </c>
      <c r="F6" s="2"/>
      <c r="G6" s="2">
        <v>0.22534999999999999</v>
      </c>
      <c r="H6" s="2">
        <v>1.3132029999999999</v>
      </c>
      <c r="I6" s="2"/>
      <c r="J6" s="2">
        <v>4.2892320000000002</v>
      </c>
    </row>
    <row r="7" spans="1:10">
      <c r="A7" s="18">
        <v>615</v>
      </c>
      <c r="B7" s="2">
        <v>0.471829</v>
      </c>
      <c r="C7" s="2">
        <v>4.5311450000000004</v>
      </c>
      <c r="D7" s="2"/>
      <c r="E7" s="2">
        <v>2.4116709999999997</v>
      </c>
      <c r="F7" s="2"/>
      <c r="G7" s="2">
        <v>9.7529000000000005E-2</v>
      </c>
      <c r="H7" s="2">
        <v>6.2229700000000001</v>
      </c>
      <c r="I7" s="2"/>
      <c r="J7" s="2">
        <v>13.735144</v>
      </c>
    </row>
    <row r="8" spans="1:10">
      <c r="A8" s="18">
        <v>625</v>
      </c>
      <c r="B8" s="2"/>
      <c r="C8" s="2">
        <v>4.8065110000000004</v>
      </c>
      <c r="D8" s="2"/>
      <c r="E8" s="2">
        <v>1.5514729999999999</v>
      </c>
      <c r="F8" s="2"/>
      <c r="G8" s="2"/>
      <c r="H8" s="2">
        <v>12.587111999999999</v>
      </c>
      <c r="I8" s="2"/>
      <c r="J8" s="2">
        <v>18.945095999999999</v>
      </c>
    </row>
    <row r="9" spans="1:10">
      <c r="A9" s="18">
        <v>635</v>
      </c>
      <c r="B9" s="2"/>
      <c r="C9" s="2">
        <v>13.019465</v>
      </c>
      <c r="D9" s="2"/>
      <c r="E9" s="2">
        <v>3.471714</v>
      </c>
      <c r="F9" s="2"/>
      <c r="G9" s="2">
        <v>9.2090000000000002E-3</v>
      </c>
      <c r="H9" s="2">
        <v>32.264651000000001</v>
      </c>
      <c r="I9" s="2"/>
      <c r="J9" s="2">
        <v>48.765039000000002</v>
      </c>
    </row>
    <row r="10" spans="1:10">
      <c r="A10" s="18">
        <v>650</v>
      </c>
      <c r="B10" s="2"/>
      <c r="C10" s="2">
        <v>1.7542960000000001</v>
      </c>
      <c r="D10" s="2"/>
      <c r="E10" s="2">
        <v>0.84762000000000004</v>
      </c>
      <c r="F10" s="2"/>
      <c r="G10" s="2"/>
      <c r="H10" s="2"/>
      <c r="I10" s="2"/>
      <c r="J10" s="2">
        <v>2.6019160000000001</v>
      </c>
    </row>
    <row r="11" spans="1:10">
      <c r="A11" s="18">
        <v>660</v>
      </c>
      <c r="B11" s="2"/>
      <c r="C11" s="2">
        <v>21.599551999999999</v>
      </c>
      <c r="D11" s="2"/>
      <c r="E11" s="2">
        <v>5.4524970000000001</v>
      </c>
      <c r="F11" s="2"/>
      <c r="G11" s="2"/>
      <c r="H11" s="2">
        <v>61.24297</v>
      </c>
      <c r="I11" s="2"/>
      <c r="J11" s="2">
        <v>88.295018999999996</v>
      </c>
    </row>
    <row r="12" spans="1:10">
      <c r="C12"/>
    </row>
    <row r="13" spans="1:10">
      <c r="A13" t="s">
        <v>50</v>
      </c>
    </row>
  </sheetData>
  <mergeCells count="4">
    <mergeCell ref="B1:D1"/>
    <mergeCell ref="G1:I1"/>
    <mergeCell ref="J1:J2"/>
    <mergeCell ref="A1:A2"/>
  </mergeCells>
  <pageMargins left="0.7" right="0.7" top="0.75" bottom="0.75" header="0.3" footer="0.3"/>
  <pageSetup orientation="landscape" r:id="rId1"/>
  <headerFooter>
    <oddHeader>&amp;C&amp;A</oddHeader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A28" sqref="A28"/>
    </sheetView>
  </sheetViews>
  <sheetFormatPr defaultRowHeight="14.4"/>
  <cols>
    <col min="3" max="3" width="9.109375" style="3"/>
    <col min="4" max="4" width="8.44140625" style="4" bestFit="1" customWidth="1"/>
  </cols>
  <sheetData>
    <row r="1" spans="1:6">
      <c r="A1" s="8" t="s">
        <v>0</v>
      </c>
      <c r="B1" s="8" t="s">
        <v>13</v>
      </c>
      <c r="C1" s="9" t="s">
        <v>8</v>
      </c>
      <c r="D1" s="10" t="s">
        <v>9</v>
      </c>
      <c r="E1" s="8" t="s">
        <v>14</v>
      </c>
      <c r="F1" s="8" t="s">
        <v>15</v>
      </c>
    </row>
    <row r="2" spans="1:6">
      <c r="A2" s="6" t="s">
        <v>39</v>
      </c>
      <c r="B2" s="6" t="s">
        <v>10</v>
      </c>
      <c r="C2" s="7"/>
      <c r="D2" s="7"/>
      <c r="E2" s="7">
        <v>1446.5153</v>
      </c>
      <c r="F2" s="5"/>
    </row>
    <row r="3" spans="1:6">
      <c r="A3" s="6" t="s">
        <v>39</v>
      </c>
      <c r="B3" s="6" t="s">
        <v>12</v>
      </c>
      <c r="C3" s="7">
        <v>925</v>
      </c>
      <c r="D3" s="7">
        <v>863</v>
      </c>
      <c r="E3" s="7">
        <v>299.988157</v>
      </c>
      <c r="F3" s="5">
        <v>0.206675</v>
      </c>
    </row>
    <row r="4" spans="1:6">
      <c r="A4" s="6" t="s">
        <v>39</v>
      </c>
      <c r="B4" s="6" t="s">
        <v>11</v>
      </c>
      <c r="C4" s="7">
        <v>956</v>
      </c>
      <c r="D4" s="7">
        <v>926</v>
      </c>
      <c r="E4" s="7">
        <v>212.92504299999999</v>
      </c>
      <c r="F4" s="5">
        <v>0.14089499999999999</v>
      </c>
    </row>
    <row r="5" spans="1:6">
      <c r="A5" s="11" t="s">
        <v>16</v>
      </c>
      <c r="B5" s="11" t="s">
        <v>10</v>
      </c>
      <c r="C5" s="12"/>
      <c r="D5" s="12"/>
      <c r="E5" s="12">
        <v>2032.4902790000001</v>
      </c>
      <c r="F5" s="13"/>
    </row>
    <row r="6" spans="1:6">
      <c r="A6" s="11" t="s">
        <v>16</v>
      </c>
      <c r="B6" s="11" t="s">
        <v>12</v>
      </c>
      <c r="C6" s="12">
        <v>943</v>
      </c>
      <c r="D6" s="12">
        <v>866</v>
      </c>
      <c r="E6" s="12">
        <v>299.98827599999998</v>
      </c>
      <c r="F6" s="13">
        <v>0.26</v>
      </c>
    </row>
    <row r="7" spans="1:6">
      <c r="A7" s="11" t="s">
        <v>16</v>
      </c>
      <c r="B7" s="11" t="s">
        <v>11</v>
      </c>
      <c r="C7" s="12">
        <v>956</v>
      </c>
      <c r="D7" s="12">
        <v>943</v>
      </c>
      <c r="E7" s="12">
        <v>140</v>
      </c>
      <c r="F7" s="13">
        <v>9.2999999999999999E-2</v>
      </c>
    </row>
    <row r="8" spans="1:6">
      <c r="A8" s="6">
        <v>600</v>
      </c>
      <c r="B8" s="6" t="s">
        <v>10</v>
      </c>
      <c r="C8" s="7"/>
      <c r="D8" s="7"/>
      <c r="E8" s="7">
        <v>1167.308252</v>
      </c>
      <c r="F8" s="5"/>
    </row>
    <row r="9" spans="1:6">
      <c r="A9" s="6">
        <v>600</v>
      </c>
      <c r="B9" s="6" t="s">
        <v>12</v>
      </c>
      <c r="C9" s="7">
        <v>943</v>
      </c>
      <c r="D9" s="7">
        <v>864</v>
      </c>
      <c r="E9" s="7">
        <v>299.98815200000001</v>
      </c>
      <c r="F9" s="5">
        <v>0.26334400000000002</v>
      </c>
    </row>
    <row r="10" spans="1:6">
      <c r="A10" s="6">
        <v>600</v>
      </c>
      <c r="B10" s="6" t="s">
        <v>11</v>
      </c>
      <c r="C10" s="7">
        <v>980</v>
      </c>
      <c r="D10" s="7">
        <v>944</v>
      </c>
      <c r="E10" s="7">
        <v>217.203519</v>
      </c>
      <c r="F10" s="5">
        <v>0.165743</v>
      </c>
    </row>
    <row r="11" spans="1:6">
      <c r="A11" s="11">
        <v>610</v>
      </c>
      <c r="B11" s="11" t="s">
        <v>10</v>
      </c>
      <c r="C11" s="12"/>
      <c r="D11" s="12"/>
      <c r="E11" s="12">
        <v>112.605109</v>
      </c>
      <c r="F11" s="13"/>
    </row>
    <row r="12" spans="1:6">
      <c r="A12" s="11">
        <v>610</v>
      </c>
      <c r="B12" s="11" t="s">
        <v>12</v>
      </c>
      <c r="C12" s="12">
        <v>949</v>
      </c>
      <c r="D12" s="12">
        <v>851</v>
      </c>
      <c r="E12" s="12">
        <v>299.988114</v>
      </c>
      <c r="F12" s="13">
        <v>0.32668000000000003</v>
      </c>
    </row>
    <row r="13" spans="1:6">
      <c r="A13" s="11">
        <v>610</v>
      </c>
      <c r="B13" s="11" t="s">
        <v>11</v>
      </c>
      <c r="C13" s="12">
        <v>979</v>
      </c>
      <c r="D13" s="12">
        <v>950</v>
      </c>
      <c r="E13" s="12">
        <v>214.51367200000001</v>
      </c>
      <c r="F13" s="13">
        <v>0.13519</v>
      </c>
    </row>
    <row r="14" spans="1:6">
      <c r="A14" s="6">
        <v>617</v>
      </c>
      <c r="B14" s="6" t="s">
        <v>10</v>
      </c>
      <c r="C14" s="7"/>
      <c r="D14" s="7"/>
      <c r="E14" s="7">
        <v>617.56571199999996</v>
      </c>
      <c r="F14" s="5"/>
    </row>
    <row r="15" spans="1:6">
      <c r="A15" s="6">
        <v>617</v>
      </c>
      <c r="B15" s="6" t="s">
        <v>12</v>
      </c>
      <c r="C15" s="7">
        <v>964</v>
      </c>
      <c r="D15" s="7">
        <v>870</v>
      </c>
      <c r="E15" s="7">
        <v>299.988135</v>
      </c>
      <c r="F15" s="5">
        <v>0.31334600000000001</v>
      </c>
    </row>
    <row r="16" spans="1:6">
      <c r="A16" s="6">
        <v>617</v>
      </c>
      <c r="B16" s="6" t="s">
        <v>11</v>
      </c>
      <c r="C16" s="7">
        <v>980</v>
      </c>
      <c r="D16" s="7">
        <v>964</v>
      </c>
      <c r="E16" s="7">
        <v>113.398949</v>
      </c>
      <c r="F16" s="5">
        <v>0.141095</v>
      </c>
    </row>
    <row r="17" spans="1:6">
      <c r="A17" s="11">
        <v>625</v>
      </c>
      <c r="B17" s="11" t="s">
        <v>10</v>
      </c>
      <c r="C17" s="12"/>
      <c r="D17" s="12"/>
      <c r="E17" s="12">
        <v>713.16220399999997</v>
      </c>
      <c r="F17" s="13"/>
    </row>
    <row r="18" spans="1:6">
      <c r="A18" s="11">
        <v>625</v>
      </c>
      <c r="B18" s="11" t="s">
        <v>34</v>
      </c>
      <c r="C18" s="12">
        <v>992</v>
      </c>
      <c r="D18" s="12">
        <v>969</v>
      </c>
      <c r="E18" s="12">
        <v>150.723434</v>
      </c>
      <c r="F18" s="13">
        <v>0.15259700000000001</v>
      </c>
    </row>
    <row r="19" spans="1:6">
      <c r="A19" s="11">
        <v>625</v>
      </c>
      <c r="B19" s="11" t="s">
        <v>12</v>
      </c>
      <c r="C19" s="12">
        <v>969</v>
      </c>
      <c r="D19" s="12">
        <v>861</v>
      </c>
      <c r="E19" s="12">
        <v>299.98810200000003</v>
      </c>
      <c r="F19" s="13">
        <v>0.360014</v>
      </c>
    </row>
    <row r="20" spans="1:6">
      <c r="A20" s="6">
        <v>635</v>
      </c>
      <c r="B20" s="6" t="s">
        <v>10</v>
      </c>
      <c r="C20" s="7"/>
      <c r="D20" s="7"/>
      <c r="E20" s="7">
        <v>1298.4486099999999</v>
      </c>
      <c r="F20" s="5"/>
    </row>
    <row r="21" spans="1:6">
      <c r="A21" s="6">
        <v>635</v>
      </c>
      <c r="B21" s="6" t="s">
        <v>12</v>
      </c>
      <c r="C21" s="7">
        <v>937</v>
      </c>
      <c r="D21" s="7">
        <v>841</v>
      </c>
      <c r="E21" s="7">
        <v>299.988069</v>
      </c>
      <c r="F21" s="5">
        <v>0.32001299999999999</v>
      </c>
    </row>
    <row r="22" spans="1:6">
      <c r="A22" s="6">
        <v>635</v>
      </c>
      <c r="B22" s="6" t="s">
        <v>11</v>
      </c>
      <c r="C22" s="7">
        <v>971</v>
      </c>
      <c r="D22" s="7">
        <v>937</v>
      </c>
      <c r="E22" s="7">
        <v>134.73091199999999</v>
      </c>
      <c r="F22" s="5">
        <v>0.252355</v>
      </c>
    </row>
    <row r="23" spans="1:6">
      <c r="A23" s="11">
        <v>660</v>
      </c>
      <c r="B23" s="11" t="s">
        <v>10</v>
      </c>
      <c r="C23" s="12"/>
      <c r="D23" s="12"/>
      <c r="E23" s="12">
        <v>1798.3520739999999</v>
      </c>
      <c r="F23" s="13"/>
    </row>
    <row r="24" spans="1:6">
      <c r="A24" s="11">
        <v>660</v>
      </c>
      <c r="B24" s="11" t="s">
        <v>12</v>
      </c>
      <c r="C24" s="12">
        <v>1007</v>
      </c>
      <c r="D24" s="12">
        <v>881</v>
      </c>
      <c r="E24" s="12">
        <v>299.988135</v>
      </c>
      <c r="F24" s="13">
        <v>0.42001699999999997</v>
      </c>
    </row>
    <row r="25" spans="1:6">
      <c r="A25" s="11">
        <v>660</v>
      </c>
      <c r="B25" s="11" t="s">
        <v>11</v>
      </c>
      <c r="C25" s="12">
        <v>1046</v>
      </c>
      <c r="D25" s="12">
        <v>1007</v>
      </c>
      <c r="E25" s="12">
        <v>175.24338900000001</v>
      </c>
      <c r="F25" s="13">
        <v>0.222548</v>
      </c>
    </row>
    <row r="27" spans="1:6">
      <c r="A27" t="s">
        <v>40</v>
      </c>
    </row>
  </sheetData>
  <sortState ref="A2:F25">
    <sortCondition ref="A2:A25"/>
    <sortCondition ref="B2:B25"/>
  </sortState>
  <pageMargins left="0.7" right="0.7" top="0.75" bottom="0.75" header="0.3" footer="0.3"/>
  <pageSetup orientation="portrait" r:id="rId1"/>
  <headerFooter>
    <oddHeader>&amp;C&amp;A</oddHeader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A27" sqref="A27"/>
    </sheetView>
  </sheetViews>
  <sheetFormatPr defaultRowHeight="14.4"/>
  <cols>
    <col min="2" max="2" width="6.5546875" bestFit="1" customWidth="1"/>
    <col min="3" max="3" width="5.5546875" bestFit="1" customWidth="1"/>
    <col min="4" max="4" width="5" bestFit="1" customWidth="1"/>
    <col min="5" max="6" width="5" customWidth="1"/>
    <col min="7" max="7" width="5.44140625" bestFit="1" customWidth="1"/>
  </cols>
  <sheetData>
    <row r="1" spans="1:8" ht="15.6">
      <c r="A1" s="42" t="s">
        <v>62</v>
      </c>
      <c r="B1" s="42"/>
      <c r="C1" s="42"/>
      <c r="D1" s="42"/>
      <c r="E1" s="42"/>
      <c r="F1" s="42"/>
      <c r="G1" s="42"/>
      <c r="H1" s="42"/>
    </row>
    <row r="2" spans="1:8">
      <c r="A2" s="35" t="s">
        <v>0</v>
      </c>
      <c r="B2" s="15" t="s">
        <v>52</v>
      </c>
      <c r="C2" s="14" t="s">
        <v>47</v>
      </c>
      <c r="D2" s="14" t="s">
        <v>35</v>
      </c>
      <c r="E2" s="14" t="s">
        <v>37</v>
      </c>
      <c r="F2" s="14" t="s">
        <v>38</v>
      </c>
      <c r="G2" s="8" t="s">
        <v>26</v>
      </c>
      <c r="H2" s="40" t="s">
        <v>57</v>
      </c>
    </row>
    <row r="3" spans="1:8">
      <c r="A3" s="36"/>
      <c r="B3" s="14" t="s">
        <v>18</v>
      </c>
      <c r="C3" s="8" t="s">
        <v>18</v>
      </c>
      <c r="D3" s="8" t="s">
        <v>36</v>
      </c>
      <c r="E3" s="8"/>
      <c r="F3" s="8"/>
      <c r="G3" s="8" t="s">
        <v>27</v>
      </c>
      <c r="H3" s="41"/>
    </row>
    <row r="4" spans="1:8">
      <c r="A4" s="18">
        <v>575</v>
      </c>
      <c r="B4" s="2">
        <v>106.69</v>
      </c>
      <c r="C4" s="2">
        <v>10.65</v>
      </c>
      <c r="D4" s="1">
        <v>0.75</v>
      </c>
      <c r="E4" s="1">
        <f t="shared" ref="E4:E11" si="0">C4/B4</f>
        <v>9.9821913956322061E-2</v>
      </c>
      <c r="F4" s="1">
        <f>0.858*E4^3-0.78*E4^2+0.774*E4+0.04</f>
        <v>0.11034334231132653</v>
      </c>
      <c r="G4" s="2">
        <f t="shared" ref="G4:G11" si="1">D4*B4*F4/12</f>
        <v>0.73578319944971415</v>
      </c>
      <c r="H4" s="1" t="s">
        <v>58</v>
      </c>
    </row>
    <row r="5" spans="1:8">
      <c r="A5" s="18">
        <v>600</v>
      </c>
      <c r="B5" s="2">
        <v>34.695548000000002</v>
      </c>
      <c r="C5" s="2">
        <v>3.6014409999999999</v>
      </c>
      <c r="D5" s="1">
        <v>0.75</v>
      </c>
      <c r="E5" s="1">
        <f t="shared" si="0"/>
        <v>0.10380124274157594</v>
      </c>
      <c r="F5" s="1">
        <f t="shared" ref="F5:F11" si="2">0.858*E5^3-0.78*E5^2+0.774*E5+0.04</f>
        <v>0.11289750784816574</v>
      </c>
      <c r="G5" s="2">
        <f t="shared" si="1"/>
        <v>0.24481505641415072</v>
      </c>
      <c r="H5" s="1" t="s">
        <v>59</v>
      </c>
    </row>
    <row r="6" spans="1:8">
      <c r="A6" s="18">
        <v>610</v>
      </c>
      <c r="B6" s="2">
        <v>4.2892320000000002</v>
      </c>
      <c r="C6" s="2">
        <v>0.50445400000000007</v>
      </c>
      <c r="D6" s="1">
        <v>0.75</v>
      </c>
      <c r="E6" s="1">
        <f t="shared" si="0"/>
        <v>0.1176093995381924</v>
      </c>
      <c r="F6" s="1">
        <f t="shared" si="2"/>
        <v>0.12163650644942287</v>
      </c>
      <c r="G6" s="2">
        <f t="shared" si="1"/>
        <v>3.2607949739441935E-2</v>
      </c>
      <c r="H6" s="20" t="s">
        <v>60</v>
      </c>
    </row>
    <row r="7" spans="1:8">
      <c r="A7" s="18">
        <v>615</v>
      </c>
      <c r="B7" s="2">
        <v>13.735144</v>
      </c>
      <c r="C7" s="2">
        <v>2.4116709999999997</v>
      </c>
      <c r="D7" s="1">
        <v>0.75</v>
      </c>
      <c r="E7" s="1">
        <f t="shared" si="0"/>
        <v>0.17558396184270073</v>
      </c>
      <c r="F7" s="1">
        <f t="shared" si="2"/>
        <v>0.15649932940584302</v>
      </c>
      <c r="G7" s="2">
        <f t="shared" si="1"/>
        <v>0.13434630158079303</v>
      </c>
      <c r="H7" s="1" t="s">
        <v>59</v>
      </c>
    </row>
    <row r="8" spans="1:8">
      <c r="A8" s="18">
        <v>625</v>
      </c>
      <c r="B8" s="2">
        <v>18.945095999999999</v>
      </c>
      <c r="C8" s="2">
        <v>1.5514729999999999</v>
      </c>
      <c r="D8" s="1">
        <v>0.75</v>
      </c>
      <c r="E8" s="1">
        <f t="shared" si="0"/>
        <v>8.1893118936953391E-2</v>
      </c>
      <c r="F8" s="1">
        <f t="shared" si="2"/>
        <v>9.8625443674387858E-2</v>
      </c>
      <c r="G8" s="2">
        <f t="shared" si="1"/>
        <v>0.11677928115336693</v>
      </c>
      <c r="H8" s="20" t="s">
        <v>60</v>
      </c>
    </row>
    <row r="9" spans="1:8">
      <c r="A9" s="18">
        <v>635</v>
      </c>
      <c r="B9" s="2">
        <v>48.765039000000002</v>
      </c>
      <c r="C9" s="2">
        <v>3.471714</v>
      </c>
      <c r="D9" s="1">
        <v>0.75</v>
      </c>
      <c r="E9" s="1">
        <f t="shared" si="0"/>
        <v>7.1192683758542666E-2</v>
      </c>
      <c r="F9" s="1">
        <f t="shared" si="2"/>
        <v>9.145938122084335E-2</v>
      </c>
      <c r="G9" s="2">
        <f t="shared" si="1"/>
        <v>0.27875126825939339</v>
      </c>
      <c r="H9" s="1" t="s">
        <v>59</v>
      </c>
    </row>
    <row r="10" spans="1:8">
      <c r="A10" s="18">
        <v>650</v>
      </c>
      <c r="B10" s="2">
        <v>2.6019160000000001</v>
      </c>
      <c r="C10" s="2">
        <v>0.84762000000000004</v>
      </c>
      <c r="D10" s="1">
        <v>0.75</v>
      </c>
      <c r="E10" s="1">
        <f t="shared" si="0"/>
        <v>0.32576762662591718</v>
      </c>
      <c r="F10" s="1">
        <f t="shared" si="2"/>
        <v>0.23902972263685887</v>
      </c>
      <c r="G10" s="2">
        <f t="shared" si="1"/>
        <v>3.8870953737775334E-2</v>
      </c>
      <c r="H10" s="20" t="s">
        <v>60</v>
      </c>
    </row>
    <row r="11" spans="1:8">
      <c r="A11" s="18">
        <v>660</v>
      </c>
      <c r="B11" s="2">
        <v>88.295018999999996</v>
      </c>
      <c r="C11" s="2">
        <v>5.4524970000000001</v>
      </c>
      <c r="D11" s="1">
        <v>0.75</v>
      </c>
      <c r="E11" s="1">
        <f t="shared" si="0"/>
        <v>6.1753166393225423E-2</v>
      </c>
      <c r="F11" s="1">
        <f t="shared" si="2"/>
        <v>8.5024509861902769E-2</v>
      </c>
      <c r="G11" s="2">
        <f t="shared" si="1"/>
        <v>0.46920254460764949</v>
      </c>
      <c r="H11" s="1" t="s">
        <v>59</v>
      </c>
    </row>
    <row r="14" spans="1:8" ht="15.6">
      <c r="A14" s="42" t="s">
        <v>61</v>
      </c>
      <c r="B14" s="42"/>
      <c r="C14" s="42"/>
      <c r="D14" s="42"/>
      <c r="E14" s="42"/>
      <c r="F14" s="42"/>
      <c r="G14" s="42"/>
      <c r="H14" s="42"/>
    </row>
    <row r="15" spans="1:8">
      <c r="A15" s="14"/>
      <c r="B15" s="15" t="s">
        <v>52</v>
      </c>
      <c r="C15" s="14" t="s">
        <v>47</v>
      </c>
      <c r="D15" s="14" t="s">
        <v>35</v>
      </c>
      <c r="E15" s="14" t="s">
        <v>37</v>
      </c>
      <c r="F15" s="14" t="s">
        <v>38</v>
      </c>
      <c r="G15" s="8" t="s">
        <v>26</v>
      </c>
      <c r="H15" s="43" t="s">
        <v>57</v>
      </c>
    </row>
    <row r="16" spans="1:8">
      <c r="A16" s="14" t="s">
        <v>0</v>
      </c>
      <c r="B16" s="14" t="s">
        <v>18</v>
      </c>
      <c r="C16" s="8" t="s">
        <v>18</v>
      </c>
      <c r="D16" s="8" t="s">
        <v>36</v>
      </c>
      <c r="E16" s="8"/>
      <c r="F16" s="8"/>
      <c r="G16" s="8" t="s">
        <v>27</v>
      </c>
      <c r="H16" s="43"/>
    </row>
    <row r="17" spans="1:8">
      <c r="A17" s="18">
        <v>575</v>
      </c>
      <c r="B17" s="21" t="s">
        <v>60</v>
      </c>
      <c r="C17" s="2"/>
      <c r="D17" s="2"/>
      <c r="E17" s="2"/>
      <c r="F17" s="2"/>
      <c r="G17" s="2"/>
      <c r="H17" s="1" t="s">
        <v>58</v>
      </c>
    </row>
    <row r="18" spans="1:8">
      <c r="A18" s="18">
        <v>600</v>
      </c>
      <c r="B18" s="2">
        <v>30.350819999999999</v>
      </c>
      <c r="C18" s="2">
        <v>2.3466940000000003</v>
      </c>
      <c r="D18" s="2">
        <v>0.75</v>
      </c>
      <c r="E18" s="2">
        <f t="shared" ref="E18:E24" si="3">C18/B18</f>
        <v>7.7318965352501198E-2</v>
      </c>
      <c r="F18" s="2">
        <f t="shared" ref="F18:F24" si="4">0.858*E18^3-0.78*E18^2+0.774*E18+0.04</f>
        <v>9.5578459023353379E-2</v>
      </c>
      <c r="G18" s="2">
        <f t="shared" ref="G18:G24" si="5">D18*B18*F18/12</f>
        <v>0.18130528785594838</v>
      </c>
      <c r="H18" s="1" t="s">
        <v>59</v>
      </c>
    </row>
    <row r="19" spans="1:8">
      <c r="A19" s="18">
        <v>610</v>
      </c>
      <c r="B19" s="2">
        <v>3.0408539999999999</v>
      </c>
      <c r="C19" s="2">
        <v>0.19420499999999999</v>
      </c>
      <c r="D19" s="2">
        <v>0.75</v>
      </c>
      <c r="E19" s="2">
        <f t="shared" si="3"/>
        <v>6.3865282581801033E-2</v>
      </c>
      <c r="F19" s="2">
        <f t="shared" si="4"/>
        <v>8.647378694920585E-2</v>
      </c>
      <c r="G19" s="2">
        <f t="shared" si="5"/>
        <v>1.6434635058727526E-2</v>
      </c>
      <c r="H19" s="20" t="s">
        <v>60</v>
      </c>
    </row>
    <row r="20" spans="1:8">
      <c r="A20" s="18">
        <v>615</v>
      </c>
      <c r="B20" s="2">
        <v>8.8329780000000007</v>
      </c>
      <c r="C20" s="2">
        <v>1.5721210000000001</v>
      </c>
      <c r="D20" s="2">
        <v>0.75</v>
      </c>
      <c r="E20" s="2">
        <f t="shared" si="3"/>
        <v>0.17798312188709176</v>
      </c>
      <c r="F20" s="2">
        <f t="shared" si="4"/>
        <v>0.15788763369130085</v>
      </c>
      <c r="G20" s="2">
        <f t="shared" si="5"/>
        <v>8.7163624679207463E-2</v>
      </c>
      <c r="H20" s="1" t="s">
        <v>59</v>
      </c>
    </row>
    <row r="21" spans="1:8">
      <c r="A21" s="18">
        <v>625</v>
      </c>
      <c r="B21" s="2">
        <v>12.405992000000001</v>
      </c>
      <c r="C21" s="2">
        <v>0.92660300000000007</v>
      </c>
      <c r="D21" s="2">
        <v>0.75</v>
      </c>
      <c r="E21" s="2">
        <f t="shared" si="3"/>
        <v>7.4689956272743038E-2</v>
      </c>
      <c r="F21" s="2">
        <f t="shared" si="4"/>
        <v>9.3816224528195796E-2</v>
      </c>
      <c r="G21" s="2">
        <f t="shared" si="5"/>
        <v>7.2742708185437557E-2</v>
      </c>
      <c r="H21" s="20" t="s">
        <v>60</v>
      </c>
    </row>
    <row r="22" spans="1:8">
      <c r="A22" s="18">
        <v>635</v>
      </c>
      <c r="B22" s="2">
        <v>38.739145000000008</v>
      </c>
      <c r="C22" s="2">
        <v>1.9940070000000001</v>
      </c>
      <c r="D22" s="2">
        <v>0.75</v>
      </c>
      <c r="E22" s="2">
        <f t="shared" si="3"/>
        <v>5.1472664148886085E-2</v>
      </c>
      <c r="F22" s="2">
        <f t="shared" si="4"/>
        <v>7.7890291081561203E-2</v>
      </c>
      <c r="G22" s="2">
        <f t="shared" si="5"/>
        <v>0.18858770501880043</v>
      </c>
      <c r="H22" s="1" t="s">
        <v>59</v>
      </c>
    </row>
    <row r="23" spans="1:8">
      <c r="A23" s="18">
        <v>650</v>
      </c>
      <c r="B23" s="21" t="s">
        <v>60</v>
      </c>
      <c r="C23" s="2"/>
      <c r="D23" s="2"/>
      <c r="E23" s="2"/>
      <c r="F23" s="2"/>
      <c r="G23" s="2"/>
      <c r="H23" s="20" t="s">
        <v>60</v>
      </c>
    </row>
    <row r="24" spans="1:8">
      <c r="A24" s="18">
        <v>660</v>
      </c>
      <c r="B24" s="1">
        <v>73.817214000000007</v>
      </c>
      <c r="C24" s="2">
        <v>3.1548590000000001</v>
      </c>
      <c r="D24" s="2">
        <v>0.75</v>
      </c>
      <c r="E24" s="2">
        <f t="shared" si="3"/>
        <v>4.2738798026162296E-2</v>
      </c>
      <c r="F24" s="2">
        <f t="shared" si="4"/>
        <v>7.172205928081378E-2</v>
      </c>
      <c r="G24" s="2">
        <f t="shared" si="5"/>
        <v>0.33089516240328237</v>
      </c>
      <c r="H24" s="1" t="s">
        <v>59</v>
      </c>
    </row>
    <row r="26" spans="1:8">
      <c r="A26" t="s">
        <v>63</v>
      </c>
    </row>
  </sheetData>
  <mergeCells count="5">
    <mergeCell ref="H2:H3"/>
    <mergeCell ref="A2:A3"/>
    <mergeCell ref="A1:H1"/>
    <mergeCell ref="H15:H16"/>
    <mergeCell ref="A14:H14"/>
  </mergeCells>
  <pageMargins left="0.7" right="0.7" top="0.75" bottom="0.75" header="0.3" footer="0.3"/>
  <pageSetup orientation="portrait" r:id="rId1"/>
  <headerFooter>
    <oddHeader>&amp;C&amp;A</oddHead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8BAE9F39C0C64E9C8B17515140D44D" ma:contentTypeVersion="0" ma:contentTypeDescription="Create a new document." ma:contentTypeScope="" ma:versionID="f77cbcbe248f48ce2403d2095cb21d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D9B4AD-E13E-4F60-8B86-D3173316719E}"/>
</file>

<file path=customXml/itemProps2.xml><?xml version="1.0" encoding="utf-8"?>
<ds:datastoreItem xmlns:ds="http://schemas.openxmlformats.org/officeDocument/2006/customXml" ds:itemID="{2BDAB547-6407-43C6-AE79-2CF103048032}"/>
</file>

<file path=customXml/itemProps3.xml><?xml version="1.0" encoding="utf-8"?>
<ds:datastoreItem xmlns:ds="http://schemas.openxmlformats.org/officeDocument/2006/customXml" ds:itemID="{6BD130D5-E2E7-4A9B-9D99-EC59E6D923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Detention Basin Summary</vt:lpstr>
      <vt:lpstr>existing drainage area</vt:lpstr>
      <vt:lpstr>proposed drainage area</vt:lpstr>
      <vt:lpstr>time_of_concentration</vt:lpstr>
      <vt:lpstr>water quality</vt:lpstr>
      <vt:lpstr>'Detention Basin Summary'!Print_Area</vt:lpstr>
    </vt:vector>
  </TitlesOfParts>
  <Company>DLZ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ymeng</dc:creator>
  <cp:lastModifiedBy>crundle</cp:lastModifiedBy>
  <cp:lastPrinted>2012-12-22T18:48:55Z</cp:lastPrinted>
  <dcterms:created xsi:type="dcterms:W3CDTF">2012-11-15T18:13:38Z</dcterms:created>
  <dcterms:modified xsi:type="dcterms:W3CDTF">2012-12-26T14:23:25Z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0x010100208BAE9F39C0C64E9C8B17515140D44D</vt:lpwstr>
  </property>
</Properties>
</file>