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construction.dot.state.oh.us/d06/23-3008 FAY117955/Issues Claims/Cracked Concrete Pavement/Step 2/Appendices/"/>
    </mc:Choice>
  </mc:AlternateContent>
  <xr:revisionPtr revIDLastSave="0" documentId="13_ncr:20000001_{BD518AA6-AAF1-40D9-97E2-E97EF20AAE8A}" xr6:coauthVersionLast="47" xr6:coauthVersionMax="47" xr10:uidLastSave="{00000000-0000-0000-0000-000000000000}"/>
  <bookViews>
    <workbookView xWindow="14370" yWindow="-16320" windowWidth="29040" windowHeight="15720" activeTab="1" xr2:uid="{657432C5-8947-4103-901C-126AFCC3D6EF}"/>
  </bookViews>
  <sheets>
    <sheet name="Ticket Breakdown" sheetId="1" r:id="rId1"/>
    <sheet name="Summary - Cracks &amp; Non-Spe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" l="1"/>
  <c r="E21" i="2"/>
  <c r="E22" i="2"/>
  <c r="F22" i="2"/>
  <c r="F21" i="2"/>
  <c r="I21" i="2" l="1"/>
  <c r="J21" i="2"/>
  <c r="H21" i="2"/>
  <c r="AD265" i="1" l="1"/>
  <c r="AD264" i="1"/>
  <c r="AD254" i="1"/>
  <c r="AD255" i="1"/>
  <c r="AD256" i="1"/>
  <c r="AD253" i="1"/>
  <c r="AD243" i="1"/>
  <c r="AD244" i="1"/>
  <c r="AD245" i="1"/>
  <c r="AD242" i="1"/>
  <c r="AD234" i="1"/>
  <c r="AD233" i="1"/>
  <c r="AD224" i="1"/>
  <c r="AD225" i="1"/>
  <c r="AD223" i="1"/>
  <c r="AD205" i="1"/>
  <c r="AD206" i="1"/>
  <c r="AD207" i="1"/>
  <c r="AD208" i="1"/>
  <c r="AD209" i="1"/>
  <c r="AD210" i="1"/>
  <c r="AD211" i="1"/>
  <c r="AD212" i="1"/>
  <c r="AD213" i="1"/>
  <c r="AD214" i="1"/>
  <c r="AD204" i="1"/>
  <c r="AD192" i="1"/>
  <c r="AD193" i="1"/>
  <c r="AD191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65" i="1"/>
  <c r="AD152" i="1"/>
  <c r="AD153" i="1"/>
  <c r="AD154" i="1"/>
  <c r="AD155" i="1"/>
  <c r="AD156" i="1"/>
  <c r="AD151" i="1"/>
  <c r="AD142" i="1"/>
  <c r="AD141" i="1"/>
  <c r="AD131" i="1"/>
  <c r="AD132" i="1"/>
  <c r="AD121" i="1"/>
  <c r="AD122" i="1"/>
  <c r="AD123" i="1"/>
  <c r="AD124" i="1"/>
  <c r="AD125" i="1"/>
  <c r="AD130" i="1"/>
  <c r="AD120" i="1"/>
  <c r="AD110" i="1"/>
  <c r="AD111" i="1"/>
  <c r="AD109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77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44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20" i="1"/>
  <c r="AD11" i="1"/>
  <c r="AD12" i="1"/>
  <c r="AD13" i="1"/>
  <c r="AD14" i="1"/>
  <c r="AD15" i="1"/>
  <c r="AD10" i="1"/>
  <c r="AF11" i="1"/>
  <c r="Y214" i="1"/>
  <c r="Y213" i="1"/>
  <c r="Y212" i="1"/>
  <c r="Y211" i="1"/>
  <c r="Y210" i="1"/>
  <c r="Y209" i="1"/>
  <c r="Y208" i="1"/>
  <c r="Y207" i="1"/>
  <c r="Y206" i="1"/>
  <c r="Y205" i="1"/>
  <c r="Y204" i="1"/>
  <c r="Y193" i="1"/>
  <c r="Y192" i="1"/>
  <c r="Y191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D12" i="2"/>
  <c r="C12" i="2"/>
  <c r="D11" i="2"/>
  <c r="C11" i="2"/>
  <c r="D10" i="2"/>
  <c r="C10" i="2"/>
  <c r="C5" i="2"/>
  <c r="C3" i="2"/>
  <c r="C7" i="2"/>
  <c r="D7" i="2"/>
  <c r="D6" i="2"/>
  <c r="D5" i="2"/>
  <c r="C4" i="2"/>
  <c r="B4" i="2"/>
  <c r="Y125" i="1"/>
  <c r="Y124" i="1"/>
  <c r="Y123" i="1"/>
  <c r="Y122" i="1"/>
  <c r="Y121" i="1"/>
  <c r="Y120" i="1"/>
  <c r="Y15" i="1"/>
  <c r="Y14" i="1"/>
  <c r="Y13" i="1"/>
  <c r="Y12" i="1"/>
  <c r="Y11" i="1"/>
  <c r="Y1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0" i="1"/>
  <c r="Y49" i="1"/>
  <c r="Y48" i="1"/>
  <c r="Y47" i="1"/>
  <c r="Y46" i="1"/>
  <c r="Y45" i="1"/>
  <c r="Y44" i="1"/>
  <c r="AA52" i="1"/>
  <c r="AB52" i="1"/>
  <c r="AC52" i="1"/>
  <c r="AE52" i="1"/>
  <c r="AF52" i="1"/>
  <c r="AG52" i="1"/>
  <c r="C22" i="2" l="1"/>
  <c r="C6" i="2"/>
  <c r="AE265" i="1" l="1"/>
  <c r="AC265" i="1"/>
  <c r="AA265" i="1"/>
  <c r="G265" i="1"/>
  <c r="F265" i="1"/>
  <c r="E265" i="1"/>
  <c r="D265" i="1"/>
  <c r="AE264" i="1"/>
  <c r="AC264" i="1"/>
  <c r="AA264" i="1"/>
  <c r="H264" i="1"/>
  <c r="H265" i="1" s="1"/>
  <c r="B265" i="1"/>
  <c r="AE256" i="1"/>
  <c r="AC256" i="1"/>
  <c r="AA256" i="1"/>
  <c r="AE255" i="1"/>
  <c r="AC255" i="1"/>
  <c r="AA255" i="1"/>
  <c r="AE254" i="1"/>
  <c r="AC254" i="1"/>
  <c r="AA254" i="1"/>
  <c r="G254" i="1"/>
  <c r="G255" i="1" s="1"/>
  <c r="G256" i="1" s="1"/>
  <c r="F254" i="1"/>
  <c r="F255" i="1" s="1"/>
  <c r="E254" i="1"/>
  <c r="E255" i="1" s="1"/>
  <c r="E256" i="1" s="1"/>
  <c r="D254" i="1"/>
  <c r="D255" i="1" s="1"/>
  <c r="AE253" i="1"/>
  <c r="AC253" i="1"/>
  <c r="AA253" i="1"/>
  <c r="H253" i="1"/>
  <c r="H254" i="1" s="1"/>
  <c r="H255" i="1" s="1"/>
  <c r="H256" i="1" s="1"/>
  <c r="B254" i="1"/>
  <c r="B255" i="1" s="1"/>
  <c r="B256" i="1" s="1"/>
  <c r="AE245" i="1"/>
  <c r="AC245" i="1"/>
  <c r="AA245" i="1"/>
  <c r="AE244" i="1"/>
  <c r="AC244" i="1"/>
  <c r="AA244" i="1"/>
  <c r="AE243" i="1"/>
  <c r="AC243" i="1"/>
  <c r="AA243" i="1"/>
  <c r="G243" i="1"/>
  <c r="G244" i="1" s="1"/>
  <c r="G245" i="1" s="1"/>
  <c r="F243" i="1"/>
  <c r="F244" i="1" s="1"/>
  <c r="E243" i="1"/>
  <c r="E244" i="1" s="1"/>
  <c r="E245" i="1" s="1"/>
  <c r="D243" i="1"/>
  <c r="D244" i="1" s="1"/>
  <c r="AE242" i="1"/>
  <c r="AC242" i="1"/>
  <c r="AA242" i="1"/>
  <c r="H242" i="1"/>
  <c r="H243" i="1" s="1"/>
  <c r="H244" i="1" s="1"/>
  <c r="H245" i="1" s="1"/>
  <c r="B243" i="1"/>
  <c r="B244" i="1" s="1"/>
  <c r="B245" i="1" s="1"/>
  <c r="AE234" i="1"/>
  <c r="AC234" i="1"/>
  <c r="AA234" i="1"/>
  <c r="G234" i="1"/>
  <c r="F234" i="1"/>
  <c r="E234" i="1"/>
  <c r="D234" i="1"/>
  <c r="AE233" i="1"/>
  <c r="AC233" i="1"/>
  <c r="AA233" i="1"/>
  <c r="H233" i="1"/>
  <c r="H234" i="1" s="1"/>
  <c r="AE225" i="1"/>
  <c r="AC225" i="1"/>
  <c r="AA225" i="1"/>
  <c r="AE224" i="1"/>
  <c r="AC224" i="1"/>
  <c r="AA224" i="1"/>
  <c r="G224" i="1"/>
  <c r="G225" i="1" s="1"/>
  <c r="F224" i="1"/>
  <c r="E224" i="1"/>
  <c r="E225" i="1" s="1"/>
  <c r="D224" i="1"/>
  <c r="AE223" i="1"/>
  <c r="AC223" i="1"/>
  <c r="AA223" i="1"/>
  <c r="H223" i="1"/>
  <c r="H224" i="1" s="1"/>
  <c r="H225" i="1" s="1"/>
  <c r="AG214" i="1"/>
  <c r="AF214" i="1"/>
  <c r="AE214" i="1"/>
  <c r="AC214" i="1"/>
  <c r="AB214" i="1"/>
  <c r="AA214" i="1"/>
  <c r="AG213" i="1"/>
  <c r="AF213" i="1"/>
  <c r="AE213" i="1"/>
  <c r="AC213" i="1"/>
  <c r="AB213" i="1"/>
  <c r="AA213" i="1"/>
  <c r="AG212" i="1"/>
  <c r="AF212" i="1"/>
  <c r="AE212" i="1"/>
  <c r="AC212" i="1"/>
  <c r="AB212" i="1"/>
  <c r="AA212" i="1"/>
  <c r="AG211" i="1"/>
  <c r="AF211" i="1"/>
  <c r="AE211" i="1"/>
  <c r="AC211" i="1"/>
  <c r="AB211" i="1"/>
  <c r="AA211" i="1"/>
  <c r="AG210" i="1"/>
  <c r="AF210" i="1"/>
  <c r="AE210" i="1"/>
  <c r="AC210" i="1"/>
  <c r="AB210" i="1"/>
  <c r="AA210" i="1"/>
  <c r="AG209" i="1"/>
  <c r="AF209" i="1"/>
  <c r="AE209" i="1"/>
  <c r="AC209" i="1"/>
  <c r="AB209" i="1"/>
  <c r="AA209" i="1"/>
  <c r="AG208" i="1"/>
  <c r="AF208" i="1"/>
  <c r="AE208" i="1"/>
  <c r="AC208" i="1"/>
  <c r="AB208" i="1"/>
  <c r="AA208" i="1"/>
  <c r="AG207" i="1"/>
  <c r="AF207" i="1"/>
  <c r="AE207" i="1"/>
  <c r="AC207" i="1"/>
  <c r="AB207" i="1"/>
  <c r="AA207" i="1"/>
  <c r="AG206" i="1"/>
  <c r="AF206" i="1"/>
  <c r="AE206" i="1"/>
  <c r="AC206" i="1"/>
  <c r="AB206" i="1"/>
  <c r="AA206" i="1"/>
  <c r="AG205" i="1"/>
  <c r="AF205" i="1"/>
  <c r="AE205" i="1"/>
  <c r="AC205" i="1"/>
  <c r="AB205" i="1"/>
  <c r="AA205" i="1"/>
  <c r="H205" i="1"/>
  <c r="H206" i="1" s="1"/>
  <c r="H207" i="1" s="1"/>
  <c r="H208" i="1" s="1"/>
  <c r="H209" i="1" s="1"/>
  <c r="H210" i="1" s="1"/>
  <c r="H211" i="1" s="1"/>
  <c r="H212" i="1" s="1"/>
  <c r="H213" i="1" s="1"/>
  <c r="H214" i="1" s="1"/>
  <c r="G205" i="1"/>
  <c r="G206" i="1" s="1"/>
  <c r="G207" i="1" s="1"/>
  <c r="G208" i="1" s="1"/>
  <c r="G209" i="1" s="1"/>
  <c r="G210" i="1" s="1"/>
  <c r="G211" i="1" s="1"/>
  <c r="G212" i="1" s="1"/>
  <c r="G213" i="1" s="1"/>
  <c r="G214" i="1" s="1"/>
  <c r="F205" i="1"/>
  <c r="F206" i="1" s="1"/>
  <c r="E205" i="1"/>
  <c r="E206" i="1" s="1"/>
  <c r="E207" i="1" s="1"/>
  <c r="E208" i="1" s="1"/>
  <c r="E209" i="1" s="1"/>
  <c r="E210" i="1" s="1"/>
  <c r="E211" i="1" s="1"/>
  <c r="E212" i="1" s="1"/>
  <c r="E213" i="1" s="1"/>
  <c r="E214" i="1" s="1"/>
  <c r="D205" i="1"/>
  <c r="D206" i="1" s="1"/>
  <c r="AG204" i="1"/>
  <c r="AF204" i="1"/>
  <c r="AE204" i="1"/>
  <c r="AC204" i="1"/>
  <c r="AB204" i="1"/>
  <c r="AA204" i="1"/>
  <c r="I204" i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B205" i="1"/>
  <c r="B206" i="1" s="1"/>
  <c r="B207" i="1" s="1"/>
  <c r="B208" i="1" s="1"/>
  <c r="B209" i="1" s="1"/>
  <c r="B210" i="1" s="1"/>
  <c r="B211" i="1" s="1"/>
  <c r="B212" i="1" s="1"/>
  <c r="B213" i="1" s="1"/>
  <c r="B214" i="1" s="1"/>
  <c r="AG193" i="1"/>
  <c r="AF193" i="1"/>
  <c r="AE193" i="1"/>
  <c r="AC193" i="1"/>
  <c r="AB193" i="1"/>
  <c r="AA193" i="1"/>
  <c r="AG192" i="1"/>
  <c r="AF192" i="1"/>
  <c r="AE192" i="1"/>
  <c r="AC192" i="1"/>
  <c r="AB192" i="1"/>
  <c r="AA192" i="1"/>
  <c r="H192" i="1"/>
  <c r="H193" i="1" s="1"/>
  <c r="G192" i="1"/>
  <c r="G193" i="1" s="1"/>
  <c r="F192" i="1"/>
  <c r="F193" i="1" s="1"/>
  <c r="E192" i="1"/>
  <c r="E193" i="1" s="1"/>
  <c r="D192" i="1"/>
  <c r="D193" i="1" s="1"/>
  <c r="AG191" i="1"/>
  <c r="AF191" i="1"/>
  <c r="AE191" i="1"/>
  <c r="AC191" i="1"/>
  <c r="AB191" i="1"/>
  <c r="AA191" i="1"/>
  <c r="I191" i="1"/>
  <c r="I192" i="1" s="1"/>
  <c r="I193" i="1" s="1"/>
  <c r="B192" i="1"/>
  <c r="B193" i="1" s="1"/>
  <c r="AG182" i="1"/>
  <c r="AF182" i="1"/>
  <c r="AE182" i="1"/>
  <c r="AC182" i="1"/>
  <c r="AB182" i="1"/>
  <c r="AA182" i="1"/>
  <c r="AG181" i="1"/>
  <c r="AF181" i="1"/>
  <c r="AE181" i="1"/>
  <c r="AC181" i="1"/>
  <c r="AB181" i="1"/>
  <c r="AA181" i="1"/>
  <c r="AG180" i="1"/>
  <c r="AF180" i="1"/>
  <c r="AE180" i="1"/>
  <c r="AC180" i="1"/>
  <c r="AB180" i="1"/>
  <c r="AA180" i="1"/>
  <c r="AG179" i="1"/>
  <c r="AF179" i="1"/>
  <c r="AE179" i="1"/>
  <c r="AC179" i="1"/>
  <c r="AB179" i="1"/>
  <c r="AA179" i="1"/>
  <c r="AG178" i="1"/>
  <c r="AF178" i="1"/>
  <c r="AE178" i="1"/>
  <c r="AC178" i="1"/>
  <c r="AB178" i="1"/>
  <c r="AA178" i="1"/>
  <c r="AG177" i="1"/>
  <c r="AF177" i="1"/>
  <c r="AE177" i="1"/>
  <c r="AC177" i="1"/>
  <c r="AB177" i="1"/>
  <c r="AA177" i="1"/>
  <c r="AG176" i="1"/>
  <c r="AF176" i="1"/>
  <c r="AE176" i="1"/>
  <c r="AC176" i="1"/>
  <c r="AB176" i="1"/>
  <c r="AA176" i="1"/>
  <c r="AG175" i="1"/>
  <c r="AF175" i="1"/>
  <c r="AE175" i="1"/>
  <c r="AC175" i="1"/>
  <c r="AB175" i="1"/>
  <c r="AA175" i="1"/>
  <c r="AG174" i="1"/>
  <c r="AF174" i="1"/>
  <c r="AE174" i="1"/>
  <c r="AC174" i="1"/>
  <c r="AB174" i="1"/>
  <c r="AA174" i="1"/>
  <c r="AG173" i="1"/>
  <c r="AF173" i="1"/>
  <c r="AE173" i="1"/>
  <c r="AC173" i="1"/>
  <c r="AB173" i="1"/>
  <c r="AA173" i="1"/>
  <c r="AG172" i="1"/>
  <c r="AF172" i="1"/>
  <c r="AE172" i="1"/>
  <c r="AC172" i="1"/>
  <c r="AB172" i="1"/>
  <c r="AA172" i="1"/>
  <c r="AG171" i="1"/>
  <c r="AF171" i="1"/>
  <c r="AE171" i="1"/>
  <c r="AC171" i="1"/>
  <c r="AB171" i="1"/>
  <c r="AA171" i="1"/>
  <c r="AG170" i="1"/>
  <c r="AF170" i="1"/>
  <c r="AE170" i="1"/>
  <c r="AC170" i="1"/>
  <c r="AB170" i="1"/>
  <c r="AA170" i="1"/>
  <c r="AG169" i="1"/>
  <c r="AF169" i="1"/>
  <c r="AE169" i="1"/>
  <c r="AC169" i="1"/>
  <c r="AB169" i="1"/>
  <c r="AA169" i="1"/>
  <c r="AG168" i="1"/>
  <c r="AF168" i="1"/>
  <c r="AE168" i="1"/>
  <c r="AC168" i="1"/>
  <c r="AB168" i="1"/>
  <c r="AA168" i="1"/>
  <c r="AG167" i="1"/>
  <c r="AF167" i="1"/>
  <c r="AE167" i="1"/>
  <c r="AC167" i="1"/>
  <c r="AB167" i="1"/>
  <c r="AA167" i="1"/>
  <c r="AG166" i="1"/>
  <c r="AF166" i="1"/>
  <c r="AE166" i="1"/>
  <c r="AC166" i="1"/>
  <c r="AB166" i="1"/>
  <c r="AA166" i="1"/>
  <c r="H166" i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G166" i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F166" i="1"/>
  <c r="F167" i="1" s="1"/>
  <c r="E166" i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D166" i="1"/>
  <c r="AG165" i="1"/>
  <c r="AF165" i="1"/>
  <c r="AE165" i="1"/>
  <c r="AC165" i="1"/>
  <c r="AB165" i="1"/>
  <c r="AA165" i="1"/>
  <c r="I165" i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B166" i="1"/>
  <c r="B167" i="1" s="1"/>
  <c r="B168" i="1" s="1"/>
  <c r="B169" i="1" s="1"/>
  <c r="B170" i="1" s="1"/>
  <c r="B171" i="1" s="1"/>
  <c r="B172" i="1" s="1"/>
  <c r="B173" i="1" s="1"/>
  <c r="B174" i="1" s="1"/>
  <c r="B175" i="1" s="1"/>
  <c r="AE156" i="1"/>
  <c r="AC156" i="1"/>
  <c r="AA156" i="1"/>
  <c r="AE155" i="1"/>
  <c r="AC155" i="1"/>
  <c r="AA155" i="1"/>
  <c r="AE154" i="1"/>
  <c r="AC154" i="1"/>
  <c r="AA154" i="1"/>
  <c r="AE153" i="1"/>
  <c r="AC153" i="1"/>
  <c r="AA153" i="1"/>
  <c r="AE152" i="1"/>
  <c r="AC152" i="1"/>
  <c r="AA152" i="1"/>
  <c r="G152" i="1"/>
  <c r="G153" i="1" s="1"/>
  <c r="G154" i="1" s="1"/>
  <c r="G155" i="1" s="1"/>
  <c r="G156" i="1" s="1"/>
  <c r="F152" i="1"/>
  <c r="E152" i="1"/>
  <c r="E153" i="1" s="1"/>
  <c r="E154" i="1" s="1"/>
  <c r="E155" i="1" s="1"/>
  <c r="E156" i="1" s="1"/>
  <c r="D152" i="1"/>
  <c r="B152" i="1"/>
  <c r="B153" i="1" s="1"/>
  <c r="B154" i="1" s="1"/>
  <c r="B155" i="1" s="1"/>
  <c r="B156" i="1" s="1"/>
  <c r="AE151" i="1"/>
  <c r="AC151" i="1"/>
  <c r="AA151" i="1"/>
  <c r="AE142" i="1"/>
  <c r="AC142" i="1"/>
  <c r="AA142" i="1"/>
  <c r="G142" i="1"/>
  <c r="F142" i="1"/>
  <c r="E142" i="1"/>
  <c r="D142" i="1"/>
  <c r="AE141" i="1"/>
  <c r="AC141" i="1"/>
  <c r="AA141" i="1"/>
  <c r="H141" i="1"/>
  <c r="H142" i="1" s="1"/>
  <c r="B142" i="1"/>
  <c r="AE111" i="1"/>
  <c r="AC111" i="1"/>
  <c r="AA111" i="1"/>
  <c r="AE110" i="1"/>
  <c r="AC110" i="1"/>
  <c r="AA110" i="1"/>
  <c r="G110" i="1"/>
  <c r="G111" i="1" s="1"/>
  <c r="F110" i="1"/>
  <c r="E110" i="1"/>
  <c r="E111" i="1" s="1"/>
  <c r="D110" i="1"/>
  <c r="AE109" i="1"/>
  <c r="AC109" i="1"/>
  <c r="AA109" i="1"/>
  <c r="H109" i="1"/>
  <c r="H110" i="1" s="1"/>
  <c r="H111" i="1" s="1"/>
  <c r="B110" i="1"/>
  <c r="B111" i="1" s="1"/>
  <c r="AE132" i="1"/>
  <c r="AC132" i="1"/>
  <c r="AA132" i="1"/>
  <c r="AE131" i="1"/>
  <c r="AC131" i="1"/>
  <c r="AA131" i="1"/>
  <c r="AE130" i="1"/>
  <c r="AC130" i="1"/>
  <c r="AA130" i="1"/>
  <c r="AG125" i="1"/>
  <c r="AF125" i="1"/>
  <c r="AE125" i="1"/>
  <c r="AC125" i="1"/>
  <c r="AB125" i="1"/>
  <c r="AA125" i="1"/>
  <c r="AG124" i="1"/>
  <c r="AF124" i="1"/>
  <c r="AE124" i="1"/>
  <c r="AC124" i="1"/>
  <c r="AB124" i="1"/>
  <c r="AA124" i="1"/>
  <c r="AG123" i="1"/>
  <c r="AF123" i="1"/>
  <c r="AE123" i="1"/>
  <c r="AC123" i="1"/>
  <c r="AB123" i="1"/>
  <c r="AA123" i="1"/>
  <c r="AG122" i="1"/>
  <c r="AF122" i="1"/>
  <c r="AE122" i="1"/>
  <c r="AC122" i="1"/>
  <c r="AB122" i="1"/>
  <c r="AA122" i="1"/>
  <c r="AG121" i="1"/>
  <c r="AF121" i="1"/>
  <c r="AE121" i="1"/>
  <c r="AC121" i="1"/>
  <c r="AB121" i="1"/>
  <c r="AA121" i="1"/>
  <c r="H121" i="1"/>
  <c r="H122" i="1" s="1"/>
  <c r="H123" i="1" s="1"/>
  <c r="H124" i="1" s="1"/>
  <c r="H125" i="1" s="1"/>
  <c r="H130" i="1" s="1"/>
  <c r="H131" i="1" s="1"/>
  <c r="H132" i="1" s="1"/>
  <c r="G121" i="1"/>
  <c r="G122" i="1" s="1"/>
  <c r="G123" i="1" s="1"/>
  <c r="G124" i="1" s="1"/>
  <c r="G125" i="1" s="1"/>
  <c r="G130" i="1" s="1"/>
  <c r="G131" i="1" s="1"/>
  <c r="G132" i="1" s="1"/>
  <c r="F121" i="1"/>
  <c r="E121" i="1"/>
  <c r="E122" i="1" s="1"/>
  <c r="E123" i="1" s="1"/>
  <c r="E124" i="1" s="1"/>
  <c r="E125" i="1" s="1"/>
  <c r="E130" i="1" s="1"/>
  <c r="E131" i="1" s="1"/>
  <c r="E132" i="1" s="1"/>
  <c r="D121" i="1"/>
  <c r="AG120" i="1"/>
  <c r="AF120" i="1"/>
  <c r="AE120" i="1"/>
  <c r="AC120" i="1"/>
  <c r="AB120" i="1"/>
  <c r="AA120" i="1"/>
  <c r="I120" i="1"/>
  <c r="I121" i="1" s="1"/>
  <c r="I122" i="1" s="1"/>
  <c r="I123" i="1" s="1"/>
  <c r="I124" i="1" s="1"/>
  <c r="I125" i="1" s="1"/>
  <c r="B121" i="1"/>
  <c r="B122" i="1" s="1"/>
  <c r="B123" i="1" s="1"/>
  <c r="B124" i="1" s="1"/>
  <c r="B125" i="1" s="1"/>
  <c r="AG100" i="1"/>
  <c r="AF100" i="1"/>
  <c r="AE100" i="1"/>
  <c r="AC100" i="1"/>
  <c r="AB100" i="1"/>
  <c r="AA100" i="1"/>
  <c r="AG99" i="1"/>
  <c r="AF99" i="1"/>
  <c r="AE99" i="1"/>
  <c r="AC99" i="1"/>
  <c r="AB99" i="1"/>
  <c r="AA99" i="1"/>
  <c r="AG98" i="1"/>
  <c r="AF98" i="1"/>
  <c r="AE98" i="1"/>
  <c r="AC98" i="1"/>
  <c r="AB98" i="1"/>
  <c r="AA98" i="1"/>
  <c r="AG97" i="1"/>
  <c r="AF97" i="1"/>
  <c r="AE97" i="1"/>
  <c r="AC97" i="1"/>
  <c r="AB97" i="1"/>
  <c r="AA97" i="1"/>
  <c r="AG96" i="1"/>
  <c r="AF96" i="1"/>
  <c r="AE96" i="1"/>
  <c r="AC96" i="1"/>
  <c r="AB96" i="1"/>
  <c r="AA96" i="1"/>
  <c r="AG95" i="1"/>
  <c r="AF95" i="1"/>
  <c r="AE95" i="1"/>
  <c r="AC95" i="1"/>
  <c r="AB95" i="1"/>
  <c r="AA95" i="1"/>
  <c r="AG94" i="1"/>
  <c r="AF94" i="1"/>
  <c r="AE94" i="1"/>
  <c r="AC94" i="1"/>
  <c r="AB94" i="1"/>
  <c r="AA94" i="1"/>
  <c r="AG93" i="1"/>
  <c r="AF93" i="1"/>
  <c r="AE93" i="1"/>
  <c r="AC93" i="1"/>
  <c r="AB93" i="1"/>
  <c r="AA93" i="1"/>
  <c r="AG92" i="1"/>
  <c r="AF92" i="1"/>
  <c r="AE92" i="1"/>
  <c r="AC92" i="1"/>
  <c r="AB92" i="1"/>
  <c r="AA92" i="1"/>
  <c r="AG91" i="1"/>
  <c r="AF91" i="1"/>
  <c r="AE91" i="1"/>
  <c r="AC91" i="1"/>
  <c r="AB91" i="1"/>
  <c r="AA91" i="1"/>
  <c r="AG90" i="1"/>
  <c r="AF90" i="1"/>
  <c r="AE90" i="1"/>
  <c r="AC90" i="1"/>
  <c r="AB90" i="1"/>
  <c r="AA90" i="1"/>
  <c r="AG89" i="1"/>
  <c r="AF89" i="1"/>
  <c r="AE89" i="1"/>
  <c r="AC89" i="1"/>
  <c r="AB89" i="1"/>
  <c r="AA89" i="1"/>
  <c r="AG88" i="1"/>
  <c r="AF88" i="1"/>
  <c r="AE88" i="1"/>
  <c r="AC88" i="1"/>
  <c r="AB88" i="1"/>
  <c r="AA88" i="1"/>
  <c r="AG87" i="1"/>
  <c r="AF87" i="1"/>
  <c r="AE87" i="1"/>
  <c r="AC87" i="1"/>
  <c r="AB87" i="1"/>
  <c r="AA87" i="1"/>
  <c r="AG86" i="1"/>
  <c r="AF86" i="1"/>
  <c r="AE86" i="1"/>
  <c r="AC86" i="1"/>
  <c r="AB86" i="1"/>
  <c r="AA86" i="1"/>
  <c r="AG85" i="1"/>
  <c r="AF85" i="1"/>
  <c r="AE85" i="1"/>
  <c r="AC85" i="1"/>
  <c r="AB85" i="1"/>
  <c r="AA85" i="1"/>
  <c r="AG84" i="1"/>
  <c r="AF84" i="1"/>
  <c r="AE84" i="1"/>
  <c r="AC84" i="1"/>
  <c r="AB84" i="1"/>
  <c r="AA84" i="1"/>
  <c r="AG83" i="1"/>
  <c r="AF83" i="1"/>
  <c r="AE83" i="1"/>
  <c r="AC83" i="1"/>
  <c r="AB83" i="1"/>
  <c r="AA83" i="1"/>
  <c r="AG82" i="1"/>
  <c r="AF82" i="1"/>
  <c r="AE82" i="1"/>
  <c r="AC82" i="1"/>
  <c r="AB82" i="1"/>
  <c r="AA82" i="1"/>
  <c r="AG81" i="1"/>
  <c r="AF81" i="1"/>
  <c r="AE81" i="1"/>
  <c r="AC81" i="1"/>
  <c r="AB81" i="1"/>
  <c r="AA81" i="1"/>
  <c r="AG80" i="1"/>
  <c r="AF80" i="1"/>
  <c r="AE80" i="1"/>
  <c r="AC80" i="1"/>
  <c r="AB80" i="1"/>
  <c r="AA80" i="1"/>
  <c r="AG79" i="1"/>
  <c r="AF79" i="1"/>
  <c r="AE79" i="1"/>
  <c r="AC79" i="1"/>
  <c r="AB79" i="1"/>
  <c r="AA79" i="1"/>
  <c r="AG78" i="1"/>
  <c r="AF78" i="1"/>
  <c r="AE78" i="1"/>
  <c r="AC78" i="1"/>
  <c r="AB78" i="1"/>
  <c r="AA78" i="1"/>
  <c r="H78" i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G78" i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F78" i="1"/>
  <c r="F79" i="1" s="1"/>
  <c r="E78" i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D78" i="1"/>
  <c r="AG77" i="1"/>
  <c r="AF77" i="1"/>
  <c r="AE77" i="1"/>
  <c r="AC77" i="1"/>
  <c r="AB77" i="1"/>
  <c r="AA77" i="1"/>
  <c r="I77" i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B78" i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AG72" i="1"/>
  <c r="AF72" i="1"/>
  <c r="AE72" i="1"/>
  <c r="AC72" i="1"/>
  <c r="AB72" i="1"/>
  <c r="AA72" i="1"/>
  <c r="AG71" i="1"/>
  <c r="AF71" i="1"/>
  <c r="AE71" i="1"/>
  <c r="AC71" i="1"/>
  <c r="AB71" i="1"/>
  <c r="AA71" i="1"/>
  <c r="AG70" i="1"/>
  <c r="AF70" i="1"/>
  <c r="AE70" i="1"/>
  <c r="AC70" i="1"/>
  <c r="AB70" i="1"/>
  <c r="AA70" i="1"/>
  <c r="AG69" i="1"/>
  <c r="AF69" i="1"/>
  <c r="AE69" i="1"/>
  <c r="AC69" i="1"/>
  <c r="AB69" i="1"/>
  <c r="AA69" i="1"/>
  <c r="AG68" i="1"/>
  <c r="AF68" i="1"/>
  <c r="AE68" i="1"/>
  <c r="AC68" i="1"/>
  <c r="AB68" i="1"/>
  <c r="AA68" i="1"/>
  <c r="AG67" i="1"/>
  <c r="AF67" i="1"/>
  <c r="AE67" i="1"/>
  <c r="AC67" i="1"/>
  <c r="AB67" i="1"/>
  <c r="AA67" i="1"/>
  <c r="AG66" i="1"/>
  <c r="AF66" i="1"/>
  <c r="AE66" i="1"/>
  <c r="AC66" i="1"/>
  <c r="AB66" i="1"/>
  <c r="AA66" i="1"/>
  <c r="AG65" i="1"/>
  <c r="AF65" i="1"/>
  <c r="AE65" i="1"/>
  <c r="AC65" i="1"/>
  <c r="AB65" i="1"/>
  <c r="AA65" i="1"/>
  <c r="AG64" i="1"/>
  <c r="AF64" i="1"/>
  <c r="AE64" i="1"/>
  <c r="AC64" i="1"/>
  <c r="AB64" i="1"/>
  <c r="AA64" i="1"/>
  <c r="AG63" i="1"/>
  <c r="AF63" i="1"/>
  <c r="AE63" i="1"/>
  <c r="AC63" i="1"/>
  <c r="AB63" i="1"/>
  <c r="AA63" i="1"/>
  <c r="AG62" i="1"/>
  <c r="AF62" i="1"/>
  <c r="AE62" i="1"/>
  <c r="AC62" i="1"/>
  <c r="AB62" i="1"/>
  <c r="AA62" i="1"/>
  <c r="AG61" i="1"/>
  <c r="AF61" i="1"/>
  <c r="AE61" i="1"/>
  <c r="AC61" i="1"/>
  <c r="AB61" i="1"/>
  <c r="AA61" i="1"/>
  <c r="AG60" i="1"/>
  <c r="AF60" i="1"/>
  <c r="AE60" i="1"/>
  <c r="AC60" i="1"/>
  <c r="AB60" i="1"/>
  <c r="AA60" i="1"/>
  <c r="AG59" i="1"/>
  <c r="AF59" i="1"/>
  <c r="AE59" i="1"/>
  <c r="AC59" i="1"/>
  <c r="AB59" i="1"/>
  <c r="AA59" i="1"/>
  <c r="AG58" i="1"/>
  <c r="AF58" i="1"/>
  <c r="AE58" i="1"/>
  <c r="AC58" i="1"/>
  <c r="AB58" i="1"/>
  <c r="AA58" i="1"/>
  <c r="AG57" i="1"/>
  <c r="AF57" i="1"/>
  <c r="AE57" i="1"/>
  <c r="AC57" i="1"/>
  <c r="AB57" i="1"/>
  <c r="AA57" i="1"/>
  <c r="AG56" i="1"/>
  <c r="AF56" i="1"/>
  <c r="AE56" i="1"/>
  <c r="AC56" i="1"/>
  <c r="AB56" i="1"/>
  <c r="AA56" i="1"/>
  <c r="AG55" i="1"/>
  <c r="AF55" i="1"/>
  <c r="AE55" i="1"/>
  <c r="AC55" i="1"/>
  <c r="AB55" i="1"/>
  <c r="AA55" i="1"/>
  <c r="AG54" i="1"/>
  <c r="AF54" i="1"/>
  <c r="AE54" i="1"/>
  <c r="AC54" i="1"/>
  <c r="AB54" i="1"/>
  <c r="AA54" i="1"/>
  <c r="AG53" i="1"/>
  <c r="AF53" i="1"/>
  <c r="AE53" i="1"/>
  <c r="AC53" i="1"/>
  <c r="AB53" i="1"/>
  <c r="AA53" i="1"/>
  <c r="AG50" i="1"/>
  <c r="AF50" i="1"/>
  <c r="AE50" i="1"/>
  <c r="AC50" i="1"/>
  <c r="AB50" i="1"/>
  <c r="AA50" i="1"/>
  <c r="AG49" i="1"/>
  <c r="AF49" i="1"/>
  <c r="AE49" i="1"/>
  <c r="AC49" i="1"/>
  <c r="AB49" i="1"/>
  <c r="AA49" i="1"/>
  <c r="AG48" i="1"/>
  <c r="AF48" i="1"/>
  <c r="AE48" i="1"/>
  <c r="AC48" i="1"/>
  <c r="AB48" i="1"/>
  <c r="AA48" i="1"/>
  <c r="AG47" i="1"/>
  <c r="AF47" i="1"/>
  <c r="AE47" i="1"/>
  <c r="AC47" i="1"/>
  <c r="AB47" i="1"/>
  <c r="AA47" i="1"/>
  <c r="AG46" i="1"/>
  <c r="AF46" i="1"/>
  <c r="AE46" i="1"/>
  <c r="AC46" i="1"/>
  <c r="AB46" i="1"/>
  <c r="AA46" i="1"/>
  <c r="AG45" i="1"/>
  <c r="AF45" i="1"/>
  <c r="AE45" i="1"/>
  <c r="AC45" i="1"/>
  <c r="AB45" i="1"/>
  <c r="AA45" i="1"/>
  <c r="H45" i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G45" i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F45" i="1"/>
  <c r="F46" i="1" s="1"/>
  <c r="E45" i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D45" i="1"/>
  <c r="AG44" i="1"/>
  <c r="AF44" i="1"/>
  <c r="AE44" i="1"/>
  <c r="AC44" i="1"/>
  <c r="AB44" i="1"/>
  <c r="AA44" i="1"/>
  <c r="I44" i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B45" i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AG39" i="1"/>
  <c r="AF39" i="1"/>
  <c r="AE39" i="1"/>
  <c r="AC39" i="1"/>
  <c r="AB39" i="1"/>
  <c r="AA39" i="1"/>
  <c r="AG38" i="1"/>
  <c r="AF38" i="1"/>
  <c r="AE38" i="1"/>
  <c r="AC38" i="1"/>
  <c r="AB38" i="1"/>
  <c r="AA38" i="1"/>
  <c r="AG37" i="1"/>
  <c r="AF37" i="1"/>
  <c r="AE37" i="1"/>
  <c r="AC37" i="1"/>
  <c r="AB37" i="1"/>
  <c r="AA37" i="1"/>
  <c r="AG36" i="1"/>
  <c r="AF36" i="1"/>
  <c r="AE36" i="1"/>
  <c r="AC36" i="1"/>
  <c r="AB36" i="1"/>
  <c r="AA36" i="1"/>
  <c r="AG35" i="1"/>
  <c r="AF35" i="1"/>
  <c r="AE35" i="1"/>
  <c r="AC35" i="1"/>
  <c r="AB35" i="1"/>
  <c r="AA35" i="1"/>
  <c r="AG34" i="1"/>
  <c r="AF34" i="1"/>
  <c r="AE34" i="1"/>
  <c r="AC34" i="1"/>
  <c r="AB34" i="1"/>
  <c r="AA34" i="1"/>
  <c r="AG33" i="1"/>
  <c r="AF33" i="1"/>
  <c r="AE33" i="1"/>
  <c r="AC33" i="1"/>
  <c r="AB33" i="1"/>
  <c r="AA33" i="1"/>
  <c r="AG32" i="1"/>
  <c r="AF32" i="1"/>
  <c r="AE32" i="1"/>
  <c r="AC32" i="1"/>
  <c r="AB32" i="1"/>
  <c r="AA32" i="1"/>
  <c r="AG31" i="1"/>
  <c r="AF31" i="1"/>
  <c r="AE31" i="1"/>
  <c r="AC31" i="1"/>
  <c r="AB31" i="1"/>
  <c r="AA31" i="1"/>
  <c r="AG30" i="1"/>
  <c r="AF30" i="1"/>
  <c r="AE30" i="1"/>
  <c r="AC30" i="1"/>
  <c r="AB30" i="1"/>
  <c r="AA30" i="1"/>
  <c r="AG29" i="1"/>
  <c r="AF29" i="1"/>
  <c r="AE29" i="1"/>
  <c r="AC29" i="1"/>
  <c r="AB29" i="1"/>
  <c r="AA29" i="1"/>
  <c r="AG28" i="1"/>
  <c r="AF28" i="1"/>
  <c r="AE28" i="1"/>
  <c r="AC28" i="1"/>
  <c r="AB28" i="1"/>
  <c r="AA28" i="1"/>
  <c r="AG27" i="1"/>
  <c r="AF27" i="1"/>
  <c r="AE27" i="1"/>
  <c r="AC27" i="1"/>
  <c r="AB27" i="1"/>
  <c r="AA27" i="1"/>
  <c r="AG26" i="1"/>
  <c r="AF26" i="1"/>
  <c r="AE26" i="1"/>
  <c r="AC26" i="1"/>
  <c r="AB26" i="1"/>
  <c r="AA26" i="1"/>
  <c r="AG25" i="1"/>
  <c r="AF25" i="1"/>
  <c r="AE25" i="1"/>
  <c r="AC25" i="1"/>
  <c r="AB25" i="1"/>
  <c r="AA25" i="1"/>
  <c r="AG24" i="1"/>
  <c r="AF24" i="1"/>
  <c r="AE24" i="1"/>
  <c r="AC24" i="1"/>
  <c r="AB24" i="1"/>
  <c r="AA24" i="1"/>
  <c r="AG23" i="1"/>
  <c r="AF23" i="1"/>
  <c r="AE23" i="1"/>
  <c r="AC23" i="1"/>
  <c r="AB23" i="1"/>
  <c r="AA23" i="1"/>
  <c r="AG22" i="1"/>
  <c r="AF22" i="1"/>
  <c r="AE22" i="1"/>
  <c r="AC22" i="1"/>
  <c r="AB22" i="1"/>
  <c r="AA22" i="1"/>
  <c r="AG21" i="1"/>
  <c r="AF21" i="1"/>
  <c r="AE21" i="1"/>
  <c r="AC21" i="1"/>
  <c r="AB21" i="1"/>
  <c r="AA21" i="1"/>
  <c r="H21" i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G21" i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F21" i="1"/>
  <c r="F22" i="1" s="1"/>
  <c r="E21" i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D21" i="1"/>
  <c r="D22" i="1" s="1"/>
  <c r="AG20" i="1"/>
  <c r="AF20" i="1"/>
  <c r="AE20" i="1"/>
  <c r="AC20" i="1"/>
  <c r="AB20" i="1"/>
  <c r="AA20" i="1"/>
  <c r="I20" i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B21" i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AG15" i="1"/>
  <c r="AF15" i="1"/>
  <c r="AE15" i="1"/>
  <c r="AC15" i="1"/>
  <c r="AB15" i="1"/>
  <c r="AA15" i="1"/>
  <c r="AG14" i="1"/>
  <c r="AF14" i="1"/>
  <c r="AE14" i="1"/>
  <c r="AC14" i="1"/>
  <c r="AB14" i="1"/>
  <c r="AA14" i="1"/>
  <c r="AG13" i="1"/>
  <c r="AF13" i="1"/>
  <c r="AE13" i="1"/>
  <c r="AC13" i="1"/>
  <c r="AB13" i="1"/>
  <c r="AA13" i="1"/>
  <c r="AG12" i="1"/>
  <c r="AF12" i="1"/>
  <c r="AE12" i="1"/>
  <c r="AC12" i="1"/>
  <c r="AB12" i="1"/>
  <c r="AA12" i="1"/>
  <c r="AG11" i="1"/>
  <c r="AE11" i="1"/>
  <c r="AC11" i="1"/>
  <c r="AB11" i="1"/>
  <c r="AA11" i="1"/>
  <c r="I11" i="1"/>
  <c r="I12" i="1" s="1"/>
  <c r="I13" i="1" s="1"/>
  <c r="I14" i="1" s="1"/>
  <c r="I15" i="1" s="1"/>
  <c r="H11" i="1"/>
  <c r="H12" i="1" s="1"/>
  <c r="H13" i="1" s="1"/>
  <c r="H14" i="1" s="1"/>
  <c r="H15" i="1" s="1"/>
  <c r="G11" i="1"/>
  <c r="G12" i="1" s="1"/>
  <c r="G13" i="1" s="1"/>
  <c r="G14" i="1" s="1"/>
  <c r="G15" i="1" s="1"/>
  <c r="F11" i="1"/>
  <c r="F12" i="1" s="1"/>
  <c r="E11" i="1"/>
  <c r="E12" i="1" s="1"/>
  <c r="E13" i="1" s="1"/>
  <c r="E14" i="1" s="1"/>
  <c r="E15" i="1" s="1"/>
  <c r="D11" i="1"/>
  <c r="D12" i="1" s="1"/>
  <c r="B11" i="1"/>
  <c r="B12" i="1" s="1"/>
  <c r="B13" i="1" s="1"/>
  <c r="B14" i="1" s="1"/>
  <c r="B15" i="1" s="1"/>
  <c r="AG10" i="1"/>
  <c r="AF10" i="1"/>
  <c r="AE10" i="1"/>
  <c r="AC10" i="1"/>
  <c r="AB10" i="1"/>
  <c r="AA10" i="1"/>
  <c r="B176" i="1" l="1"/>
  <c r="B177" i="1" s="1"/>
  <c r="B178" i="1" s="1"/>
  <c r="B179" i="1" s="1"/>
  <c r="B180" i="1" s="1"/>
  <c r="B181" i="1" s="1"/>
  <c r="B182" i="1" s="1"/>
  <c r="F225" i="1"/>
  <c r="D256" i="1"/>
  <c r="F256" i="1"/>
  <c r="D245" i="1"/>
  <c r="F245" i="1"/>
  <c r="D225" i="1"/>
  <c r="F207" i="1"/>
  <c r="D207" i="1"/>
  <c r="D153" i="1"/>
  <c r="F153" i="1"/>
  <c r="D111" i="1"/>
  <c r="F168" i="1"/>
  <c r="D167" i="1"/>
  <c r="F111" i="1"/>
  <c r="D46" i="1"/>
  <c r="D47" i="1" s="1"/>
  <c r="D122" i="1"/>
  <c r="F122" i="1"/>
  <c r="D79" i="1"/>
  <c r="D80" i="1" s="1"/>
  <c r="D81" i="1" s="1"/>
  <c r="F47" i="1"/>
  <c r="F80" i="1"/>
  <c r="F23" i="1"/>
  <c r="D23" i="1"/>
  <c r="F13" i="1"/>
  <c r="D13" i="1"/>
  <c r="D154" i="1" l="1"/>
  <c r="F208" i="1"/>
  <c r="D208" i="1"/>
  <c r="D48" i="1"/>
  <c r="F154" i="1"/>
  <c r="D168" i="1"/>
  <c r="F169" i="1"/>
  <c r="F48" i="1"/>
  <c r="F123" i="1"/>
  <c r="D123" i="1"/>
  <c r="F81" i="1"/>
  <c r="D82" i="1"/>
  <c r="D24" i="1"/>
  <c r="F24" i="1"/>
  <c r="D14" i="1"/>
  <c r="F14" i="1"/>
  <c r="D155" i="1" l="1"/>
  <c r="D156" i="1" s="1"/>
  <c r="D49" i="1"/>
  <c r="D50" i="1" s="1"/>
  <c r="D51" i="1" s="1"/>
  <c r="D209" i="1"/>
  <c r="F209" i="1"/>
  <c r="F155" i="1"/>
  <c r="F170" i="1"/>
  <c r="D169" i="1"/>
  <c r="F49" i="1"/>
  <c r="D124" i="1"/>
  <c r="F124" i="1"/>
  <c r="D83" i="1"/>
  <c r="F82" i="1"/>
  <c r="F25" i="1"/>
  <c r="D25" i="1"/>
  <c r="F15" i="1"/>
  <c r="D15" i="1"/>
  <c r="F210" i="1" l="1"/>
  <c r="D210" i="1"/>
  <c r="F156" i="1"/>
  <c r="F171" i="1"/>
  <c r="D170" i="1"/>
  <c r="F50" i="1"/>
  <c r="F51" i="1" s="1"/>
  <c r="D125" i="1"/>
  <c r="F125" i="1"/>
  <c r="F83" i="1"/>
  <c r="D84" i="1"/>
  <c r="D52" i="1"/>
  <c r="D26" i="1"/>
  <c r="F26" i="1"/>
  <c r="D211" i="1" l="1"/>
  <c r="F211" i="1"/>
  <c r="F172" i="1"/>
  <c r="D171" i="1"/>
  <c r="F130" i="1"/>
  <c r="D130" i="1"/>
  <c r="D85" i="1"/>
  <c r="F84" i="1"/>
  <c r="F52" i="1"/>
  <c r="D53" i="1"/>
  <c r="F27" i="1"/>
  <c r="D27" i="1"/>
  <c r="F212" i="1" l="1"/>
  <c r="D212" i="1"/>
  <c r="F173" i="1"/>
  <c r="D172" i="1"/>
  <c r="D131" i="1"/>
  <c r="F131" i="1"/>
  <c r="F85" i="1"/>
  <c r="D86" i="1"/>
  <c r="F53" i="1"/>
  <c r="D54" i="1"/>
  <c r="D28" i="1"/>
  <c r="F28" i="1"/>
  <c r="D213" i="1" l="1"/>
  <c r="F213" i="1"/>
  <c r="D173" i="1"/>
  <c r="F174" i="1"/>
  <c r="F132" i="1"/>
  <c r="D132" i="1"/>
  <c r="D87" i="1"/>
  <c r="F86" i="1"/>
  <c r="D55" i="1"/>
  <c r="F54" i="1"/>
  <c r="F29" i="1"/>
  <c r="D29" i="1"/>
  <c r="F214" i="1" l="1"/>
  <c r="D214" i="1"/>
  <c r="F175" i="1"/>
  <c r="D174" i="1"/>
  <c r="F87" i="1"/>
  <c r="D88" i="1"/>
  <c r="D56" i="1"/>
  <c r="F55" i="1"/>
  <c r="D30" i="1"/>
  <c r="F30" i="1"/>
  <c r="D175" i="1" l="1"/>
  <c r="F176" i="1"/>
  <c r="D89" i="1"/>
  <c r="F88" i="1"/>
  <c r="D57" i="1"/>
  <c r="F56" i="1"/>
  <c r="F31" i="1"/>
  <c r="D31" i="1"/>
  <c r="D176" i="1" l="1"/>
  <c r="F177" i="1"/>
  <c r="F89" i="1"/>
  <c r="D90" i="1"/>
  <c r="F57" i="1"/>
  <c r="D58" i="1"/>
  <c r="D32" i="1"/>
  <c r="F32" i="1"/>
  <c r="F178" i="1" l="1"/>
  <c r="D177" i="1"/>
  <c r="D91" i="1"/>
  <c r="F90" i="1"/>
  <c r="D59" i="1"/>
  <c r="F58" i="1"/>
  <c r="F33" i="1"/>
  <c r="D33" i="1"/>
  <c r="D178" i="1" l="1"/>
  <c r="F179" i="1"/>
  <c r="F91" i="1"/>
  <c r="D92" i="1"/>
  <c r="F59" i="1"/>
  <c r="D60" i="1"/>
  <c r="D34" i="1"/>
  <c r="F34" i="1"/>
  <c r="F180" i="1" l="1"/>
  <c r="D179" i="1"/>
  <c r="F92" i="1"/>
  <c r="D93" i="1"/>
  <c r="D61" i="1"/>
  <c r="F60" i="1"/>
  <c r="F35" i="1"/>
  <c r="D35" i="1"/>
  <c r="D180" i="1" l="1"/>
  <c r="F181" i="1"/>
  <c r="D94" i="1"/>
  <c r="F93" i="1"/>
  <c r="F61" i="1"/>
  <c r="D62" i="1"/>
  <c r="D36" i="1"/>
  <c r="F36" i="1"/>
  <c r="F182" i="1" l="1"/>
  <c r="D181" i="1"/>
  <c r="D95" i="1"/>
  <c r="F94" i="1"/>
  <c r="D63" i="1"/>
  <c r="F62" i="1"/>
  <c r="F37" i="1"/>
  <c r="D37" i="1"/>
  <c r="D182" i="1" l="1"/>
  <c r="F95" i="1"/>
  <c r="D96" i="1"/>
  <c r="F63" i="1"/>
  <c r="D64" i="1"/>
  <c r="D38" i="1"/>
  <c r="F38" i="1"/>
  <c r="D97" i="1" l="1"/>
  <c r="F96" i="1"/>
  <c r="D65" i="1"/>
  <c r="F64" i="1"/>
  <c r="F39" i="1"/>
  <c r="D39" i="1"/>
  <c r="D98" i="1" l="1"/>
  <c r="F97" i="1"/>
  <c r="F65" i="1"/>
  <c r="D66" i="1"/>
  <c r="F98" i="1" l="1"/>
  <c r="D99" i="1"/>
  <c r="D67" i="1"/>
  <c r="F66" i="1"/>
  <c r="D100" i="1" l="1"/>
  <c r="F99" i="1"/>
  <c r="F67" i="1"/>
  <c r="D68" i="1"/>
  <c r="F100" i="1" l="1"/>
  <c r="D69" i="1"/>
  <c r="F68" i="1"/>
  <c r="D70" i="1" l="1"/>
  <c r="F69" i="1"/>
  <c r="D71" i="1" l="1"/>
  <c r="F70" i="1"/>
  <c r="D72" i="1" l="1"/>
  <c r="F71" i="1"/>
  <c r="F72" i="1" l="1"/>
</calcChain>
</file>

<file path=xl/sharedStrings.xml><?xml version="1.0" encoding="utf-8"?>
<sst xmlns="http://schemas.openxmlformats.org/spreadsheetml/2006/main" count="633" uniqueCount="74">
  <si>
    <t>233008 FAY Ramp D</t>
  </si>
  <si>
    <t>PLACEMENT DATE: 8/15/2024</t>
  </si>
  <si>
    <t xml:space="preserve">Cracking Locations </t>
  </si>
  <si>
    <t>*According to Cracked Panels Legend</t>
  </si>
  <si>
    <t>None</t>
  </si>
  <si>
    <t>Batch Ticket Tolerances</t>
  </si>
  <si>
    <t>Information</t>
  </si>
  <si>
    <t>Original JMF</t>
  </si>
  <si>
    <t>"Required" Adjusted for Water</t>
  </si>
  <si>
    <t>Batched</t>
  </si>
  <si>
    <t>Tolerances based on "Required"</t>
  </si>
  <si>
    <t>Date</t>
  </si>
  <si>
    <t>JMF</t>
  </si>
  <si>
    <t>Ticket #</t>
  </si>
  <si>
    <t>Sand</t>
  </si>
  <si>
    <t>Cement</t>
  </si>
  <si>
    <t>Slag</t>
  </si>
  <si>
    <t>Water</t>
  </si>
  <si>
    <t>Qty</t>
  </si>
  <si>
    <t>Moisture</t>
  </si>
  <si>
    <t>Water (gal)</t>
  </si>
  <si>
    <t>Cumulative Cementitious</t>
  </si>
  <si>
    <t>C750291P1A</t>
  </si>
  <si>
    <t>Location</t>
  </si>
  <si>
    <t>Group #</t>
  </si>
  <si>
    <t>No Information on Ticket</t>
  </si>
  <si>
    <t>PLACEMENT DATE: 9/11/2024</t>
  </si>
  <si>
    <t>No ticket display # used ticket ID</t>
  </si>
  <si>
    <t>PLACEMENT DATE: 9/12/2024</t>
  </si>
  <si>
    <t>No section on Placement Dates Map with 9/12</t>
  </si>
  <si>
    <t>PLACEMENT DATE: 9/15/2024</t>
  </si>
  <si>
    <t>PLACEMENT DATE: 9/16/2024</t>
  </si>
  <si>
    <t>Left Shoulder</t>
  </si>
  <si>
    <t>C75029MS1B</t>
  </si>
  <si>
    <t>PLACEMENT DATE: 9/17/2024</t>
  </si>
  <si>
    <t>PLACEMENT DATE: 9/19/2024</t>
  </si>
  <si>
    <t>PLACEMENT DATE: 9/20/2024</t>
  </si>
  <si>
    <t>Right Shoulder</t>
  </si>
  <si>
    <t>PLACEMENT DATE: 9/23/2024</t>
  </si>
  <si>
    <t>PLACEMENT DATE: 9/25/2024</t>
  </si>
  <si>
    <t>PLACEMENT DATE: 10/1/2024</t>
  </si>
  <si>
    <t>PLACEMENT DATE: 10/3/2024</t>
  </si>
  <si>
    <t>PLACEMENT DATE: 10/4/2024</t>
  </si>
  <si>
    <t>% Slag</t>
  </si>
  <si>
    <t>Placement Date</t>
  </si>
  <si>
    <t>PCJMF</t>
  </si>
  <si>
    <t># of Tickets</t>
  </si>
  <si>
    <t xml:space="preserve"> </t>
  </si>
  <si>
    <t>Number of cracks</t>
  </si>
  <si>
    <t>Agg</t>
  </si>
  <si>
    <t>Tickets Out  of Spec 499.06-1 Agg.</t>
  </si>
  <si>
    <t>Tickets Out  of Spec 499.06-1 Cement</t>
  </si>
  <si>
    <t>Tickets Out  of Spec 499.06-1 Pozzolan (cumulative)</t>
  </si>
  <si>
    <t>Out of Spec</t>
  </si>
  <si>
    <t>Number of Tickets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</si>
  <si>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</si>
  <si>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</si>
  <si>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</si>
  <si>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</si>
  <si>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</si>
  <si>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</si>
  <si>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</si>
  <si>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</si>
  <si>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</si>
  <si>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</si>
  <si>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</si>
  <si>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</si>
  <si>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</si>
  <si>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</si>
  <si>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</si>
  <si>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</si>
  <si>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</si>
  <si>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Total Number of Cracks</t>
  </si>
  <si>
    <t>Current Cracks after 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</si>
</sst>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36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1">
    <xf numFmtId="0" fontId="0" fillId="0" borderId="0" xfId="0"/>
    <xf numFmtId="0" fontId="0" fillId="0" borderId="2" xfId="0" applyBorder="1"/>
    <xf numFmtId="0" fontId="0" fillId="5" borderId="4" xfId="0" applyFill="1" applyBorder="1" applyProtection="1">
      <protection locked="0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5" borderId="7" xfId="0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5" xfId="0" applyBorder="1" applyProtection="1">
      <protection locked="0"/>
    </xf>
    <xf numFmtId="10" fontId="0" fillId="0" borderId="0" xfId="0" applyNumberFormat="1"/>
    <xf numFmtId="0" fontId="0" fillId="0" borderId="4" xfId="0" applyBorder="1"/>
    <xf numFmtId="0" fontId="3" fillId="7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" fillId="8" borderId="0" xfId="0" applyFont="1" applyFill="1"/>
    <xf numFmtId="0" fontId="0" fillId="5" borderId="4" xfId="0" applyFill="1" applyBorder="1"/>
    <xf numFmtId="14" fontId="0" fillId="5" borderId="4" xfId="0" applyNumberFormat="1" applyFill="1" applyBorder="1"/>
    <xf numFmtId="0" fontId="0" fillId="5" borderId="7" xfId="0" applyFill="1" applyBorder="1"/>
    <xf numFmtId="0" fontId="1" fillId="0" borderId="0" xfId="0" applyFont="1"/>
    <xf numFmtId="0" fontId="0" fillId="0" borderId="7" xfId="0" applyBorder="1"/>
    <xf numFmtId="0" fontId="0" fillId="0" borderId="11" xfId="0" applyBorder="1"/>
    <xf numFmtId="0" fontId="0" fillId="0" borderId="12" xfId="0" applyBorder="1"/>
    <xf numFmtId="14" fontId="0" fillId="5" borderId="14" xfId="0" applyNumberFormat="1" applyFill="1" applyBorder="1"/>
    <xf numFmtId="0" fontId="0" fillId="0" borderId="14" xfId="0" applyBorder="1"/>
    <xf numFmtId="0" fontId="0" fillId="5" borderId="14" xfId="0" applyFill="1" applyBorder="1"/>
    <xf numFmtId="14" fontId="0" fillId="5" borderId="15" xfId="0" applyNumberFormat="1" applyFill="1" applyBorder="1"/>
    <xf numFmtId="0" fontId="0" fillId="0" borderId="15" xfId="0" applyBorder="1"/>
    <xf numFmtId="0" fontId="0" fillId="5" borderId="15" xfId="0" applyFill="1" applyBorder="1"/>
    <xf numFmtId="0" fontId="0" fillId="0" borderId="1" xfId="0" applyBorder="1" applyAlignment="1">
      <alignment wrapText="1"/>
    </xf>
    <xf numFmtId="9" fontId="0" fillId="0" borderId="0" xfId="1" applyFont="1"/>
    <xf numFmtId="0" fontId="0" fillId="0" borderId="0" xfId="0" applyAlignment="1">
      <alignment horizontal="right"/>
    </xf>
    <xf numFmtId="0" fontId="1" fillId="6" borderId="0" xfId="0" applyFont="1" applyFill="1" applyAlignment="1">
      <alignment horizontal="center"/>
    </xf>
    <xf numFmtId="14" fontId="0" fillId="9" borderId="4" xfId="0" applyNumberFormat="1" applyFill="1" applyBorder="1" applyProtection="1">
      <protection locked="0"/>
    </xf>
    <xf numFmtId="0" fontId="0" fillId="9" borderId="4" xfId="0" applyFill="1" applyBorder="1" applyProtection="1">
      <protection locked="0"/>
    </xf>
    <xf numFmtId="0" fontId="0" fillId="9" borderId="7" xfId="0" applyFill="1" applyBorder="1" applyProtection="1">
      <protection locked="0"/>
    </xf>
    <xf numFmtId="0" fontId="0" fillId="9" borderId="4" xfId="0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4" xfId="0" applyNumberFormat="1" applyBorder="1"/>
    <xf numFmtId="9" fontId="0" fillId="0" borderId="0" xfId="1" applyFont="1" applyFill="1" applyProtection="1">
      <protection locked="0"/>
    </xf>
    <xf numFmtId="9" fontId="0" fillId="0" borderId="0" xfId="0" applyNumberFormat="1"/>
    <xf numFmtId="1" fontId="0" fillId="0" borderId="0" xfId="0" applyNumberFormat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</cellXfs>
  <cellStyles count="2">
    <cellStyle name="Normal" xfId="0" builtinId="0"/>
    <cellStyle name="Percent" xfId="1" builtinId="5"/>
  </cellStyles>
  <dxfs count="54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6E15-0442-4BB9-994B-AC77589A39E9}">
  <sheetPr>
    <pageSetUpPr fitToPage="1"/>
  </sheetPr>
  <dimension ref="A1:AH265"/>
  <sheetViews>
    <sheetView zoomScale="70" zoomScaleNormal="70" workbookViewId="0">
      <selection activeCell="V5" sqref="V5"/>
    </sheetView>
  </sheetViews>
  <sheetFormatPr defaultRowHeight="14.4" x14ac:dyDescent="0.3"/>
  <cols>
    <col min="1" max="1" width="15.109375" customWidth="1"/>
    <col min="2" max="2" width="14.88671875" bestFit="1" customWidth="1"/>
    <col min="3" max="3" width="13.44140625" customWidth="1"/>
    <col min="4" max="4" width="11.33203125" customWidth="1"/>
    <col min="5" max="5" width="12.88671875" customWidth="1"/>
    <col min="30" max="30" width="14.88671875" bestFit="1" customWidth="1"/>
    <col min="32" max="32" width="11.33203125" customWidth="1"/>
    <col min="33" max="33" width="16.88671875" customWidth="1"/>
  </cols>
  <sheetData>
    <row r="1" spans="1:33" ht="15" customHeight="1" x14ac:dyDescent="0.3">
      <c r="A1" s="60" t="s">
        <v>0</v>
      </c>
      <c r="B1" s="60"/>
      <c r="C1" s="60"/>
      <c r="D1" s="60"/>
      <c r="E1" s="60"/>
    </row>
    <row r="2" spans="1:33" ht="29.25" customHeight="1" x14ac:dyDescent="0.3">
      <c r="A2" s="60"/>
      <c r="B2" s="60"/>
      <c r="C2" s="60"/>
      <c r="D2" s="60"/>
      <c r="E2" s="60"/>
    </row>
    <row r="3" spans="1:33" ht="21" x14ac:dyDescent="0.4">
      <c r="A3" s="63" t="s">
        <v>1</v>
      </c>
      <c r="B3" s="63"/>
      <c r="C3" s="63"/>
      <c r="D3" s="37"/>
    </row>
    <row r="4" spans="1:33" ht="15.6" x14ac:dyDescent="0.3">
      <c r="A4" s="20" t="s">
        <v>2</v>
      </c>
      <c r="B4" s="54" t="s">
        <v>3</v>
      </c>
      <c r="C4" s="54"/>
    </row>
    <row r="5" spans="1:33" x14ac:dyDescent="0.3">
      <c r="A5" s="38" t="s">
        <v>4</v>
      </c>
    </row>
    <row r="7" spans="1:33" ht="16.2" thickBot="1" x14ac:dyDescent="0.35">
      <c r="A7" s="19" t="s">
        <v>5</v>
      </c>
    </row>
    <row r="8" spans="1:33" ht="15" thickBot="1" x14ac:dyDescent="0.35">
      <c r="A8" s="58" t="s">
        <v>6</v>
      </c>
      <c r="B8" s="59"/>
      <c r="C8" s="64"/>
      <c r="D8" s="58" t="s">
        <v>7</v>
      </c>
      <c r="E8" s="59"/>
      <c r="F8" s="59"/>
      <c r="G8" s="59"/>
      <c r="H8" s="59"/>
      <c r="I8" s="64"/>
      <c r="J8" s="55" t="s">
        <v>8</v>
      </c>
      <c r="K8" s="56"/>
      <c r="L8" s="56"/>
      <c r="M8" s="56"/>
      <c r="N8" s="56"/>
      <c r="O8" s="57"/>
      <c r="P8" s="55" t="s">
        <v>9</v>
      </c>
      <c r="Q8" s="56"/>
      <c r="R8" s="56"/>
      <c r="S8" s="56"/>
      <c r="T8" s="56"/>
      <c r="U8" s="56"/>
      <c r="V8" s="56"/>
      <c r="W8" s="56"/>
      <c r="X8" s="56"/>
      <c r="Y8" s="56"/>
      <c r="Z8" s="57"/>
      <c r="AA8" s="58" t="s">
        <v>10</v>
      </c>
      <c r="AB8" s="59"/>
      <c r="AC8" s="59"/>
      <c r="AD8" s="59"/>
      <c r="AE8" s="59"/>
      <c r="AF8" s="59"/>
      <c r="AG8" s="59"/>
    </row>
    <row r="9" spans="1:33" ht="28.8" x14ac:dyDescent="0.3">
      <c r="A9" s="3" t="s">
        <v>11</v>
      </c>
      <c r="B9" s="3" t="s">
        <v>12</v>
      </c>
      <c r="C9" s="1" t="s">
        <v>13</v>
      </c>
      <c r="D9" s="4">
        <v>57</v>
      </c>
      <c r="E9">
        <v>8</v>
      </c>
      <c r="F9" t="s">
        <v>14</v>
      </c>
      <c r="G9" t="s">
        <v>15</v>
      </c>
      <c r="H9" t="s">
        <v>16</v>
      </c>
      <c r="I9" s="5" t="s">
        <v>17</v>
      </c>
      <c r="J9" s="6">
        <v>57</v>
      </c>
      <c r="K9" s="6">
        <v>8</v>
      </c>
      <c r="L9" s="6" t="s">
        <v>14</v>
      </c>
      <c r="M9" s="6" t="s">
        <v>15</v>
      </c>
      <c r="N9" s="6" t="s">
        <v>16</v>
      </c>
      <c r="O9" s="7" t="s">
        <v>17</v>
      </c>
      <c r="P9" s="8" t="s">
        <v>18</v>
      </c>
      <c r="Q9" s="6">
        <v>57</v>
      </c>
      <c r="R9" s="6" t="s">
        <v>19</v>
      </c>
      <c r="S9" s="6">
        <v>8</v>
      </c>
      <c r="T9" s="6" t="s">
        <v>19</v>
      </c>
      <c r="U9" s="6" t="s">
        <v>14</v>
      </c>
      <c r="V9" s="6" t="s">
        <v>19</v>
      </c>
      <c r="W9" s="6" t="s">
        <v>15</v>
      </c>
      <c r="X9" s="6" t="s">
        <v>16</v>
      </c>
      <c r="Y9" s="6" t="s">
        <v>43</v>
      </c>
      <c r="Z9" s="7" t="s">
        <v>20</v>
      </c>
      <c r="AA9" s="3">
        <v>57</v>
      </c>
      <c r="AB9" s="3">
        <v>8</v>
      </c>
      <c r="AC9" s="3" t="s">
        <v>14</v>
      </c>
      <c r="AD9" s="3" t="s">
        <v>49</v>
      </c>
      <c r="AE9" s="3" t="s">
        <v>15</v>
      </c>
      <c r="AF9" s="3" t="s">
        <v>16</v>
      </c>
      <c r="AG9" s="35" t="s">
        <v>21</v>
      </c>
    </row>
    <row r="10" spans="1:33" x14ac:dyDescent="0.3">
      <c r="A10" s="39">
        <v>45519</v>
      </c>
      <c r="B10" s="40" t="s">
        <v>22</v>
      </c>
      <c r="C10" s="41">
        <v>459478</v>
      </c>
      <c r="D10" s="11">
        <v>1299</v>
      </c>
      <c r="E10" s="12">
        <v>405</v>
      </c>
      <c r="F10" s="12">
        <v>1196</v>
      </c>
      <c r="G10" s="12">
        <v>395</v>
      </c>
      <c r="H10" s="12">
        <v>169</v>
      </c>
      <c r="I10" s="13"/>
      <c r="J10" s="14">
        <v>13879</v>
      </c>
      <c r="K10" s="14">
        <v>4271</v>
      </c>
      <c r="L10" s="14">
        <v>12576</v>
      </c>
      <c r="M10" s="14">
        <v>3950</v>
      </c>
      <c r="N10" s="14">
        <v>1690</v>
      </c>
      <c r="O10" s="15">
        <v>232</v>
      </c>
      <c r="P10" s="16">
        <v>10</v>
      </c>
      <c r="Q10" s="14">
        <v>13780</v>
      </c>
      <c r="R10" s="14">
        <v>0.5</v>
      </c>
      <c r="S10" s="14">
        <v>4220</v>
      </c>
      <c r="T10" s="14">
        <v>0.5</v>
      </c>
      <c r="U10" s="14">
        <v>12510</v>
      </c>
      <c r="V10" s="14">
        <v>3</v>
      </c>
      <c r="W10" s="14">
        <v>3920</v>
      </c>
      <c r="X10" s="14">
        <v>1705</v>
      </c>
      <c r="Y10" s="48">
        <f t="shared" ref="Y10:Y15" si="0">X10/(W10+X10)</f>
        <v>0.30311111111111111</v>
      </c>
      <c r="Z10" s="15">
        <v>233</v>
      </c>
      <c r="AA10" s="17">
        <f>IFERROR((Q10-J10)/J10, "")</f>
        <v>-7.1330787520714747E-3</v>
      </c>
      <c r="AB10" s="17">
        <f>IFERROR((S10-K10)/K10, "")</f>
        <v>-1.1940997424490752E-2</v>
      </c>
      <c r="AC10" s="17">
        <f>IFERROR(((U10)-L10)/L10, "")</f>
        <v>-5.2480916030534352E-3</v>
      </c>
      <c r="AD10" s="17">
        <f>IFERROR((Q10+S10+U10)/(J10+K10+L10)," ")</f>
        <v>0.99297012302284715</v>
      </c>
      <c r="AE10" s="17">
        <f>IFERROR((W10-M10)/M10, "")</f>
        <v>-7.5949367088607592E-3</v>
      </c>
      <c r="AF10" s="17">
        <f>IFERROR((X10-N10)/N10, "")</f>
        <v>8.8757396449704144E-3</v>
      </c>
      <c r="AG10" s="17">
        <f>IFERROR(((W10+X10)-(N10+M10))/(N10+M10), "")</f>
        <v>-2.6595744680851063E-3</v>
      </c>
    </row>
    <row r="11" spans="1:33" x14ac:dyDescent="0.3">
      <c r="A11" s="39">
        <v>45519</v>
      </c>
      <c r="B11" s="42" t="str">
        <f>IF(B10&lt;&gt;"",B10,"")</f>
        <v>C750291P1A</v>
      </c>
      <c r="C11" s="40">
        <v>459482</v>
      </c>
      <c r="D11" s="4">
        <f>IF(D10&lt;&gt;"",D10,"")</f>
        <v>1299</v>
      </c>
      <c r="E11">
        <f t="shared" ref="E11:I15" si="1">IF(E10&lt;&gt;"",E10,"")</f>
        <v>405</v>
      </c>
      <c r="F11">
        <f t="shared" si="1"/>
        <v>1196</v>
      </c>
      <c r="G11">
        <f t="shared" si="1"/>
        <v>395</v>
      </c>
      <c r="H11">
        <f t="shared" si="1"/>
        <v>169</v>
      </c>
      <c r="I11" s="5" t="str">
        <f t="shared" si="1"/>
        <v/>
      </c>
      <c r="J11" s="14">
        <v>13879</v>
      </c>
      <c r="K11" s="14">
        <v>4271</v>
      </c>
      <c r="L11" s="14">
        <v>12576</v>
      </c>
      <c r="M11" s="14">
        <v>3950</v>
      </c>
      <c r="N11" s="14">
        <v>1690</v>
      </c>
      <c r="O11" s="15">
        <v>232</v>
      </c>
      <c r="P11" s="16">
        <v>10</v>
      </c>
      <c r="Q11" s="14">
        <v>13760</v>
      </c>
      <c r="R11" s="14">
        <v>0.5</v>
      </c>
      <c r="S11" s="14">
        <v>4250</v>
      </c>
      <c r="T11" s="14">
        <v>0.5</v>
      </c>
      <c r="U11" s="14">
        <v>12530</v>
      </c>
      <c r="V11" s="14">
        <v>3</v>
      </c>
      <c r="W11" s="14">
        <v>3930</v>
      </c>
      <c r="X11" s="14">
        <v>1815</v>
      </c>
      <c r="Y11" s="48">
        <f t="shared" si="0"/>
        <v>0.31592689295039167</v>
      </c>
      <c r="Z11" s="15">
        <v>233</v>
      </c>
      <c r="AA11" s="17">
        <f t="shared" ref="AA11:AA15" si="2">IFERROR((Q11-J11)/J11, "")</f>
        <v>-8.5741047625909651E-3</v>
      </c>
      <c r="AB11" s="17">
        <f t="shared" ref="AB11:AB15" si="3">IFERROR((S11-K11)/K11, "")</f>
        <v>-4.9168812924373683E-3</v>
      </c>
      <c r="AC11" s="17">
        <f t="shared" ref="AC11:AC15" si="4">IFERROR(((U11)-L11)/L11, "")</f>
        <v>-3.657760814249364E-3</v>
      </c>
      <c r="AD11" s="17">
        <f t="shared" ref="AD11:AD15" si="5">IFERROR((Q11+S11+U11)/(J11+K11+L11)," ")</f>
        <v>0.99394649482522945</v>
      </c>
      <c r="AE11" s="17">
        <f t="shared" ref="AE11:AE15" si="6">IFERROR((W11-M11)/M11, "")</f>
        <v>-5.0632911392405064E-3</v>
      </c>
      <c r="AF11" s="17">
        <f>IFERROR((X11-N11)/N11, "")</f>
        <v>7.3964497041420121E-2</v>
      </c>
      <c r="AG11" s="17">
        <f t="shared" ref="AG11:AG15" si="7">IFERROR(((W11+X11)-(N11+M11))/(N11+M11), "")</f>
        <v>1.8617021276595744E-2</v>
      </c>
    </row>
    <row r="12" spans="1:33" x14ac:dyDescent="0.3">
      <c r="A12" s="39">
        <v>45519</v>
      </c>
      <c r="B12" s="42" t="str">
        <f t="shared" ref="B12:B15" si="8">IF(B11&lt;&gt;"",B11,"")</f>
        <v>C750291P1A</v>
      </c>
      <c r="C12" s="40">
        <v>459485</v>
      </c>
      <c r="D12" s="4">
        <f t="shared" ref="D12:D15" si="9">IF(D11&lt;&gt;"",D11,"")</f>
        <v>1299</v>
      </c>
      <c r="E12">
        <f t="shared" si="1"/>
        <v>405</v>
      </c>
      <c r="F12">
        <f t="shared" si="1"/>
        <v>1196</v>
      </c>
      <c r="G12">
        <f t="shared" si="1"/>
        <v>395</v>
      </c>
      <c r="H12">
        <f t="shared" si="1"/>
        <v>169</v>
      </c>
      <c r="I12" s="5" t="str">
        <f t="shared" si="1"/>
        <v/>
      </c>
      <c r="J12" s="14">
        <v>13879</v>
      </c>
      <c r="K12" s="14">
        <v>4271</v>
      </c>
      <c r="L12" s="14">
        <v>12576</v>
      </c>
      <c r="M12" s="14">
        <v>3950</v>
      </c>
      <c r="N12" s="14">
        <v>1690</v>
      </c>
      <c r="O12" s="15">
        <v>232</v>
      </c>
      <c r="P12" s="16">
        <v>10</v>
      </c>
      <c r="Q12" s="14">
        <v>13840</v>
      </c>
      <c r="R12" s="14">
        <v>0.5</v>
      </c>
      <c r="S12" s="14">
        <v>4210</v>
      </c>
      <c r="T12" s="14">
        <v>0.5</v>
      </c>
      <c r="U12" s="14">
        <v>12520</v>
      </c>
      <c r="V12" s="14">
        <v>3</v>
      </c>
      <c r="W12" s="14">
        <v>3920</v>
      </c>
      <c r="X12" s="14">
        <v>1720</v>
      </c>
      <c r="Y12" s="48">
        <f t="shared" si="0"/>
        <v>0.30496453900709219</v>
      </c>
      <c r="Z12" s="15">
        <v>234</v>
      </c>
      <c r="AA12" s="17">
        <f t="shared" si="2"/>
        <v>-2.8100007205130052E-3</v>
      </c>
      <c r="AB12" s="17">
        <f t="shared" si="3"/>
        <v>-1.4282369468508546E-2</v>
      </c>
      <c r="AC12" s="17">
        <f t="shared" si="4"/>
        <v>-4.4529262086513994E-3</v>
      </c>
      <c r="AD12" s="17">
        <f t="shared" si="5"/>
        <v>0.99492286662761176</v>
      </c>
      <c r="AE12" s="17">
        <f t="shared" si="6"/>
        <v>-7.5949367088607592E-3</v>
      </c>
      <c r="AF12" s="17">
        <f>IFERROR((X12-N12)/N12, "")</f>
        <v>1.7751479289940829E-2</v>
      </c>
      <c r="AG12" s="17">
        <f t="shared" si="7"/>
        <v>0</v>
      </c>
    </row>
    <row r="13" spans="1:33" x14ac:dyDescent="0.3">
      <c r="A13" s="39">
        <v>45519</v>
      </c>
      <c r="B13" s="42" t="str">
        <f t="shared" si="8"/>
        <v>C750291P1A</v>
      </c>
      <c r="C13" s="40">
        <v>459488</v>
      </c>
      <c r="D13" s="4">
        <f t="shared" si="9"/>
        <v>1299</v>
      </c>
      <c r="E13">
        <f t="shared" si="1"/>
        <v>405</v>
      </c>
      <c r="F13">
        <f t="shared" si="1"/>
        <v>1196</v>
      </c>
      <c r="G13">
        <f t="shared" si="1"/>
        <v>395</v>
      </c>
      <c r="H13">
        <f t="shared" si="1"/>
        <v>169</v>
      </c>
      <c r="I13" s="5" t="str">
        <f t="shared" si="1"/>
        <v/>
      </c>
      <c r="J13" s="14">
        <v>13879</v>
      </c>
      <c r="K13" s="14">
        <v>4271</v>
      </c>
      <c r="L13" s="14">
        <v>12576</v>
      </c>
      <c r="M13" s="14">
        <v>3950</v>
      </c>
      <c r="N13" s="14">
        <v>1690</v>
      </c>
      <c r="O13" s="15">
        <v>232</v>
      </c>
      <c r="P13" s="16">
        <v>10</v>
      </c>
      <c r="Q13" s="14">
        <v>13750</v>
      </c>
      <c r="R13" s="14">
        <v>0.5</v>
      </c>
      <c r="S13" s="14">
        <v>4270</v>
      </c>
      <c r="T13" s="14">
        <v>0.5</v>
      </c>
      <c r="U13" s="14">
        <v>12540</v>
      </c>
      <c r="V13" s="14">
        <v>3</v>
      </c>
      <c r="W13" s="14">
        <v>3915</v>
      </c>
      <c r="X13" s="14">
        <v>1805</v>
      </c>
      <c r="Y13" s="48">
        <f t="shared" si="0"/>
        <v>0.31555944055944057</v>
      </c>
      <c r="Z13" s="15">
        <v>234</v>
      </c>
      <c r="AA13" s="17">
        <f t="shared" si="2"/>
        <v>-9.2946177678507099E-3</v>
      </c>
      <c r="AB13" s="17">
        <f t="shared" si="3"/>
        <v>-2.3413720440177945E-4</v>
      </c>
      <c r="AC13" s="17">
        <f t="shared" si="4"/>
        <v>-2.8625954198473282E-3</v>
      </c>
      <c r="AD13" s="17">
        <f t="shared" si="5"/>
        <v>0.99459740936015106</v>
      </c>
      <c r="AE13" s="17">
        <f t="shared" si="6"/>
        <v>-8.8607594936708865E-3</v>
      </c>
      <c r="AF13" s="17">
        <f>IFERROR((X13-N13)/N13, "")</f>
        <v>6.8047337278106509E-2</v>
      </c>
      <c r="AG13" s="17">
        <f t="shared" si="7"/>
        <v>1.4184397163120567E-2</v>
      </c>
    </row>
    <row r="14" spans="1:33" x14ac:dyDescent="0.3">
      <c r="A14" s="39">
        <v>45519</v>
      </c>
      <c r="B14" s="42" t="str">
        <f t="shared" si="8"/>
        <v>C750291P1A</v>
      </c>
      <c r="C14" s="40">
        <v>459489</v>
      </c>
      <c r="D14" s="4">
        <f t="shared" si="9"/>
        <v>1299</v>
      </c>
      <c r="E14">
        <f t="shared" si="1"/>
        <v>405</v>
      </c>
      <c r="F14">
        <f t="shared" si="1"/>
        <v>1196</v>
      </c>
      <c r="G14">
        <f t="shared" si="1"/>
        <v>395</v>
      </c>
      <c r="H14">
        <f t="shared" si="1"/>
        <v>169</v>
      </c>
      <c r="I14" s="5" t="str">
        <f t="shared" si="1"/>
        <v/>
      </c>
      <c r="J14" s="14">
        <v>13879</v>
      </c>
      <c r="K14" s="14">
        <v>4271</v>
      </c>
      <c r="L14" s="14">
        <v>12576</v>
      </c>
      <c r="M14" s="14">
        <v>3950</v>
      </c>
      <c r="N14" s="14">
        <v>1690</v>
      </c>
      <c r="O14" s="15">
        <v>232</v>
      </c>
      <c r="P14" s="16">
        <v>10</v>
      </c>
      <c r="Q14" s="14">
        <v>13770</v>
      </c>
      <c r="R14" s="14">
        <v>0.5</v>
      </c>
      <c r="S14" s="14">
        <v>4230</v>
      </c>
      <c r="T14" s="14">
        <v>0.5</v>
      </c>
      <c r="U14" s="14">
        <v>12470</v>
      </c>
      <c r="V14" s="14">
        <v>3</v>
      </c>
      <c r="W14" s="14">
        <v>3925</v>
      </c>
      <c r="X14" s="14">
        <v>1810</v>
      </c>
      <c r="Y14" s="48">
        <f t="shared" si="0"/>
        <v>0.31560592850915431</v>
      </c>
      <c r="Z14" s="15">
        <v>233</v>
      </c>
      <c r="AA14" s="17">
        <f t="shared" si="2"/>
        <v>-7.8535917573312203E-3</v>
      </c>
      <c r="AB14" s="17">
        <f t="shared" si="3"/>
        <v>-9.5996253804729575E-3</v>
      </c>
      <c r="AC14" s="17">
        <f t="shared" si="4"/>
        <v>-8.4287531806615783E-3</v>
      </c>
      <c r="AD14" s="17">
        <f t="shared" si="5"/>
        <v>0.99166829395300393</v>
      </c>
      <c r="AE14" s="17">
        <f t="shared" si="6"/>
        <v>-6.3291139240506328E-3</v>
      </c>
      <c r="AF14" s="17">
        <f>IFERROR((X14-N14)/N14, "")</f>
        <v>7.1005917159763315E-2</v>
      </c>
      <c r="AG14" s="17">
        <f t="shared" si="7"/>
        <v>1.6843971631205674E-2</v>
      </c>
    </row>
    <row r="15" spans="1:33" x14ac:dyDescent="0.3">
      <c r="A15" s="39">
        <v>45519</v>
      </c>
      <c r="B15" s="42" t="str">
        <f t="shared" si="8"/>
        <v>C750291P1A</v>
      </c>
      <c r="C15" s="40">
        <v>459490</v>
      </c>
      <c r="D15" s="4">
        <f t="shared" si="9"/>
        <v>1299</v>
      </c>
      <c r="E15">
        <f t="shared" si="1"/>
        <v>405</v>
      </c>
      <c r="F15">
        <f t="shared" si="1"/>
        <v>1196</v>
      </c>
      <c r="G15">
        <f t="shared" si="1"/>
        <v>395</v>
      </c>
      <c r="H15">
        <f t="shared" si="1"/>
        <v>169</v>
      </c>
      <c r="I15" s="5" t="str">
        <f t="shared" si="1"/>
        <v/>
      </c>
      <c r="J15" s="14">
        <v>13879</v>
      </c>
      <c r="K15" s="14">
        <v>4271</v>
      </c>
      <c r="L15" s="14">
        <v>12576</v>
      </c>
      <c r="M15" s="14">
        <v>3950</v>
      </c>
      <c r="N15" s="14">
        <v>1690</v>
      </c>
      <c r="O15" s="15">
        <v>232</v>
      </c>
      <c r="P15" s="16">
        <v>10</v>
      </c>
      <c r="Q15" s="14">
        <v>13770</v>
      </c>
      <c r="R15" s="14">
        <v>0.5</v>
      </c>
      <c r="S15" s="14">
        <v>4210</v>
      </c>
      <c r="T15" s="14">
        <v>0.5</v>
      </c>
      <c r="U15" s="14">
        <v>12500</v>
      </c>
      <c r="V15" s="14">
        <v>3</v>
      </c>
      <c r="W15" s="14">
        <v>3935</v>
      </c>
      <c r="X15" s="14">
        <v>1785</v>
      </c>
      <c r="Y15" s="48">
        <f t="shared" si="0"/>
        <v>0.31206293706293708</v>
      </c>
      <c r="Z15" s="15">
        <v>234</v>
      </c>
      <c r="AA15" s="17">
        <f t="shared" si="2"/>
        <v>-7.8535917573312203E-3</v>
      </c>
      <c r="AB15" s="17">
        <f t="shared" si="3"/>
        <v>-1.4282369468508546E-2</v>
      </c>
      <c r="AC15" s="17">
        <f t="shared" si="4"/>
        <v>-6.043256997455471E-3</v>
      </c>
      <c r="AD15" s="17">
        <f t="shared" si="5"/>
        <v>0.99199375122046474</v>
      </c>
      <c r="AE15" s="17">
        <f t="shared" si="6"/>
        <v>-3.7974683544303796E-3</v>
      </c>
      <c r="AF15" s="17">
        <f>IFERROR((X15-N15)/N15, "")</f>
        <v>5.6213017751479293E-2</v>
      </c>
      <c r="AG15" s="17">
        <f t="shared" si="7"/>
        <v>1.4184397163120567E-2</v>
      </c>
    </row>
    <row r="17" spans="1:33" ht="15.6" x14ac:dyDescent="0.3">
      <c r="A17" s="19" t="s">
        <v>5</v>
      </c>
    </row>
    <row r="18" spans="1:33" x14ac:dyDescent="0.3">
      <c r="A18" s="53" t="s">
        <v>6</v>
      </c>
      <c r="B18" s="53"/>
      <c r="C18" s="61"/>
      <c r="D18" s="62" t="s">
        <v>7</v>
      </c>
      <c r="E18" s="53"/>
      <c r="F18" s="53"/>
      <c r="G18" s="53"/>
      <c r="H18" s="53"/>
      <c r="I18" s="61"/>
      <c r="J18" s="51" t="s">
        <v>8</v>
      </c>
      <c r="K18" s="52"/>
      <c r="L18" s="52"/>
      <c r="M18" s="52"/>
      <c r="N18" s="52"/>
      <c r="O18" s="52"/>
      <c r="P18" s="51" t="s">
        <v>9</v>
      </c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3" t="s">
        <v>10</v>
      </c>
      <c r="AB18" s="53"/>
      <c r="AC18" s="53"/>
      <c r="AD18" s="53"/>
      <c r="AE18" s="53"/>
      <c r="AF18" s="53"/>
      <c r="AG18" s="53"/>
    </row>
    <row r="19" spans="1:33" ht="28.8" x14ac:dyDescent="0.3">
      <c r="A19" s="3" t="s">
        <v>11</v>
      </c>
      <c r="B19" s="3" t="s">
        <v>12</v>
      </c>
      <c r="C19" s="1" t="s">
        <v>13</v>
      </c>
      <c r="D19" s="4">
        <v>57</v>
      </c>
      <c r="E19">
        <v>8</v>
      </c>
      <c r="F19" t="s">
        <v>14</v>
      </c>
      <c r="G19" t="s">
        <v>15</v>
      </c>
      <c r="H19" t="s">
        <v>16</v>
      </c>
      <c r="I19" s="5" t="s">
        <v>17</v>
      </c>
      <c r="J19" s="6">
        <v>57</v>
      </c>
      <c r="K19" s="6">
        <v>8</v>
      </c>
      <c r="L19" s="6" t="s">
        <v>14</v>
      </c>
      <c r="M19" s="6" t="s">
        <v>15</v>
      </c>
      <c r="N19" s="6" t="s">
        <v>16</v>
      </c>
      <c r="O19" s="7" t="s">
        <v>17</v>
      </c>
      <c r="P19" s="8" t="s">
        <v>18</v>
      </c>
      <c r="Q19" s="6">
        <v>57</v>
      </c>
      <c r="R19" s="6" t="s">
        <v>19</v>
      </c>
      <c r="S19" s="6">
        <v>8</v>
      </c>
      <c r="T19" s="6" t="s">
        <v>19</v>
      </c>
      <c r="U19" s="6" t="s">
        <v>14</v>
      </c>
      <c r="V19" s="6" t="s">
        <v>19</v>
      </c>
      <c r="W19" s="6" t="s">
        <v>15</v>
      </c>
      <c r="X19" s="6" t="s">
        <v>16</v>
      </c>
      <c r="Y19" s="6" t="s">
        <v>43</v>
      </c>
      <c r="Z19" s="7" t="s">
        <v>20</v>
      </c>
      <c r="AA19" s="3">
        <v>57</v>
      </c>
      <c r="AB19" s="3">
        <v>8</v>
      </c>
      <c r="AC19" s="3" t="s">
        <v>14</v>
      </c>
      <c r="AD19" s="3" t="s">
        <v>49</v>
      </c>
      <c r="AE19" s="3" t="s">
        <v>15</v>
      </c>
      <c r="AF19" s="3" t="s">
        <v>16</v>
      </c>
      <c r="AG19" s="35" t="s">
        <v>21</v>
      </c>
    </row>
    <row r="20" spans="1:33" x14ac:dyDescent="0.3">
      <c r="A20" s="9">
        <v>45524</v>
      </c>
      <c r="B20" s="40" t="s">
        <v>22</v>
      </c>
      <c r="C20" s="10">
        <v>459520</v>
      </c>
      <c r="D20" s="16">
        <v>1299</v>
      </c>
      <c r="E20" s="14">
        <v>405</v>
      </c>
      <c r="F20" s="14">
        <v>1196</v>
      </c>
      <c r="G20" s="14">
        <v>395</v>
      </c>
      <c r="H20" s="14">
        <v>169</v>
      </c>
      <c r="I20" s="5" t="str">
        <f t="shared" ref="I20:I39" si="10">IF(I19&lt;&gt;"",I19,"")</f>
        <v>Water</v>
      </c>
      <c r="J20" s="14">
        <v>13879</v>
      </c>
      <c r="K20" s="14">
        <v>4271</v>
      </c>
      <c r="L20" s="14">
        <v>12576</v>
      </c>
      <c r="M20" s="14">
        <v>3950</v>
      </c>
      <c r="N20" s="14">
        <v>1690</v>
      </c>
      <c r="O20" s="15">
        <v>238</v>
      </c>
      <c r="P20" s="16">
        <v>10</v>
      </c>
      <c r="Q20" s="14">
        <v>13830</v>
      </c>
      <c r="R20" s="14">
        <v>0.5</v>
      </c>
      <c r="S20" s="14">
        <v>4210</v>
      </c>
      <c r="T20" s="14">
        <v>0.5</v>
      </c>
      <c r="U20" s="14">
        <v>12530</v>
      </c>
      <c r="V20" s="14">
        <v>3</v>
      </c>
      <c r="W20" s="14">
        <v>3915</v>
      </c>
      <c r="X20" s="14">
        <v>1740</v>
      </c>
      <c r="Y20" s="48">
        <f>X20/(W20+X20)</f>
        <v>0.30769230769230771</v>
      </c>
      <c r="Z20" s="15">
        <v>239</v>
      </c>
      <c r="AA20" s="17">
        <f t="shared" ref="AA20:AA39" si="11">IFERROR((Q20-J20)/J20, "")</f>
        <v>-3.5305137257727504E-3</v>
      </c>
      <c r="AB20" s="17">
        <f t="shared" ref="AB20:AB39" si="12">IFERROR((S20-K20)/K20, "")</f>
        <v>-1.4282369468508546E-2</v>
      </c>
      <c r="AC20" s="17">
        <f t="shared" ref="AC20:AC39" si="13">IFERROR(((U20)-L20)/L20, "")</f>
        <v>-3.657760814249364E-3</v>
      </c>
      <c r="AD20" s="17">
        <f>IFERROR((Q20+S20+U20)/(J20+K20+L20)," ")</f>
        <v>0.99492286662761176</v>
      </c>
      <c r="AE20" s="17">
        <f t="shared" ref="AE20:AE39" si="14">IFERROR((W20-M20)/M20, "")</f>
        <v>-8.8607594936708865E-3</v>
      </c>
      <c r="AF20" s="17">
        <f t="shared" ref="AF20:AF39" si="15">IFERROR((X20-N20)/N20, "")</f>
        <v>2.9585798816568046E-2</v>
      </c>
      <c r="AG20" s="17">
        <f t="shared" ref="AG20:AG39" si="16">IFERROR(((W20+X20)-(N20+M20))/(N20+M20), "")</f>
        <v>2.6595744680851063E-3</v>
      </c>
    </row>
    <row r="21" spans="1:33" x14ac:dyDescent="0.3">
      <c r="A21" s="9">
        <v>45524</v>
      </c>
      <c r="B21" s="18" t="str">
        <f t="shared" ref="B21:B39" si="17">IF(B20&lt;&gt;"",B20,"")</f>
        <v>C750291P1A</v>
      </c>
      <c r="C21" s="2">
        <v>459522</v>
      </c>
      <c r="D21" s="4">
        <f t="shared" ref="D21:H36" si="18">IF(D20&lt;&gt;"",D20,"")</f>
        <v>1299</v>
      </c>
      <c r="E21">
        <f t="shared" si="18"/>
        <v>405</v>
      </c>
      <c r="F21">
        <f t="shared" si="18"/>
        <v>1196</v>
      </c>
      <c r="G21">
        <f t="shared" si="18"/>
        <v>395</v>
      </c>
      <c r="H21">
        <f t="shared" si="18"/>
        <v>169</v>
      </c>
      <c r="I21" s="5" t="str">
        <f t="shared" si="10"/>
        <v>Water</v>
      </c>
      <c r="J21" s="14">
        <v>13879</v>
      </c>
      <c r="K21" s="14">
        <v>4271</v>
      </c>
      <c r="L21" s="14">
        <v>12637</v>
      </c>
      <c r="M21" s="14">
        <v>3950</v>
      </c>
      <c r="N21" s="14">
        <v>1690</v>
      </c>
      <c r="O21" s="15">
        <v>230</v>
      </c>
      <c r="P21" s="16">
        <v>10</v>
      </c>
      <c r="Q21" s="14">
        <v>13850</v>
      </c>
      <c r="R21" s="14">
        <v>0.5</v>
      </c>
      <c r="S21" s="14">
        <v>4260</v>
      </c>
      <c r="T21" s="14">
        <v>0.5</v>
      </c>
      <c r="U21" s="14">
        <v>12550</v>
      </c>
      <c r="V21" s="14">
        <v>3.5</v>
      </c>
      <c r="W21" s="14">
        <v>3940</v>
      </c>
      <c r="X21" s="14">
        <v>1670</v>
      </c>
      <c r="Y21" s="48">
        <f t="shared" ref="Y21:Y39" si="19">X21/(W21+X21)</f>
        <v>0.29768270944741532</v>
      </c>
      <c r="Z21" s="15">
        <v>233</v>
      </c>
      <c r="AA21" s="17">
        <f t="shared" si="11"/>
        <v>-2.0894877152532604E-3</v>
      </c>
      <c r="AB21" s="17">
        <f t="shared" si="12"/>
        <v>-2.5755092484195737E-3</v>
      </c>
      <c r="AC21" s="17">
        <f t="shared" si="13"/>
        <v>-6.884545382606631E-3</v>
      </c>
      <c r="AD21" s="17">
        <f t="shared" ref="AD21:AD39" si="20">IFERROR((Q21+S21+U21)/(J21+K21+L21)," ")</f>
        <v>0.99587488225549747</v>
      </c>
      <c r="AE21" s="17">
        <f t="shared" si="14"/>
        <v>-2.5316455696202532E-3</v>
      </c>
      <c r="AF21" s="17">
        <f t="shared" si="15"/>
        <v>-1.1834319526627219E-2</v>
      </c>
      <c r="AG21" s="17">
        <f t="shared" si="16"/>
        <v>-5.3191489361702126E-3</v>
      </c>
    </row>
    <row r="22" spans="1:33" x14ac:dyDescent="0.3">
      <c r="A22" s="9">
        <v>45524</v>
      </c>
      <c r="B22" s="18" t="str">
        <f t="shared" si="17"/>
        <v>C750291P1A</v>
      </c>
      <c r="C22" s="2">
        <v>459523</v>
      </c>
      <c r="D22" s="4">
        <f t="shared" si="18"/>
        <v>1299</v>
      </c>
      <c r="E22">
        <f t="shared" si="18"/>
        <v>405</v>
      </c>
      <c r="F22">
        <f t="shared" si="18"/>
        <v>1196</v>
      </c>
      <c r="G22">
        <f t="shared" si="18"/>
        <v>395</v>
      </c>
      <c r="H22">
        <f t="shared" si="18"/>
        <v>169</v>
      </c>
      <c r="I22" s="5" t="str">
        <f t="shared" si="10"/>
        <v>Water</v>
      </c>
      <c r="J22" s="14">
        <v>13879</v>
      </c>
      <c r="K22" s="14">
        <v>4271</v>
      </c>
      <c r="L22" s="14">
        <v>12637</v>
      </c>
      <c r="M22" s="14">
        <v>3950</v>
      </c>
      <c r="N22" s="14">
        <v>1690</v>
      </c>
      <c r="O22" s="15">
        <v>245</v>
      </c>
      <c r="P22" s="16">
        <v>10</v>
      </c>
      <c r="Q22" s="14">
        <v>13840</v>
      </c>
      <c r="R22" s="14">
        <v>0.5</v>
      </c>
      <c r="S22" s="14">
        <v>4220</v>
      </c>
      <c r="T22" s="14">
        <v>0.5</v>
      </c>
      <c r="U22" s="14">
        <v>12570</v>
      </c>
      <c r="V22" s="14">
        <v>3.5</v>
      </c>
      <c r="W22" s="14">
        <v>3920</v>
      </c>
      <c r="X22" s="14">
        <v>1745</v>
      </c>
      <c r="Y22" s="48">
        <f t="shared" si="19"/>
        <v>0.30803177405119153</v>
      </c>
      <c r="Z22" s="15">
        <v>247</v>
      </c>
      <c r="AA22" s="17">
        <f t="shared" si="11"/>
        <v>-2.8100007205130052E-3</v>
      </c>
      <c r="AB22" s="17">
        <f t="shared" si="12"/>
        <v>-1.1940997424490752E-2</v>
      </c>
      <c r="AC22" s="17">
        <f t="shared" si="13"/>
        <v>-5.3018912716625783E-3</v>
      </c>
      <c r="AD22" s="17">
        <f t="shared" si="20"/>
        <v>0.99490044499301655</v>
      </c>
      <c r="AE22" s="17">
        <f t="shared" si="14"/>
        <v>-7.5949367088607592E-3</v>
      </c>
      <c r="AF22" s="17">
        <f t="shared" si="15"/>
        <v>3.2544378698224852E-2</v>
      </c>
      <c r="AG22" s="17">
        <f t="shared" si="16"/>
        <v>4.4326241134751776E-3</v>
      </c>
    </row>
    <row r="23" spans="1:33" x14ac:dyDescent="0.3">
      <c r="A23" s="9">
        <v>45524</v>
      </c>
      <c r="B23" s="18" t="str">
        <f t="shared" si="17"/>
        <v>C750291P1A</v>
      </c>
      <c r="C23" s="2">
        <v>459524</v>
      </c>
      <c r="D23" s="4">
        <f t="shared" si="18"/>
        <v>1299</v>
      </c>
      <c r="E23">
        <f t="shared" si="18"/>
        <v>405</v>
      </c>
      <c r="F23">
        <f t="shared" si="18"/>
        <v>1196</v>
      </c>
      <c r="G23">
        <f t="shared" si="18"/>
        <v>395</v>
      </c>
      <c r="H23">
        <f t="shared" si="18"/>
        <v>169</v>
      </c>
      <c r="I23" s="5" t="str">
        <f t="shared" si="10"/>
        <v>Water</v>
      </c>
      <c r="J23" s="14">
        <v>13879</v>
      </c>
      <c r="K23" s="14">
        <v>4271</v>
      </c>
      <c r="L23" s="14">
        <v>12637</v>
      </c>
      <c r="M23" s="14">
        <v>3950</v>
      </c>
      <c r="N23" s="14">
        <v>1690</v>
      </c>
      <c r="O23" s="15">
        <v>241</v>
      </c>
      <c r="P23" s="16">
        <v>10</v>
      </c>
      <c r="Q23" s="14">
        <v>13800</v>
      </c>
      <c r="R23" s="14">
        <v>0.5</v>
      </c>
      <c r="S23" s="14">
        <v>4210</v>
      </c>
      <c r="T23" s="14">
        <v>0.5</v>
      </c>
      <c r="U23" s="14">
        <v>12620</v>
      </c>
      <c r="V23" s="14">
        <v>3.5</v>
      </c>
      <c r="W23" s="14">
        <v>3935</v>
      </c>
      <c r="X23" s="14">
        <v>1740</v>
      </c>
      <c r="Y23" s="48">
        <f t="shared" si="19"/>
        <v>0.30660792951541849</v>
      </c>
      <c r="Z23" s="15">
        <v>244</v>
      </c>
      <c r="AA23" s="17">
        <f t="shared" si="11"/>
        <v>-5.6920527415519851E-3</v>
      </c>
      <c r="AB23" s="17">
        <f t="shared" si="12"/>
        <v>-1.4282369468508546E-2</v>
      </c>
      <c r="AC23" s="17">
        <f t="shared" si="13"/>
        <v>-1.3452559943024451E-3</v>
      </c>
      <c r="AD23" s="17">
        <f t="shared" si="20"/>
        <v>0.99490044499301655</v>
      </c>
      <c r="AE23" s="17">
        <f t="shared" si="14"/>
        <v>-3.7974683544303796E-3</v>
      </c>
      <c r="AF23" s="17">
        <f t="shared" si="15"/>
        <v>2.9585798816568046E-2</v>
      </c>
      <c r="AG23" s="17">
        <f t="shared" si="16"/>
        <v>6.2056737588652485E-3</v>
      </c>
    </row>
    <row r="24" spans="1:33" x14ac:dyDescent="0.3">
      <c r="A24" s="9">
        <v>45524</v>
      </c>
      <c r="B24" s="18" t="str">
        <f t="shared" si="17"/>
        <v>C750291P1A</v>
      </c>
      <c r="C24" s="2">
        <v>459526</v>
      </c>
      <c r="D24" s="4">
        <f t="shared" si="18"/>
        <v>1299</v>
      </c>
      <c r="E24">
        <f t="shared" si="18"/>
        <v>405</v>
      </c>
      <c r="F24">
        <f t="shared" si="18"/>
        <v>1196</v>
      </c>
      <c r="G24">
        <f t="shared" si="18"/>
        <v>395</v>
      </c>
      <c r="H24">
        <f t="shared" si="18"/>
        <v>169</v>
      </c>
      <c r="I24" s="5" t="str">
        <f t="shared" si="10"/>
        <v>Water</v>
      </c>
      <c r="J24" s="14">
        <v>13879</v>
      </c>
      <c r="K24" s="14">
        <v>4271</v>
      </c>
      <c r="L24" s="14">
        <v>12637</v>
      </c>
      <c r="M24" s="14">
        <v>3950</v>
      </c>
      <c r="N24" s="14">
        <v>1690</v>
      </c>
      <c r="O24" s="15">
        <v>241</v>
      </c>
      <c r="P24" s="16">
        <v>10</v>
      </c>
      <c r="Q24" s="14">
        <v>13770</v>
      </c>
      <c r="R24" s="14">
        <v>0.5</v>
      </c>
      <c r="S24" s="14">
        <v>4250</v>
      </c>
      <c r="T24" s="14">
        <v>0.5</v>
      </c>
      <c r="U24" s="14">
        <v>12600</v>
      </c>
      <c r="V24" s="14">
        <v>3.5</v>
      </c>
      <c r="W24" s="14">
        <v>3925</v>
      </c>
      <c r="X24" s="14">
        <v>1760</v>
      </c>
      <c r="Y24" s="48">
        <f t="shared" si="19"/>
        <v>0.30958663148636761</v>
      </c>
      <c r="Z24" s="15">
        <v>244</v>
      </c>
      <c r="AA24" s="17">
        <f t="shared" si="11"/>
        <v>-7.8535917573312203E-3</v>
      </c>
      <c r="AB24" s="17">
        <f t="shared" si="12"/>
        <v>-4.9168812924373683E-3</v>
      </c>
      <c r="AC24" s="17">
        <f t="shared" si="13"/>
        <v>-2.9279101052464983E-3</v>
      </c>
      <c r="AD24" s="17">
        <f t="shared" si="20"/>
        <v>0.99457563257218951</v>
      </c>
      <c r="AE24" s="17">
        <f t="shared" si="14"/>
        <v>-6.3291139240506328E-3</v>
      </c>
      <c r="AF24" s="17">
        <f t="shared" si="15"/>
        <v>4.142011834319527E-2</v>
      </c>
      <c r="AG24" s="17">
        <f t="shared" si="16"/>
        <v>7.9787234042553185E-3</v>
      </c>
    </row>
    <row r="25" spans="1:33" x14ac:dyDescent="0.3">
      <c r="A25" s="9">
        <v>45524</v>
      </c>
      <c r="B25" s="18" t="str">
        <f t="shared" si="17"/>
        <v>C750291P1A</v>
      </c>
      <c r="C25" s="2">
        <v>459527</v>
      </c>
      <c r="D25" s="4">
        <f t="shared" si="18"/>
        <v>1299</v>
      </c>
      <c r="E25">
        <f t="shared" si="18"/>
        <v>405</v>
      </c>
      <c r="F25">
        <f t="shared" si="18"/>
        <v>1196</v>
      </c>
      <c r="G25">
        <f t="shared" si="18"/>
        <v>395</v>
      </c>
      <c r="H25">
        <f t="shared" si="18"/>
        <v>169</v>
      </c>
      <c r="I25" s="5" t="str">
        <f t="shared" si="10"/>
        <v>Water</v>
      </c>
      <c r="J25" s="14">
        <v>13879</v>
      </c>
      <c r="K25" s="14">
        <v>4271</v>
      </c>
      <c r="L25" s="14">
        <v>12637</v>
      </c>
      <c r="M25" s="14">
        <v>3950</v>
      </c>
      <c r="N25" s="14">
        <v>1690</v>
      </c>
      <c r="O25" s="15">
        <v>241</v>
      </c>
      <c r="P25" s="16">
        <v>10</v>
      </c>
      <c r="Q25" s="14">
        <v>13760</v>
      </c>
      <c r="R25" s="14">
        <v>0.5</v>
      </c>
      <c r="S25" s="14">
        <v>4260</v>
      </c>
      <c r="T25" s="14">
        <v>0.5</v>
      </c>
      <c r="U25" s="14">
        <v>12580</v>
      </c>
      <c r="V25" s="14">
        <v>3.5</v>
      </c>
      <c r="W25" s="14">
        <v>3945</v>
      </c>
      <c r="X25" s="14">
        <v>1720</v>
      </c>
      <c r="Y25" s="48">
        <f t="shared" si="19"/>
        <v>0.30361871138570168</v>
      </c>
      <c r="Z25" s="15">
        <v>244</v>
      </c>
      <c r="AA25" s="17">
        <f t="shared" si="11"/>
        <v>-8.5741047625909651E-3</v>
      </c>
      <c r="AB25" s="17">
        <f t="shared" si="12"/>
        <v>-2.5755092484195737E-3</v>
      </c>
      <c r="AC25" s="17">
        <f t="shared" si="13"/>
        <v>-4.5105642161905515E-3</v>
      </c>
      <c r="AD25" s="17">
        <f t="shared" si="20"/>
        <v>0.99392600773053563</v>
      </c>
      <c r="AE25" s="17">
        <f t="shared" si="14"/>
        <v>-1.2658227848101266E-3</v>
      </c>
      <c r="AF25" s="17">
        <f t="shared" si="15"/>
        <v>1.7751479289940829E-2</v>
      </c>
      <c r="AG25" s="17">
        <f t="shared" si="16"/>
        <v>4.4326241134751776E-3</v>
      </c>
    </row>
    <row r="26" spans="1:33" x14ac:dyDescent="0.3">
      <c r="A26" s="9">
        <v>45524</v>
      </c>
      <c r="B26" s="18" t="str">
        <f t="shared" si="17"/>
        <v>C750291P1A</v>
      </c>
      <c r="C26" s="2">
        <v>459528</v>
      </c>
      <c r="D26" s="4">
        <f t="shared" si="18"/>
        <v>1299</v>
      </c>
      <c r="E26">
        <f t="shared" si="18"/>
        <v>405</v>
      </c>
      <c r="F26">
        <f t="shared" si="18"/>
        <v>1196</v>
      </c>
      <c r="G26">
        <f t="shared" si="18"/>
        <v>395</v>
      </c>
      <c r="H26">
        <f t="shared" si="18"/>
        <v>169</v>
      </c>
      <c r="I26" s="5" t="str">
        <f t="shared" si="10"/>
        <v>Water</v>
      </c>
      <c r="J26" s="14">
        <v>13879</v>
      </c>
      <c r="K26" s="14">
        <v>4271</v>
      </c>
      <c r="L26" s="14">
        <v>12637</v>
      </c>
      <c r="M26" s="14">
        <v>3950</v>
      </c>
      <c r="N26" s="14">
        <v>1690</v>
      </c>
      <c r="O26" s="15">
        <v>252</v>
      </c>
      <c r="P26" s="16">
        <v>10</v>
      </c>
      <c r="Q26" s="14">
        <v>13750</v>
      </c>
      <c r="R26" s="14">
        <v>0.5</v>
      </c>
      <c r="S26" s="14">
        <v>4260</v>
      </c>
      <c r="T26" s="14">
        <v>0.5</v>
      </c>
      <c r="U26" s="14">
        <v>12460</v>
      </c>
      <c r="V26" s="14">
        <v>3.5</v>
      </c>
      <c r="W26" s="14">
        <v>3920</v>
      </c>
      <c r="X26" s="14">
        <v>1685</v>
      </c>
      <c r="Y26" s="48">
        <f t="shared" si="19"/>
        <v>0.30062444246208742</v>
      </c>
      <c r="Z26" s="15">
        <v>254</v>
      </c>
      <c r="AA26" s="17">
        <f t="shared" si="11"/>
        <v>-9.2946177678507099E-3</v>
      </c>
      <c r="AB26" s="17">
        <f t="shared" si="12"/>
        <v>-2.5755092484195737E-3</v>
      </c>
      <c r="AC26" s="17">
        <f t="shared" si="13"/>
        <v>-1.4006488881854871E-2</v>
      </c>
      <c r="AD26" s="17">
        <f t="shared" si="20"/>
        <v>0.98970344625978501</v>
      </c>
      <c r="AE26" s="17">
        <f t="shared" si="14"/>
        <v>-7.5949367088607592E-3</v>
      </c>
      <c r="AF26" s="17">
        <f t="shared" si="15"/>
        <v>-2.9585798816568047E-3</v>
      </c>
      <c r="AG26" s="17">
        <f t="shared" si="16"/>
        <v>-6.2056737588652485E-3</v>
      </c>
    </row>
    <row r="27" spans="1:33" x14ac:dyDescent="0.3">
      <c r="A27" s="9">
        <v>45524</v>
      </c>
      <c r="B27" s="18" t="str">
        <f t="shared" si="17"/>
        <v>C750291P1A</v>
      </c>
      <c r="C27" s="2">
        <v>459529</v>
      </c>
      <c r="D27" s="4">
        <f t="shared" si="18"/>
        <v>1299</v>
      </c>
      <c r="E27">
        <f t="shared" si="18"/>
        <v>405</v>
      </c>
      <c r="F27">
        <f t="shared" si="18"/>
        <v>1196</v>
      </c>
      <c r="G27">
        <f t="shared" si="18"/>
        <v>395</v>
      </c>
      <c r="H27">
        <f t="shared" si="18"/>
        <v>169</v>
      </c>
      <c r="I27" s="5" t="str">
        <f t="shared" si="10"/>
        <v>Water</v>
      </c>
      <c r="J27" s="14">
        <v>13879</v>
      </c>
      <c r="K27" s="14">
        <v>4271</v>
      </c>
      <c r="L27" s="14">
        <v>12637</v>
      </c>
      <c r="M27" s="14">
        <v>3950</v>
      </c>
      <c r="N27" s="14">
        <v>1690</v>
      </c>
      <c r="O27" s="15">
        <v>247</v>
      </c>
      <c r="P27" s="16">
        <v>10</v>
      </c>
      <c r="Q27" s="14">
        <v>13780</v>
      </c>
      <c r="R27" s="14">
        <v>0.5</v>
      </c>
      <c r="S27" s="14">
        <v>4250</v>
      </c>
      <c r="T27" s="14">
        <v>0.5</v>
      </c>
      <c r="U27" s="14">
        <v>12590</v>
      </c>
      <c r="V27" s="14">
        <v>3.5</v>
      </c>
      <c r="W27" s="14">
        <v>3925</v>
      </c>
      <c r="X27" s="14">
        <v>1770</v>
      </c>
      <c r="Y27" s="48">
        <f t="shared" si="19"/>
        <v>0.31079894644424932</v>
      </c>
      <c r="Z27" s="15">
        <v>249</v>
      </c>
      <c r="AA27" s="17">
        <f t="shared" si="11"/>
        <v>-7.1330787520714747E-3</v>
      </c>
      <c r="AB27" s="17">
        <f t="shared" si="12"/>
        <v>-4.9168812924373683E-3</v>
      </c>
      <c r="AC27" s="17">
        <f t="shared" si="13"/>
        <v>-3.7192371607185251E-3</v>
      </c>
      <c r="AD27" s="17">
        <f t="shared" si="20"/>
        <v>0.99457563257218951</v>
      </c>
      <c r="AE27" s="17">
        <f t="shared" si="14"/>
        <v>-6.3291139240506328E-3</v>
      </c>
      <c r="AF27" s="17">
        <f t="shared" si="15"/>
        <v>4.7337278106508875E-2</v>
      </c>
      <c r="AG27" s="17">
        <f t="shared" si="16"/>
        <v>9.7517730496453903E-3</v>
      </c>
    </row>
    <row r="28" spans="1:33" x14ac:dyDescent="0.3">
      <c r="A28" s="9">
        <v>45524</v>
      </c>
      <c r="B28" s="18" t="str">
        <f t="shared" si="17"/>
        <v>C750291P1A</v>
      </c>
      <c r="C28" s="2">
        <v>459531</v>
      </c>
      <c r="D28" s="4">
        <f t="shared" si="18"/>
        <v>1299</v>
      </c>
      <c r="E28">
        <f t="shared" si="18"/>
        <v>405</v>
      </c>
      <c r="F28">
        <f t="shared" si="18"/>
        <v>1196</v>
      </c>
      <c r="G28">
        <f t="shared" si="18"/>
        <v>395</v>
      </c>
      <c r="H28">
        <f t="shared" si="18"/>
        <v>169</v>
      </c>
      <c r="I28" s="5" t="str">
        <f t="shared" si="10"/>
        <v>Water</v>
      </c>
      <c r="J28" s="14">
        <v>13879</v>
      </c>
      <c r="K28" s="14">
        <v>4271</v>
      </c>
      <c r="L28" s="14">
        <v>12637</v>
      </c>
      <c r="M28" s="14">
        <v>3950</v>
      </c>
      <c r="N28" s="14">
        <v>1690</v>
      </c>
      <c r="O28" s="15">
        <v>247</v>
      </c>
      <c r="P28" s="16">
        <v>10</v>
      </c>
      <c r="Q28" s="14">
        <v>13770</v>
      </c>
      <c r="R28" s="14">
        <v>0.5</v>
      </c>
      <c r="S28" s="14">
        <v>4250</v>
      </c>
      <c r="T28" s="14">
        <v>0.5</v>
      </c>
      <c r="U28" s="14">
        <v>12610</v>
      </c>
      <c r="V28" s="14">
        <v>3.5</v>
      </c>
      <c r="W28" s="14">
        <v>3920</v>
      </c>
      <c r="X28" s="14">
        <v>1775</v>
      </c>
      <c r="Y28" s="48">
        <f t="shared" si="19"/>
        <v>0.31167690956979804</v>
      </c>
      <c r="Z28" s="15">
        <v>249</v>
      </c>
      <c r="AA28" s="17">
        <f t="shared" si="11"/>
        <v>-7.8535917573312203E-3</v>
      </c>
      <c r="AB28" s="17">
        <f t="shared" si="12"/>
        <v>-4.9168812924373683E-3</v>
      </c>
      <c r="AC28" s="17">
        <f t="shared" si="13"/>
        <v>-2.1365830497744719E-3</v>
      </c>
      <c r="AD28" s="17">
        <f t="shared" si="20"/>
        <v>0.99490044499301655</v>
      </c>
      <c r="AE28" s="17">
        <f t="shared" si="14"/>
        <v>-7.5949367088607592E-3</v>
      </c>
      <c r="AF28" s="17">
        <f t="shared" si="15"/>
        <v>5.0295857988165681E-2</v>
      </c>
      <c r="AG28" s="17">
        <f t="shared" si="16"/>
        <v>9.7517730496453903E-3</v>
      </c>
    </row>
    <row r="29" spans="1:33" x14ac:dyDescent="0.3">
      <c r="A29" s="9">
        <v>45524</v>
      </c>
      <c r="B29" s="18" t="str">
        <f t="shared" si="17"/>
        <v>C750291P1A</v>
      </c>
      <c r="C29" s="2">
        <v>459532</v>
      </c>
      <c r="D29" s="4">
        <f t="shared" si="18"/>
        <v>1299</v>
      </c>
      <c r="E29">
        <f t="shared" si="18"/>
        <v>405</v>
      </c>
      <c r="F29">
        <f t="shared" si="18"/>
        <v>1196</v>
      </c>
      <c r="G29">
        <f t="shared" si="18"/>
        <v>395</v>
      </c>
      <c r="H29">
        <f t="shared" si="18"/>
        <v>169</v>
      </c>
      <c r="I29" s="5" t="str">
        <f t="shared" si="10"/>
        <v>Water</v>
      </c>
      <c r="J29" s="14">
        <v>13879</v>
      </c>
      <c r="K29" s="14">
        <v>4271</v>
      </c>
      <c r="L29" s="14">
        <v>12637</v>
      </c>
      <c r="M29" s="14">
        <v>3950</v>
      </c>
      <c r="N29" s="14">
        <v>1690</v>
      </c>
      <c r="O29" s="15">
        <v>241</v>
      </c>
      <c r="P29" s="16">
        <v>10</v>
      </c>
      <c r="Q29" s="14">
        <v>13920</v>
      </c>
      <c r="R29" s="14">
        <v>0.5</v>
      </c>
      <c r="S29" s="14">
        <v>4240</v>
      </c>
      <c r="T29" s="14">
        <v>0.5</v>
      </c>
      <c r="U29" s="14">
        <v>12590</v>
      </c>
      <c r="V29" s="14">
        <v>3.5</v>
      </c>
      <c r="W29" s="14">
        <v>3925</v>
      </c>
      <c r="X29" s="14">
        <v>1750</v>
      </c>
      <c r="Y29" s="48">
        <f t="shared" si="19"/>
        <v>0.30837004405286345</v>
      </c>
      <c r="Z29" s="15">
        <v>244</v>
      </c>
      <c r="AA29" s="17">
        <f t="shared" si="11"/>
        <v>2.9541033215649544E-3</v>
      </c>
      <c r="AB29" s="17">
        <f t="shared" si="12"/>
        <v>-7.2582533364551624E-3</v>
      </c>
      <c r="AC29" s="17">
        <f t="shared" si="13"/>
        <v>-3.7192371607185251E-3</v>
      </c>
      <c r="AD29" s="17">
        <f t="shared" si="20"/>
        <v>0.99879819404294023</v>
      </c>
      <c r="AE29" s="17">
        <f t="shared" si="14"/>
        <v>-6.3291139240506328E-3</v>
      </c>
      <c r="AF29" s="17">
        <f t="shared" si="15"/>
        <v>3.5502958579881658E-2</v>
      </c>
      <c r="AG29" s="17">
        <f t="shared" si="16"/>
        <v>6.2056737588652485E-3</v>
      </c>
    </row>
    <row r="30" spans="1:33" x14ac:dyDescent="0.3">
      <c r="A30" s="9">
        <v>45524</v>
      </c>
      <c r="B30" s="18" t="str">
        <f t="shared" si="17"/>
        <v>C750291P1A</v>
      </c>
      <c r="C30" s="2">
        <v>459534</v>
      </c>
      <c r="D30" s="4">
        <f t="shared" si="18"/>
        <v>1299</v>
      </c>
      <c r="E30">
        <f t="shared" si="18"/>
        <v>405</v>
      </c>
      <c r="F30">
        <f t="shared" si="18"/>
        <v>1196</v>
      </c>
      <c r="G30">
        <f t="shared" si="18"/>
        <v>395</v>
      </c>
      <c r="H30">
        <f t="shared" si="18"/>
        <v>169</v>
      </c>
      <c r="I30" s="5" t="str">
        <f t="shared" si="10"/>
        <v>Water</v>
      </c>
      <c r="J30" s="14">
        <v>13879</v>
      </c>
      <c r="K30" s="14">
        <v>4271</v>
      </c>
      <c r="L30" s="14">
        <v>12637</v>
      </c>
      <c r="M30" s="14">
        <v>3950</v>
      </c>
      <c r="N30" s="14">
        <v>1690</v>
      </c>
      <c r="O30" s="15">
        <v>241</v>
      </c>
      <c r="P30" s="16">
        <v>10</v>
      </c>
      <c r="Q30" s="14">
        <v>13760</v>
      </c>
      <c r="R30" s="14">
        <v>0.5</v>
      </c>
      <c r="S30" s="14">
        <v>4210</v>
      </c>
      <c r="T30" s="14">
        <v>0.5</v>
      </c>
      <c r="U30" s="14">
        <v>12470</v>
      </c>
      <c r="V30" s="14">
        <v>3.5</v>
      </c>
      <c r="W30" s="14">
        <v>3940</v>
      </c>
      <c r="X30" s="14">
        <v>1710</v>
      </c>
      <c r="Y30" s="48">
        <f t="shared" si="19"/>
        <v>0.30265486725663715</v>
      </c>
      <c r="Z30" s="15">
        <v>244</v>
      </c>
      <c r="AA30" s="17">
        <f t="shared" si="11"/>
        <v>-8.5741047625909651E-3</v>
      </c>
      <c r="AB30" s="17">
        <f t="shared" si="12"/>
        <v>-1.4282369468508546E-2</v>
      </c>
      <c r="AC30" s="17">
        <f t="shared" si="13"/>
        <v>-1.3215161826382844E-2</v>
      </c>
      <c r="AD30" s="17">
        <f t="shared" si="20"/>
        <v>0.98872900899730409</v>
      </c>
      <c r="AE30" s="17">
        <f t="shared" si="14"/>
        <v>-2.5316455696202532E-3</v>
      </c>
      <c r="AF30" s="17">
        <f t="shared" si="15"/>
        <v>1.1834319526627219E-2</v>
      </c>
      <c r="AG30" s="17">
        <f t="shared" si="16"/>
        <v>1.7730496453900709E-3</v>
      </c>
    </row>
    <row r="31" spans="1:33" x14ac:dyDescent="0.3">
      <c r="A31" s="9">
        <v>45524</v>
      </c>
      <c r="B31" s="18" t="str">
        <f t="shared" si="17"/>
        <v>C750291P1A</v>
      </c>
      <c r="C31" s="2">
        <v>459535</v>
      </c>
      <c r="D31" s="4">
        <f t="shared" si="18"/>
        <v>1299</v>
      </c>
      <c r="E31">
        <f t="shared" si="18"/>
        <v>405</v>
      </c>
      <c r="F31">
        <f t="shared" si="18"/>
        <v>1196</v>
      </c>
      <c r="G31">
        <f t="shared" si="18"/>
        <v>395</v>
      </c>
      <c r="H31">
        <f t="shared" si="18"/>
        <v>169</v>
      </c>
      <c r="I31" s="5" t="str">
        <f t="shared" si="10"/>
        <v>Water</v>
      </c>
      <c r="J31" s="14">
        <v>13879</v>
      </c>
      <c r="K31" s="14">
        <v>4271</v>
      </c>
      <c r="L31" s="14">
        <v>12637</v>
      </c>
      <c r="M31" s="14">
        <v>3950</v>
      </c>
      <c r="N31" s="14">
        <v>1690</v>
      </c>
      <c r="O31" s="15">
        <v>241</v>
      </c>
      <c r="P31" s="16">
        <v>10</v>
      </c>
      <c r="Q31" s="14">
        <v>13870</v>
      </c>
      <c r="R31" s="14">
        <v>0.5</v>
      </c>
      <c r="S31" s="14">
        <v>4220</v>
      </c>
      <c r="T31" s="14">
        <v>0.5</v>
      </c>
      <c r="U31" s="14">
        <v>12640</v>
      </c>
      <c r="V31" s="14">
        <v>3.5</v>
      </c>
      <c r="W31" s="14">
        <v>3950</v>
      </c>
      <c r="X31" s="14">
        <v>1815</v>
      </c>
      <c r="Y31" s="48">
        <f t="shared" si="19"/>
        <v>0.31483087597571552</v>
      </c>
      <c r="Z31" s="15">
        <v>244</v>
      </c>
      <c r="AA31" s="17">
        <f t="shared" si="11"/>
        <v>-6.484617047337705E-4</v>
      </c>
      <c r="AB31" s="17">
        <f t="shared" si="12"/>
        <v>-1.1940997424490752E-2</v>
      </c>
      <c r="AC31" s="17">
        <f t="shared" si="13"/>
        <v>2.3739811664160799E-4</v>
      </c>
      <c r="AD31" s="17">
        <f t="shared" si="20"/>
        <v>0.99814856920128625</v>
      </c>
      <c r="AE31" s="17">
        <f t="shared" si="14"/>
        <v>0</v>
      </c>
      <c r="AF31" s="17">
        <f t="shared" si="15"/>
        <v>7.3964497041420121E-2</v>
      </c>
      <c r="AG31" s="17">
        <f t="shared" si="16"/>
        <v>2.2163120567375887E-2</v>
      </c>
    </row>
    <row r="32" spans="1:33" x14ac:dyDescent="0.3">
      <c r="A32" s="9">
        <v>45524</v>
      </c>
      <c r="B32" s="18" t="str">
        <f t="shared" si="17"/>
        <v>C750291P1A</v>
      </c>
      <c r="C32" s="2">
        <v>459536</v>
      </c>
      <c r="D32" s="4">
        <f t="shared" si="18"/>
        <v>1299</v>
      </c>
      <c r="E32">
        <f t="shared" si="18"/>
        <v>405</v>
      </c>
      <c r="F32">
        <f t="shared" si="18"/>
        <v>1196</v>
      </c>
      <c r="G32">
        <f t="shared" si="18"/>
        <v>395</v>
      </c>
      <c r="H32">
        <f t="shared" si="18"/>
        <v>169</v>
      </c>
      <c r="I32" s="5" t="str">
        <f t="shared" si="10"/>
        <v>Water</v>
      </c>
      <c r="J32" s="14">
        <v>13879</v>
      </c>
      <c r="K32" s="14">
        <v>4271</v>
      </c>
      <c r="L32" s="14">
        <v>12637</v>
      </c>
      <c r="M32" s="14">
        <v>3950</v>
      </c>
      <c r="N32" s="14">
        <v>1690</v>
      </c>
      <c r="O32" s="15">
        <v>236</v>
      </c>
      <c r="P32" s="16">
        <v>10</v>
      </c>
      <c r="Q32" s="14">
        <v>13820</v>
      </c>
      <c r="R32" s="14">
        <v>0.5</v>
      </c>
      <c r="S32" s="14">
        <v>4250</v>
      </c>
      <c r="T32" s="14">
        <v>0.5</v>
      </c>
      <c r="U32" s="14">
        <v>12650</v>
      </c>
      <c r="V32" s="14">
        <v>3.5</v>
      </c>
      <c r="W32" s="14">
        <v>3925</v>
      </c>
      <c r="X32" s="14">
        <v>1685</v>
      </c>
      <c r="Y32" s="48">
        <f t="shared" si="19"/>
        <v>0.30035650623885918</v>
      </c>
      <c r="Z32" s="15">
        <v>238</v>
      </c>
      <c r="AA32" s="17">
        <f t="shared" si="11"/>
        <v>-4.2510267310324947E-3</v>
      </c>
      <c r="AB32" s="17">
        <f t="shared" si="12"/>
        <v>-4.9168812924373683E-3</v>
      </c>
      <c r="AC32" s="17">
        <f t="shared" si="13"/>
        <v>1.0287251721136346E-3</v>
      </c>
      <c r="AD32" s="17">
        <f t="shared" si="20"/>
        <v>0.99782375678045931</v>
      </c>
      <c r="AE32" s="17">
        <f t="shared" si="14"/>
        <v>-6.3291139240506328E-3</v>
      </c>
      <c r="AF32" s="17">
        <f t="shared" si="15"/>
        <v>-2.9585798816568047E-3</v>
      </c>
      <c r="AG32" s="17">
        <f t="shared" si="16"/>
        <v>-5.3191489361702126E-3</v>
      </c>
    </row>
    <row r="33" spans="1:33" x14ac:dyDescent="0.3">
      <c r="A33" s="9">
        <v>45524</v>
      </c>
      <c r="B33" s="18" t="str">
        <f t="shared" si="17"/>
        <v>C750291P1A</v>
      </c>
      <c r="C33" s="2">
        <v>459537</v>
      </c>
      <c r="D33" s="4">
        <f t="shared" si="18"/>
        <v>1299</v>
      </c>
      <c r="E33">
        <f t="shared" si="18"/>
        <v>405</v>
      </c>
      <c r="F33">
        <f t="shared" si="18"/>
        <v>1196</v>
      </c>
      <c r="G33">
        <f t="shared" si="18"/>
        <v>395</v>
      </c>
      <c r="H33">
        <f t="shared" si="18"/>
        <v>169</v>
      </c>
      <c r="I33" s="5" t="str">
        <f t="shared" si="10"/>
        <v>Water</v>
      </c>
      <c r="J33" s="14">
        <v>13879</v>
      </c>
      <c r="K33" s="14">
        <v>4271</v>
      </c>
      <c r="L33" s="14">
        <v>12637</v>
      </c>
      <c r="M33" s="14">
        <v>3950</v>
      </c>
      <c r="N33" s="14">
        <v>1690</v>
      </c>
      <c r="O33" s="15">
        <v>241</v>
      </c>
      <c r="P33" s="16">
        <v>10</v>
      </c>
      <c r="Q33" s="14">
        <v>13770</v>
      </c>
      <c r="R33" s="14">
        <v>0.5</v>
      </c>
      <c r="S33" s="14">
        <v>4260</v>
      </c>
      <c r="T33" s="14">
        <v>0.5</v>
      </c>
      <c r="U33" s="14">
        <v>12610</v>
      </c>
      <c r="V33" s="14">
        <v>3.5</v>
      </c>
      <c r="W33" s="14">
        <v>3965</v>
      </c>
      <c r="X33" s="14">
        <v>1670</v>
      </c>
      <c r="Y33" s="48">
        <f t="shared" si="19"/>
        <v>0.29636202307009762</v>
      </c>
      <c r="Z33" s="15">
        <v>244</v>
      </c>
      <c r="AA33" s="17">
        <f t="shared" si="11"/>
        <v>-7.8535917573312203E-3</v>
      </c>
      <c r="AB33" s="17">
        <f t="shared" si="12"/>
        <v>-2.5755092484195737E-3</v>
      </c>
      <c r="AC33" s="17">
        <f t="shared" si="13"/>
        <v>-2.1365830497744719E-3</v>
      </c>
      <c r="AD33" s="17">
        <f t="shared" si="20"/>
        <v>0.99522525741384349</v>
      </c>
      <c r="AE33" s="17">
        <f t="shared" si="14"/>
        <v>3.7974683544303796E-3</v>
      </c>
      <c r="AF33" s="17">
        <f t="shared" si="15"/>
        <v>-1.1834319526627219E-2</v>
      </c>
      <c r="AG33" s="17">
        <f t="shared" si="16"/>
        <v>-8.8652482269503544E-4</v>
      </c>
    </row>
    <row r="34" spans="1:33" x14ac:dyDescent="0.3">
      <c r="A34" s="9">
        <v>45524</v>
      </c>
      <c r="B34" s="18" t="str">
        <f t="shared" si="17"/>
        <v>C750291P1A</v>
      </c>
      <c r="C34" s="2">
        <v>459538</v>
      </c>
      <c r="D34" s="4">
        <f t="shared" si="18"/>
        <v>1299</v>
      </c>
      <c r="E34">
        <f t="shared" si="18"/>
        <v>405</v>
      </c>
      <c r="F34">
        <f t="shared" si="18"/>
        <v>1196</v>
      </c>
      <c r="G34">
        <f t="shared" si="18"/>
        <v>395</v>
      </c>
      <c r="H34">
        <f t="shared" si="18"/>
        <v>169</v>
      </c>
      <c r="I34" s="5" t="str">
        <f t="shared" si="10"/>
        <v>Water</v>
      </c>
      <c r="J34" s="14">
        <v>13879</v>
      </c>
      <c r="K34" s="14">
        <v>4271</v>
      </c>
      <c r="L34" s="14">
        <v>12637</v>
      </c>
      <c r="M34" s="14">
        <v>3950</v>
      </c>
      <c r="N34" s="14">
        <v>1690</v>
      </c>
      <c r="O34" s="15">
        <v>239</v>
      </c>
      <c r="P34" s="16">
        <v>10</v>
      </c>
      <c r="Q34" s="14">
        <v>13770</v>
      </c>
      <c r="R34" s="14">
        <v>0.5</v>
      </c>
      <c r="S34" s="14">
        <v>4270</v>
      </c>
      <c r="T34" s="14">
        <v>0.5</v>
      </c>
      <c r="U34" s="14">
        <v>12600</v>
      </c>
      <c r="V34" s="14">
        <v>3.5</v>
      </c>
      <c r="W34" s="14">
        <v>3930</v>
      </c>
      <c r="X34" s="14">
        <v>1775</v>
      </c>
      <c r="Y34" s="48">
        <f t="shared" si="19"/>
        <v>0.31113058720420683</v>
      </c>
      <c r="Z34" s="15">
        <v>242</v>
      </c>
      <c r="AA34" s="17">
        <f t="shared" si="11"/>
        <v>-7.8535917573312203E-3</v>
      </c>
      <c r="AB34" s="17">
        <f t="shared" si="12"/>
        <v>-2.3413720440177945E-4</v>
      </c>
      <c r="AC34" s="17">
        <f t="shared" si="13"/>
        <v>-2.9279101052464983E-3</v>
      </c>
      <c r="AD34" s="17">
        <f t="shared" si="20"/>
        <v>0.99522525741384349</v>
      </c>
      <c r="AE34" s="17">
        <f t="shared" si="14"/>
        <v>-5.0632911392405064E-3</v>
      </c>
      <c r="AF34" s="17">
        <f t="shared" si="15"/>
        <v>5.0295857988165681E-2</v>
      </c>
      <c r="AG34" s="17">
        <f t="shared" si="16"/>
        <v>1.152482269503546E-2</v>
      </c>
    </row>
    <row r="35" spans="1:33" x14ac:dyDescent="0.3">
      <c r="A35" s="9">
        <v>45524</v>
      </c>
      <c r="B35" s="18" t="str">
        <f t="shared" si="17"/>
        <v>C750291P1A</v>
      </c>
      <c r="C35" s="2">
        <v>459541</v>
      </c>
      <c r="D35" s="4">
        <f t="shared" si="18"/>
        <v>1299</v>
      </c>
      <c r="E35">
        <f t="shared" si="18"/>
        <v>405</v>
      </c>
      <c r="F35">
        <f t="shared" si="18"/>
        <v>1196</v>
      </c>
      <c r="G35">
        <f t="shared" si="18"/>
        <v>395</v>
      </c>
      <c r="H35">
        <f t="shared" si="18"/>
        <v>169</v>
      </c>
      <c r="I35" s="5" t="str">
        <f t="shared" si="10"/>
        <v>Water</v>
      </c>
      <c r="J35" s="14">
        <v>13879</v>
      </c>
      <c r="K35" s="14">
        <v>4271</v>
      </c>
      <c r="L35" s="14">
        <v>12637</v>
      </c>
      <c r="M35" s="14">
        <v>3950</v>
      </c>
      <c r="N35" s="14">
        <v>1690</v>
      </c>
      <c r="O35" s="15">
        <v>239</v>
      </c>
      <c r="P35" s="16">
        <v>10</v>
      </c>
      <c r="Q35" s="14">
        <v>13780</v>
      </c>
      <c r="R35" s="14">
        <v>0.5</v>
      </c>
      <c r="S35" s="14">
        <v>4230</v>
      </c>
      <c r="T35" s="14">
        <v>0.5</v>
      </c>
      <c r="U35" s="14">
        <v>12570</v>
      </c>
      <c r="V35" s="14">
        <v>3.5</v>
      </c>
      <c r="W35" s="14">
        <v>3935</v>
      </c>
      <c r="X35" s="14">
        <v>1825</v>
      </c>
      <c r="Y35" s="48">
        <f t="shared" si="19"/>
        <v>0.31684027777777779</v>
      </c>
      <c r="Z35" s="15">
        <v>242</v>
      </c>
      <c r="AA35" s="17">
        <f t="shared" si="11"/>
        <v>-7.1330787520714747E-3</v>
      </c>
      <c r="AB35" s="17">
        <f t="shared" si="12"/>
        <v>-9.5996253804729575E-3</v>
      </c>
      <c r="AC35" s="17">
        <f t="shared" si="13"/>
        <v>-5.3018912716625783E-3</v>
      </c>
      <c r="AD35" s="17">
        <f t="shared" si="20"/>
        <v>0.99327638288888165</v>
      </c>
      <c r="AE35" s="17">
        <f t="shared" si="14"/>
        <v>-3.7974683544303796E-3</v>
      </c>
      <c r="AF35" s="17">
        <f t="shared" si="15"/>
        <v>7.9881656804733733E-2</v>
      </c>
      <c r="AG35" s="17">
        <f t="shared" si="16"/>
        <v>2.1276595744680851E-2</v>
      </c>
    </row>
    <row r="36" spans="1:33" x14ac:dyDescent="0.3">
      <c r="A36" s="9">
        <v>45524</v>
      </c>
      <c r="B36" s="18" t="str">
        <f t="shared" si="17"/>
        <v>C750291P1A</v>
      </c>
      <c r="C36" s="2">
        <v>459542</v>
      </c>
      <c r="D36" s="4">
        <f t="shared" si="18"/>
        <v>1299</v>
      </c>
      <c r="E36">
        <f t="shared" si="18"/>
        <v>405</v>
      </c>
      <c r="F36">
        <f t="shared" si="18"/>
        <v>1196</v>
      </c>
      <c r="G36">
        <f t="shared" si="18"/>
        <v>395</v>
      </c>
      <c r="H36">
        <f t="shared" si="18"/>
        <v>169</v>
      </c>
      <c r="I36" s="5" t="str">
        <f t="shared" si="10"/>
        <v>Water</v>
      </c>
      <c r="J36" s="14">
        <v>13879</v>
      </c>
      <c r="K36" s="14">
        <v>4271</v>
      </c>
      <c r="L36" s="14">
        <v>12637</v>
      </c>
      <c r="M36" s="14">
        <v>3950</v>
      </c>
      <c r="N36" s="14">
        <v>1690</v>
      </c>
      <c r="O36" s="15">
        <v>239</v>
      </c>
      <c r="P36" s="16">
        <v>10</v>
      </c>
      <c r="Q36" s="14">
        <v>13760</v>
      </c>
      <c r="R36" s="14">
        <v>0.5</v>
      </c>
      <c r="S36" s="14">
        <v>4210</v>
      </c>
      <c r="T36" s="14">
        <v>0.5</v>
      </c>
      <c r="U36" s="14">
        <v>12580</v>
      </c>
      <c r="V36" s="14">
        <v>3.5</v>
      </c>
      <c r="W36" s="14">
        <v>3925</v>
      </c>
      <c r="X36" s="14">
        <v>1780</v>
      </c>
      <c r="Y36" s="48">
        <f t="shared" si="19"/>
        <v>0.31200701139351444</v>
      </c>
      <c r="Z36" s="15">
        <v>242</v>
      </c>
      <c r="AA36" s="17">
        <f t="shared" si="11"/>
        <v>-8.5741047625909651E-3</v>
      </c>
      <c r="AB36" s="17">
        <f t="shared" si="12"/>
        <v>-1.4282369468508546E-2</v>
      </c>
      <c r="AC36" s="17">
        <f t="shared" si="13"/>
        <v>-4.5105642161905515E-3</v>
      </c>
      <c r="AD36" s="17">
        <f t="shared" si="20"/>
        <v>0.99230194562640073</v>
      </c>
      <c r="AE36" s="17">
        <f t="shared" si="14"/>
        <v>-6.3291139240506328E-3</v>
      </c>
      <c r="AF36" s="17">
        <f t="shared" si="15"/>
        <v>5.3254437869822487E-2</v>
      </c>
      <c r="AG36" s="17">
        <f t="shared" si="16"/>
        <v>1.152482269503546E-2</v>
      </c>
    </row>
    <row r="37" spans="1:33" x14ac:dyDescent="0.3">
      <c r="A37" s="9">
        <v>45524</v>
      </c>
      <c r="B37" s="18" t="str">
        <f t="shared" si="17"/>
        <v>C750291P1A</v>
      </c>
      <c r="C37" s="2">
        <v>459543</v>
      </c>
      <c r="D37" s="4">
        <f t="shared" ref="D37:H39" si="21">IF(D36&lt;&gt;"",D36,"")</f>
        <v>1299</v>
      </c>
      <c r="E37">
        <f t="shared" si="21"/>
        <v>405</v>
      </c>
      <c r="F37">
        <f t="shared" si="21"/>
        <v>1196</v>
      </c>
      <c r="G37">
        <f t="shared" si="21"/>
        <v>395</v>
      </c>
      <c r="H37">
        <f t="shared" si="21"/>
        <v>169</v>
      </c>
      <c r="I37" s="5" t="str">
        <f t="shared" si="10"/>
        <v>Water</v>
      </c>
      <c r="J37" s="14">
        <v>13879</v>
      </c>
      <c r="K37" s="14">
        <v>4271</v>
      </c>
      <c r="L37" s="14">
        <v>12637</v>
      </c>
      <c r="M37" s="14">
        <v>3950</v>
      </c>
      <c r="N37" s="14">
        <v>1690</v>
      </c>
      <c r="O37" s="15">
        <v>239</v>
      </c>
      <c r="P37" s="16">
        <v>10</v>
      </c>
      <c r="Q37" s="14">
        <v>13750</v>
      </c>
      <c r="R37" s="14">
        <v>0.5</v>
      </c>
      <c r="S37" s="14">
        <v>4220</v>
      </c>
      <c r="T37" s="14">
        <v>0.5</v>
      </c>
      <c r="U37" s="14">
        <v>12620</v>
      </c>
      <c r="V37" s="14">
        <v>3.5</v>
      </c>
      <c r="W37" s="14">
        <v>3935</v>
      </c>
      <c r="X37" s="14">
        <v>1640</v>
      </c>
      <c r="Y37" s="48">
        <f t="shared" si="19"/>
        <v>0.29417040358744395</v>
      </c>
      <c r="Z37" s="15">
        <v>242</v>
      </c>
      <c r="AA37" s="17">
        <f t="shared" si="11"/>
        <v>-9.2946177678507099E-3</v>
      </c>
      <c r="AB37" s="17">
        <f t="shared" si="12"/>
        <v>-1.1940997424490752E-2</v>
      </c>
      <c r="AC37" s="17">
        <f t="shared" si="13"/>
        <v>-1.3452559943024451E-3</v>
      </c>
      <c r="AD37" s="17">
        <f t="shared" si="20"/>
        <v>0.9936011953097087</v>
      </c>
      <c r="AE37" s="17">
        <f t="shared" si="14"/>
        <v>-3.7974683544303796E-3</v>
      </c>
      <c r="AF37" s="17">
        <f t="shared" si="15"/>
        <v>-2.9585798816568046E-2</v>
      </c>
      <c r="AG37" s="17">
        <f t="shared" si="16"/>
        <v>-1.152482269503546E-2</v>
      </c>
    </row>
    <row r="38" spans="1:33" x14ac:dyDescent="0.3">
      <c r="A38" s="9">
        <v>45524</v>
      </c>
      <c r="B38" s="18" t="str">
        <f t="shared" si="17"/>
        <v>C750291P1A</v>
      </c>
      <c r="C38" s="2">
        <v>459544</v>
      </c>
      <c r="D38" s="4">
        <f t="shared" si="21"/>
        <v>1299</v>
      </c>
      <c r="E38">
        <f t="shared" si="21"/>
        <v>405</v>
      </c>
      <c r="F38">
        <f t="shared" si="21"/>
        <v>1196</v>
      </c>
      <c r="G38">
        <f t="shared" si="21"/>
        <v>395</v>
      </c>
      <c r="H38">
        <f t="shared" si="21"/>
        <v>169</v>
      </c>
      <c r="I38" s="5" t="str">
        <f t="shared" si="10"/>
        <v>Water</v>
      </c>
      <c r="J38" s="14">
        <v>13879</v>
      </c>
      <c r="K38" s="14">
        <v>4271</v>
      </c>
      <c r="L38" s="14">
        <v>12637</v>
      </c>
      <c r="M38" s="14">
        <v>3950</v>
      </c>
      <c r="N38" s="14">
        <v>1690</v>
      </c>
      <c r="O38" s="15">
        <v>241</v>
      </c>
      <c r="P38" s="16">
        <v>10</v>
      </c>
      <c r="Q38" s="14">
        <v>13750</v>
      </c>
      <c r="R38" s="14">
        <v>0.5</v>
      </c>
      <c r="S38" s="14">
        <v>4250</v>
      </c>
      <c r="T38" s="14">
        <v>0.5</v>
      </c>
      <c r="U38" s="14">
        <v>12610</v>
      </c>
      <c r="V38" s="14">
        <v>3.5</v>
      </c>
      <c r="W38" s="14">
        <v>3920</v>
      </c>
      <c r="X38" s="14">
        <v>1650</v>
      </c>
      <c r="Y38" s="48">
        <f t="shared" si="19"/>
        <v>0.29622980251346498</v>
      </c>
      <c r="Z38" s="15">
        <v>244</v>
      </c>
      <c r="AA38" s="17">
        <f t="shared" si="11"/>
        <v>-9.2946177678507099E-3</v>
      </c>
      <c r="AB38" s="17">
        <f t="shared" si="12"/>
        <v>-4.9168812924373683E-3</v>
      </c>
      <c r="AC38" s="17">
        <f t="shared" si="13"/>
        <v>-2.1365830497744719E-3</v>
      </c>
      <c r="AD38" s="17">
        <f t="shared" si="20"/>
        <v>0.99425082015136257</v>
      </c>
      <c r="AE38" s="17">
        <f t="shared" si="14"/>
        <v>-7.5949367088607592E-3</v>
      </c>
      <c r="AF38" s="17">
        <f t="shared" si="15"/>
        <v>-2.3668639053254437E-2</v>
      </c>
      <c r="AG38" s="17">
        <f t="shared" si="16"/>
        <v>-1.2411347517730497E-2</v>
      </c>
    </row>
    <row r="39" spans="1:33" x14ac:dyDescent="0.3">
      <c r="A39" s="9">
        <v>45524</v>
      </c>
      <c r="B39" s="18" t="str">
        <f t="shared" si="17"/>
        <v>C750291P1A</v>
      </c>
      <c r="C39" s="2">
        <v>459545</v>
      </c>
      <c r="D39" s="4">
        <f t="shared" si="21"/>
        <v>1299</v>
      </c>
      <c r="E39">
        <f t="shared" si="21"/>
        <v>405</v>
      </c>
      <c r="F39">
        <f t="shared" si="21"/>
        <v>1196</v>
      </c>
      <c r="G39">
        <f t="shared" si="21"/>
        <v>395</v>
      </c>
      <c r="H39">
        <f t="shared" si="21"/>
        <v>169</v>
      </c>
      <c r="I39" s="5" t="str">
        <f t="shared" si="10"/>
        <v>Water</v>
      </c>
      <c r="J39" s="14">
        <v>13879</v>
      </c>
      <c r="K39" s="14">
        <v>4271</v>
      </c>
      <c r="L39" s="14">
        <v>12637</v>
      </c>
      <c r="M39" s="14">
        <v>3950</v>
      </c>
      <c r="N39" s="14">
        <v>1690</v>
      </c>
      <c r="O39" s="15">
        <v>241</v>
      </c>
      <c r="P39" s="16">
        <v>10</v>
      </c>
      <c r="Q39" s="14">
        <v>13820</v>
      </c>
      <c r="R39" s="14">
        <v>0.5</v>
      </c>
      <c r="S39" s="14">
        <v>4250</v>
      </c>
      <c r="T39" s="14">
        <v>0.5</v>
      </c>
      <c r="U39" s="14">
        <v>12600</v>
      </c>
      <c r="V39" s="14">
        <v>3.5</v>
      </c>
      <c r="W39" s="14">
        <v>3930</v>
      </c>
      <c r="X39" s="14">
        <v>1805</v>
      </c>
      <c r="Y39" s="48">
        <f t="shared" si="19"/>
        <v>0.31473408892763732</v>
      </c>
      <c r="Z39" s="15">
        <v>244</v>
      </c>
      <c r="AA39" s="17">
        <f t="shared" si="11"/>
        <v>-4.2510267310324947E-3</v>
      </c>
      <c r="AB39" s="17">
        <f t="shared" si="12"/>
        <v>-4.9168812924373683E-3</v>
      </c>
      <c r="AC39" s="17">
        <f t="shared" si="13"/>
        <v>-2.9279101052464983E-3</v>
      </c>
      <c r="AD39" s="17">
        <f t="shared" si="20"/>
        <v>0.99619969467632441</v>
      </c>
      <c r="AE39" s="17">
        <f t="shared" si="14"/>
        <v>-5.0632911392405064E-3</v>
      </c>
      <c r="AF39" s="17">
        <f t="shared" si="15"/>
        <v>6.8047337278106509E-2</v>
      </c>
      <c r="AG39" s="17">
        <f t="shared" si="16"/>
        <v>1.6843971631205674E-2</v>
      </c>
    </row>
    <row r="40" spans="1:33" x14ac:dyDescent="0.3">
      <c r="E40" s="37"/>
      <c r="F40" s="36"/>
    </row>
    <row r="41" spans="1:33" ht="15.6" x14ac:dyDescent="0.3">
      <c r="A41" s="19" t="s">
        <v>5</v>
      </c>
    </row>
    <row r="42" spans="1:33" x14ac:dyDescent="0.3">
      <c r="A42" s="53" t="s">
        <v>6</v>
      </c>
      <c r="B42" s="53"/>
      <c r="C42" s="61"/>
      <c r="D42" s="62" t="s">
        <v>7</v>
      </c>
      <c r="E42" s="53"/>
      <c r="F42" s="53"/>
      <c r="G42" s="53"/>
      <c r="H42" s="53"/>
      <c r="I42" s="61"/>
      <c r="J42" s="51" t="s">
        <v>8</v>
      </c>
      <c r="K42" s="52"/>
      <c r="L42" s="52"/>
      <c r="M42" s="52"/>
      <c r="N42" s="52"/>
      <c r="O42" s="52"/>
      <c r="P42" s="51" t="s">
        <v>9</v>
      </c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3" t="s">
        <v>10</v>
      </c>
      <c r="AB42" s="53"/>
      <c r="AC42" s="53"/>
      <c r="AD42" s="53"/>
      <c r="AE42" s="53"/>
      <c r="AF42" s="53"/>
      <c r="AG42" s="53"/>
    </row>
    <row r="43" spans="1:33" ht="28.8" x14ac:dyDescent="0.3">
      <c r="A43" s="3" t="s">
        <v>11</v>
      </c>
      <c r="B43" s="3" t="s">
        <v>12</v>
      </c>
      <c r="C43" s="1" t="s">
        <v>13</v>
      </c>
      <c r="D43" s="4">
        <v>57</v>
      </c>
      <c r="E43">
        <v>8</v>
      </c>
      <c r="F43" t="s">
        <v>14</v>
      </c>
      <c r="G43" t="s">
        <v>15</v>
      </c>
      <c r="H43" t="s">
        <v>16</v>
      </c>
      <c r="I43" s="5" t="s">
        <v>17</v>
      </c>
      <c r="J43" s="6">
        <v>57</v>
      </c>
      <c r="K43" s="6">
        <v>8</v>
      </c>
      <c r="L43" s="6" t="s">
        <v>14</v>
      </c>
      <c r="M43" s="6" t="s">
        <v>15</v>
      </c>
      <c r="N43" s="6" t="s">
        <v>16</v>
      </c>
      <c r="O43" s="7" t="s">
        <v>17</v>
      </c>
      <c r="P43" s="8" t="s">
        <v>18</v>
      </c>
      <c r="Q43" s="6">
        <v>57</v>
      </c>
      <c r="R43" s="6" t="s">
        <v>19</v>
      </c>
      <c r="S43" s="6">
        <v>8</v>
      </c>
      <c r="T43" s="6" t="s">
        <v>19</v>
      </c>
      <c r="U43" s="6" t="s">
        <v>14</v>
      </c>
      <c r="V43" s="6" t="s">
        <v>19</v>
      </c>
      <c r="W43" s="6" t="s">
        <v>15</v>
      </c>
      <c r="X43" s="6" t="s">
        <v>16</v>
      </c>
      <c r="Y43" s="6" t="s">
        <v>43</v>
      </c>
      <c r="Z43" s="7" t="s">
        <v>20</v>
      </c>
      <c r="AA43" s="3">
        <v>57</v>
      </c>
      <c r="AB43" s="3">
        <v>8</v>
      </c>
      <c r="AC43" s="3" t="s">
        <v>14</v>
      </c>
      <c r="AD43" s="3" t="s">
        <v>49</v>
      </c>
      <c r="AE43" s="3" t="s">
        <v>15</v>
      </c>
      <c r="AF43" s="3" t="s">
        <v>16</v>
      </c>
      <c r="AG43" s="35" t="s">
        <v>21</v>
      </c>
    </row>
    <row r="44" spans="1:33" x14ac:dyDescent="0.3">
      <c r="A44" s="9">
        <v>45544</v>
      </c>
      <c r="B44" s="40" t="s">
        <v>22</v>
      </c>
      <c r="C44" s="10">
        <v>450162</v>
      </c>
      <c r="D44" s="16">
        <v>1299</v>
      </c>
      <c r="E44" s="14">
        <v>405</v>
      </c>
      <c r="F44" s="14">
        <v>1196</v>
      </c>
      <c r="G44" s="14">
        <v>395</v>
      </c>
      <c r="H44" s="14">
        <v>169</v>
      </c>
      <c r="I44" s="5" t="str">
        <f t="shared" ref="I44:I72" si="22">IF(I43&lt;&gt;"",I43,"")</f>
        <v>Water</v>
      </c>
      <c r="J44" s="14">
        <v>13851</v>
      </c>
      <c r="K44" s="14">
        <v>4263</v>
      </c>
      <c r="L44" s="14">
        <v>12637</v>
      </c>
      <c r="M44" s="14">
        <v>3950</v>
      </c>
      <c r="N44" s="14">
        <v>1690</v>
      </c>
      <c r="O44" s="15">
        <v>226</v>
      </c>
      <c r="P44" s="16">
        <v>10</v>
      </c>
      <c r="Q44" s="14">
        <v>13780</v>
      </c>
      <c r="R44" s="14">
        <v>0.3</v>
      </c>
      <c r="S44" s="14">
        <v>4250</v>
      </c>
      <c r="T44" s="14">
        <v>0.3</v>
      </c>
      <c r="U44" s="14">
        <v>12670</v>
      </c>
      <c r="V44" s="14">
        <v>3.5</v>
      </c>
      <c r="W44" s="14">
        <v>3925</v>
      </c>
      <c r="X44" s="14">
        <v>1780</v>
      </c>
      <c r="Y44" s="48">
        <f>X44/(W44+X44)</f>
        <v>0.31200701139351444</v>
      </c>
      <c r="Z44" s="15">
        <v>228</v>
      </c>
      <c r="AA44" s="17">
        <f t="shared" ref="AA44:AA72" si="23">IFERROR((Q44-J44)/J44, "")</f>
        <v>-5.1259836834885572E-3</v>
      </c>
      <c r="AB44" s="17">
        <f t="shared" ref="AB44:AB72" si="24">IFERROR((S44-K44)/K44, "")</f>
        <v>-3.0494956603330987E-3</v>
      </c>
      <c r="AC44" s="17">
        <f t="shared" ref="AC44:AC72" si="25">IFERROR(((U44)-L44)/L44, "")</f>
        <v>2.6113792830576876E-3</v>
      </c>
      <c r="AD44" s="17">
        <f t="shared" ref="AD44:AD72" si="26">IFERROR((Q44+S44+U44)/(J44+K44+L44)," ")</f>
        <v>0.99834151734902932</v>
      </c>
      <c r="AE44" s="17">
        <f t="shared" ref="AE44:AF50" si="27">IFERROR((W44-M44)/M44, "")</f>
        <v>-6.3291139240506328E-3</v>
      </c>
      <c r="AF44" s="17">
        <f t="shared" si="27"/>
        <v>5.3254437869822487E-2</v>
      </c>
      <c r="AG44" s="17">
        <f t="shared" ref="AG44:AG72" si="28">IFERROR(((W44+X44)-(N44+M44))/(N44+M44), "")</f>
        <v>1.152482269503546E-2</v>
      </c>
    </row>
    <row r="45" spans="1:33" x14ac:dyDescent="0.3">
      <c r="A45" s="9">
        <v>45544</v>
      </c>
      <c r="B45" s="18" t="str">
        <f t="shared" ref="B45:B72" si="29">IF(B44&lt;&gt;"",B44,"")</f>
        <v>C750291P1A</v>
      </c>
      <c r="C45" s="2">
        <v>450164</v>
      </c>
      <c r="D45" s="4">
        <f t="shared" ref="D45:H60" si="30">IF(D44&lt;&gt;"",D44,"")</f>
        <v>1299</v>
      </c>
      <c r="E45">
        <f t="shared" si="30"/>
        <v>405</v>
      </c>
      <c r="F45">
        <f t="shared" si="30"/>
        <v>1196</v>
      </c>
      <c r="G45">
        <f t="shared" si="30"/>
        <v>395</v>
      </c>
      <c r="H45">
        <f t="shared" si="30"/>
        <v>169</v>
      </c>
      <c r="I45" s="5" t="str">
        <f t="shared" si="22"/>
        <v>Water</v>
      </c>
      <c r="J45" s="14">
        <v>13851</v>
      </c>
      <c r="K45" s="14">
        <v>4263</v>
      </c>
      <c r="L45" s="14">
        <v>12637</v>
      </c>
      <c r="M45" s="14">
        <v>3950</v>
      </c>
      <c r="N45" s="14">
        <v>1690</v>
      </c>
      <c r="O45" s="15">
        <v>220</v>
      </c>
      <c r="P45" s="16">
        <v>10</v>
      </c>
      <c r="Q45" s="14">
        <v>13720</v>
      </c>
      <c r="R45" s="14">
        <v>0.3</v>
      </c>
      <c r="S45" s="14">
        <v>4290</v>
      </c>
      <c r="T45" s="14">
        <v>0.3</v>
      </c>
      <c r="U45" s="14">
        <v>12540</v>
      </c>
      <c r="V45" s="14">
        <v>3.5</v>
      </c>
      <c r="W45" s="14">
        <v>3940</v>
      </c>
      <c r="X45" s="14">
        <v>1805</v>
      </c>
      <c r="Y45" s="48">
        <f t="shared" ref="Y45:Y50" si="31">X45/(W45+X45)</f>
        <v>0.31418624891209745</v>
      </c>
      <c r="Z45" s="15">
        <v>223</v>
      </c>
      <c r="AA45" s="17">
        <f t="shared" si="23"/>
        <v>-9.4578008808028306E-3</v>
      </c>
      <c r="AB45" s="17">
        <f t="shared" si="24"/>
        <v>6.3335679099225895E-3</v>
      </c>
      <c r="AC45" s="17">
        <f t="shared" si="25"/>
        <v>-7.6758724380786578E-3</v>
      </c>
      <c r="AD45" s="17">
        <f t="shared" si="26"/>
        <v>0.99346362719911552</v>
      </c>
      <c r="AE45" s="17">
        <f t="shared" si="27"/>
        <v>-2.5316455696202532E-3</v>
      </c>
      <c r="AF45" s="17">
        <f t="shared" si="27"/>
        <v>6.8047337278106509E-2</v>
      </c>
      <c r="AG45" s="17">
        <f t="shared" si="28"/>
        <v>1.8617021276595744E-2</v>
      </c>
    </row>
    <row r="46" spans="1:33" x14ac:dyDescent="0.3">
      <c r="A46" s="9">
        <v>45544</v>
      </c>
      <c r="B46" s="18" t="str">
        <f t="shared" si="29"/>
        <v>C750291P1A</v>
      </c>
      <c r="C46" s="2">
        <v>450170</v>
      </c>
      <c r="D46" s="4">
        <f t="shared" si="30"/>
        <v>1299</v>
      </c>
      <c r="E46">
        <f t="shared" si="30"/>
        <v>405</v>
      </c>
      <c r="F46">
        <f t="shared" si="30"/>
        <v>1196</v>
      </c>
      <c r="G46">
        <f t="shared" si="30"/>
        <v>395</v>
      </c>
      <c r="H46">
        <f t="shared" si="30"/>
        <v>169</v>
      </c>
      <c r="I46" s="5" t="str">
        <f t="shared" si="22"/>
        <v>Water</v>
      </c>
      <c r="J46" s="14">
        <v>13851</v>
      </c>
      <c r="K46" s="14">
        <v>4263</v>
      </c>
      <c r="L46" s="14">
        <v>12637</v>
      </c>
      <c r="M46" s="14">
        <v>3950</v>
      </c>
      <c r="N46" s="14">
        <v>1690</v>
      </c>
      <c r="O46" s="15">
        <v>220</v>
      </c>
      <c r="P46" s="16">
        <v>10</v>
      </c>
      <c r="Q46" s="14">
        <v>13770</v>
      </c>
      <c r="R46" s="14">
        <v>0.3</v>
      </c>
      <c r="S46" s="14">
        <v>4310</v>
      </c>
      <c r="T46" s="14">
        <v>0.3</v>
      </c>
      <c r="U46" s="14">
        <v>12570</v>
      </c>
      <c r="V46" s="14">
        <v>3.5</v>
      </c>
      <c r="W46" s="14">
        <v>3915</v>
      </c>
      <c r="X46" s="14">
        <v>1805</v>
      </c>
      <c r="Y46" s="48">
        <f t="shared" si="31"/>
        <v>0.31555944055944057</v>
      </c>
      <c r="Z46" s="15">
        <v>223</v>
      </c>
      <c r="AA46" s="17">
        <f t="shared" si="23"/>
        <v>-5.8479532163742687E-3</v>
      </c>
      <c r="AB46" s="17">
        <f t="shared" si="24"/>
        <v>1.1025099695050434E-2</v>
      </c>
      <c r="AC46" s="17">
        <f t="shared" si="25"/>
        <v>-5.3018912716625783E-3</v>
      </c>
      <c r="AD46" s="17">
        <f t="shared" si="26"/>
        <v>0.99671555396572464</v>
      </c>
      <c r="AE46" s="17">
        <f t="shared" si="27"/>
        <v>-8.8607594936708865E-3</v>
      </c>
      <c r="AF46" s="17">
        <f t="shared" si="27"/>
        <v>6.8047337278106509E-2</v>
      </c>
      <c r="AG46" s="17">
        <f t="shared" si="28"/>
        <v>1.4184397163120567E-2</v>
      </c>
    </row>
    <row r="47" spans="1:33" x14ac:dyDescent="0.3">
      <c r="A47" s="9">
        <v>45544</v>
      </c>
      <c r="B47" s="18" t="str">
        <f t="shared" si="29"/>
        <v>C750291P1A</v>
      </c>
      <c r="C47" s="2">
        <v>450173</v>
      </c>
      <c r="D47" s="4">
        <f t="shared" si="30"/>
        <v>1299</v>
      </c>
      <c r="E47">
        <f t="shared" si="30"/>
        <v>405</v>
      </c>
      <c r="F47">
        <f t="shared" si="30"/>
        <v>1196</v>
      </c>
      <c r="G47">
        <f t="shared" si="30"/>
        <v>395</v>
      </c>
      <c r="H47">
        <f t="shared" si="30"/>
        <v>169</v>
      </c>
      <c r="I47" s="5" t="str">
        <f t="shared" si="22"/>
        <v>Water</v>
      </c>
      <c r="J47" s="14">
        <v>13851</v>
      </c>
      <c r="K47" s="14">
        <v>4263</v>
      </c>
      <c r="L47" s="14">
        <v>12637</v>
      </c>
      <c r="M47" s="14">
        <v>3950</v>
      </c>
      <c r="N47" s="14">
        <v>1690</v>
      </c>
      <c r="O47" s="15">
        <v>220</v>
      </c>
      <c r="P47" s="14">
        <v>10</v>
      </c>
      <c r="Q47" s="14">
        <v>13740</v>
      </c>
      <c r="R47" s="14">
        <v>0.3</v>
      </c>
      <c r="S47" s="14">
        <v>4310</v>
      </c>
      <c r="T47" s="14">
        <v>0.3</v>
      </c>
      <c r="U47" s="14">
        <v>12590</v>
      </c>
      <c r="V47" s="14">
        <v>3.5</v>
      </c>
      <c r="W47" s="14">
        <v>3920</v>
      </c>
      <c r="X47" s="14">
        <v>1765</v>
      </c>
      <c r="Y47" s="48">
        <f t="shared" si="31"/>
        <v>0.31046613896218117</v>
      </c>
      <c r="Z47" s="15">
        <v>223</v>
      </c>
      <c r="AA47" s="17">
        <f t="shared" si="23"/>
        <v>-8.0138618150314058E-3</v>
      </c>
      <c r="AB47" s="17">
        <f t="shared" si="24"/>
        <v>1.1025099695050434E-2</v>
      </c>
      <c r="AC47" s="17">
        <f t="shared" si="25"/>
        <v>-3.7192371607185251E-3</v>
      </c>
      <c r="AD47" s="17">
        <f t="shared" si="26"/>
        <v>0.99639036128906378</v>
      </c>
      <c r="AE47" s="17">
        <f t="shared" si="27"/>
        <v>-7.5949367088607592E-3</v>
      </c>
      <c r="AF47" s="17">
        <f t="shared" si="27"/>
        <v>4.4378698224852069E-2</v>
      </c>
      <c r="AG47" s="17">
        <f t="shared" si="28"/>
        <v>7.9787234042553185E-3</v>
      </c>
    </row>
    <row r="48" spans="1:33" x14ac:dyDescent="0.3">
      <c r="A48" s="9">
        <v>45544</v>
      </c>
      <c r="B48" s="18" t="str">
        <f t="shared" si="29"/>
        <v>C750291P1A</v>
      </c>
      <c r="C48" s="2">
        <v>450174</v>
      </c>
      <c r="D48" s="4">
        <f t="shared" si="30"/>
        <v>1299</v>
      </c>
      <c r="E48">
        <f t="shared" si="30"/>
        <v>405</v>
      </c>
      <c r="F48">
        <f t="shared" si="30"/>
        <v>1196</v>
      </c>
      <c r="G48">
        <f t="shared" si="30"/>
        <v>395</v>
      </c>
      <c r="H48">
        <f t="shared" si="30"/>
        <v>169</v>
      </c>
      <c r="I48" s="5" t="str">
        <f t="shared" si="22"/>
        <v>Water</v>
      </c>
      <c r="J48" s="14">
        <v>13851</v>
      </c>
      <c r="K48" s="14">
        <v>4263</v>
      </c>
      <c r="L48" s="14">
        <v>12637</v>
      </c>
      <c r="M48" s="14">
        <v>3950</v>
      </c>
      <c r="N48" s="14">
        <v>1690</v>
      </c>
      <c r="O48" s="15">
        <v>220</v>
      </c>
      <c r="P48" s="16">
        <v>10</v>
      </c>
      <c r="Q48" s="14">
        <v>13750</v>
      </c>
      <c r="R48" s="14">
        <v>0.3</v>
      </c>
      <c r="S48" s="14">
        <v>4370</v>
      </c>
      <c r="T48" s="14">
        <v>0.3</v>
      </c>
      <c r="U48" s="14">
        <v>12570</v>
      </c>
      <c r="V48" s="14">
        <v>3.5</v>
      </c>
      <c r="W48" s="14">
        <v>3985</v>
      </c>
      <c r="X48" s="14">
        <v>1775</v>
      </c>
      <c r="Y48" s="48">
        <f t="shared" si="31"/>
        <v>0.30815972222222221</v>
      </c>
      <c r="Z48" s="15">
        <v>223</v>
      </c>
      <c r="AA48" s="17">
        <f t="shared" si="23"/>
        <v>-7.2918922821456934E-3</v>
      </c>
      <c r="AB48" s="17">
        <f t="shared" si="24"/>
        <v>2.5099695050433968E-2</v>
      </c>
      <c r="AC48" s="17">
        <f t="shared" si="25"/>
        <v>-5.3018912716625783E-3</v>
      </c>
      <c r="AD48" s="17">
        <f t="shared" si="26"/>
        <v>0.99801632467236834</v>
      </c>
      <c r="AE48" s="17">
        <f t="shared" si="27"/>
        <v>8.8607594936708865E-3</v>
      </c>
      <c r="AF48" s="17">
        <f t="shared" si="27"/>
        <v>5.0295857988165681E-2</v>
      </c>
      <c r="AG48" s="17">
        <f t="shared" si="28"/>
        <v>2.1276595744680851E-2</v>
      </c>
    </row>
    <row r="49" spans="1:34" x14ac:dyDescent="0.3">
      <c r="A49" s="9">
        <v>45544</v>
      </c>
      <c r="B49" s="18" t="str">
        <f t="shared" si="29"/>
        <v>C750291P1A</v>
      </c>
      <c r="C49" s="2">
        <v>450178</v>
      </c>
      <c r="D49" s="4">
        <f t="shared" si="30"/>
        <v>1299</v>
      </c>
      <c r="E49">
        <f t="shared" si="30"/>
        <v>405</v>
      </c>
      <c r="F49">
        <f t="shared" si="30"/>
        <v>1196</v>
      </c>
      <c r="G49">
        <f t="shared" si="30"/>
        <v>395</v>
      </c>
      <c r="H49">
        <f t="shared" si="30"/>
        <v>169</v>
      </c>
      <c r="I49" s="5" t="str">
        <f t="shared" si="22"/>
        <v>Water</v>
      </c>
      <c r="J49" s="14">
        <v>13851</v>
      </c>
      <c r="K49" s="14">
        <v>4263</v>
      </c>
      <c r="L49" s="14">
        <v>12637</v>
      </c>
      <c r="M49" s="14">
        <v>3950</v>
      </c>
      <c r="N49" s="14">
        <v>1690</v>
      </c>
      <c r="O49" s="15">
        <v>220</v>
      </c>
      <c r="P49" s="16">
        <v>10</v>
      </c>
      <c r="Q49" s="14">
        <v>13770</v>
      </c>
      <c r="R49" s="14">
        <v>0.3</v>
      </c>
      <c r="S49" s="14">
        <v>4240</v>
      </c>
      <c r="T49" s="14">
        <v>0.3</v>
      </c>
      <c r="U49" s="14">
        <v>12570</v>
      </c>
      <c r="V49" s="14">
        <v>3.5</v>
      </c>
      <c r="W49" s="14">
        <v>3915</v>
      </c>
      <c r="X49" s="14">
        <v>1645</v>
      </c>
      <c r="Y49" s="48">
        <f t="shared" si="31"/>
        <v>0.29586330935251798</v>
      </c>
      <c r="Z49" s="15">
        <v>223</v>
      </c>
      <c r="AA49" s="17">
        <f t="shared" si="23"/>
        <v>-5.8479532163742687E-3</v>
      </c>
      <c r="AB49" s="17">
        <f t="shared" si="24"/>
        <v>-5.3952615528970209E-3</v>
      </c>
      <c r="AC49" s="17">
        <f t="shared" si="25"/>
        <v>-5.3018912716625783E-3</v>
      </c>
      <c r="AD49" s="17">
        <f t="shared" si="26"/>
        <v>0.99443920522909823</v>
      </c>
      <c r="AE49" s="17">
        <f t="shared" si="27"/>
        <v>-8.8607594936708865E-3</v>
      </c>
      <c r="AF49" s="17">
        <f t="shared" si="27"/>
        <v>-2.6627218934911243E-2</v>
      </c>
      <c r="AG49" s="17">
        <f t="shared" si="28"/>
        <v>-1.4184397163120567E-2</v>
      </c>
    </row>
    <row r="50" spans="1:34" x14ac:dyDescent="0.3">
      <c r="A50" s="9">
        <v>45544</v>
      </c>
      <c r="B50" s="18" t="str">
        <f t="shared" si="29"/>
        <v>C750291P1A</v>
      </c>
      <c r="C50" s="2">
        <v>450180</v>
      </c>
      <c r="D50" s="4">
        <f t="shared" si="30"/>
        <v>1299</v>
      </c>
      <c r="E50">
        <f t="shared" si="30"/>
        <v>405</v>
      </c>
      <c r="F50">
        <f t="shared" si="30"/>
        <v>1196</v>
      </c>
      <c r="G50">
        <f t="shared" si="30"/>
        <v>395</v>
      </c>
      <c r="H50">
        <f t="shared" si="30"/>
        <v>169</v>
      </c>
      <c r="I50" s="5" t="str">
        <f t="shared" si="22"/>
        <v>Water</v>
      </c>
      <c r="J50" s="14">
        <v>13851</v>
      </c>
      <c r="K50" s="14">
        <v>4263</v>
      </c>
      <c r="L50" s="14">
        <v>12637</v>
      </c>
      <c r="M50" s="14">
        <v>3950</v>
      </c>
      <c r="N50" s="14">
        <v>1690</v>
      </c>
      <c r="O50" s="15">
        <v>220</v>
      </c>
      <c r="P50" s="16">
        <v>10</v>
      </c>
      <c r="Q50" s="14">
        <v>13730</v>
      </c>
      <c r="R50" s="14">
        <v>0.3</v>
      </c>
      <c r="S50" s="14">
        <v>4310</v>
      </c>
      <c r="T50" s="14">
        <v>0.3</v>
      </c>
      <c r="U50" s="14">
        <v>12590</v>
      </c>
      <c r="V50" s="14">
        <v>3.5</v>
      </c>
      <c r="W50" s="14">
        <v>3915</v>
      </c>
      <c r="X50" s="14">
        <v>1810</v>
      </c>
      <c r="Y50" s="48">
        <f t="shared" si="31"/>
        <v>0.31615720524017465</v>
      </c>
      <c r="Z50" s="15">
        <v>223</v>
      </c>
      <c r="AA50" s="17">
        <f t="shared" si="23"/>
        <v>-8.7358313479171182E-3</v>
      </c>
      <c r="AB50" s="17">
        <f t="shared" si="24"/>
        <v>1.1025099695050434E-2</v>
      </c>
      <c r="AC50" s="17">
        <f t="shared" si="25"/>
        <v>-3.7192371607185251E-3</v>
      </c>
      <c r="AD50" s="17">
        <f t="shared" si="26"/>
        <v>0.9960651686124028</v>
      </c>
      <c r="AE50" s="17">
        <f t="shared" si="27"/>
        <v>-8.8607594936708865E-3</v>
      </c>
      <c r="AF50" s="17">
        <f t="shared" si="27"/>
        <v>7.1005917159763315E-2</v>
      </c>
      <c r="AG50" s="17">
        <f t="shared" si="28"/>
        <v>1.5070921985815602E-2</v>
      </c>
    </row>
    <row r="51" spans="1:34" x14ac:dyDescent="0.3">
      <c r="A51" s="9">
        <v>45544</v>
      </c>
      <c r="B51" s="18" t="str">
        <f t="shared" si="29"/>
        <v>C750291P1A</v>
      </c>
      <c r="C51" s="2">
        <v>450183</v>
      </c>
      <c r="D51" s="4">
        <f t="shared" si="30"/>
        <v>1299</v>
      </c>
      <c r="E51">
        <f t="shared" si="30"/>
        <v>405</v>
      </c>
      <c r="F51">
        <f t="shared" si="30"/>
        <v>1196</v>
      </c>
      <c r="G51">
        <f t="shared" si="30"/>
        <v>395</v>
      </c>
      <c r="H51">
        <f t="shared" si="30"/>
        <v>169</v>
      </c>
      <c r="I51" s="5" t="str">
        <f t="shared" si="22"/>
        <v>Water</v>
      </c>
      <c r="J51" s="14">
        <v>13851</v>
      </c>
      <c r="K51" s="14">
        <v>4263</v>
      </c>
      <c r="L51" s="14">
        <v>12637</v>
      </c>
      <c r="M51" s="14">
        <v>3950</v>
      </c>
      <c r="N51" s="14">
        <v>1690</v>
      </c>
      <c r="O51" s="15">
        <v>209</v>
      </c>
      <c r="P51" s="16">
        <v>10</v>
      </c>
      <c r="Q51" s="14"/>
      <c r="R51" s="14"/>
      <c r="S51" s="14"/>
      <c r="T51" s="14"/>
      <c r="U51" s="14"/>
      <c r="V51" s="14"/>
      <c r="W51" s="14"/>
      <c r="X51" s="14"/>
      <c r="Y51" s="14"/>
      <c r="Z51" s="15"/>
      <c r="AA51" s="17"/>
      <c r="AB51" s="17"/>
      <c r="AC51" s="17"/>
      <c r="AD51" s="17">
        <f t="shared" si="26"/>
        <v>0</v>
      </c>
      <c r="AE51" s="17"/>
      <c r="AF51" s="17"/>
      <c r="AG51" s="17"/>
      <c r="AH51" s="21" t="s">
        <v>25</v>
      </c>
    </row>
    <row r="52" spans="1:34" x14ac:dyDescent="0.3">
      <c r="A52" s="9">
        <v>45544</v>
      </c>
      <c r="B52" s="18" t="str">
        <f t="shared" si="29"/>
        <v>C750291P1A</v>
      </c>
      <c r="C52" s="2">
        <v>450185</v>
      </c>
      <c r="D52" s="4">
        <f t="shared" si="30"/>
        <v>1299</v>
      </c>
      <c r="E52">
        <f t="shared" si="30"/>
        <v>405</v>
      </c>
      <c r="F52">
        <f t="shared" si="30"/>
        <v>1196</v>
      </c>
      <c r="G52">
        <f t="shared" si="30"/>
        <v>395</v>
      </c>
      <c r="H52">
        <f t="shared" si="30"/>
        <v>169</v>
      </c>
      <c r="I52" s="5" t="str">
        <f t="shared" si="22"/>
        <v>Water</v>
      </c>
      <c r="J52" s="14">
        <v>13851</v>
      </c>
      <c r="K52" s="14">
        <v>4263</v>
      </c>
      <c r="L52" s="14">
        <v>12637</v>
      </c>
      <c r="M52" s="14">
        <v>3950</v>
      </c>
      <c r="N52" s="14">
        <v>1690</v>
      </c>
      <c r="O52" s="15">
        <v>209</v>
      </c>
      <c r="P52" s="16">
        <v>10</v>
      </c>
      <c r="Q52" s="14">
        <v>13740</v>
      </c>
      <c r="R52" s="14">
        <v>0.3</v>
      </c>
      <c r="S52" s="14">
        <v>4210</v>
      </c>
      <c r="T52" s="14">
        <v>0.3</v>
      </c>
      <c r="U52" s="14">
        <v>12610</v>
      </c>
      <c r="V52" s="14">
        <v>3.5</v>
      </c>
      <c r="W52" s="14">
        <v>3940</v>
      </c>
      <c r="X52" s="14">
        <v>1670</v>
      </c>
      <c r="Y52" s="48">
        <f t="shared" ref="Y52:Y72" si="32">X52/(W52+X52)</f>
        <v>0.29768270944741532</v>
      </c>
      <c r="Z52" s="15">
        <v>212</v>
      </c>
      <c r="AA52" s="17">
        <f t="shared" si="23"/>
        <v>-8.0138618150314058E-3</v>
      </c>
      <c r="AB52" s="17">
        <f t="shared" si="24"/>
        <v>-1.2432559230588787E-2</v>
      </c>
      <c r="AC52" s="17">
        <f t="shared" si="25"/>
        <v>-2.1365830497744719E-3</v>
      </c>
      <c r="AD52" s="17">
        <f t="shared" si="26"/>
        <v>0.99378881987577639</v>
      </c>
      <c r="AE52" s="17">
        <f t="shared" ref="AE52:AE72" si="33">IFERROR((W52-M52)/M52, "")</f>
        <v>-2.5316455696202532E-3</v>
      </c>
      <c r="AF52" s="17">
        <f t="shared" ref="AF52:AF72" si="34">IFERROR((X52-N52)/N52, "")</f>
        <v>-1.1834319526627219E-2</v>
      </c>
      <c r="AG52" s="17">
        <f t="shared" si="28"/>
        <v>-5.3191489361702126E-3</v>
      </c>
    </row>
    <row r="53" spans="1:34" x14ac:dyDescent="0.3">
      <c r="A53" s="9">
        <v>45544</v>
      </c>
      <c r="B53" s="18" t="str">
        <f t="shared" si="29"/>
        <v>C750291P1A</v>
      </c>
      <c r="C53" s="2">
        <v>450188</v>
      </c>
      <c r="D53" s="4">
        <f t="shared" si="30"/>
        <v>1299</v>
      </c>
      <c r="E53">
        <f t="shared" si="30"/>
        <v>405</v>
      </c>
      <c r="F53">
        <f t="shared" si="30"/>
        <v>1196</v>
      </c>
      <c r="G53">
        <f t="shared" si="30"/>
        <v>395</v>
      </c>
      <c r="H53">
        <f t="shared" si="30"/>
        <v>169</v>
      </c>
      <c r="I53" s="5" t="str">
        <f t="shared" si="22"/>
        <v>Water</v>
      </c>
      <c r="J53" s="14">
        <v>13851</v>
      </c>
      <c r="K53" s="14">
        <v>4263</v>
      </c>
      <c r="L53" s="14">
        <v>12637</v>
      </c>
      <c r="M53" s="14">
        <v>3950</v>
      </c>
      <c r="N53" s="14">
        <v>1690</v>
      </c>
      <c r="O53" s="15">
        <v>198</v>
      </c>
      <c r="P53" s="16">
        <v>10</v>
      </c>
      <c r="Q53" s="14">
        <v>13740</v>
      </c>
      <c r="R53" s="14">
        <v>0.3</v>
      </c>
      <c r="S53" s="14">
        <v>4220</v>
      </c>
      <c r="T53" s="14">
        <v>0.3</v>
      </c>
      <c r="U53" s="14">
        <v>12560</v>
      </c>
      <c r="V53" s="14">
        <v>3.5</v>
      </c>
      <c r="W53" s="14">
        <v>3950</v>
      </c>
      <c r="X53" s="14">
        <v>1680</v>
      </c>
      <c r="Y53" s="48">
        <f t="shared" si="32"/>
        <v>0.2984014209591474</v>
      </c>
      <c r="Z53" s="15">
        <v>203</v>
      </c>
      <c r="AA53" s="17">
        <f t="shared" si="23"/>
        <v>-8.0138618150314058E-3</v>
      </c>
      <c r="AB53" s="17">
        <f t="shared" si="24"/>
        <v>-1.0086793338024865E-2</v>
      </c>
      <c r="AC53" s="17">
        <f t="shared" si="25"/>
        <v>-6.0932183271346051E-3</v>
      </c>
      <c r="AD53" s="17">
        <f t="shared" si="26"/>
        <v>0.99248804916913269</v>
      </c>
      <c r="AE53" s="17">
        <f t="shared" si="33"/>
        <v>0</v>
      </c>
      <c r="AF53" s="17">
        <f t="shared" si="34"/>
        <v>-5.9171597633136093E-3</v>
      </c>
      <c r="AG53" s="17">
        <f t="shared" si="28"/>
        <v>-1.7730496453900709E-3</v>
      </c>
    </row>
    <row r="54" spans="1:34" x14ac:dyDescent="0.3">
      <c r="A54" s="9">
        <v>45544</v>
      </c>
      <c r="B54" s="18" t="str">
        <f t="shared" si="29"/>
        <v>C750291P1A</v>
      </c>
      <c r="C54" s="2">
        <v>450190</v>
      </c>
      <c r="D54" s="4">
        <f t="shared" si="30"/>
        <v>1299</v>
      </c>
      <c r="E54">
        <f t="shared" si="30"/>
        <v>405</v>
      </c>
      <c r="F54">
        <f t="shared" si="30"/>
        <v>1196</v>
      </c>
      <c r="G54">
        <f t="shared" si="30"/>
        <v>395</v>
      </c>
      <c r="H54">
        <f t="shared" si="30"/>
        <v>169</v>
      </c>
      <c r="I54" s="5" t="str">
        <f t="shared" si="22"/>
        <v>Water</v>
      </c>
      <c r="J54" s="14">
        <v>13851</v>
      </c>
      <c r="K54" s="14">
        <v>4263</v>
      </c>
      <c r="L54" s="14">
        <v>12637</v>
      </c>
      <c r="M54" s="14">
        <v>3950</v>
      </c>
      <c r="N54" s="14">
        <v>1690</v>
      </c>
      <c r="O54" s="15">
        <v>198</v>
      </c>
      <c r="P54" s="16">
        <v>10</v>
      </c>
      <c r="Q54" s="14">
        <v>13800</v>
      </c>
      <c r="R54" s="14">
        <v>0.3</v>
      </c>
      <c r="S54" s="14">
        <v>4270</v>
      </c>
      <c r="T54" s="14">
        <v>0.3</v>
      </c>
      <c r="U54" s="14">
        <v>12460</v>
      </c>
      <c r="V54" s="14">
        <v>3.5</v>
      </c>
      <c r="W54" s="14">
        <v>3915</v>
      </c>
      <c r="X54" s="14">
        <v>1800</v>
      </c>
      <c r="Y54" s="48">
        <f t="shared" si="32"/>
        <v>0.31496062992125984</v>
      </c>
      <c r="Z54" s="15">
        <v>203</v>
      </c>
      <c r="AA54" s="17">
        <f t="shared" si="23"/>
        <v>-3.6820446177171324E-3</v>
      </c>
      <c r="AB54" s="17">
        <f t="shared" si="24"/>
        <v>1.6420361247947454E-3</v>
      </c>
      <c r="AC54" s="17">
        <f t="shared" si="25"/>
        <v>-1.4006488881854871E-2</v>
      </c>
      <c r="AD54" s="17">
        <f t="shared" si="26"/>
        <v>0.99281324184579367</v>
      </c>
      <c r="AE54" s="17">
        <f t="shared" si="33"/>
        <v>-8.8607594936708865E-3</v>
      </c>
      <c r="AF54" s="17">
        <f t="shared" si="34"/>
        <v>6.5088757396449703E-2</v>
      </c>
      <c r="AG54" s="17">
        <f t="shared" si="28"/>
        <v>1.3297872340425532E-2</v>
      </c>
    </row>
    <row r="55" spans="1:34" x14ac:dyDescent="0.3">
      <c r="A55" s="9">
        <v>45544</v>
      </c>
      <c r="B55" s="18" t="str">
        <f t="shared" si="29"/>
        <v>C750291P1A</v>
      </c>
      <c r="C55" s="2">
        <v>450192</v>
      </c>
      <c r="D55" s="4">
        <f t="shared" si="30"/>
        <v>1299</v>
      </c>
      <c r="E55">
        <f t="shared" si="30"/>
        <v>405</v>
      </c>
      <c r="F55">
        <f t="shared" si="30"/>
        <v>1196</v>
      </c>
      <c r="G55">
        <f t="shared" si="30"/>
        <v>395</v>
      </c>
      <c r="H55">
        <f t="shared" si="30"/>
        <v>169</v>
      </c>
      <c r="I55" s="5" t="str">
        <f t="shared" si="22"/>
        <v>Water</v>
      </c>
      <c r="J55" s="14">
        <v>13851</v>
      </c>
      <c r="K55" s="14">
        <v>4263</v>
      </c>
      <c r="L55" s="14">
        <v>12637</v>
      </c>
      <c r="M55" s="14">
        <v>3950</v>
      </c>
      <c r="N55" s="14">
        <v>1690</v>
      </c>
      <c r="O55" s="15">
        <v>198</v>
      </c>
      <c r="P55" s="16">
        <v>10</v>
      </c>
      <c r="Q55" s="14">
        <v>13720</v>
      </c>
      <c r="R55" s="14">
        <v>0.3</v>
      </c>
      <c r="S55" s="14">
        <v>4220</v>
      </c>
      <c r="T55" s="14">
        <v>0.3</v>
      </c>
      <c r="U55" s="14">
        <v>12610</v>
      </c>
      <c r="V55" s="14">
        <v>3.5</v>
      </c>
      <c r="W55" s="14">
        <v>3950</v>
      </c>
      <c r="X55" s="14">
        <v>1815</v>
      </c>
      <c r="Y55" s="48">
        <f t="shared" si="32"/>
        <v>0.31483087597571552</v>
      </c>
      <c r="Z55" s="15">
        <v>202</v>
      </c>
      <c r="AA55" s="17">
        <f t="shared" si="23"/>
        <v>-9.4578008808028306E-3</v>
      </c>
      <c r="AB55" s="17">
        <f t="shared" si="24"/>
        <v>-1.0086793338024865E-2</v>
      </c>
      <c r="AC55" s="17">
        <f t="shared" si="25"/>
        <v>-2.1365830497744719E-3</v>
      </c>
      <c r="AD55" s="17">
        <f t="shared" si="26"/>
        <v>0.99346362719911552</v>
      </c>
      <c r="AE55" s="17">
        <f t="shared" si="33"/>
        <v>0</v>
      </c>
      <c r="AF55" s="17">
        <f t="shared" si="34"/>
        <v>7.3964497041420121E-2</v>
      </c>
      <c r="AG55" s="17">
        <f t="shared" si="28"/>
        <v>2.2163120567375887E-2</v>
      </c>
    </row>
    <row r="56" spans="1:34" x14ac:dyDescent="0.3">
      <c r="A56" s="9">
        <v>45544</v>
      </c>
      <c r="B56" s="18" t="str">
        <f t="shared" si="29"/>
        <v>C750291P1A</v>
      </c>
      <c r="C56" s="2">
        <v>450193</v>
      </c>
      <c r="D56" s="4">
        <f t="shared" si="30"/>
        <v>1299</v>
      </c>
      <c r="E56">
        <f t="shared" si="30"/>
        <v>405</v>
      </c>
      <c r="F56">
        <f t="shared" si="30"/>
        <v>1196</v>
      </c>
      <c r="G56">
        <f t="shared" si="30"/>
        <v>395</v>
      </c>
      <c r="H56">
        <f t="shared" si="30"/>
        <v>169</v>
      </c>
      <c r="I56" s="5" t="str">
        <f t="shared" si="22"/>
        <v>Water</v>
      </c>
      <c r="J56" s="14">
        <v>13851</v>
      </c>
      <c r="K56" s="14">
        <v>4263</v>
      </c>
      <c r="L56" s="14">
        <v>12637</v>
      </c>
      <c r="M56" s="14">
        <v>3950</v>
      </c>
      <c r="N56" s="14">
        <v>1690</v>
      </c>
      <c r="O56" s="15">
        <v>198</v>
      </c>
      <c r="P56" s="16">
        <v>10</v>
      </c>
      <c r="Q56" s="14">
        <v>13770</v>
      </c>
      <c r="R56" s="14">
        <v>0.3</v>
      </c>
      <c r="S56" s="14">
        <v>4230</v>
      </c>
      <c r="T56" s="14">
        <v>0.3</v>
      </c>
      <c r="U56" s="14">
        <v>12640</v>
      </c>
      <c r="V56" s="14">
        <v>3.5</v>
      </c>
      <c r="W56" s="14">
        <v>3960</v>
      </c>
      <c r="X56" s="14">
        <v>1660</v>
      </c>
      <c r="Y56" s="48">
        <f t="shared" si="32"/>
        <v>0.29537366548042704</v>
      </c>
      <c r="Z56" s="15">
        <v>203</v>
      </c>
      <c r="AA56" s="17">
        <f t="shared" si="23"/>
        <v>-5.8479532163742687E-3</v>
      </c>
      <c r="AB56" s="17">
        <f t="shared" si="24"/>
        <v>-7.7410274454609426E-3</v>
      </c>
      <c r="AC56" s="17">
        <f t="shared" si="25"/>
        <v>2.3739811664160799E-4</v>
      </c>
      <c r="AD56" s="17">
        <f t="shared" si="26"/>
        <v>0.99639036128906378</v>
      </c>
      <c r="AE56" s="17">
        <f t="shared" si="33"/>
        <v>2.5316455696202532E-3</v>
      </c>
      <c r="AF56" s="17">
        <f t="shared" si="34"/>
        <v>-1.7751479289940829E-2</v>
      </c>
      <c r="AG56" s="17">
        <f t="shared" si="28"/>
        <v>-3.5460992907801418E-3</v>
      </c>
    </row>
    <row r="57" spans="1:34" x14ac:dyDescent="0.3">
      <c r="A57" s="9">
        <v>45544</v>
      </c>
      <c r="B57" s="18" t="str">
        <f t="shared" si="29"/>
        <v>C750291P1A</v>
      </c>
      <c r="C57" s="2">
        <v>450197</v>
      </c>
      <c r="D57" s="4">
        <f t="shared" si="30"/>
        <v>1299</v>
      </c>
      <c r="E57">
        <f t="shared" si="30"/>
        <v>405</v>
      </c>
      <c r="F57">
        <f t="shared" si="30"/>
        <v>1196</v>
      </c>
      <c r="G57">
        <f t="shared" si="30"/>
        <v>395</v>
      </c>
      <c r="H57">
        <f t="shared" si="30"/>
        <v>169</v>
      </c>
      <c r="I57" s="5" t="str">
        <f t="shared" si="22"/>
        <v>Water</v>
      </c>
      <c r="J57" s="14">
        <v>13851</v>
      </c>
      <c r="K57" s="14">
        <v>4263</v>
      </c>
      <c r="L57" s="14">
        <v>12637</v>
      </c>
      <c r="M57" s="14">
        <v>3950</v>
      </c>
      <c r="N57" s="14">
        <v>1690</v>
      </c>
      <c r="O57" s="15">
        <v>198</v>
      </c>
      <c r="P57" s="16">
        <v>10</v>
      </c>
      <c r="Q57" s="14">
        <v>13830</v>
      </c>
      <c r="R57" s="14">
        <v>0.3</v>
      </c>
      <c r="S57" s="14">
        <v>4250</v>
      </c>
      <c r="T57" s="14">
        <v>0.3</v>
      </c>
      <c r="U57" s="14">
        <v>12610</v>
      </c>
      <c r="V57" s="14">
        <v>3.5</v>
      </c>
      <c r="W57" s="14">
        <v>3920</v>
      </c>
      <c r="X57" s="14">
        <v>1735</v>
      </c>
      <c r="Y57" s="48">
        <f t="shared" si="32"/>
        <v>0.30680813439434129</v>
      </c>
      <c r="Z57" s="15">
        <v>203</v>
      </c>
      <c r="AA57" s="17">
        <f t="shared" si="23"/>
        <v>-1.5161360190599957E-3</v>
      </c>
      <c r="AB57" s="17">
        <f t="shared" si="24"/>
        <v>-3.0494956603330987E-3</v>
      </c>
      <c r="AC57" s="17">
        <f t="shared" si="25"/>
        <v>-2.1365830497744719E-3</v>
      </c>
      <c r="AD57" s="17">
        <f t="shared" si="26"/>
        <v>0.99801632467236834</v>
      </c>
      <c r="AE57" s="17">
        <f t="shared" si="33"/>
        <v>-7.5949367088607592E-3</v>
      </c>
      <c r="AF57" s="17">
        <f t="shared" si="34"/>
        <v>2.6627218934911243E-2</v>
      </c>
      <c r="AG57" s="17">
        <f t="shared" si="28"/>
        <v>2.6595744680851063E-3</v>
      </c>
    </row>
    <row r="58" spans="1:34" x14ac:dyDescent="0.3">
      <c r="A58" s="9">
        <v>45544</v>
      </c>
      <c r="B58" s="18" t="str">
        <f t="shared" si="29"/>
        <v>C750291P1A</v>
      </c>
      <c r="C58" s="2">
        <v>450200</v>
      </c>
      <c r="D58" s="4">
        <f t="shared" si="30"/>
        <v>1299</v>
      </c>
      <c r="E58">
        <f t="shared" si="30"/>
        <v>405</v>
      </c>
      <c r="F58">
        <f t="shared" si="30"/>
        <v>1196</v>
      </c>
      <c r="G58">
        <f t="shared" si="30"/>
        <v>395</v>
      </c>
      <c r="H58">
        <f t="shared" si="30"/>
        <v>169</v>
      </c>
      <c r="I58" s="5" t="str">
        <f t="shared" si="22"/>
        <v>Water</v>
      </c>
      <c r="J58" s="14">
        <v>13851</v>
      </c>
      <c r="K58" s="14">
        <v>4263</v>
      </c>
      <c r="L58" s="14">
        <v>12637</v>
      </c>
      <c r="M58" s="14">
        <v>3950</v>
      </c>
      <c r="N58" s="14">
        <v>1690</v>
      </c>
      <c r="O58" s="15">
        <v>198</v>
      </c>
      <c r="P58" s="16">
        <v>10</v>
      </c>
      <c r="Q58" s="14">
        <v>13720</v>
      </c>
      <c r="R58" s="14">
        <v>0.3</v>
      </c>
      <c r="S58" s="14">
        <v>4240</v>
      </c>
      <c r="T58" s="14">
        <v>0.3</v>
      </c>
      <c r="U58" s="14">
        <v>12570</v>
      </c>
      <c r="V58" s="14">
        <v>3.5</v>
      </c>
      <c r="W58" s="14">
        <v>3935</v>
      </c>
      <c r="X58" s="14">
        <v>1775</v>
      </c>
      <c r="Y58" s="48">
        <f t="shared" si="32"/>
        <v>0.31085814360770581</v>
      </c>
      <c r="Z58" s="15">
        <v>203</v>
      </c>
      <c r="AA58" s="17">
        <f t="shared" si="23"/>
        <v>-9.4578008808028306E-3</v>
      </c>
      <c r="AB58" s="17">
        <f t="shared" si="24"/>
        <v>-5.3952615528970209E-3</v>
      </c>
      <c r="AC58" s="17">
        <f t="shared" si="25"/>
        <v>-5.3018912716625783E-3</v>
      </c>
      <c r="AD58" s="17">
        <f t="shared" si="26"/>
        <v>0.99281324184579367</v>
      </c>
      <c r="AE58" s="17">
        <f t="shared" si="33"/>
        <v>-3.7974683544303796E-3</v>
      </c>
      <c r="AF58" s="17">
        <f t="shared" si="34"/>
        <v>5.0295857988165681E-2</v>
      </c>
      <c r="AG58" s="17">
        <f t="shared" si="28"/>
        <v>1.2411347517730497E-2</v>
      </c>
    </row>
    <row r="59" spans="1:34" x14ac:dyDescent="0.3">
      <c r="A59" s="9">
        <v>45544</v>
      </c>
      <c r="B59" s="18" t="str">
        <f t="shared" si="29"/>
        <v>C750291P1A</v>
      </c>
      <c r="C59" s="2">
        <v>450202</v>
      </c>
      <c r="D59" s="4">
        <f t="shared" si="30"/>
        <v>1299</v>
      </c>
      <c r="E59">
        <f t="shared" si="30"/>
        <v>405</v>
      </c>
      <c r="F59">
        <f t="shared" si="30"/>
        <v>1196</v>
      </c>
      <c r="G59">
        <f t="shared" si="30"/>
        <v>395</v>
      </c>
      <c r="H59">
        <f t="shared" si="30"/>
        <v>169</v>
      </c>
      <c r="I59" s="5" t="str">
        <f t="shared" si="22"/>
        <v>Water</v>
      </c>
      <c r="J59" s="14">
        <v>13851</v>
      </c>
      <c r="K59" s="14">
        <v>4263</v>
      </c>
      <c r="L59" s="14">
        <v>12637</v>
      </c>
      <c r="M59" s="14">
        <v>3950</v>
      </c>
      <c r="N59" s="14">
        <v>1690</v>
      </c>
      <c r="O59" s="15">
        <v>198</v>
      </c>
      <c r="P59" s="16">
        <v>10</v>
      </c>
      <c r="Q59" s="14">
        <v>13790</v>
      </c>
      <c r="R59" s="14">
        <v>0.3</v>
      </c>
      <c r="S59" s="14">
        <v>4210</v>
      </c>
      <c r="T59" s="14">
        <v>0.3</v>
      </c>
      <c r="U59" s="14">
        <v>12630</v>
      </c>
      <c r="V59" s="14">
        <v>3.5</v>
      </c>
      <c r="W59" s="14">
        <v>3970</v>
      </c>
      <c r="X59" s="14">
        <v>1755</v>
      </c>
      <c r="Y59" s="48">
        <f t="shared" si="32"/>
        <v>0.30655021834061136</v>
      </c>
      <c r="Z59" s="15">
        <v>203</v>
      </c>
      <c r="AA59" s="17">
        <f t="shared" si="23"/>
        <v>-4.4040141506028448E-3</v>
      </c>
      <c r="AB59" s="17">
        <f t="shared" si="24"/>
        <v>-1.2432559230588787E-2</v>
      </c>
      <c r="AC59" s="17">
        <f t="shared" si="25"/>
        <v>-5.5392893883041865E-4</v>
      </c>
      <c r="AD59" s="17">
        <f t="shared" si="26"/>
        <v>0.9960651686124028</v>
      </c>
      <c r="AE59" s="17">
        <f t="shared" si="33"/>
        <v>5.0632911392405064E-3</v>
      </c>
      <c r="AF59" s="17">
        <f t="shared" si="34"/>
        <v>3.8461538461538464E-2</v>
      </c>
      <c r="AG59" s="17">
        <f t="shared" si="28"/>
        <v>1.5070921985815602E-2</v>
      </c>
    </row>
    <row r="60" spans="1:34" x14ac:dyDescent="0.3">
      <c r="A60" s="9">
        <v>45544</v>
      </c>
      <c r="B60" s="18" t="str">
        <f t="shared" si="29"/>
        <v>C750291P1A</v>
      </c>
      <c r="C60" s="2">
        <v>450204</v>
      </c>
      <c r="D60" s="4">
        <f t="shared" si="30"/>
        <v>1299</v>
      </c>
      <c r="E60">
        <f t="shared" si="30"/>
        <v>405</v>
      </c>
      <c r="F60">
        <f t="shared" si="30"/>
        <v>1196</v>
      </c>
      <c r="G60">
        <f t="shared" si="30"/>
        <v>395</v>
      </c>
      <c r="H60">
        <f t="shared" si="30"/>
        <v>169</v>
      </c>
      <c r="I60" s="5" t="str">
        <f t="shared" si="22"/>
        <v>Water</v>
      </c>
      <c r="J60" s="14">
        <v>13851</v>
      </c>
      <c r="K60" s="14">
        <v>4263</v>
      </c>
      <c r="L60" s="14">
        <v>12637</v>
      </c>
      <c r="M60" s="14">
        <v>3950</v>
      </c>
      <c r="N60" s="14">
        <v>1690</v>
      </c>
      <c r="O60" s="15">
        <v>198</v>
      </c>
      <c r="P60" s="16">
        <v>10</v>
      </c>
      <c r="Q60" s="14">
        <v>13740</v>
      </c>
      <c r="R60" s="14">
        <v>0.3</v>
      </c>
      <c r="S60" s="14">
        <v>4240</v>
      </c>
      <c r="T60" s="14">
        <v>0.3</v>
      </c>
      <c r="U60" s="14">
        <v>12630</v>
      </c>
      <c r="V60" s="14">
        <v>3.5</v>
      </c>
      <c r="W60" s="14">
        <v>3950</v>
      </c>
      <c r="X60" s="14">
        <v>1775</v>
      </c>
      <c r="Y60" s="48">
        <f t="shared" si="32"/>
        <v>0.31004366812227074</v>
      </c>
      <c r="Z60" s="15">
        <v>203</v>
      </c>
      <c r="AA60" s="17">
        <f t="shared" si="23"/>
        <v>-8.0138618150314058E-3</v>
      </c>
      <c r="AB60" s="17">
        <f t="shared" si="24"/>
        <v>-5.3952615528970209E-3</v>
      </c>
      <c r="AC60" s="17">
        <f t="shared" si="25"/>
        <v>-5.5392893883041865E-4</v>
      </c>
      <c r="AD60" s="17">
        <f t="shared" si="26"/>
        <v>0.99541478325908106</v>
      </c>
      <c r="AE60" s="17">
        <f t="shared" si="33"/>
        <v>0</v>
      </c>
      <c r="AF60" s="17">
        <f t="shared" si="34"/>
        <v>5.0295857988165681E-2</v>
      </c>
      <c r="AG60" s="17">
        <f t="shared" si="28"/>
        <v>1.5070921985815602E-2</v>
      </c>
    </row>
    <row r="61" spans="1:34" x14ac:dyDescent="0.3">
      <c r="A61" s="9">
        <v>45544</v>
      </c>
      <c r="B61" s="18" t="str">
        <f t="shared" si="29"/>
        <v>C750291P1A</v>
      </c>
      <c r="C61" s="2">
        <v>450206</v>
      </c>
      <c r="D61" s="4">
        <f t="shared" ref="D61:H72" si="35">IF(D60&lt;&gt;"",D60,"")</f>
        <v>1299</v>
      </c>
      <c r="E61">
        <f t="shared" si="35"/>
        <v>405</v>
      </c>
      <c r="F61">
        <f t="shared" si="35"/>
        <v>1196</v>
      </c>
      <c r="G61">
        <f t="shared" si="35"/>
        <v>395</v>
      </c>
      <c r="H61">
        <f t="shared" si="35"/>
        <v>169</v>
      </c>
      <c r="I61" s="5" t="str">
        <f t="shared" si="22"/>
        <v>Water</v>
      </c>
      <c r="J61" s="14">
        <v>13851</v>
      </c>
      <c r="K61" s="14">
        <v>4263</v>
      </c>
      <c r="L61" s="14">
        <v>12637</v>
      </c>
      <c r="M61" s="14">
        <v>3950</v>
      </c>
      <c r="N61" s="14">
        <v>1690</v>
      </c>
      <c r="O61" s="15">
        <v>198</v>
      </c>
      <c r="P61" s="16">
        <v>10</v>
      </c>
      <c r="Q61" s="14">
        <v>13750</v>
      </c>
      <c r="R61" s="14">
        <v>0.3</v>
      </c>
      <c r="S61" s="14">
        <v>4240</v>
      </c>
      <c r="T61" s="14">
        <v>0.3</v>
      </c>
      <c r="U61" s="14">
        <v>12560</v>
      </c>
      <c r="V61" s="14">
        <v>3.5</v>
      </c>
      <c r="W61" s="14">
        <v>3965</v>
      </c>
      <c r="X61" s="14">
        <v>1770</v>
      </c>
      <c r="Y61" s="48">
        <f t="shared" si="32"/>
        <v>0.30863121185701831</v>
      </c>
      <c r="Z61" s="15">
        <v>203</v>
      </c>
      <c r="AA61" s="17">
        <f t="shared" si="23"/>
        <v>-7.2918922821456934E-3</v>
      </c>
      <c r="AB61" s="17">
        <f t="shared" si="24"/>
        <v>-5.3952615528970209E-3</v>
      </c>
      <c r="AC61" s="17">
        <f t="shared" si="25"/>
        <v>-6.0932183271346051E-3</v>
      </c>
      <c r="AD61" s="17">
        <f t="shared" si="26"/>
        <v>0.99346362719911552</v>
      </c>
      <c r="AE61" s="17">
        <f t="shared" si="33"/>
        <v>3.7974683544303796E-3</v>
      </c>
      <c r="AF61" s="17">
        <f t="shared" si="34"/>
        <v>4.7337278106508875E-2</v>
      </c>
      <c r="AG61" s="17">
        <f t="shared" si="28"/>
        <v>1.6843971631205674E-2</v>
      </c>
    </row>
    <row r="62" spans="1:34" x14ac:dyDescent="0.3">
      <c r="A62" s="9">
        <v>45544</v>
      </c>
      <c r="B62" s="18" t="str">
        <f t="shared" si="29"/>
        <v>C750291P1A</v>
      </c>
      <c r="C62" s="22">
        <v>450208</v>
      </c>
      <c r="D62" s="4">
        <f t="shared" si="35"/>
        <v>1299</v>
      </c>
      <c r="E62">
        <f t="shared" si="35"/>
        <v>405</v>
      </c>
      <c r="F62">
        <f t="shared" si="35"/>
        <v>1196</v>
      </c>
      <c r="G62">
        <f t="shared" si="35"/>
        <v>395</v>
      </c>
      <c r="H62">
        <f t="shared" si="35"/>
        <v>169</v>
      </c>
      <c r="I62" s="5" t="str">
        <f t="shared" si="22"/>
        <v>Water</v>
      </c>
      <c r="J62" s="14">
        <v>13851</v>
      </c>
      <c r="K62" s="14">
        <v>4263</v>
      </c>
      <c r="L62" s="14">
        <v>12637</v>
      </c>
      <c r="M62" s="14">
        <v>3950</v>
      </c>
      <c r="N62" s="14">
        <v>1690</v>
      </c>
      <c r="O62" s="15">
        <v>193</v>
      </c>
      <c r="P62" s="16">
        <v>10</v>
      </c>
      <c r="Q62" s="14">
        <v>13790</v>
      </c>
      <c r="R62" s="14">
        <v>0.3</v>
      </c>
      <c r="S62" s="14">
        <v>4230</v>
      </c>
      <c r="T62" s="14">
        <v>0.3</v>
      </c>
      <c r="U62" s="14">
        <v>12600</v>
      </c>
      <c r="V62" s="14">
        <v>3.5</v>
      </c>
      <c r="W62" s="14">
        <v>3970</v>
      </c>
      <c r="X62" s="14">
        <v>1750</v>
      </c>
      <c r="Y62" s="48">
        <f t="shared" si="32"/>
        <v>0.30594405594405594</v>
      </c>
      <c r="Z62" s="15">
        <v>195</v>
      </c>
      <c r="AA62" s="17">
        <f t="shared" si="23"/>
        <v>-4.4040141506028448E-3</v>
      </c>
      <c r="AB62" s="17">
        <f t="shared" si="24"/>
        <v>-7.7410274454609426E-3</v>
      </c>
      <c r="AC62" s="17">
        <f t="shared" si="25"/>
        <v>-2.9279101052464983E-3</v>
      </c>
      <c r="AD62" s="17">
        <f t="shared" si="26"/>
        <v>0.99573997593574193</v>
      </c>
      <c r="AE62" s="17">
        <f t="shared" si="33"/>
        <v>5.0632911392405064E-3</v>
      </c>
      <c r="AF62" s="17">
        <f t="shared" si="34"/>
        <v>3.5502958579881658E-2</v>
      </c>
      <c r="AG62" s="17">
        <f t="shared" si="28"/>
        <v>1.4184397163120567E-2</v>
      </c>
    </row>
    <row r="63" spans="1:34" x14ac:dyDescent="0.3">
      <c r="A63" s="9">
        <v>45544</v>
      </c>
      <c r="B63" s="18" t="str">
        <f t="shared" si="29"/>
        <v>C750291P1A</v>
      </c>
      <c r="C63" s="22">
        <v>450212</v>
      </c>
      <c r="D63" s="4">
        <f t="shared" si="35"/>
        <v>1299</v>
      </c>
      <c r="E63">
        <f t="shared" si="35"/>
        <v>405</v>
      </c>
      <c r="F63">
        <f t="shared" si="35"/>
        <v>1196</v>
      </c>
      <c r="G63">
        <f t="shared" si="35"/>
        <v>395</v>
      </c>
      <c r="H63">
        <f t="shared" si="35"/>
        <v>169</v>
      </c>
      <c r="I63" s="5" t="str">
        <f t="shared" si="22"/>
        <v>Water</v>
      </c>
      <c r="J63" s="14">
        <v>13851</v>
      </c>
      <c r="K63" s="14">
        <v>4263</v>
      </c>
      <c r="L63" s="14">
        <v>12637</v>
      </c>
      <c r="M63" s="14">
        <v>3950</v>
      </c>
      <c r="N63" s="14">
        <v>1690</v>
      </c>
      <c r="O63" s="15">
        <v>198</v>
      </c>
      <c r="P63" s="16">
        <v>10</v>
      </c>
      <c r="Q63" s="14">
        <v>13800</v>
      </c>
      <c r="R63" s="14">
        <v>0.3</v>
      </c>
      <c r="S63" s="14">
        <v>4220</v>
      </c>
      <c r="T63" s="14">
        <v>0.3</v>
      </c>
      <c r="U63" s="14">
        <v>12630</v>
      </c>
      <c r="V63" s="14">
        <v>3.5</v>
      </c>
      <c r="W63" s="14">
        <v>3925</v>
      </c>
      <c r="X63" s="14">
        <v>1755</v>
      </c>
      <c r="Y63" s="48">
        <f t="shared" si="32"/>
        <v>0.30897887323943662</v>
      </c>
      <c r="Z63" s="15">
        <v>201</v>
      </c>
      <c r="AA63" s="17">
        <f t="shared" si="23"/>
        <v>-3.6820446177171324E-3</v>
      </c>
      <c r="AB63" s="17">
        <f t="shared" si="24"/>
        <v>-1.0086793338024865E-2</v>
      </c>
      <c r="AC63" s="17">
        <f t="shared" si="25"/>
        <v>-5.5392893883041865E-4</v>
      </c>
      <c r="AD63" s="17">
        <f t="shared" si="26"/>
        <v>0.99671555396572464</v>
      </c>
      <c r="AE63" s="17">
        <f t="shared" si="33"/>
        <v>-6.3291139240506328E-3</v>
      </c>
      <c r="AF63" s="17">
        <f t="shared" si="34"/>
        <v>3.8461538461538464E-2</v>
      </c>
      <c r="AG63" s="17">
        <f t="shared" si="28"/>
        <v>7.0921985815602835E-3</v>
      </c>
    </row>
    <row r="64" spans="1:34" x14ac:dyDescent="0.3">
      <c r="A64" s="9">
        <v>45544</v>
      </c>
      <c r="B64" s="18" t="str">
        <f t="shared" si="29"/>
        <v>C750291P1A</v>
      </c>
      <c r="C64" s="22">
        <v>450217</v>
      </c>
      <c r="D64" s="4">
        <f t="shared" si="35"/>
        <v>1299</v>
      </c>
      <c r="E64">
        <f t="shared" si="35"/>
        <v>405</v>
      </c>
      <c r="F64">
        <f t="shared" si="35"/>
        <v>1196</v>
      </c>
      <c r="G64">
        <f t="shared" si="35"/>
        <v>395</v>
      </c>
      <c r="H64">
        <f t="shared" si="35"/>
        <v>169</v>
      </c>
      <c r="I64" s="5" t="str">
        <f t="shared" si="22"/>
        <v>Water</v>
      </c>
      <c r="J64" s="14">
        <v>13851</v>
      </c>
      <c r="K64" s="14">
        <v>4263</v>
      </c>
      <c r="L64" s="14">
        <v>12637</v>
      </c>
      <c r="M64" s="14">
        <v>3950</v>
      </c>
      <c r="N64" s="14">
        <v>1690</v>
      </c>
      <c r="O64" s="15">
        <v>193</v>
      </c>
      <c r="P64" s="16">
        <v>10</v>
      </c>
      <c r="Q64" s="14">
        <v>13800</v>
      </c>
      <c r="R64" s="14">
        <v>0.3</v>
      </c>
      <c r="S64" s="14">
        <v>4250</v>
      </c>
      <c r="T64" s="14">
        <v>0.3</v>
      </c>
      <c r="U64" s="14">
        <v>12600</v>
      </c>
      <c r="V64" s="14">
        <v>3.5</v>
      </c>
      <c r="W64" s="14">
        <v>3935</v>
      </c>
      <c r="X64" s="14">
        <v>1650</v>
      </c>
      <c r="Y64" s="48">
        <f t="shared" si="32"/>
        <v>0.29543419874664278</v>
      </c>
      <c r="Z64" s="15">
        <v>194</v>
      </c>
      <c r="AA64" s="17">
        <f t="shared" si="23"/>
        <v>-3.6820446177171324E-3</v>
      </c>
      <c r="AB64" s="17">
        <f t="shared" si="24"/>
        <v>-3.0494956603330987E-3</v>
      </c>
      <c r="AC64" s="17">
        <f t="shared" si="25"/>
        <v>-2.9279101052464983E-3</v>
      </c>
      <c r="AD64" s="17">
        <f t="shared" si="26"/>
        <v>0.99671555396572464</v>
      </c>
      <c r="AE64" s="17">
        <f t="shared" si="33"/>
        <v>-3.7974683544303796E-3</v>
      </c>
      <c r="AF64" s="17">
        <f t="shared" si="34"/>
        <v>-2.3668639053254437E-2</v>
      </c>
      <c r="AG64" s="17">
        <f t="shared" si="28"/>
        <v>-9.7517730496453903E-3</v>
      </c>
    </row>
    <row r="65" spans="1:33" x14ac:dyDescent="0.3">
      <c r="A65" s="9">
        <v>45544</v>
      </c>
      <c r="B65" s="18" t="str">
        <f t="shared" si="29"/>
        <v>C750291P1A</v>
      </c>
      <c r="C65" s="22">
        <v>450220</v>
      </c>
      <c r="D65" s="4">
        <f t="shared" si="35"/>
        <v>1299</v>
      </c>
      <c r="E65">
        <f t="shared" si="35"/>
        <v>405</v>
      </c>
      <c r="F65">
        <f t="shared" si="35"/>
        <v>1196</v>
      </c>
      <c r="G65">
        <f t="shared" si="35"/>
        <v>395</v>
      </c>
      <c r="H65">
        <f t="shared" si="35"/>
        <v>169</v>
      </c>
      <c r="I65" s="5" t="str">
        <f t="shared" si="22"/>
        <v>Water</v>
      </c>
      <c r="J65" s="14">
        <v>13851</v>
      </c>
      <c r="K65" s="14">
        <v>4263</v>
      </c>
      <c r="L65" s="14">
        <v>12637</v>
      </c>
      <c r="M65" s="14">
        <v>3950</v>
      </c>
      <c r="N65" s="14">
        <v>1690</v>
      </c>
      <c r="O65" s="15">
        <v>198</v>
      </c>
      <c r="P65" s="16">
        <v>10</v>
      </c>
      <c r="Q65" s="14">
        <v>13750</v>
      </c>
      <c r="R65" s="14">
        <v>0.3</v>
      </c>
      <c r="S65" s="14">
        <v>4240</v>
      </c>
      <c r="T65" s="14">
        <v>0.3</v>
      </c>
      <c r="U65" s="14">
        <v>12530</v>
      </c>
      <c r="V65" s="14">
        <v>3.5</v>
      </c>
      <c r="W65" s="14">
        <v>3945</v>
      </c>
      <c r="X65" s="14">
        <v>1795</v>
      </c>
      <c r="Y65" s="48">
        <f t="shared" si="32"/>
        <v>0.31271777003484319</v>
      </c>
      <c r="Z65" s="15">
        <v>200</v>
      </c>
      <c r="AA65" s="17">
        <f t="shared" si="23"/>
        <v>-7.2918922821456934E-3</v>
      </c>
      <c r="AB65" s="17">
        <f t="shared" si="24"/>
        <v>-5.3952615528970209E-3</v>
      </c>
      <c r="AC65" s="17">
        <f t="shared" si="25"/>
        <v>-8.4671994935506846E-3</v>
      </c>
      <c r="AD65" s="17">
        <f t="shared" si="26"/>
        <v>0.99248804916913269</v>
      </c>
      <c r="AE65" s="17">
        <f t="shared" si="33"/>
        <v>-1.2658227848101266E-3</v>
      </c>
      <c r="AF65" s="17">
        <f t="shared" si="34"/>
        <v>6.2130177514792898E-2</v>
      </c>
      <c r="AG65" s="17">
        <f t="shared" si="28"/>
        <v>1.7730496453900711E-2</v>
      </c>
    </row>
    <row r="66" spans="1:33" x14ac:dyDescent="0.3">
      <c r="A66" s="9">
        <v>45544</v>
      </c>
      <c r="B66" s="18" t="str">
        <f t="shared" si="29"/>
        <v>C750291P1A</v>
      </c>
      <c r="C66" s="22">
        <v>450223</v>
      </c>
      <c r="D66" s="4">
        <f t="shared" si="35"/>
        <v>1299</v>
      </c>
      <c r="E66">
        <f t="shared" si="35"/>
        <v>405</v>
      </c>
      <c r="F66">
        <f t="shared" si="35"/>
        <v>1196</v>
      </c>
      <c r="G66">
        <f t="shared" si="35"/>
        <v>395</v>
      </c>
      <c r="H66">
        <f t="shared" si="35"/>
        <v>169</v>
      </c>
      <c r="I66" s="5" t="str">
        <f t="shared" si="22"/>
        <v>Water</v>
      </c>
      <c r="J66" s="14">
        <v>13851</v>
      </c>
      <c r="K66" s="14">
        <v>4263</v>
      </c>
      <c r="L66" s="14">
        <v>12637</v>
      </c>
      <c r="M66" s="14">
        <v>3950</v>
      </c>
      <c r="N66" s="14">
        <v>1690</v>
      </c>
      <c r="O66" s="15">
        <v>198</v>
      </c>
      <c r="P66" s="16">
        <v>10</v>
      </c>
      <c r="Q66" s="14">
        <v>13730</v>
      </c>
      <c r="R66" s="14">
        <v>0.3</v>
      </c>
      <c r="S66" s="14">
        <v>4240</v>
      </c>
      <c r="T66" s="14">
        <v>0.3</v>
      </c>
      <c r="U66" s="14">
        <v>12590</v>
      </c>
      <c r="V66" s="14">
        <v>3.5</v>
      </c>
      <c r="W66" s="14">
        <v>3915</v>
      </c>
      <c r="X66" s="14">
        <v>1765</v>
      </c>
      <c r="Y66" s="48">
        <f t="shared" si="32"/>
        <v>0.31073943661971831</v>
      </c>
      <c r="Z66" s="15">
        <v>201</v>
      </c>
      <c r="AA66" s="17">
        <f t="shared" si="23"/>
        <v>-8.7358313479171182E-3</v>
      </c>
      <c r="AB66" s="17">
        <f t="shared" si="24"/>
        <v>-5.3952615528970209E-3</v>
      </c>
      <c r="AC66" s="17">
        <f t="shared" si="25"/>
        <v>-3.7192371607185251E-3</v>
      </c>
      <c r="AD66" s="17">
        <f t="shared" si="26"/>
        <v>0.99378881987577639</v>
      </c>
      <c r="AE66" s="17">
        <f t="shared" si="33"/>
        <v>-8.8607594936708865E-3</v>
      </c>
      <c r="AF66" s="17">
        <f t="shared" si="34"/>
        <v>4.4378698224852069E-2</v>
      </c>
      <c r="AG66" s="17">
        <f t="shared" si="28"/>
        <v>7.0921985815602835E-3</v>
      </c>
    </row>
    <row r="67" spans="1:33" x14ac:dyDescent="0.3">
      <c r="A67" s="9">
        <v>45544</v>
      </c>
      <c r="B67" s="18" t="str">
        <f t="shared" si="29"/>
        <v>C750291P1A</v>
      </c>
      <c r="C67" s="22">
        <v>450225</v>
      </c>
      <c r="D67" s="4">
        <f t="shared" si="35"/>
        <v>1299</v>
      </c>
      <c r="E67">
        <f t="shared" si="35"/>
        <v>405</v>
      </c>
      <c r="F67">
        <f t="shared" si="35"/>
        <v>1196</v>
      </c>
      <c r="G67">
        <f t="shared" si="35"/>
        <v>395</v>
      </c>
      <c r="H67">
        <f t="shared" si="35"/>
        <v>169</v>
      </c>
      <c r="I67" s="5" t="str">
        <f t="shared" si="22"/>
        <v>Water</v>
      </c>
      <c r="J67" s="14">
        <v>13851</v>
      </c>
      <c r="K67" s="14">
        <v>4263</v>
      </c>
      <c r="L67" s="14">
        <v>12637</v>
      </c>
      <c r="M67" s="14">
        <v>3950</v>
      </c>
      <c r="N67" s="14">
        <v>1690</v>
      </c>
      <c r="O67" s="15">
        <v>198</v>
      </c>
      <c r="P67" s="16">
        <v>10</v>
      </c>
      <c r="Q67" s="14">
        <v>13820</v>
      </c>
      <c r="R67" s="14">
        <v>0.3</v>
      </c>
      <c r="S67" s="14">
        <v>4220</v>
      </c>
      <c r="T67" s="14">
        <v>0.3</v>
      </c>
      <c r="U67" s="14">
        <v>12590</v>
      </c>
      <c r="V67" s="14">
        <v>3.5</v>
      </c>
      <c r="W67" s="14">
        <v>3915</v>
      </c>
      <c r="X67" s="14">
        <v>1795</v>
      </c>
      <c r="Y67" s="48">
        <f t="shared" si="32"/>
        <v>0.31436077057793343</v>
      </c>
      <c r="Z67" s="15">
        <v>201</v>
      </c>
      <c r="AA67" s="17">
        <f t="shared" si="23"/>
        <v>-2.2381055519457081E-3</v>
      </c>
      <c r="AB67" s="17">
        <f t="shared" si="24"/>
        <v>-1.0086793338024865E-2</v>
      </c>
      <c r="AC67" s="17">
        <f t="shared" si="25"/>
        <v>-3.7192371607185251E-3</v>
      </c>
      <c r="AD67" s="17">
        <f t="shared" si="26"/>
        <v>0.9960651686124028</v>
      </c>
      <c r="AE67" s="17">
        <f t="shared" si="33"/>
        <v>-8.8607594936708865E-3</v>
      </c>
      <c r="AF67" s="17">
        <f t="shared" si="34"/>
        <v>6.2130177514792898E-2</v>
      </c>
      <c r="AG67" s="17">
        <f t="shared" si="28"/>
        <v>1.2411347517730497E-2</v>
      </c>
    </row>
    <row r="68" spans="1:33" x14ac:dyDescent="0.3">
      <c r="A68" s="9">
        <v>45544</v>
      </c>
      <c r="B68" s="18" t="str">
        <f t="shared" si="29"/>
        <v>C750291P1A</v>
      </c>
      <c r="C68" s="22">
        <v>450228</v>
      </c>
      <c r="D68" s="4">
        <f t="shared" si="35"/>
        <v>1299</v>
      </c>
      <c r="E68">
        <f t="shared" si="35"/>
        <v>405</v>
      </c>
      <c r="F68">
        <f t="shared" si="35"/>
        <v>1196</v>
      </c>
      <c r="G68">
        <f t="shared" si="35"/>
        <v>395</v>
      </c>
      <c r="H68">
        <f t="shared" si="35"/>
        <v>169</v>
      </c>
      <c r="I68" s="5" t="str">
        <f t="shared" si="22"/>
        <v>Water</v>
      </c>
      <c r="J68" s="14">
        <v>13851</v>
      </c>
      <c r="K68" s="14">
        <v>4263</v>
      </c>
      <c r="L68" s="14">
        <v>12637</v>
      </c>
      <c r="M68" s="14">
        <v>3950</v>
      </c>
      <c r="N68" s="14">
        <v>1690</v>
      </c>
      <c r="O68" s="15">
        <v>198</v>
      </c>
      <c r="P68" s="16">
        <v>10</v>
      </c>
      <c r="Q68" s="14">
        <v>13750</v>
      </c>
      <c r="R68" s="14">
        <v>0.3</v>
      </c>
      <c r="S68" s="14">
        <v>4250</v>
      </c>
      <c r="T68" s="14">
        <v>0.3</v>
      </c>
      <c r="U68" s="14">
        <v>12620</v>
      </c>
      <c r="V68" s="14">
        <v>3.5</v>
      </c>
      <c r="W68" s="14">
        <v>3935</v>
      </c>
      <c r="X68" s="14">
        <v>1790</v>
      </c>
      <c r="Y68" s="48">
        <f t="shared" si="32"/>
        <v>0.31266375545851527</v>
      </c>
      <c r="Z68" s="15">
        <v>201</v>
      </c>
      <c r="AA68" s="17">
        <f t="shared" si="23"/>
        <v>-7.2918922821456934E-3</v>
      </c>
      <c r="AB68" s="17">
        <f t="shared" si="24"/>
        <v>-3.0494956603330987E-3</v>
      </c>
      <c r="AC68" s="17">
        <f t="shared" si="25"/>
        <v>-1.3452559943024451E-3</v>
      </c>
      <c r="AD68" s="17">
        <f t="shared" si="26"/>
        <v>0.99573997593574193</v>
      </c>
      <c r="AE68" s="17">
        <f t="shared" si="33"/>
        <v>-3.7974683544303796E-3</v>
      </c>
      <c r="AF68" s="17">
        <f t="shared" si="34"/>
        <v>5.9171597633136092E-2</v>
      </c>
      <c r="AG68" s="17">
        <f t="shared" si="28"/>
        <v>1.5070921985815602E-2</v>
      </c>
    </row>
    <row r="69" spans="1:33" x14ac:dyDescent="0.3">
      <c r="A69" s="9">
        <v>45544</v>
      </c>
      <c r="B69" s="18" t="str">
        <f t="shared" si="29"/>
        <v>C750291P1A</v>
      </c>
      <c r="C69" s="22">
        <v>450230</v>
      </c>
      <c r="D69" s="4">
        <f t="shared" si="35"/>
        <v>1299</v>
      </c>
      <c r="E69">
        <f t="shared" si="35"/>
        <v>405</v>
      </c>
      <c r="F69">
        <f t="shared" si="35"/>
        <v>1196</v>
      </c>
      <c r="G69">
        <f t="shared" si="35"/>
        <v>395</v>
      </c>
      <c r="H69">
        <f t="shared" si="35"/>
        <v>169</v>
      </c>
      <c r="I69" s="5" t="str">
        <f t="shared" si="22"/>
        <v>Water</v>
      </c>
      <c r="J69" s="14">
        <v>13851</v>
      </c>
      <c r="K69" s="14">
        <v>4263</v>
      </c>
      <c r="L69" s="14">
        <v>12637</v>
      </c>
      <c r="M69" s="14">
        <v>3950</v>
      </c>
      <c r="N69" s="14">
        <v>1690</v>
      </c>
      <c r="O69" s="15">
        <v>198</v>
      </c>
      <c r="P69" s="16">
        <v>10</v>
      </c>
      <c r="Q69" s="14">
        <v>13760</v>
      </c>
      <c r="R69" s="14">
        <v>0.3</v>
      </c>
      <c r="S69" s="14">
        <v>4200</v>
      </c>
      <c r="T69" s="14">
        <v>0.3</v>
      </c>
      <c r="U69" s="14">
        <v>12610</v>
      </c>
      <c r="V69" s="14">
        <v>3.5</v>
      </c>
      <c r="W69" s="14">
        <v>3915</v>
      </c>
      <c r="X69" s="14">
        <v>1615</v>
      </c>
      <c r="Y69" s="48">
        <f t="shared" si="32"/>
        <v>0.29204339963833637</v>
      </c>
      <c r="Z69" s="15">
        <v>201</v>
      </c>
      <c r="AA69" s="17">
        <f t="shared" si="23"/>
        <v>-6.5699227492599811E-3</v>
      </c>
      <c r="AB69" s="17">
        <f t="shared" si="24"/>
        <v>-1.4778325123152709E-2</v>
      </c>
      <c r="AC69" s="17">
        <f t="shared" si="25"/>
        <v>-2.1365830497744719E-3</v>
      </c>
      <c r="AD69" s="17">
        <f t="shared" si="26"/>
        <v>0.99411401255243736</v>
      </c>
      <c r="AE69" s="17">
        <f t="shared" si="33"/>
        <v>-8.8607594936708865E-3</v>
      </c>
      <c r="AF69" s="17">
        <f t="shared" si="34"/>
        <v>-4.4378698224852069E-2</v>
      </c>
      <c r="AG69" s="17">
        <f t="shared" si="28"/>
        <v>-1.9503546099290781E-2</v>
      </c>
    </row>
    <row r="70" spans="1:33" x14ac:dyDescent="0.3">
      <c r="A70" s="9">
        <v>45544</v>
      </c>
      <c r="B70" s="18" t="str">
        <f t="shared" si="29"/>
        <v>C750291P1A</v>
      </c>
      <c r="C70" s="22">
        <v>450231</v>
      </c>
      <c r="D70" s="4">
        <f t="shared" si="35"/>
        <v>1299</v>
      </c>
      <c r="E70">
        <f t="shared" si="35"/>
        <v>405</v>
      </c>
      <c r="F70">
        <f t="shared" si="35"/>
        <v>1196</v>
      </c>
      <c r="G70">
        <f t="shared" si="35"/>
        <v>395</v>
      </c>
      <c r="H70">
        <f t="shared" si="35"/>
        <v>169</v>
      </c>
      <c r="I70" s="5" t="str">
        <f t="shared" si="22"/>
        <v>Water</v>
      </c>
      <c r="J70" s="14">
        <v>13851</v>
      </c>
      <c r="K70" s="14">
        <v>4263</v>
      </c>
      <c r="L70" s="14">
        <v>12637</v>
      </c>
      <c r="M70" s="14">
        <v>3950</v>
      </c>
      <c r="N70" s="14">
        <v>1690</v>
      </c>
      <c r="O70" s="15">
        <v>198</v>
      </c>
      <c r="P70" s="16">
        <v>10</v>
      </c>
      <c r="Q70" s="14">
        <v>13730</v>
      </c>
      <c r="R70" s="14">
        <v>0.3</v>
      </c>
      <c r="S70" s="14">
        <v>4210</v>
      </c>
      <c r="T70" s="14">
        <v>0.3</v>
      </c>
      <c r="U70" s="14">
        <v>12460</v>
      </c>
      <c r="V70" s="14">
        <v>3.5</v>
      </c>
      <c r="W70" s="14">
        <v>3940</v>
      </c>
      <c r="X70" s="14">
        <v>1750</v>
      </c>
      <c r="Y70" s="48">
        <f t="shared" si="32"/>
        <v>0.30755711775043937</v>
      </c>
      <c r="Z70" s="15">
        <v>200</v>
      </c>
      <c r="AA70" s="17">
        <f t="shared" si="23"/>
        <v>-8.7358313479171182E-3</v>
      </c>
      <c r="AB70" s="17">
        <f t="shared" si="24"/>
        <v>-1.2432559230588787E-2</v>
      </c>
      <c r="AC70" s="17">
        <f t="shared" si="25"/>
        <v>-1.4006488881854871E-2</v>
      </c>
      <c r="AD70" s="17">
        <f t="shared" si="26"/>
        <v>0.98858573704920161</v>
      </c>
      <c r="AE70" s="17">
        <f t="shared" si="33"/>
        <v>-2.5316455696202532E-3</v>
      </c>
      <c r="AF70" s="17">
        <f t="shared" si="34"/>
        <v>3.5502958579881658E-2</v>
      </c>
      <c r="AG70" s="17">
        <f t="shared" si="28"/>
        <v>8.8652482269503553E-3</v>
      </c>
    </row>
    <row r="71" spans="1:33" x14ac:dyDescent="0.3">
      <c r="A71" s="9">
        <v>45544</v>
      </c>
      <c r="B71" s="18" t="str">
        <f t="shared" si="29"/>
        <v>C750291P1A</v>
      </c>
      <c r="C71" s="22">
        <v>450233</v>
      </c>
      <c r="D71" s="4">
        <f t="shared" si="35"/>
        <v>1299</v>
      </c>
      <c r="E71">
        <f t="shared" si="35"/>
        <v>405</v>
      </c>
      <c r="F71">
        <f t="shared" si="35"/>
        <v>1196</v>
      </c>
      <c r="G71">
        <f t="shared" si="35"/>
        <v>395</v>
      </c>
      <c r="H71">
        <f t="shared" si="35"/>
        <v>169</v>
      </c>
      <c r="I71" s="5" t="str">
        <f t="shared" si="22"/>
        <v>Water</v>
      </c>
      <c r="J71" s="14">
        <v>13851</v>
      </c>
      <c r="K71" s="14">
        <v>4263</v>
      </c>
      <c r="L71" s="14">
        <v>12637</v>
      </c>
      <c r="M71" s="14">
        <v>3950</v>
      </c>
      <c r="N71" s="14">
        <v>1690</v>
      </c>
      <c r="O71" s="15">
        <v>193</v>
      </c>
      <c r="P71" s="16">
        <v>10</v>
      </c>
      <c r="Q71" s="14">
        <v>13720</v>
      </c>
      <c r="R71" s="14">
        <v>0.3</v>
      </c>
      <c r="S71" s="14">
        <v>4210</v>
      </c>
      <c r="T71" s="14">
        <v>0.3</v>
      </c>
      <c r="U71" s="14">
        <v>12580</v>
      </c>
      <c r="V71" s="14">
        <v>3.5</v>
      </c>
      <c r="W71" s="14">
        <v>3965</v>
      </c>
      <c r="X71" s="14">
        <v>1630</v>
      </c>
      <c r="Y71" s="48">
        <f t="shared" si="32"/>
        <v>0.29133154602323502</v>
      </c>
      <c r="Z71" s="15">
        <v>194</v>
      </c>
      <c r="AA71" s="17">
        <f t="shared" si="23"/>
        <v>-9.4578008808028306E-3</v>
      </c>
      <c r="AB71" s="17">
        <f t="shared" si="24"/>
        <v>-1.2432559230588787E-2</v>
      </c>
      <c r="AC71" s="17">
        <f t="shared" si="25"/>
        <v>-4.5105642161905515E-3</v>
      </c>
      <c r="AD71" s="17">
        <f t="shared" si="26"/>
        <v>0.99216285649247182</v>
      </c>
      <c r="AE71" s="17">
        <f t="shared" si="33"/>
        <v>3.7974683544303796E-3</v>
      </c>
      <c r="AF71" s="17">
        <f t="shared" si="34"/>
        <v>-3.5502958579881658E-2</v>
      </c>
      <c r="AG71" s="17">
        <f t="shared" si="28"/>
        <v>-7.9787234042553185E-3</v>
      </c>
    </row>
    <row r="72" spans="1:33" x14ac:dyDescent="0.3">
      <c r="A72" s="9">
        <v>45544</v>
      </c>
      <c r="B72" s="18" t="str">
        <f t="shared" si="29"/>
        <v>C750291P1A</v>
      </c>
      <c r="C72" s="22">
        <v>450238</v>
      </c>
      <c r="D72" s="4">
        <f t="shared" si="35"/>
        <v>1299</v>
      </c>
      <c r="E72">
        <f t="shared" si="35"/>
        <v>405</v>
      </c>
      <c r="F72">
        <f t="shared" si="35"/>
        <v>1196</v>
      </c>
      <c r="G72">
        <f t="shared" si="35"/>
        <v>395</v>
      </c>
      <c r="H72">
        <f t="shared" si="35"/>
        <v>169</v>
      </c>
      <c r="I72" s="5" t="str">
        <f t="shared" si="22"/>
        <v>Water</v>
      </c>
      <c r="J72" s="14">
        <v>13851</v>
      </c>
      <c r="K72" s="14">
        <v>4263</v>
      </c>
      <c r="L72" s="14">
        <v>12637</v>
      </c>
      <c r="M72" s="14">
        <v>3950</v>
      </c>
      <c r="N72" s="14">
        <v>1690</v>
      </c>
      <c r="O72" s="15">
        <v>198</v>
      </c>
      <c r="P72" s="16">
        <v>10</v>
      </c>
      <c r="Q72" s="14">
        <v>13790</v>
      </c>
      <c r="R72" s="14">
        <v>0.3</v>
      </c>
      <c r="S72" s="14">
        <v>4530</v>
      </c>
      <c r="T72" s="14">
        <v>0.3</v>
      </c>
      <c r="U72" s="14">
        <v>12590</v>
      </c>
      <c r="V72" s="14">
        <v>3.5</v>
      </c>
      <c r="W72" s="14">
        <v>3925</v>
      </c>
      <c r="X72" s="14">
        <v>1805</v>
      </c>
      <c r="Y72" s="48">
        <f t="shared" si="32"/>
        <v>0.31500872600349039</v>
      </c>
      <c r="Z72" s="15">
        <v>201</v>
      </c>
      <c r="AA72" s="17">
        <f t="shared" si="23"/>
        <v>-4.4040141506028448E-3</v>
      </c>
      <c r="AB72" s="17">
        <f t="shared" si="24"/>
        <v>6.2631949331456716E-2</v>
      </c>
      <c r="AC72" s="17">
        <f t="shared" si="25"/>
        <v>-3.7192371607185251E-3</v>
      </c>
      <c r="AD72" s="17">
        <f t="shared" si="26"/>
        <v>1.0051705635589085</v>
      </c>
      <c r="AE72" s="17">
        <f t="shared" si="33"/>
        <v>-6.3291139240506328E-3</v>
      </c>
      <c r="AF72" s="17">
        <f t="shared" si="34"/>
        <v>6.8047337278106509E-2</v>
      </c>
      <c r="AG72" s="17">
        <f t="shared" si="28"/>
        <v>1.5957446808510637E-2</v>
      </c>
    </row>
    <row r="74" spans="1:33" ht="15.6" x14ac:dyDescent="0.3">
      <c r="A74" s="19" t="s">
        <v>5</v>
      </c>
    </row>
    <row r="75" spans="1:33" x14ac:dyDescent="0.3">
      <c r="A75" s="53" t="s">
        <v>6</v>
      </c>
      <c r="B75" s="53"/>
      <c r="C75" s="61"/>
      <c r="D75" s="62" t="s">
        <v>7</v>
      </c>
      <c r="E75" s="53"/>
      <c r="F75" s="53"/>
      <c r="G75" s="53"/>
      <c r="H75" s="53"/>
      <c r="I75" s="61"/>
      <c r="J75" s="51" t="s">
        <v>8</v>
      </c>
      <c r="K75" s="52"/>
      <c r="L75" s="52"/>
      <c r="M75" s="52"/>
      <c r="N75" s="52"/>
      <c r="O75" s="52"/>
      <c r="P75" s="51" t="s">
        <v>9</v>
      </c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3" t="s">
        <v>10</v>
      </c>
      <c r="AB75" s="53"/>
      <c r="AC75" s="53"/>
      <c r="AD75" s="53"/>
      <c r="AE75" s="53"/>
      <c r="AF75" s="53"/>
      <c r="AG75" s="53"/>
    </row>
    <row r="76" spans="1:33" ht="28.8" x14ac:dyDescent="0.3">
      <c r="A76" s="3" t="s">
        <v>11</v>
      </c>
      <c r="B76" s="3" t="s">
        <v>12</v>
      </c>
      <c r="C76" s="1" t="s">
        <v>13</v>
      </c>
      <c r="D76" s="4">
        <v>57</v>
      </c>
      <c r="E76">
        <v>8</v>
      </c>
      <c r="F76" t="s">
        <v>14</v>
      </c>
      <c r="G76" t="s">
        <v>15</v>
      </c>
      <c r="H76" t="s">
        <v>16</v>
      </c>
      <c r="I76" s="5" t="s">
        <v>17</v>
      </c>
      <c r="J76" s="6">
        <v>57</v>
      </c>
      <c r="K76" s="6">
        <v>8</v>
      </c>
      <c r="L76" s="6" t="s">
        <v>14</v>
      </c>
      <c r="M76" s="6" t="s">
        <v>15</v>
      </c>
      <c r="N76" s="6" t="s">
        <v>16</v>
      </c>
      <c r="O76" s="7" t="s">
        <v>17</v>
      </c>
      <c r="P76" s="8" t="s">
        <v>18</v>
      </c>
      <c r="Q76" s="6">
        <v>57</v>
      </c>
      <c r="R76" s="6" t="s">
        <v>19</v>
      </c>
      <c r="S76" s="6">
        <v>8</v>
      </c>
      <c r="T76" s="6" t="s">
        <v>19</v>
      </c>
      <c r="U76" s="6" t="s">
        <v>14</v>
      </c>
      <c r="V76" s="6" t="s">
        <v>19</v>
      </c>
      <c r="W76" s="6" t="s">
        <v>15</v>
      </c>
      <c r="X76" s="6" t="s">
        <v>16</v>
      </c>
      <c r="Y76" s="6" t="s">
        <v>43</v>
      </c>
      <c r="Z76" s="7" t="s">
        <v>20</v>
      </c>
      <c r="AA76" s="3">
        <v>57</v>
      </c>
      <c r="AB76" s="3">
        <v>8</v>
      </c>
      <c r="AC76" s="3" t="s">
        <v>14</v>
      </c>
      <c r="AD76" s="3" t="s">
        <v>49</v>
      </c>
      <c r="AE76" s="3" t="s">
        <v>15</v>
      </c>
      <c r="AF76" s="3" t="s">
        <v>16</v>
      </c>
      <c r="AG76" s="35" t="s">
        <v>21</v>
      </c>
    </row>
    <row r="77" spans="1:33" x14ac:dyDescent="0.3">
      <c r="A77" s="23">
        <v>45545</v>
      </c>
      <c r="B77" s="40" t="s">
        <v>22</v>
      </c>
      <c r="C77" s="24">
        <v>450253</v>
      </c>
      <c r="D77" s="16">
        <v>1299</v>
      </c>
      <c r="E77" s="14">
        <v>405</v>
      </c>
      <c r="F77" s="14">
        <v>1196</v>
      </c>
      <c r="G77" s="14">
        <v>395</v>
      </c>
      <c r="H77" s="14">
        <v>169</v>
      </c>
      <c r="I77" s="5" t="str">
        <f t="shared" ref="I77:I100" si="36">IF(I76&lt;&gt;"",I76,"")</f>
        <v>Water</v>
      </c>
      <c r="J77" s="14">
        <v>13838</v>
      </c>
      <c r="K77" s="14">
        <v>4263</v>
      </c>
      <c r="L77" s="14">
        <v>12607</v>
      </c>
      <c r="M77" s="14">
        <v>3950</v>
      </c>
      <c r="N77" s="14">
        <v>1690</v>
      </c>
      <c r="O77" s="15">
        <v>251</v>
      </c>
      <c r="P77" s="16">
        <v>10</v>
      </c>
      <c r="Q77" s="14">
        <v>13850</v>
      </c>
      <c r="R77" s="14">
        <v>0.2</v>
      </c>
      <c r="S77" s="14">
        <v>4240</v>
      </c>
      <c r="T77" s="14">
        <v>0.3</v>
      </c>
      <c r="U77" s="14">
        <v>12540</v>
      </c>
      <c r="V77" s="14">
        <v>3.25</v>
      </c>
      <c r="W77" s="14">
        <v>3930</v>
      </c>
      <c r="X77" s="14">
        <v>1725</v>
      </c>
      <c r="Y77" s="48">
        <f t="shared" ref="Y77:Y100" si="37">X77/(W77+X77)</f>
        <v>0.30503978779840851</v>
      </c>
      <c r="Z77" s="15">
        <v>254</v>
      </c>
      <c r="AA77" s="17">
        <f t="shared" ref="AA77:AA100" si="38">IFERROR((Q77-J77)/J77, "")</f>
        <v>8.6717733776557301E-4</v>
      </c>
      <c r="AB77" s="17">
        <f t="shared" ref="AB77:AB100" si="39">IFERROR((S77-K77)/K77, "")</f>
        <v>-5.3952615528970209E-3</v>
      </c>
      <c r="AC77" s="17">
        <f t="shared" ref="AC77:AC100" si="40">IFERROR(((U77)-L77)/L77, "")</f>
        <v>-5.3145078131196953E-3</v>
      </c>
      <c r="AD77" s="17">
        <f t="shared" ref="AD77:AD100" si="41">IFERROR((Q77+S77+U77)/(J77+K77+L77)," ")</f>
        <v>0.99745994529112936</v>
      </c>
      <c r="AE77" s="17">
        <f t="shared" ref="AE77:AE100" si="42">IFERROR((W77-M77)/M77, "")</f>
        <v>-5.0632911392405064E-3</v>
      </c>
      <c r="AF77" s="17">
        <f t="shared" ref="AF77:AF100" si="43">IFERROR((X77-N77)/N77, "")</f>
        <v>2.0710059171597635E-2</v>
      </c>
      <c r="AG77" s="17">
        <f t="shared" ref="AG77:AG100" si="44">IFERROR(((W77+X77)-(N77+M77))/(N77+M77), "")</f>
        <v>2.6595744680851063E-3</v>
      </c>
    </row>
    <row r="78" spans="1:33" x14ac:dyDescent="0.3">
      <c r="A78" s="23">
        <v>45545</v>
      </c>
      <c r="B78" s="18" t="str">
        <f t="shared" ref="B78:B100" si="45">IF(B77&lt;&gt;"",B77,"")</f>
        <v>C750291P1A</v>
      </c>
      <c r="C78" s="22">
        <v>450256</v>
      </c>
      <c r="D78" s="4">
        <f t="shared" ref="D78:H93" si="46">IF(D77&lt;&gt;"",D77,"")</f>
        <v>1299</v>
      </c>
      <c r="E78">
        <f t="shared" si="46"/>
        <v>405</v>
      </c>
      <c r="F78">
        <f t="shared" si="46"/>
        <v>1196</v>
      </c>
      <c r="G78">
        <f t="shared" si="46"/>
        <v>395</v>
      </c>
      <c r="H78">
        <f t="shared" si="46"/>
        <v>169</v>
      </c>
      <c r="I78" s="5" t="str">
        <f t="shared" si="36"/>
        <v>Water</v>
      </c>
      <c r="J78" s="14">
        <v>13838</v>
      </c>
      <c r="K78" s="14">
        <v>4263</v>
      </c>
      <c r="L78" s="14">
        <v>12607</v>
      </c>
      <c r="M78" s="14">
        <v>3950</v>
      </c>
      <c r="N78" s="14">
        <v>1690</v>
      </c>
      <c r="O78" s="15">
        <v>251</v>
      </c>
      <c r="P78" s="16">
        <v>10</v>
      </c>
      <c r="Q78" s="14">
        <v>13710</v>
      </c>
      <c r="R78" s="14">
        <v>0.2</v>
      </c>
      <c r="S78" s="14">
        <v>4250</v>
      </c>
      <c r="T78" s="14">
        <v>0.3</v>
      </c>
      <c r="U78" s="14">
        <v>12570</v>
      </c>
      <c r="V78" s="14">
        <v>3.25</v>
      </c>
      <c r="W78" s="14">
        <v>3925</v>
      </c>
      <c r="X78" s="14">
        <v>1790</v>
      </c>
      <c r="Y78" s="48">
        <f t="shared" si="37"/>
        <v>0.31321084864391951</v>
      </c>
      <c r="Z78" s="14">
        <v>254</v>
      </c>
      <c r="AA78" s="17">
        <f t="shared" si="38"/>
        <v>-9.2498916028327799E-3</v>
      </c>
      <c r="AB78" s="17">
        <f t="shared" si="39"/>
        <v>-3.0494956603330987E-3</v>
      </c>
      <c r="AC78" s="17">
        <f t="shared" si="40"/>
        <v>-2.9348774490362498E-3</v>
      </c>
      <c r="AD78" s="17">
        <f t="shared" si="41"/>
        <v>0.99420346489514133</v>
      </c>
      <c r="AE78" s="17">
        <f t="shared" si="42"/>
        <v>-6.3291139240506328E-3</v>
      </c>
      <c r="AF78" s="17">
        <f t="shared" si="43"/>
        <v>5.9171597633136092E-2</v>
      </c>
      <c r="AG78" s="17">
        <f t="shared" si="44"/>
        <v>1.3297872340425532E-2</v>
      </c>
    </row>
    <row r="79" spans="1:33" x14ac:dyDescent="0.3">
      <c r="A79" s="23">
        <v>45545</v>
      </c>
      <c r="B79" s="18" t="str">
        <f t="shared" si="45"/>
        <v>C750291P1A</v>
      </c>
      <c r="C79" s="22">
        <v>450259</v>
      </c>
      <c r="D79" s="4">
        <f t="shared" si="46"/>
        <v>1299</v>
      </c>
      <c r="E79">
        <f t="shared" si="46"/>
        <v>405</v>
      </c>
      <c r="F79">
        <f t="shared" si="46"/>
        <v>1196</v>
      </c>
      <c r="G79">
        <f t="shared" si="46"/>
        <v>395</v>
      </c>
      <c r="H79">
        <f t="shared" si="46"/>
        <v>169</v>
      </c>
      <c r="I79" s="5" t="str">
        <f t="shared" si="36"/>
        <v>Water</v>
      </c>
      <c r="J79" s="14">
        <v>13838</v>
      </c>
      <c r="K79" s="14">
        <v>4263</v>
      </c>
      <c r="L79" s="14">
        <v>12607</v>
      </c>
      <c r="M79" s="14">
        <v>3950</v>
      </c>
      <c r="N79" s="14">
        <v>1690</v>
      </c>
      <c r="O79" s="15">
        <v>251</v>
      </c>
      <c r="P79" s="16">
        <v>10</v>
      </c>
      <c r="Q79" s="14">
        <v>13810</v>
      </c>
      <c r="R79" s="14">
        <v>0.2</v>
      </c>
      <c r="S79" s="14">
        <v>4260</v>
      </c>
      <c r="T79" s="14">
        <v>0.3</v>
      </c>
      <c r="U79" s="14">
        <v>12500</v>
      </c>
      <c r="V79" s="14">
        <v>3.25</v>
      </c>
      <c r="W79" s="14">
        <v>3915</v>
      </c>
      <c r="X79" s="14">
        <v>1780</v>
      </c>
      <c r="Y79" s="48">
        <f t="shared" si="37"/>
        <v>0.31255487269534682</v>
      </c>
      <c r="Z79" s="15">
        <v>254</v>
      </c>
      <c r="AA79" s="17">
        <f t="shared" si="38"/>
        <v>-2.0234137881196706E-3</v>
      </c>
      <c r="AB79" s="17">
        <f t="shared" si="39"/>
        <v>-7.0372976776917663E-4</v>
      </c>
      <c r="AC79" s="17">
        <f t="shared" si="40"/>
        <v>-8.4873482985642901E-3</v>
      </c>
      <c r="AD79" s="17">
        <f t="shared" si="41"/>
        <v>0.99550605705353656</v>
      </c>
      <c r="AE79" s="17">
        <f t="shared" si="42"/>
        <v>-8.8607594936708865E-3</v>
      </c>
      <c r="AF79" s="17">
        <f t="shared" si="43"/>
        <v>5.3254437869822487E-2</v>
      </c>
      <c r="AG79" s="17">
        <f t="shared" si="44"/>
        <v>9.7517730496453903E-3</v>
      </c>
    </row>
    <row r="80" spans="1:33" x14ac:dyDescent="0.3">
      <c r="A80" s="23">
        <v>45545</v>
      </c>
      <c r="B80" s="18" t="str">
        <f t="shared" si="45"/>
        <v>C750291P1A</v>
      </c>
      <c r="C80" s="22">
        <v>450261</v>
      </c>
      <c r="D80" s="4">
        <f t="shared" si="46"/>
        <v>1299</v>
      </c>
      <c r="E80">
        <f t="shared" si="46"/>
        <v>405</v>
      </c>
      <c r="F80">
        <f t="shared" si="46"/>
        <v>1196</v>
      </c>
      <c r="G80">
        <f t="shared" si="46"/>
        <v>395</v>
      </c>
      <c r="H80">
        <f t="shared" si="46"/>
        <v>169</v>
      </c>
      <c r="I80" s="5" t="str">
        <f t="shared" si="36"/>
        <v>Water</v>
      </c>
      <c r="J80" s="14">
        <v>13838</v>
      </c>
      <c r="K80" s="14">
        <v>4263</v>
      </c>
      <c r="L80" s="14">
        <v>12607</v>
      </c>
      <c r="M80" s="14">
        <v>3950</v>
      </c>
      <c r="N80" s="14">
        <v>1690</v>
      </c>
      <c r="O80" s="15">
        <v>251</v>
      </c>
      <c r="P80" s="16">
        <v>10</v>
      </c>
      <c r="Q80" s="14">
        <v>13700</v>
      </c>
      <c r="R80" s="14">
        <v>0.2</v>
      </c>
      <c r="S80" s="14">
        <v>4200</v>
      </c>
      <c r="T80" s="14">
        <v>0.3</v>
      </c>
      <c r="U80" s="14">
        <v>12570</v>
      </c>
      <c r="V80" s="14">
        <v>3.25</v>
      </c>
      <c r="W80" s="14">
        <v>3925</v>
      </c>
      <c r="X80" s="14">
        <v>1815</v>
      </c>
      <c r="Y80" s="48">
        <f t="shared" si="37"/>
        <v>0.31620209059233451</v>
      </c>
      <c r="Z80" s="15">
        <v>254</v>
      </c>
      <c r="AA80" s="17">
        <f t="shared" si="38"/>
        <v>-9.972539384304091E-3</v>
      </c>
      <c r="AB80" s="17">
        <f t="shared" si="39"/>
        <v>-1.4778325123152709E-2</v>
      </c>
      <c r="AC80" s="17">
        <f t="shared" si="40"/>
        <v>-2.9348774490362498E-3</v>
      </c>
      <c r="AD80" s="17">
        <f t="shared" si="41"/>
        <v>0.99224957665754854</v>
      </c>
      <c r="AE80" s="17">
        <f t="shared" si="42"/>
        <v>-6.3291139240506328E-3</v>
      </c>
      <c r="AF80" s="17">
        <f t="shared" si="43"/>
        <v>7.3964497041420121E-2</v>
      </c>
      <c r="AG80" s="17">
        <f t="shared" si="44"/>
        <v>1.7730496453900711E-2</v>
      </c>
    </row>
    <row r="81" spans="1:33" x14ac:dyDescent="0.3">
      <c r="A81" s="23">
        <v>45545</v>
      </c>
      <c r="B81" s="18" t="str">
        <f t="shared" si="45"/>
        <v>C750291P1A</v>
      </c>
      <c r="C81" s="22">
        <v>450264</v>
      </c>
      <c r="D81" s="4">
        <f t="shared" si="46"/>
        <v>1299</v>
      </c>
      <c r="E81">
        <f t="shared" si="46"/>
        <v>405</v>
      </c>
      <c r="F81">
        <f t="shared" si="46"/>
        <v>1196</v>
      </c>
      <c r="G81">
        <f t="shared" si="46"/>
        <v>395</v>
      </c>
      <c r="H81">
        <f t="shared" si="46"/>
        <v>169</v>
      </c>
      <c r="I81" s="5" t="str">
        <f t="shared" si="36"/>
        <v>Water</v>
      </c>
      <c r="J81" s="14">
        <v>13838</v>
      </c>
      <c r="K81" s="14">
        <v>4263</v>
      </c>
      <c r="L81" s="14">
        <v>12607</v>
      </c>
      <c r="M81" s="14">
        <v>3950</v>
      </c>
      <c r="N81" s="14">
        <v>1690</v>
      </c>
      <c r="O81" s="15">
        <v>251</v>
      </c>
      <c r="P81" s="16">
        <v>10</v>
      </c>
      <c r="Q81" s="14">
        <v>13740</v>
      </c>
      <c r="R81" s="14">
        <v>0.2</v>
      </c>
      <c r="S81" s="14">
        <v>4230</v>
      </c>
      <c r="T81" s="14">
        <v>0.3</v>
      </c>
      <c r="U81" s="14">
        <v>12450</v>
      </c>
      <c r="V81" s="14">
        <v>3.25</v>
      </c>
      <c r="W81" s="14">
        <v>3945</v>
      </c>
      <c r="X81" s="14">
        <v>1620</v>
      </c>
      <c r="Y81" s="48">
        <f t="shared" si="37"/>
        <v>0.29110512129380056</v>
      </c>
      <c r="Z81" s="15">
        <v>254</v>
      </c>
      <c r="AA81" s="17">
        <f t="shared" si="38"/>
        <v>-7.0819482584188465E-3</v>
      </c>
      <c r="AB81" s="17">
        <f t="shared" si="39"/>
        <v>-7.7410274454609426E-3</v>
      </c>
      <c r="AC81" s="17">
        <f t="shared" si="40"/>
        <v>-1.2453398905370033E-2</v>
      </c>
      <c r="AD81" s="17">
        <f t="shared" si="41"/>
        <v>0.99062133645955452</v>
      </c>
      <c r="AE81" s="17">
        <f t="shared" si="42"/>
        <v>-1.2658227848101266E-3</v>
      </c>
      <c r="AF81" s="17">
        <f t="shared" si="43"/>
        <v>-4.142011834319527E-2</v>
      </c>
      <c r="AG81" s="17">
        <f t="shared" si="44"/>
        <v>-1.3297872340425532E-2</v>
      </c>
    </row>
    <row r="82" spans="1:33" x14ac:dyDescent="0.3">
      <c r="A82" s="23">
        <v>45545</v>
      </c>
      <c r="B82" s="18" t="str">
        <f t="shared" si="45"/>
        <v>C750291P1A</v>
      </c>
      <c r="C82" s="22">
        <v>450265</v>
      </c>
      <c r="D82" s="4">
        <f t="shared" si="46"/>
        <v>1299</v>
      </c>
      <c r="E82">
        <f t="shared" si="46"/>
        <v>405</v>
      </c>
      <c r="F82">
        <f t="shared" si="46"/>
        <v>1196</v>
      </c>
      <c r="G82">
        <f t="shared" si="46"/>
        <v>395</v>
      </c>
      <c r="H82">
        <f t="shared" si="46"/>
        <v>169</v>
      </c>
      <c r="I82" s="5" t="str">
        <f t="shared" si="36"/>
        <v>Water</v>
      </c>
      <c r="J82" s="14">
        <v>13838</v>
      </c>
      <c r="K82" s="14">
        <v>4263</v>
      </c>
      <c r="L82" s="14">
        <v>12607</v>
      </c>
      <c r="M82" s="14">
        <v>3950</v>
      </c>
      <c r="N82" s="14">
        <v>1690</v>
      </c>
      <c r="O82" s="15">
        <v>251</v>
      </c>
      <c r="P82" s="16">
        <v>10</v>
      </c>
      <c r="Q82" s="14">
        <v>13740</v>
      </c>
      <c r="R82" s="14">
        <v>0.2</v>
      </c>
      <c r="S82" s="14">
        <v>4200</v>
      </c>
      <c r="T82" s="14">
        <v>0.3</v>
      </c>
      <c r="U82" s="14">
        <v>12640</v>
      </c>
      <c r="V82" s="14">
        <v>3.25</v>
      </c>
      <c r="W82" s="14">
        <v>3930</v>
      </c>
      <c r="X82" s="14">
        <v>1625</v>
      </c>
      <c r="Y82" s="48">
        <f t="shared" si="37"/>
        <v>0.29252925292529253</v>
      </c>
      <c r="Z82" s="15">
        <v>254</v>
      </c>
      <c r="AA82" s="17">
        <f t="shared" si="38"/>
        <v>-7.0819482584188465E-3</v>
      </c>
      <c r="AB82" s="17">
        <f t="shared" si="39"/>
        <v>-1.4778325123152709E-2</v>
      </c>
      <c r="AC82" s="17">
        <f t="shared" si="40"/>
        <v>2.6175934004917904E-3</v>
      </c>
      <c r="AD82" s="17">
        <f t="shared" si="41"/>
        <v>0.99583170509313534</v>
      </c>
      <c r="AE82" s="17">
        <f t="shared" si="42"/>
        <v>-5.0632911392405064E-3</v>
      </c>
      <c r="AF82" s="17">
        <f t="shared" si="43"/>
        <v>-3.8461538461538464E-2</v>
      </c>
      <c r="AG82" s="17">
        <f t="shared" si="44"/>
        <v>-1.5070921985815602E-2</v>
      </c>
    </row>
    <row r="83" spans="1:33" x14ac:dyDescent="0.3">
      <c r="A83" s="23">
        <v>45545</v>
      </c>
      <c r="B83" s="18" t="str">
        <f t="shared" si="45"/>
        <v>C750291P1A</v>
      </c>
      <c r="C83" s="22">
        <v>450267</v>
      </c>
      <c r="D83" s="4">
        <f t="shared" si="46"/>
        <v>1299</v>
      </c>
      <c r="E83">
        <f t="shared" si="46"/>
        <v>405</v>
      </c>
      <c r="F83">
        <f t="shared" si="46"/>
        <v>1196</v>
      </c>
      <c r="G83">
        <f t="shared" si="46"/>
        <v>395</v>
      </c>
      <c r="H83">
        <f t="shared" si="46"/>
        <v>169</v>
      </c>
      <c r="I83" s="5" t="str">
        <f t="shared" si="36"/>
        <v>Water</v>
      </c>
      <c r="J83" s="14">
        <v>13838</v>
      </c>
      <c r="K83" s="14">
        <v>4263</v>
      </c>
      <c r="L83" s="14">
        <v>12607</v>
      </c>
      <c r="M83" s="14">
        <v>3950</v>
      </c>
      <c r="N83" s="14">
        <v>1690</v>
      </c>
      <c r="O83" s="15">
        <v>251</v>
      </c>
      <c r="P83" s="16">
        <v>10</v>
      </c>
      <c r="Q83" s="14">
        <v>13720</v>
      </c>
      <c r="R83" s="14">
        <v>0.2</v>
      </c>
      <c r="S83" s="14">
        <v>4210</v>
      </c>
      <c r="T83" s="14">
        <v>0.3</v>
      </c>
      <c r="U83" s="14">
        <v>12610</v>
      </c>
      <c r="V83" s="14">
        <v>3.25</v>
      </c>
      <c r="W83" s="14">
        <v>3915</v>
      </c>
      <c r="X83" s="14">
        <v>1780</v>
      </c>
      <c r="Y83" s="48">
        <f t="shared" si="37"/>
        <v>0.31255487269534682</v>
      </c>
      <c r="Z83" s="15">
        <v>254</v>
      </c>
      <c r="AA83" s="17">
        <f t="shared" si="38"/>
        <v>-8.5272438213614687E-3</v>
      </c>
      <c r="AB83" s="17">
        <f t="shared" si="39"/>
        <v>-1.2432559230588787E-2</v>
      </c>
      <c r="AC83" s="17">
        <f t="shared" si="40"/>
        <v>2.3796303640834457E-4</v>
      </c>
      <c r="AD83" s="17">
        <f t="shared" si="41"/>
        <v>0.99452911293474011</v>
      </c>
      <c r="AE83" s="17">
        <f t="shared" si="42"/>
        <v>-8.8607594936708865E-3</v>
      </c>
      <c r="AF83" s="17">
        <f t="shared" si="43"/>
        <v>5.3254437869822487E-2</v>
      </c>
      <c r="AG83" s="17">
        <f t="shared" si="44"/>
        <v>9.7517730496453903E-3</v>
      </c>
    </row>
    <row r="84" spans="1:33" x14ac:dyDescent="0.3">
      <c r="A84" s="23">
        <v>45545</v>
      </c>
      <c r="B84" s="18" t="str">
        <f t="shared" si="45"/>
        <v>C750291P1A</v>
      </c>
      <c r="C84" s="22">
        <v>450277</v>
      </c>
      <c r="D84" s="4">
        <f t="shared" si="46"/>
        <v>1299</v>
      </c>
      <c r="E84">
        <f t="shared" si="46"/>
        <v>405</v>
      </c>
      <c r="F84">
        <f t="shared" si="46"/>
        <v>1196</v>
      </c>
      <c r="G84">
        <f t="shared" si="46"/>
        <v>395</v>
      </c>
      <c r="H84">
        <f t="shared" si="46"/>
        <v>169</v>
      </c>
      <c r="I84" s="5" t="str">
        <f t="shared" si="36"/>
        <v>Water</v>
      </c>
      <c r="J84" s="14">
        <v>13838</v>
      </c>
      <c r="K84" s="14">
        <v>4263</v>
      </c>
      <c r="L84" s="14">
        <v>12607</v>
      </c>
      <c r="M84" s="14">
        <v>3950</v>
      </c>
      <c r="N84" s="14">
        <v>1690</v>
      </c>
      <c r="O84" s="15">
        <v>246</v>
      </c>
      <c r="P84" s="16">
        <v>10</v>
      </c>
      <c r="Q84" s="14">
        <v>13700</v>
      </c>
      <c r="R84" s="14">
        <v>0.2</v>
      </c>
      <c r="S84" s="14">
        <v>4220</v>
      </c>
      <c r="T84" s="14">
        <v>0.3</v>
      </c>
      <c r="U84" s="14">
        <v>12520</v>
      </c>
      <c r="V84" s="14">
        <v>3.25</v>
      </c>
      <c r="W84" s="14">
        <v>3925</v>
      </c>
      <c r="X84" s="14">
        <v>1775</v>
      </c>
      <c r="Y84" s="48">
        <f t="shared" si="37"/>
        <v>0.31140350877192985</v>
      </c>
      <c r="Z84" s="15">
        <v>248</v>
      </c>
      <c r="AA84" s="17">
        <f t="shared" si="38"/>
        <v>-9.972539384304091E-3</v>
      </c>
      <c r="AB84" s="17">
        <f t="shared" si="39"/>
        <v>-1.0086793338024865E-2</v>
      </c>
      <c r="AC84" s="17">
        <f t="shared" si="40"/>
        <v>-6.9009280558419922E-3</v>
      </c>
      <c r="AD84" s="17">
        <f t="shared" si="41"/>
        <v>0.99127263253875209</v>
      </c>
      <c r="AE84" s="17">
        <f t="shared" si="42"/>
        <v>-6.3291139240506328E-3</v>
      </c>
      <c r="AF84" s="17">
        <f t="shared" si="43"/>
        <v>5.0295857988165681E-2</v>
      </c>
      <c r="AG84" s="17">
        <f t="shared" si="44"/>
        <v>1.0638297872340425E-2</v>
      </c>
    </row>
    <row r="85" spans="1:33" x14ac:dyDescent="0.3">
      <c r="A85" s="23">
        <v>45545</v>
      </c>
      <c r="B85" s="18" t="str">
        <f t="shared" si="45"/>
        <v>C750291P1A</v>
      </c>
      <c r="C85" s="22">
        <v>450280</v>
      </c>
      <c r="D85" s="4">
        <f t="shared" si="46"/>
        <v>1299</v>
      </c>
      <c r="E85">
        <f t="shared" si="46"/>
        <v>405</v>
      </c>
      <c r="F85">
        <f t="shared" si="46"/>
        <v>1196</v>
      </c>
      <c r="G85">
        <f t="shared" si="46"/>
        <v>395</v>
      </c>
      <c r="H85">
        <f t="shared" si="46"/>
        <v>169</v>
      </c>
      <c r="I85" s="5" t="str">
        <f t="shared" si="36"/>
        <v>Water</v>
      </c>
      <c r="J85" s="14">
        <v>13838</v>
      </c>
      <c r="K85" s="14">
        <v>4263</v>
      </c>
      <c r="L85" s="14">
        <v>12607</v>
      </c>
      <c r="M85" s="14">
        <v>3950</v>
      </c>
      <c r="N85" s="14">
        <v>1690</v>
      </c>
      <c r="O85" s="15">
        <v>240</v>
      </c>
      <c r="P85" s="16">
        <v>10</v>
      </c>
      <c r="Q85" s="14">
        <v>13790</v>
      </c>
      <c r="R85" s="14">
        <v>0.2</v>
      </c>
      <c r="S85" s="14">
        <v>4260</v>
      </c>
      <c r="T85" s="14">
        <v>0.3</v>
      </c>
      <c r="U85" s="14">
        <v>12510</v>
      </c>
      <c r="V85" s="14">
        <v>3.25</v>
      </c>
      <c r="W85" s="14">
        <v>3935</v>
      </c>
      <c r="X85" s="14">
        <v>1765</v>
      </c>
      <c r="Y85" s="48">
        <f t="shared" si="37"/>
        <v>0.30964912280701756</v>
      </c>
      <c r="Z85" s="15">
        <v>243</v>
      </c>
      <c r="AA85" s="17">
        <f t="shared" si="38"/>
        <v>-3.468709351062292E-3</v>
      </c>
      <c r="AB85" s="17">
        <f t="shared" si="39"/>
        <v>-7.0372976776917663E-4</v>
      </c>
      <c r="AC85" s="17">
        <f t="shared" si="40"/>
        <v>-7.6941381772031407E-3</v>
      </c>
      <c r="AD85" s="17">
        <f t="shared" si="41"/>
        <v>0.99518040901393778</v>
      </c>
      <c r="AE85" s="17">
        <f t="shared" si="42"/>
        <v>-3.7974683544303796E-3</v>
      </c>
      <c r="AF85" s="17">
        <f t="shared" si="43"/>
        <v>4.4378698224852069E-2</v>
      </c>
      <c r="AG85" s="17">
        <f t="shared" si="44"/>
        <v>1.0638297872340425E-2</v>
      </c>
    </row>
    <row r="86" spans="1:33" x14ac:dyDescent="0.3">
      <c r="A86" s="23">
        <v>45545</v>
      </c>
      <c r="B86" s="18" t="str">
        <f t="shared" si="45"/>
        <v>C750291P1A</v>
      </c>
      <c r="C86" s="22">
        <v>450284</v>
      </c>
      <c r="D86" s="4">
        <f t="shared" si="46"/>
        <v>1299</v>
      </c>
      <c r="E86">
        <f t="shared" si="46"/>
        <v>405</v>
      </c>
      <c r="F86">
        <f t="shared" si="46"/>
        <v>1196</v>
      </c>
      <c r="G86">
        <f t="shared" si="46"/>
        <v>395</v>
      </c>
      <c r="H86">
        <f t="shared" si="46"/>
        <v>169</v>
      </c>
      <c r="I86" s="5" t="str">
        <f t="shared" si="36"/>
        <v>Water</v>
      </c>
      <c r="J86" s="14">
        <v>13838</v>
      </c>
      <c r="K86" s="14">
        <v>4263</v>
      </c>
      <c r="L86" s="14">
        <v>12607</v>
      </c>
      <c r="M86" s="14">
        <v>3950</v>
      </c>
      <c r="N86" s="14">
        <v>1690</v>
      </c>
      <c r="O86" s="15">
        <v>251</v>
      </c>
      <c r="P86" s="16">
        <v>10</v>
      </c>
      <c r="Q86" s="14">
        <v>13700</v>
      </c>
      <c r="R86" s="14">
        <v>0.2</v>
      </c>
      <c r="S86" s="14">
        <v>4220</v>
      </c>
      <c r="T86" s="14">
        <v>0.3</v>
      </c>
      <c r="U86" s="14">
        <v>12530</v>
      </c>
      <c r="V86" s="14">
        <v>3.25</v>
      </c>
      <c r="W86" s="14">
        <v>3915</v>
      </c>
      <c r="X86" s="14">
        <v>1760</v>
      </c>
      <c r="Y86" s="48">
        <f t="shared" si="37"/>
        <v>0.31013215859030835</v>
      </c>
      <c r="Z86" s="15">
        <v>254</v>
      </c>
      <c r="AA86" s="17">
        <f t="shared" si="38"/>
        <v>-9.972539384304091E-3</v>
      </c>
      <c r="AB86" s="17">
        <f t="shared" si="39"/>
        <v>-1.0086793338024865E-2</v>
      </c>
      <c r="AC86" s="17">
        <f t="shared" si="40"/>
        <v>-6.1077179344808438E-3</v>
      </c>
      <c r="AD86" s="17">
        <f t="shared" si="41"/>
        <v>0.99159828057835087</v>
      </c>
      <c r="AE86" s="17">
        <f t="shared" si="42"/>
        <v>-8.8607594936708865E-3</v>
      </c>
      <c r="AF86" s="17">
        <f t="shared" si="43"/>
        <v>4.142011834319527E-2</v>
      </c>
      <c r="AG86" s="17">
        <f t="shared" si="44"/>
        <v>6.2056737588652485E-3</v>
      </c>
    </row>
    <row r="87" spans="1:33" x14ac:dyDescent="0.3">
      <c r="A87" s="23">
        <v>45545</v>
      </c>
      <c r="B87" s="18" t="str">
        <f t="shared" si="45"/>
        <v>C750291P1A</v>
      </c>
      <c r="C87" s="22">
        <v>450286</v>
      </c>
      <c r="D87" s="4">
        <f t="shared" si="46"/>
        <v>1299</v>
      </c>
      <c r="E87">
        <f t="shared" si="46"/>
        <v>405</v>
      </c>
      <c r="F87">
        <f t="shared" si="46"/>
        <v>1196</v>
      </c>
      <c r="G87">
        <f t="shared" si="46"/>
        <v>395</v>
      </c>
      <c r="H87">
        <f t="shared" si="46"/>
        <v>169</v>
      </c>
      <c r="I87" s="5" t="str">
        <f t="shared" si="36"/>
        <v>Water</v>
      </c>
      <c r="J87" s="14">
        <v>13838</v>
      </c>
      <c r="K87" s="14">
        <v>4263</v>
      </c>
      <c r="L87" s="14">
        <v>12607</v>
      </c>
      <c r="M87" s="14">
        <v>3950</v>
      </c>
      <c r="N87" s="14">
        <v>1690</v>
      </c>
      <c r="O87" s="15">
        <v>240</v>
      </c>
      <c r="P87" s="16">
        <v>10</v>
      </c>
      <c r="Q87" s="14">
        <v>13730</v>
      </c>
      <c r="R87" s="14">
        <v>0.2</v>
      </c>
      <c r="S87" s="14">
        <v>4310</v>
      </c>
      <c r="T87" s="14">
        <v>3.25</v>
      </c>
      <c r="U87" s="14">
        <v>12580</v>
      </c>
      <c r="V87" s="14">
        <v>3.25</v>
      </c>
      <c r="W87" s="14">
        <v>3930</v>
      </c>
      <c r="X87" s="14">
        <v>1780</v>
      </c>
      <c r="Y87" s="48">
        <f t="shared" si="37"/>
        <v>0.31173380035026271</v>
      </c>
      <c r="Z87" s="15">
        <v>243</v>
      </c>
      <c r="AA87" s="17">
        <f t="shared" si="38"/>
        <v>-7.8045960398901576E-3</v>
      </c>
      <c r="AB87" s="17">
        <f t="shared" si="39"/>
        <v>1.1025099695050434E-2</v>
      </c>
      <c r="AC87" s="17">
        <f t="shared" si="40"/>
        <v>-2.1416673276751013E-3</v>
      </c>
      <c r="AD87" s="17">
        <f t="shared" si="41"/>
        <v>0.99713429725153058</v>
      </c>
      <c r="AE87" s="17">
        <f t="shared" si="42"/>
        <v>-5.0632911392405064E-3</v>
      </c>
      <c r="AF87" s="17">
        <f t="shared" si="43"/>
        <v>5.3254437869822487E-2</v>
      </c>
      <c r="AG87" s="17">
        <f t="shared" si="44"/>
        <v>1.2411347517730497E-2</v>
      </c>
    </row>
    <row r="88" spans="1:33" x14ac:dyDescent="0.3">
      <c r="A88" s="23">
        <v>45545</v>
      </c>
      <c r="B88" s="18" t="str">
        <f t="shared" si="45"/>
        <v>C750291P1A</v>
      </c>
      <c r="C88" s="22">
        <v>450290</v>
      </c>
      <c r="D88" s="4">
        <f t="shared" si="46"/>
        <v>1299</v>
      </c>
      <c r="E88">
        <f t="shared" si="46"/>
        <v>405</v>
      </c>
      <c r="F88">
        <f t="shared" si="46"/>
        <v>1196</v>
      </c>
      <c r="G88">
        <f t="shared" si="46"/>
        <v>395</v>
      </c>
      <c r="H88">
        <f t="shared" si="46"/>
        <v>169</v>
      </c>
      <c r="I88" s="5" t="str">
        <f t="shared" si="36"/>
        <v>Water</v>
      </c>
      <c r="J88" s="14">
        <v>13838</v>
      </c>
      <c r="K88" s="14">
        <v>4263</v>
      </c>
      <c r="L88" s="14">
        <v>12607</v>
      </c>
      <c r="M88" s="14">
        <v>3950</v>
      </c>
      <c r="N88" s="14">
        <v>1690</v>
      </c>
      <c r="O88" s="15">
        <v>240</v>
      </c>
      <c r="P88" s="16">
        <v>10</v>
      </c>
      <c r="Q88" s="14">
        <v>13790</v>
      </c>
      <c r="R88" s="14">
        <v>0.2</v>
      </c>
      <c r="S88" s="14">
        <v>4230</v>
      </c>
      <c r="T88" s="14">
        <v>0.3</v>
      </c>
      <c r="U88" s="14">
        <v>12630</v>
      </c>
      <c r="V88" s="14">
        <v>3.25</v>
      </c>
      <c r="W88" s="14">
        <v>3935</v>
      </c>
      <c r="X88" s="14">
        <v>1775</v>
      </c>
      <c r="Y88" s="48">
        <f t="shared" si="37"/>
        <v>0.31085814360770581</v>
      </c>
      <c r="Z88" s="15">
        <v>243</v>
      </c>
      <c r="AA88" s="17">
        <f t="shared" si="38"/>
        <v>-3.468709351062292E-3</v>
      </c>
      <c r="AB88" s="17">
        <f t="shared" si="39"/>
        <v>-7.7410274454609426E-3</v>
      </c>
      <c r="AC88" s="17">
        <f t="shared" si="40"/>
        <v>1.8243832791306417E-3</v>
      </c>
      <c r="AD88" s="17">
        <f t="shared" si="41"/>
        <v>0.99811124137032692</v>
      </c>
      <c r="AE88" s="17">
        <f t="shared" si="42"/>
        <v>-3.7974683544303796E-3</v>
      </c>
      <c r="AF88" s="17">
        <f t="shared" si="43"/>
        <v>5.0295857988165681E-2</v>
      </c>
      <c r="AG88" s="17">
        <f t="shared" si="44"/>
        <v>1.2411347517730497E-2</v>
      </c>
    </row>
    <row r="89" spans="1:33" x14ac:dyDescent="0.3">
      <c r="A89" s="23">
        <v>45545</v>
      </c>
      <c r="B89" s="18" t="str">
        <f t="shared" si="45"/>
        <v>C750291P1A</v>
      </c>
      <c r="C89" s="22">
        <v>450292</v>
      </c>
      <c r="D89" s="4">
        <f t="shared" si="46"/>
        <v>1299</v>
      </c>
      <c r="E89">
        <f t="shared" si="46"/>
        <v>405</v>
      </c>
      <c r="F89">
        <f t="shared" si="46"/>
        <v>1196</v>
      </c>
      <c r="G89">
        <f t="shared" si="46"/>
        <v>395</v>
      </c>
      <c r="H89">
        <f t="shared" si="46"/>
        <v>169</v>
      </c>
      <c r="I89" s="5" t="str">
        <f t="shared" si="36"/>
        <v>Water</v>
      </c>
      <c r="J89" s="14">
        <v>13838</v>
      </c>
      <c r="K89" s="14">
        <v>4263</v>
      </c>
      <c r="L89" s="14">
        <v>12607</v>
      </c>
      <c r="M89" s="14">
        <v>3950</v>
      </c>
      <c r="N89" s="14">
        <v>1690</v>
      </c>
      <c r="O89" s="15">
        <v>240</v>
      </c>
      <c r="P89" s="16">
        <v>10</v>
      </c>
      <c r="Q89" s="14">
        <v>13900</v>
      </c>
      <c r="R89" s="14">
        <v>0.2</v>
      </c>
      <c r="S89" s="14">
        <v>4250</v>
      </c>
      <c r="T89" s="14">
        <v>0.3</v>
      </c>
      <c r="U89" s="14">
        <v>12640</v>
      </c>
      <c r="V89" s="14">
        <v>3.25</v>
      </c>
      <c r="W89" s="14">
        <v>3925</v>
      </c>
      <c r="X89" s="14">
        <v>1765</v>
      </c>
      <c r="Y89" s="48">
        <f t="shared" si="37"/>
        <v>0.31019332161687169</v>
      </c>
      <c r="Z89" s="15">
        <v>243</v>
      </c>
      <c r="AA89" s="17">
        <f t="shared" si="38"/>
        <v>4.4804162451221275E-3</v>
      </c>
      <c r="AB89" s="17">
        <f t="shared" si="39"/>
        <v>-3.0494956603330987E-3</v>
      </c>
      <c r="AC89" s="17">
        <f t="shared" si="40"/>
        <v>2.6175934004917904E-3</v>
      </c>
      <c r="AD89" s="17">
        <f t="shared" si="41"/>
        <v>1.0026703139247102</v>
      </c>
      <c r="AE89" s="17">
        <f t="shared" si="42"/>
        <v>-6.3291139240506328E-3</v>
      </c>
      <c r="AF89" s="17">
        <f t="shared" si="43"/>
        <v>4.4378698224852069E-2</v>
      </c>
      <c r="AG89" s="17">
        <f t="shared" si="44"/>
        <v>8.8652482269503553E-3</v>
      </c>
    </row>
    <row r="90" spans="1:33" x14ac:dyDescent="0.3">
      <c r="A90" s="23">
        <v>45545</v>
      </c>
      <c r="B90" s="18" t="str">
        <f t="shared" si="45"/>
        <v>C750291P1A</v>
      </c>
      <c r="C90" s="22">
        <v>450294</v>
      </c>
      <c r="D90" s="4">
        <f t="shared" si="46"/>
        <v>1299</v>
      </c>
      <c r="E90">
        <f t="shared" si="46"/>
        <v>405</v>
      </c>
      <c r="F90">
        <f t="shared" si="46"/>
        <v>1196</v>
      </c>
      <c r="G90">
        <f t="shared" si="46"/>
        <v>395</v>
      </c>
      <c r="H90">
        <f t="shared" si="46"/>
        <v>169</v>
      </c>
      <c r="I90" s="5" t="str">
        <f t="shared" si="36"/>
        <v>Water</v>
      </c>
      <c r="J90" s="14">
        <v>13838</v>
      </c>
      <c r="K90" s="14">
        <v>4263</v>
      </c>
      <c r="L90" s="14">
        <v>12607</v>
      </c>
      <c r="M90" s="14">
        <v>3950</v>
      </c>
      <c r="N90" s="14">
        <v>1690</v>
      </c>
      <c r="O90" s="15">
        <v>240</v>
      </c>
      <c r="P90" s="16">
        <v>10</v>
      </c>
      <c r="Q90" s="14">
        <v>13700</v>
      </c>
      <c r="R90" s="14">
        <v>0.2</v>
      </c>
      <c r="S90" s="14">
        <v>4230</v>
      </c>
      <c r="T90" s="14">
        <v>0.3</v>
      </c>
      <c r="U90" s="14">
        <v>12530</v>
      </c>
      <c r="V90" s="14">
        <v>3.25</v>
      </c>
      <c r="W90" s="14">
        <v>3935</v>
      </c>
      <c r="X90" s="14">
        <v>1790</v>
      </c>
      <c r="Y90" s="48">
        <f t="shared" si="37"/>
        <v>0.31266375545851527</v>
      </c>
      <c r="Z90" s="15">
        <v>243</v>
      </c>
      <c r="AA90" s="17">
        <f t="shared" si="38"/>
        <v>-9.972539384304091E-3</v>
      </c>
      <c r="AB90" s="17">
        <f t="shared" si="39"/>
        <v>-7.7410274454609426E-3</v>
      </c>
      <c r="AC90" s="17">
        <f t="shared" si="40"/>
        <v>-6.1077179344808438E-3</v>
      </c>
      <c r="AD90" s="17">
        <f t="shared" si="41"/>
        <v>0.99192392861794976</v>
      </c>
      <c r="AE90" s="17">
        <f t="shared" si="42"/>
        <v>-3.7974683544303796E-3</v>
      </c>
      <c r="AF90" s="17">
        <f t="shared" si="43"/>
        <v>5.9171597633136092E-2</v>
      </c>
      <c r="AG90" s="17">
        <f t="shared" si="44"/>
        <v>1.5070921985815602E-2</v>
      </c>
    </row>
    <row r="91" spans="1:33" x14ac:dyDescent="0.3">
      <c r="A91" s="23">
        <v>45545</v>
      </c>
      <c r="B91" s="18" t="str">
        <f t="shared" si="45"/>
        <v>C750291P1A</v>
      </c>
      <c r="C91" s="22">
        <v>450296</v>
      </c>
      <c r="D91" s="4">
        <f t="shared" si="46"/>
        <v>1299</v>
      </c>
      <c r="E91">
        <f t="shared" si="46"/>
        <v>405</v>
      </c>
      <c r="F91">
        <f t="shared" si="46"/>
        <v>1196</v>
      </c>
      <c r="G91">
        <f t="shared" si="46"/>
        <v>395</v>
      </c>
      <c r="H91">
        <f t="shared" si="46"/>
        <v>169</v>
      </c>
      <c r="I91" s="5" t="str">
        <f t="shared" si="36"/>
        <v>Water</v>
      </c>
      <c r="J91" s="14">
        <v>13838</v>
      </c>
      <c r="K91" s="14">
        <v>4263</v>
      </c>
      <c r="L91" s="14">
        <v>12607</v>
      </c>
      <c r="M91" s="14">
        <v>3950</v>
      </c>
      <c r="N91" s="14">
        <v>1690</v>
      </c>
      <c r="O91" s="15">
        <v>235</v>
      </c>
      <c r="P91" s="16">
        <v>10</v>
      </c>
      <c r="Q91" s="14">
        <v>13700</v>
      </c>
      <c r="R91" s="14">
        <v>0.2</v>
      </c>
      <c r="S91" s="14">
        <v>4200</v>
      </c>
      <c r="T91" s="14">
        <v>0.3</v>
      </c>
      <c r="U91" s="14">
        <v>12530</v>
      </c>
      <c r="V91" s="14">
        <v>3.25</v>
      </c>
      <c r="W91" s="14">
        <v>3945</v>
      </c>
      <c r="X91" s="14">
        <v>1820</v>
      </c>
      <c r="Y91" s="48">
        <f t="shared" si="37"/>
        <v>0.31569817866435385</v>
      </c>
      <c r="Z91" s="15">
        <v>237</v>
      </c>
      <c r="AA91" s="17">
        <f t="shared" si="38"/>
        <v>-9.972539384304091E-3</v>
      </c>
      <c r="AB91" s="17">
        <f t="shared" si="39"/>
        <v>-1.4778325123152709E-2</v>
      </c>
      <c r="AC91" s="17">
        <f t="shared" si="40"/>
        <v>-6.1077179344808438E-3</v>
      </c>
      <c r="AD91" s="17">
        <f t="shared" si="41"/>
        <v>0.9909469844991533</v>
      </c>
      <c r="AE91" s="17">
        <f t="shared" si="42"/>
        <v>-1.2658227848101266E-3</v>
      </c>
      <c r="AF91" s="17">
        <f t="shared" si="43"/>
        <v>7.6923076923076927E-2</v>
      </c>
      <c r="AG91" s="17">
        <f t="shared" si="44"/>
        <v>2.2163120567375887E-2</v>
      </c>
    </row>
    <row r="92" spans="1:33" x14ac:dyDescent="0.3">
      <c r="A92" s="23">
        <v>45545</v>
      </c>
      <c r="B92" s="18" t="str">
        <f t="shared" si="45"/>
        <v>C750291P1A</v>
      </c>
      <c r="C92" s="22">
        <v>450298</v>
      </c>
      <c r="D92" s="4">
        <f t="shared" si="46"/>
        <v>1299</v>
      </c>
      <c r="E92">
        <f t="shared" si="46"/>
        <v>405</v>
      </c>
      <c r="F92">
        <f t="shared" si="46"/>
        <v>1196</v>
      </c>
      <c r="G92">
        <f t="shared" si="46"/>
        <v>395</v>
      </c>
      <c r="H92">
        <f t="shared" si="46"/>
        <v>169</v>
      </c>
      <c r="I92" s="5" t="str">
        <f t="shared" si="36"/>
        <v>Water</v>
      </c>
      <c r="J92" s="14">
        <v>13838</v>
      </c>
      <c r="K92" s="14">
        <v>4263</v>
      </c>
      <c r="L92" s="14">
        <v>12607</v>
      </c>
      <c r="M92" s="14">
        <v>3950</v>
      </c>
      <c r="N92" s="14">
        <v>1690</v>
      </c>
      <c r="O92" s="15">
        <v>235</v>
      </c>
      <c r="P92" s="16">
        <v>10</v>
      </c>
      <c r="Q92" s="14">
        <v>13770</v>
      </c>
      <c r="R92" s="14">
        <v>0.2</v>
      </c>
      <c r="S92" s="14">
        <v>4320</v>
      </c>
      <c r="T92" s="14">
        <v>0.3</v>
      </c>
      <c r="U92" s="14">
        <v>12460</v>
      </c>
      <c r="V92" s="14">
        <v>3.25</v>
      </c>
      <c r="W92" s="14">
        <v>3930</v>
      </c>
      <c r="X92" s="14">
        <v>1765</v>
      </c>
      <c r="Y92" s="48">
        <f t="shared" si="37"/>
        <v>0.3099209833187006</v>
      </c>
      <c r="Z92" s="15">
        <v>237</v>
      </c>
      <c r="AA92" s="17">
        <f t="shared" si="38"/>
        <v>-4.9140049140049139E-3</v>
      </c>
      <c r="AB92" s="17">
        <f t="shared" si="39"/>
        <v>1.3370865587614356E-2</v>
      </c>
      <c r="AC92" s="17">
        <f t="shared" si="40"/>
        <v>-1.1660188784008884E-2</v>
      </c>
      <c r="AD92" s="17">
        <f t="shared" si="41"/>
        <v>0.99485476097433889</v>
      </c>
      <c r="AE92" s="17">
        <f t="shared" si="42"/>
        <v>-5.0632911392405064E-3</v>
      </c>
      <c r="AF92" s="17">
        <f t="shared" si="43"/>
        <v>4.4378698224852069E-2</v>
      </c>
      <c r="AG92" s="17">
        <f t="shared" si="44"/>
        <v>9.7517730496453903E-3</v>
      </c>
    </row>
    <row r="93" spans="1:33" x14ac:dyDescent="0.3">
      <c r="A93" s="23">
        <v>45545</v>
      </c>
      <c r="B93" s="18" t="str">
        <f t="shared" si="45"/>
        <v>C750291P1A</v>
      </c>
      <c r="C93" s="22">
        <v>450302</v>
      </c>
      <c r="D93" s="4">
        <f t="shared" si="46"/>
        <v>1299</v>
      </c>
      <c r="E93">
        <f t="shared" si="46"/>
        <v>405</v>
      </c>
      <c r="F93">
        <f t="shared" si="46"/>
        <v>1196</v>
      </c>
      <c r="G93">
        <f t="shared" si="46"/>
        <v>395</v>
      </c>
      <c r="H93">
        <f t="shared" si="46"/>
        <v>169</v>
      </c>
      <c r="I93" s="5" t="str">
        <f t="shared" si="36"/>
        <v>Water</v>
      </c>
      <c r="J93" s="14">
        <v>13838</v>
      </c>
      <c r="K93" s="14">
        <v>4263</v>
      </c>
      <c r="L93" s="14">
        <v>12607</v>
      </c>
      <c r="M93" s="14">
        <v>3950</v>
      </c>
      <c r="N93" s="14">
        <v>1690</v>
      </c>
      <c r="O93" s="15">
        <v>229</v>
      </c>
      <c r="P93" s="16">
        <v>10</v>
      </c>
      <c r="Q93" s="14">
        <v>13850</v>
      </c>
      <c r="R93" s="14">
        <v>0.2</v>
      </c>
      <c r="S93" s="14">
        <v>4450</v>
      </c>
      <c r="T93" s="14">
        <v>0.3</v>
      </c>
      <c r="U93" s="14">
        <v>12650</v>
      </c>
      <c r="V93" s="14">
        <v>3.25</v>
      </c>
      <c r="W93" s="14">
        <v>3920</v>
      </c>
      <c r="X93" s="14">
        <v>1730</v>
      </c>
      <c r="Y93" s="48">
        <f t="shared" si="37"/>
        <v>0.30619469026548674</v>
      </c>
      <c r="Z93" s="15">
        <v>232</v>
      </c>
      <c r="AA93" s="17">
        <f t="shared" si="38"/>
        <v>8.6717733776557301E-4</v>
      </c>
      <c r="AB93" s="17">
        <f t="shared" si="39"/>
        <v>4.3865822190945342E-2</v>
      </c>
      <c r="AC93" s="17">
        <f t="shared" si="40"/>
        <v>3.4108035218529389E-3</v>
      </c>
      <c r="AD93" s="17">
        <f t="shared" si="41"/>
        <v>1.0078806825582911</v>
      </c>
      <c r="AE93" s="17">
        <f t="shared" si="42"/>
        <v>-7.5949367088607592E-3</v>
      </c>
      <c r="AF93" s="17">
        <f t="shared" si="43"/>
        <v>2.3668639053254437E-2</v>
      </c>
      <c r="AG93" s="17">
        <f t="shared" si="44"/>
        <v>1.7730496453900709E-3</v>
      </c>
    </row>
    <row r="94" spans="1:33" x14ac:dyDescent="0.3">
      <c r="A94" s="23">
        <v>45545</v>
      </c>
      <c r="B94" s="18" t="str">
        <f t="shared" si="45"/>
        <v>C750291P1A</v>
      </c>
      <c r="C94" s="22">
        <v>450304</v>
      </c>
      <c r="D94" s="4">
        <f t="shared" ref="D94:H100" si="47">IF(D93&lt;&gt;"",D93,"")</f>
        <v>1299</v>
      </c>
      <c r="E94">
        <f t="shared" si="47"/>
        <v>405</v>
      </c>
      <c r="F94">
        <f t="shared" si="47"/>
        <v>1196</v>
      </c>
      <c r="G94">
        <f t="shared" si="47"/>
        <v>395</v>
      </c>
      <c r="H94">
        <f t="shared" si="47"/>
        <v>169</v>
      </c>
      <c r="I94" s="5" t="str">
        <f t="shared" si="36"/>
        <v>Water</v>
      </c>
      <c r="J94" s="14">
        <v>13838</v>
      </c>
      <c r="K94" s="14">
        <v>4263</v>
      </c>
      <c r="L94" s="14">
        <v>12607</v>
      </c>
      <c r="M94" s="14">
        <v>3950</v>
      </c>
      <c r="N94" s="14">
        <v>1690</v>
      </c>
      <c r="O94" s="15">
        <v>229</v>
      </c>
      <c r="P94" s="16">
        <v>10</v>
      </c>
      <c r="Q94" s="14">
        <v>13740</v>
      </c>
      <c r="R94" s="14">
        <v>0.2</v>
      </c>
      <c r="S94" s="14">
        <v>4430</v>
      </c>
      <c r="T94" s="14">
        <v>0.3</v>
      </c>
      <c r="U94" s="14">
        <v>12540</v>
      </c>
      <c r="V94" s="14">
        <v>3.25</v>
      </c>
      <c r="W94" s="14">
        <v>3950</v>
      </c>
      <c r="X94" s="14">
        <v>1815</v>
      </c>
      <c r="Y94" s="48">
        <f t="shared" si="37"/>
        <v>0.31483087597571552</v>
      </c>
      <c r="Z94" s="15">
        <v>232</v>
      </c>
      <c r="AA94" s="17">
        <f t="shared" si="38"/>
        <v>-7.0819482584188465E-3</v>
      </c>
      <c r="AB94" s="17">
        <f t="shared" si="39"/>
        <v>3.9174290405817498E-2</v>
      </c>
      <c r="AC94" s="17">
        <f t="shared" si="40"/>
        <v>-5.3145078131196953E-3</v>
      </c>
      <c r="AD94" s="17">
        <f t="shared" si="41"/>
        <v>1.0000651296079197</v>
      </c>
      <c r="AE94" s="17">
        <f t="shared" si="42"/>
        <v>0</v>
      </c>
      <c r="AF94" s="17">
        <f t="shared" si="43"/>
        <v>7.3964497041420121E-2</v>
      </c>
      <c r="AG94" s="17">
        <f t="shared" si="44"/>
        <v>2.2163120567375887E-2</v>
      </c>
    </row>
    <row r="95" spans="1:33" x14ac:dyDescent="0.3">
      <c r="A95" s="23">
        <v>45545</v>
      </c>
      <c r="B95" s="18" t="str">
        <f t="shared" si="45"/>
        <v>C750291P1A</v>
      </c>
      <c r="C95" s="22">
        <v>450306</v>
      </c>
      <c r="D95" s="4">
        <f t="shared" si="47"/>
        <v>1299</v>
      </c>
      <c r="E95">
        <f t="shared" si="47"/>
        <v>405</v>
      </c>
      <c r="F95">
        <f t="shared" si="47"/>
        <v>1196</v>
      </c>
      <c r="G95">
        <f t="shared" si="47"/>
        <v>395</v>
      </c>
      <c r="H95">
        <f t="shared" si="47"/>
        <v>169</v>
      </c>
      <c r="I95" s="5" t="str">
        <f t="shared" si="36"/>
        <v>Water</v>
      </c>
      <c r="J95" s="14">
        <v>13838</v>
      </c>
      <c r="K95" s="14">
        <v>4263</v>
      </c>
      <c r="L95" s="14">
        <v>12607</v>
      </c>
      <c r="M95" s="14">
        <v>3950</v>
      </c>
      <c r="N95" s="14">
        <v>1690</v>
      </c>
      <c r="O95" s="15">
        <v>225</v>
      </c>
      <c r="P95" s="16">
        <v>10</v>
      </c>
      <c r="Q95" s="14">
        <v>13760</v>
      </c>
      <c r="R95" s="14">
        <v>0.2</v>
      </c>
      <c r="S95" s="14">
        <v>4220</v>
      </c>
      <c r="T95" s="14">
        <v>0.3</v>
      </c>
      <c r="U95" s="14">
        <v>12560</v>
      </c>
      <c r="V95" s="14">
        <v>3.25</v>
      </c>
      <c r="W95" s="14">
        <v>3980</v>
      </c>
      <c r="X95" s="14">
        <v>1640</v>
      </c>
      <c r="Y95" s="48">
        <f t="shared" si="37"/>
        <v>0.29181494661921709</v>
      </c>
      <c r="Z95" s="15">
        <v>227</v>
      </c>
      <c r="AA95" s="17">
        <f t="shared" si="38"/>
        <v>-5.636652695476225E-3</v>
      </c>
      <c r="AB95" s="17">
        <f t="shared" si="39"/>
        <v>-1.0086793338024865E-2</v>
      </c>
      <c r="AC95" s="17">
        <f t="shared" si="40"/>
        <v>-3.7280875703973983E-3</v>
      </c>
      <c r="AD95" s="17">
        <f t="shared" si="41"/>
        <v>0.99452911293474011</v>
      </c>
      <c r="AE95" s="17">
        <f t="shared" si="42"/>
        <v>7.5949367088607592E-3</v>
      </c>
      <c r="AF95" s="17">
        <f t="shared" si="43"/>
        <v>-2.9585798816568046E-2</v>
      </c>
      <c r="AG95" s="17">
        <f t="shared" si="44"/>
        <v>-3.5460992907801418E-3</v>
      </c>
    </row>
    <row r="96" spans="1:33" x14ac:dyDescent="0.3">
      <c r="A96" s="23">
        <v>45545</v>
      </c>
      <c r="B96" s="18" t="str">
        <f t="shared" si="45"/>
        <v>C750291P1A</v>
      </c>
      <c r="C96" s="22">
        <v>450308</v>
      </c>
      <c r="D96" s="4">
        <f t="shared" si="47"/>
        <v>1299</v>
      </c>
      <c r="E96">
        <f t="shared" si="47"/>
        <v>405</v>
      </c>
      <c r="F96">
        <f t="shared" si="47"/>
        <v>1196</v>
      </c>
      <c r="G96">
        <f t="shared" si="47"/>
        <v>395</v>
      </c>
      <c r="H96">
        <f t="shared" si="47"/>
        <v>169</v>
      </c>
      <c r="I96" s="5" t="str">
        <f t="shared" si="36"/>
        <v>Water</v>
      </c>
      <c r="J96" s="14">
        <v>13838</v>
      </c>
      <c r="K96" s="14">
        <v>4263</v>
      </c>
      <c r="L96" s="14">
        <v>12607</v>
      </c>
      <c r="M96" s="14">
        <v>3950</v>
      </c>
      <c r="N96" s="14">
        <v>1690</v>
      </c>
      <c r="O96" s="15">
        <v>229</v>
      </c>
      <c r="P96" s="16">
        <v>10</v>
      </c>
      <c r="Q96" s="14">
        <v>13740</v>
      </c>
      <c r="R96" s="14">
        <v>0.2</v>
      </c>
      <c r="S96" s="14">
        <v>4230</v>
      </c>
      <c r="T96" s="14">
        <v>0.3</v>
      </c>
      <c r="U96" s="14">
        <v>12530</v>
      </c>
      <c r="V96" s="14">
        <v>3.25</v>
      </c>
      <c r="W96" s="14">
        <v>3935</v>
      </c>
      <c r="X96" s="14">
        <v>1755</v>
      </c>
      <c r="Y96" s="48">
        <f t="shared" si="37"/>
        <v>0.30843585237258347</v>
      </c>
      <c r="Z96" s="15">
        <v>231</v>
      </c>
      <c r="AA96" s="17">
        <f t="shared" si="38"/>
        <v>-7.0819482584188465E-3</v>
      </c>
      <c r="AB96" s="17">
        <f t="shared" si="39"/>
        <v>-7.7410274454609426E-3</v>
      </c>
      <c r="AC96" s="17">
        <f t="shared" si="40"/>
        <v>-6.1077179344808438E-3</v>
      </c>
      <c r="AD96" s="17">
        <f t="shared" si="41"/>
        <v>0.99322652077634488</v>
      </c>
      <c r="AE96" s="17">
        <f t="shared" si="42"/>
        <v>-3.7974683544303796E-3</v>
      </c>
      <c r="AF96" s="17">
        <f t="shared" si="43"/>
        <v>3.8461538461538464E-2</v>
      </c>
      <c r="AG96" s="17">
        <f t="shared" si="44"/>
        <v>8.8652482269503553E-3</v>
      </c>
    </row>
    <row r="97" spans="1:34" x14ac:dyDescent="0.3">
      <c r="A97" s="23">
        <v>45545</v>
      </c>
      <c r="B97" s="18" t="str">
        <f t="shared" si="45"/>
        <v>C750291P1A</v>
      </c>
      <c r="C97" s="22">
        <v>450309</v>
      </c>
      <c r="D97" s="4">
        <f t="shared" si="47"/>
        <v>1299</v>
      </c>
      <c r="E97">
        <f t="shared" si="47"/>
        <v>405</v>
      </c>
      <c r="F97">
        <f t="shared" si="47"/>
        <v>1196</v>
      </c>
      <c r="G97">
        <f t="shared" si="47"/>
        <v>395</v>
      </c>
      <c r="H97">
        <f t="shared" si="47"/>
        <v>169</v>
      </c>
      <c r="I97" s="5" t="str">
        <f t="shared" si="36"/>
        <v>Water</v>
      </c>
      <c r="J97" s="14">
        <v>13838</v>
      </c>
      <c r="K97" s="14">
        <v>4263</v>
      </c>
      <c r="L97" s="14">
        <v>12607</v>
      </c>
      <c r="M97" s="14">
        <v>3950</v>
      </c>
      <c r="N97" s="14">
        <v>1690</v>
      </c>
      <c r="O97" s="15">
        <v>229</v>
      </c>
      <c r="P97" s="16">
        <v>10</v>
      </c>
      <c r="Q97" s="14">
        <v>13760</v>
      </c>
      <c r="R97" s="14">
        <v>0.2</v>
      </c>
      <c r="S97" s="14">
        <v>4270</v>
      </c>
      <c r="T97" s="14">
        <v>0.3</v>
      </c>
      <c r="U97" s="14">
        <v>12510</v>
      </c>
      <c r="V97" s="14">
        <v>3.25</v>
      </c>
      <c r="W97" s="14">
        <v>3935</v>
      </c>
      <c r="X97" s="14">
        <v>1655</v>
      </c>
      <c r="Y97" s="48">
        <f t="shared" si="37"/>
        <v>0.2960644007155635</v>
      </c>
      <c r="Z97" s="15">
        <v>231</v>
      </c>
      <c r="AA97" s="17">
        <f t="shared" si="38"/>
        <v>-5.636652695476225E-3</v>
      </c>
      <c r="AB97" s="17">
        <f t="shared" si="39"/>
        <v>1.6420361247947454E-3</v>
      </c>
      <c r="AC97" s="17">
        <f t="shared" si="40"/>
        <v>-7.6941381772031407E-3</v>
      </c>
      <c r="AD97" s="17">
        <f t="shared" si="41"/>
        <v>0.99452911293474011</v>
      </c>
      <c r="AE97" s="17">
        <f t="shared" si="42"/>
        <v>-3.7974683544303796E-3</v>
      </c>
      <c r="AF97" s="17">
        <f t="shared" si="43"/>
        <v>-2.0710059171597635E-2</v>
      </c>
      <c r="AG97" s="17">
        <f t="shared" si="44"/>
        <v>-8.8652482269503553E-3</v>
      </c>
    </row>
    <row r="98" spans="1:34" x14ac:dyDescent="0.3">
      <c r="A98" s="23">
        <v>45545</v>
      </c>
      <c r="B98" s="18" t="str">
        <f t="shared" si="45"/>
        <v>C750291P1A</v>
      </c>
      <c r="C98" s="22">
        <v>450311</v>
      </c>
      <c r="D98" s="4">
        <f t="shared" si="47"/>
        <v>1299</v>
      </c>
      <c r="E98">
        <f t="shared" si="47"/>
        <v>405</v>
      </c>
      <c r="F98">
        <f t="shared" si="47"/>
        <v>1196</v>
      </c>
      <c r="G98">
        <f t="shared" si="47"/>
        <v>395</v>
      </c>
      <c r="H98">
        <f t="shared" si="47"/>
        <v>169</v>
      </c>
      <c r="I98" s="5" t="str">
        <f t="shared" si="36"/>
        <v>Water</v>
      </c>
      <c r="J98" s="14">
        <v>13838</v>
      </c>
      <c r="K98" s="14">
        <v>4263</v>
      </c>
      <c r="L98" s="14">
        <v>12607</v>
      </c>
      <c r="M98" s="14">
        <v>3950</v>
      </c>
      <c r="N98" s="14">
        <v>1690</v>
      </c>
      <c r="O98" s="15">
        <v>229</v>
      </c>
      <c r="P98" s="16">
        <v>10</v>
      </c>
      <c r="Q98" s="14">
        <v>13710</v>
      </c>
      <c r="R98" s="14">
        <v>0.2</v>
      </c>
      <c r="S98" s="14">
        <v>4230</v>
      </c>
      <c r="T98" s="14">
        <v>0.3</v>
      </c>
      <c r="U98" s="14">
        <v>12640</v>
      </c>
      <c r="V98" s="14">
        <v>3.25</v>
      </c>
      <c r="W98" s="14">
        <v>3940</v>
      </c>
      <c r="X98" s="14">
        <v>1685</v>
      </c>
      <c r="Y98" s="48">
        <f t="shared" si="37"/>
        <v>0.29955555555555557</v>
      </c>
      <c r="Z98" s="15">
        <v>231</v>
      </c>
      <c r="AA98" s="17">
        <f>IFERROR((Q98-J98)/J98, "")</f>
        <v>-9.2498916028327799E-3</v>
      </c>
      <c r="AB98" s="17">
        <f>IFERROR((S98-K98)/K98, "")</f>
        <v>-7.7410274454609426E-3</v>
      </c>
      <c r="AC98" s="17">
        <f>IFERROR(((U98)-L98)/L98, "")</f>
        <v>2.6175934004917904E-3</v>
      </c>
      <c r="AD98" s="17">
        <f t="shared" si="41"/>
        <v>0.99583170509313534</v>
      </c>
      <c r="AE98" s="17">
        <f t="shared" si="42"/>
        <v>-2.5316455696202532E-3</v>
      </c>
      <c r="AF98" s="17">
        <f t="shared" si="43"/>
        <v>-2.9585798816568047E-3</v>
      </c>
      <c r="AG98" s="17">
        <f t="shared" si="44"/>
        <v>-2.6595744680851063E-3</v>
      </c>
    </row>
    <row r="99" spans="1:34" x14ac:dyDescent="0.3">
      <c r="A99" s="23">
        <v>45545</v>
      </c>
      <c r="B99" s="18" t="str">
        <f t="shared" si="45"/>
        <v>C750291P1A</v>
      </c>
      <c r="C99" s="22">
        <v>450320</v>
      </c>
      <c r="D99" s="4">
        <f t="shared" si="47"/>
        <v>1299</v>
      </c>
      <c r="E99">
        <f t="shared" si="47"/>
        <v>405</v>
      </c>
      <c r="F99">
        <f t="shared" si="47"/>
        <v>1196</v>
      </c>
      <c r="G99">
        <f t="shared" si="47"/>
        <v>395</v>
      </c>
      <c r="H99">
        <f t="shared" si="47"/>
        <v>169</v>
      </c>
      <c r="I99" s="5" t="str">
        <f t="shared" si="36"/>
        <v>Water</v>
      </c>
      <c r="J99" s="14">
        <v>13838</v>
      </c>
      <c r="K99" s="14">
        <v>4263</v>
      </c>
      <c r="L99" s="14">
        <v>12607</v>
      </c>
      <c r="M99" s="14">
        <v>3950</v>
      </c>
      <c r="N99" s="14">
        <v>1690</v>
      </c>
      <c r="O99" s="15">
        <v>235</v>
      </c>
      <c r="P99" s="16">
        <v>10</v>
      </c>
      <c r="Q99" s="14">
        <v>13780</v>
      </c>
      <c r="R99" s="14">
        <v>0.2</v>
      </c>
      <c r="S99" s="14">
        <v>4210</v>
      </c>
      <c r="T99" s="14">
        <v>0.3</v>
      </c>
      <c r="U99" s="14">
        <v>12500</v>
      </c>
      <c r="V99" s="14">
        <v>3.25</v>
      </c>
      <c r="W99" s="14">
        <v>3915</v>
      </c>
      <c r="X99" s="14">
        <v>1660</v>
      </c>
      <c r="Y99" s="48">
        <f t="shared" si="37"/>
        <v>0.29775784753363227</v>
      </c>
      <c r="Z99" s="15">
        <v>237</v>
      </c>
      <c r="AA99" s="17">
        <f t="shared" si="38"/>
        <v>-4.1913571325336027E-3</v>
      </c>
      <c r="AB99" s="17">
        <f t="shared" si="39"/>
        <v>-1.2432559230588787E-2</v>
      </c>
      <c r="AC99" s="17">
        <f t="shared" si="40"/>
        <v>-8.4873482985642901E-3</v>
      </c>
      <c r="AD99" s="17">
        <f t="shared" si="41"/>
        <v>0.9929008727367461</v>
      </c>
      <c r="AE99" s="17">
        <f t="shared" si="42"/>
        <v>-8.8607594936708865E-3</v>
      </c>
      <c r="AF99" s="17">
        <f t="shared" si="43"/>
        <v>-1.7751479289940829E-2</v>
      </c>
      <c r="AG99" s="17">
        <f t="shared" si="44"/>
        <v>-1.152482269503546E-2</v>
      </c>
    </row>
    <row r="100" spans="1:34" x14ac:dyDescent="0.3">
      <c r="A100" s="23">
        <v>45545</v>
      </c>
      <c r="B100" s="18" t="str">
        <f t="shared" si="45"/>
        <v>C750291P1A</v>
      </c>
      <c r="C100" s="22">
        <v>450323</v>
      </c>
      <c r="D100" s="4">
        <f t="shared" si="47"/>
        <v>1299</v>
      </c>
      <c r="E100">
        <f t="shared" si="47"/>
        <v>405</v>
      </c>
      <c r="F100">
        <f t="shared" si="47"/>
        <v>1196</v>
      </c>
      <c r="G100">
        <f t="shared" si="47"/>
        <v>395</v>
      </c>
      <c r="H100">
        <f t="shared" si="47"/>
        <v>169</v>
      </c>
      <c r="I100" s="5" t="str">
        <f t="shared" si="36"/>
        <v>Water</v>
      </c>
      <c r="J100" s="14">
        <v>13838</v>
      </c>
      <c r="K100" s="14">
        <v>4263</v>
      </c>
      <c r="L100" s="14">
        <v>12607</v>
      </c>
      <c r="M100" s="14">
        <v>3950</v>
      </c>
      <c r="N100" s="14">
        <v>1690</v>
      </c>
      <c r="O100" s="15">
        <v>229</v>
      </c>
      <c r="P100" s="16">
        <v>10</v>
      </c>
      <c r="Q100" s="14">
        <v>13800</v>
      </c>
      <c r="R100" s="14">
        <v>0.2</v>
      </c>
      <c r="S100" s="14">
        <v>4220</v>
      </c>
      <c r="T100" s="14">
        <v>0.3</v>
      </c>
      <c r="U100" s="14">
        <v>12560</v>
      </c>
      <c r="V100" s="14">
        <v>3.25</v>
      </c>
      <c r="W100" s="14">
        <v>3945</v>
      </c>
      <c r="X100" s="14">
        <v>1680</v>
      </c>
      <c r="Y100" s="48">
        <f t="shared" si="37"/>
        <v>0.29866666666666669</v>
      </c>
      <c r="Z100" s="15">
        <v>231</v>
      </c>
      <c r="AA100" s="17">
        <f t="shared" si="38"/>
        <v>-2.7460615695909813E-3</v>
      </c>
      <c r="AB100" s="17">
        <f t="shared" si="39"/>
        <v>-1.0086793338024865E-2</v>
      </c>
      <c r="AC100" s="17">
        <f t="shared" si="40"/>
        <v>-3.7280875703973983E-3</v>
      </c>
      <c r="AD100" s="17">
        <f t="shared" si="41"/>
        <v>0.99583170509313534</v>
      </c>
      <c r="AE100" s="17">
        <f t="shared" si="42"/>
        <v>-1.2658227848101266E-3</v>
      </c>
      <c r="AF100" s="17">
        <f t="shared" si="43"/>
        <v>-5.9171597633136093E-3</v>
      </c>
      <c r="AG100" s="17">
        <f t="shared" si="44"/>
        <v>-2.6595744680851063E-3</v>
      </c>
    </row>
    <row r="102" spans="1:34" ht="21" x14ac:dyDescent="0.4">
      <c r="A102" s="63" t="s">
        <v>26</v>
      </c>
      <c r="B102" s="63"/>
      <c r="C102" s="63"/>
    </row>
    <row r="103" spans="1:34" ht="15.6" x14ac:dyDescent="0.3">
      <c r="A103" s="20" t="s">
        <v>2</v>
      </c>
      <c r="B103" s="54" t="s">
        <v>3</v>
      </c>
      <c r="C103" s="54"/>
    </row>
    <row r="104" spans="1:34" x14ac:dyDescent="0.3">
      <c r="A104" t="s">
        <v>4</v>
      </c>
    </row>
    <row r="106" spans="1:34" ht="15.6" x14ac:dyDescent="0.3">
      <c r="A106" s="19" t="s">
        <v>5</v>
      </c>
    </row>
    <row r="107" spans="1:34" x14ac:dyDescent="0.3">
      <c r="A107" s="65" t="s">
        <v>6</v>
      </c>
      <c r="B107" s="65"/>
      <c r="C107" s="66"/>
      <c r="D107" s="67" t="s">
        <v>7</v>
      </c>
      <c r="E107" s="65"/>
      <c r="F107" s="65"/>
      <c r="G107" s="65"/>
      <c r="H107" s="65"/>
      <c r="I107" s="66"/>
      <c r="J107" s="68" t="s">
        <v>8</v>
      </c>
      <c r="K107" s="69"/>
      <c r="L107" s="69"/>
      <c r="M107" s="69"/>
      <c r="N107" s="69"/>
      <c r="O107" s="69"/>
      <c r="P107" s="68" t="s">
        <v>9</v>
      </c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5" t="s">
        <v>10</v>
      </c>
      <c r="AB107" s="65"/>
      <c r="AC107" s="65"/>
      <c r="AD107" s="65"/>
      <c r="AE107" s="65"/>
      <c r="AF107" s="65"/>
      <c r="AG107" s="65"/>
    </row>
    <row r="108" spans="1:34" x14ac:dyDescent="0.3">
      <c r="A108" s="3" t="s">
        <v>11</v>
      </c>
      <c r="B108" s="3" t="s">
        <v>12</v>
      </c>
      <c r="C108" s="1" t="s">
        <v>13</v>
      </c>
      <c r="D108" s="26">
        <v>57</v>
      </c>
      <c r="E108" s="27">
        <v>8</v>
      </c>
      <c r="F108" s="27" t="s">
        <v>14</v>
      </c>
      <c r="G108" s="27" t="s">
        <v>15</v>
      </c>
      <c r="H108" s="27" t="s">
        <v>16</v>
      </c>
      <c r="I108" s="28" t="s">
        <v>17</v>
      </c>
      <c r="J108" s="6">
        <v>57</v>
      </c>
      <c r="K108" s="6">
        <v>8</v>
      </c>
      <c r="L108" s="6" t="s">
        <v>14</v>
      </c>
      <c r="M108" s="6" t="s">
        <v>15</v>
      </c>
      <c r="N108" s="6" t="s">
        <v>16</v>
      </c>
      <c r="O108" s="7" t="s">
        <v>17</v>
      </c>
      <c r="P108" s="8" t="s">
        <v>18</v>
      </c>
      <c r="Q108" s="6">
        <v>57</v>
      </c>
      <c r="R108" s="6" t="s">
        <v>19</v>
      </c>
      <c r="S108" s="6">
        <v>8</v>
      </c>
      <c r="T108" s="6" t="s">
        <v>19</v>
      </c>
      <c r="U108" s="6" t="s">
        <v>14</v>
      </c>
      <c r="V108" s="6" t="s">
        <v>19</v>
      </c>
      <c r="W108" s="6" t="s">
        <v>15</v>
      </c>
      <c r="X108" s="6" t="s">
        <v>16</v>
      </c>
      <c r="Y108" s="6" t="s">
        <v>43</v>
      </c>
      <c r="Z108" s="7" t="s">
        <v>20</v>
      </c>
      <c r="AA108" s="3">
        <v>57</v>
      </c>
      <c r="AB108" s="3">
        <v>8</v>
      </c>
      <c r="AC108" s="3" t="s">
        <v>14</v>
      </c>
      <c r="AD108" s="3" t="s">
        <v>49</v>
      </c>
      <c r="AE108" s="3" t="s">
        <v>15</v>
      </c>
      <c r="AF108" s="3" t="s">
        <v>16</v>
      </c>
      <c r="AG108" s="3"/>
    </row>
    <row r="109" spans="1:34" x14ac:dyDescent="0.3">
      <c r="A109" s="23">
        <v>45911</v>
      </c>
      <c r="B109" s="18" t="s">
        <v>33</v>
      </c>
      <c r="C109" s="22">
        <v>8972</v>
      </c>
      <c r="D109" s="4">
        <v>1606</v>
      </c>
      <c r="F109">
        <v>1082</v>
      </c>
      <c r="G109">
        <v>800</v>
      </c>
      <c r="H109" t="str">
        <f t="shared" ref="H109:H111" si="48">IF(H108&lt;&gt;"",H108,"")</f>
        <v>Slag</v>
      </c>
      <c r="I109" s="5"/>
      <c r="J109" s="14">
        <v>16350</v>
      </c>
      <c r="L109" s="14">
        <v>11171</v>
      </c>
      <c r="M109" s="14">
        <v>8000</v>
      </c>
      <c r="O109" s="15">
        <v>346</v>
      </c>
      <c r="P109" s="16">
        <v>10</v>
      </c>
      <c r="Q109" s="14">
        <v>16310</v>
      </c>
      <c r="R109" s="14">
        <v>-0.75</v>
      </c>
      <c r="U109" s="14">
        <v>11100</v>
      </c>
      <c r="V109" s="14">
        <v>1</v>
      </c>
      <c r="W109" s="14">
        <v>7935</v>
      </c>
      <c r="Z109" s="15">
        <v>346</v>
      </c>
      <c r="AA109" s="17">
        <f t="shared" ref="AA109:AA111" si="49">IFERROR((Q109-J109)/J109, "")</f>
        <v>-2.4464831804281344E-3</v>
      </c>
      <c r="AB109" s="17"/>
      <c r="AC109" s="17">
        <f t="shared" ref="AC109:AC111" si="50">IFERROR(((U109)-L109)/L109, "")</f>
        <v>-6.355742547668069E-3</v>
      </c>
      <c r="AD109" s="17">
        <f t="shared" ref="AD109:AD111" si="51">IFERROR((Q109+S109+U109)/(J109+K109+L109)," ")</f>
        <v>0.99596671632571487</v>
      </c>
      <c r="AE109" s="17">
        <f t="shared" ref="AE109:AE111" si="52">IFERROR((W109-M109)/M109, "")</f>
        <v>-8.1250000000000003E-3</v>
      </c>
      <c r="AF109" s="17"/>
      <c r="AG109" s="17"/>
      <c r="AH109" s="25" t="s">
        <v>27</v>
      </c>
    </row>
    <row r="110" spans="1:34" x14ac:dyDescent="0.3">
      <c r="A110" s="23">
        <v>45911</v>
      </c>
      <c r="B110" s="18" t="str">
        <f t="shared" ref="B110:B111" si="53">IF(B109&lt;&gt;"",B109,"")</f>
        <v>C75029MS1B</v>
      </c>
      <c r="C110" s="22">
        <v>969324</v>
      </c>
      <c r="D110" s="4">
        <f t="shared" ref="D110:G111" si="54">IF(D109&lt;&gt;"",D109,"")</f>
        <v>1606</v>
      </c>
      <c r="E110" t="str">
        <f t="shared" si="54"/>
        <v/>
      </c>
      <c r="F110">
        <f t="shared" si="54"/>
        <v>1082</v>
      </c>
      <c r="G110">
        <f t="shared" si="54"/>
        <v>800</v>
      </c>
      <c r="H110" t="str">
        <f t="shared" si="48"/>
        <v>Slag</v>
      </c>
      <c r="I110" s="5"/>
      <c r="J110" s="14">
        <v>16350</v>
      </c>
      <c r="L110" s="14">
        <v>11171</v>
      </c>
      <c r="M110" s="14">
        <v>8000</v>
      </c>
      <c r="O110" s="15">
        <v>346</v>
      </c>
      <c r="P110" s="16">
        <v>10</v>
      </c>
      <c r="Q110" s="14">
        <v>16290</v>
      </c>
      <c r="R110" s="14">
        <v>-0.75</v>
      </c>
      <c r="U110" s="14">
        <v>11010</v>
      </c>
      <c r="V110" s="14">
        <v>1</v>
      </c>
      <c r="W110" s="14">
        <v>7980</v>
      </c>
      <c r="Z110" s="15">
        <v>347</v>
      </c>
      <c r="AA110" s="17">
        <f t="shared" si="49"/>
        <v>-3.669724770642202E-3</v>
      </c>
      <c r="AB110" s="17"/>
      <c r="AC110" s="17">
        <f t="shared" si="50"/>
        <v>-1.4412317608092383E-2</v>
      </c>
      <c r="AD110" s="17">
        <f t="shared" si="51"/>
        <v>0.99196976854038732</v>
      </c>
      <c r="AE110" s="17">
        <f t="shared" si="52"/>
        <v>-2.5000000000000001E-3</v>
      </c>
      <c r="AF110" s="17"/>
      <c r="AG110" s="17"/>
    </row>
    <row r="111" spans="1:34" x14ac:dyDescent="0.3">
      <c r="A111" s="23">
        <v>45911</v>
      </c>
      <c r="B111" s="18" t="str">
        <f t="shared" si="53"/>
        <v>C75029MS1B</v>
      </c>
      <c r="C111" s="22">
        <v>8974</v>
      </c>
      <c r="D111" s="4">
        <f t="shared" si="54"/>
        <v>1606</v>
      </c>
      <c r="E111" t="str">
        <f t="shared" si="54"/>
        <v/>
      </c>
      <c r="F111">
        <f t="shared" si="54"/>
        <v>1082</v>
      </c>
      <c r="G111">
        <f t="shared" si="54"/>
        <v>800</v>
      </c>
      <c r="H111" t="str">
        <f t="shared" si="48"/>
        <v>Slag</v>
      </c>
      <c r="I111" s="5"/>
      <c r="J111" s="14">
        <v>16350</v>
      </c>
      <c r="L111" s="14">
        <v>11143</v>
      </c>
      <c r="M111" s="14">
        <v>8000</v>
      </c>
      <c r="O111" s="15">
        <v>355</v>
      </c>
      <c r="P111" s="16">
        <v>10</v>
      </c>
      <c r="Q111" s="14">
        <v>16280</v>
      </c>
      <c r="R111" s="14">
        <v>-1</v>
      </c>
      <c r="U111" s="14">
        <v>11140</v>
      </c>
      <c r="V111" s="14">
        <v>0.75</v>
      </c>
      <c r="W111" s="14">
        <v>7945</v>
      </c>
      <c r="Z111" s="15">
        <v>354</v>
      </c>
      <c r="AA111" s="17">
        <f t="shared" si="49"/>
        <v>-4.2813455657492354E-3</v>
      </c>
      <c r="AB111" s="17"/>
      <c r="AC111" s="17">
        <f t="shared" si="50"/>
        <v>-2.6922731759849235E-4</v>
      </c>
      <c r="AD111" s="17">
        <f t="shared" si="51"/>
        <v>0.99734477867093441</v>
      </c>
      <c r="AE111" s="17">
        <f t="shared" si="52"/>
        <v>-6.875E-3</v>
      </c>
      <c r="AF111" s="17"/>
      <c r="AG111" s="17"/>
      <c r="AH111" s="25" t="s">
        <v>27</v>
      </c>
    </row>
    <row r="113" spans="1:33" ht="21" x14ac:dyDescent="0.4">
      <c r="A113" s="63" t="s">
        <v>28</v>
      </c>
      <c r="B113" s="63"/>
      <c r="C113" s="63"/>
    </row>
    <row r="114" spans="1:33" ht="15.6" x14ac:dyDescent="0.3">
      <c r="A114" s="20" t="s">
        <v>2</v>
      </c>
      <c r="B114" s="54" t="s">
        <v>3</v>
      </c>
      <c r="C114" s="54"/>
    </row>
    <row r="115" spans="1:33" x14ac:dyDescent="0.3">
      <c r="A115" t="s">
        <v>4</v>
      </c>
    </row>
    <row r="116" spans="1:33" x14ac:dyDescent="0.3">
      <c r="A116" t="s">
        <v>29</v>
      </c>
    </row>
    <row r="117" spans="1:33" ht="15.6" x14ac:dyDescent="0.3">
      <c r="A117" s="19" t="s">
        <v>5</v>
      </c>
    </row>
    <row r="118" spans="1:33" x14ac:dyDescent="0.3">
      <c r="A118" s="53" t="s">
        <v>6</v>
      </c>
      <c r="B118" s="53"/>
      <c r="C118" s="61"/>
      <c r="D118" s="62" t="s">
        <v>7</v>
      </c>
      <c r="E118" s="53"/>
      <c r="F118" s="53"/>
      <c r="G118" s="53"/>
      <c r="H118" s="53"/>
      <c r="I118" s="61"/>
      <c r="J118" s="51" t="s">
        <v>8</v>
      </c>
      <c r="K118" s="52"/>
      <c r="L118" s="52"/>
      <c r="M118" s="52"/>
      <c r="N118" s="52"/>
      <c r="O118" s="52"/>
      <c r="P118" s="51" t="s">
        <v>9</v>
      </c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3" t="s">
        <v>10</v>
      </c>
      <c r="AB118" s="53"/>
      <c r="AC118" s="53"/>
      <c r="AD118" s="53"/>
      <c r="AE118" s="53"/>
      <c r="AF118" s="53"/>
      <c r="AG118" s="53"/>
    </row>
    <row r="119" spans="1:33" ht="28.8" x14ac:dyDescent="0.3">
      <c r="A119" s="3" t="s">
        <v>11</v>
      </c>
      <c r="B119" s="3" t="s">
        <v>12</v>
      </c>
      <c r="C119" s="1" t="s">
        <v>13</v>
      </c>
      <c r="D119" s="4">
        <v>57</v>
      </c>
      <c r="E119">
        <v>8</v>
      </c>
      <c r="F119" t="s">
        <v>14</v>
      </c>
      <c r="G119" t="s">
        <v>15</v>
      </c>
      <c r="H119" t="s">
        <v>16</v>
      </c>
      <c r="I119" s="5" t="s">
        <v>17</v>
      </c>
      <c r="J119" s="6">
        <v>57</v>
      </c>
      <c r="K119" s="6">
        <v>8</v>
      </c>
      <c r="L119" s="6" t="s">
        <v>14</v>
      </c>
      <c r="M119" s="6" t="s">
        <v>15</v>
      </c>
      <c r="N119" s="6" t="s">
        <v>16</v>
      </c>
      <c r="O119" s="7" t="s">
        <v>17</v>
      </c>
      <c r="P119" s="8" t="s">
        <v>18</v>
      </c>
      <c r="Q119" s="6">
        <v>57</v>
      </c>
      <c r="R119" s="6" t="s">
        <v>19</v>
      </c>
      <c r="S119" s="6">
        <v>8</v>
      </c>
      <c r="T119" s="6" t="s">
        <v>19</v>
      </c>
      <c r="U119" s="6" t="s">
        <v>14</v>
      </c>
      <c r="V119" s="6" t="s">
        <v>19</v>
      </c>
      <c r="W119" s="6" t="s">
        <v>15</v>
      </c>
      <c r="X119" s="6" t="s">
        <v>16</v>
      </c>
      <c r="Y119" s="6" t="s">
        <v>43</v>
      </c>
      <c r="Z119" s="7" t="s">
        <v>20</v>
      </c>
      <c r="AA119" s="3">
        <v>57</v>
      </c>
      <c r="AB119" s="3">
        <v>8</v>
      </c>
      <c r="AC119" s="3" t="s">
        <v>14</v>
      </c>
      <c r="AD119" s="3" t="s">
        <v>49</v>
      </c>
      <c r="AE119" s="3" t="s">
        <v>15</v>
      </c>
      <c r="AF119" s="3" t="s">
        <v>16</v>
      </c>
      <c r="AG119" s="35" t="s">
        <v>21</v>
      </c>
    </row>
    <row r="120" spans="1:33" x14ac:dyDescent="0.3">
      <c r="A120" s="23">
        <v>45547</v>
      </c>
      <c r="B120" s="18" t="s">
        <v>22</v>
      </c>
      <c r="C120" s="24">
        <v>450450</v>
      </c>
      <c r="D120" s="16">
        <v>1299</v>
      </c>
      <c r="E120" s="14">
        <v>405</v>
      </c>
      <c r="F120" s="14">
        <v>1196</v>
      </c>
      <c r="G120" s="14">
        <v>395</v>
      </c>
      <c r="H120" s="14">
        <v>169</v>
      </c>
      <c r="I120" s="5" t="str">
        <f t="shared" ref="I120:I125" si="55">IF(I119&lt;&gt;"",I119,"")</f>
        <v>Water</v>
      </c>
      <c r="J120" s="14">
        <v>13838</v>
      </c>
      <c r="K120" s="14">
        <v>4259</v>
      </c>
      <c r="L120" s="14">
        <v>12637</v>
      </c>
      <c r="M120" s="14">
        <v>3950</v>
      </c>
      <c r="N120" s="14">
        <v>1690</v>
      </c>
      <c r="O120" s="15">
        <v>253</v>
      </c>
      <c r="P120" s="16">
        <v>10</v>
      </c>
      <c r="Q120" s="14">
        <v>13730</v>
      </c>
      <c r="R120" s="14">
        <v>0.2</v>
      </c>
      <c r="S120" s="14">
        <v>4230</v>
      </c>
      <c r="T120" s="14">
        <v>0.2</v>
      </c>
      <c r="U120" s="14">
        <v>12550</v>
      </c>
      <c r="V120" s="14">
        <v>3.5</v>
      </c>
      <c r="W120" s="14">
        <v>3935</v>
      </c>
      <c r="X120" s="14">
        <v>1785</v>
      </c>
      <c r="Y120" s="48">
        <f t="shared" ref="Y120:Y125" si="56">X120/(W120+X120)</f>
        <v>0.31206293706293708</v>
      </c>
      <c r="Z120" s="15">
        <v>256</v>
      </c>
      <c r="AA120" s="17">
        <f t="shared" ref="AA120:AA125" si="57">IFERROR((Q120-J120)/J120, "")</f>
        <v>-7.8045960398901576E-3</v>
      </c>
      <c r="AB120" s="17">
        <f t="shared" ref="AB120:AB125" si="58">IFERROR((S120-K120)/K120, "")</f>
        <v>-6.8091101197464195E-3</v>
      </c>
      <c r="AC120" s="17">
        <f t="shared" ref="AC120:AC125" si="59">IFERROR(((U120)-L120)/L120, "")</f>
        <v>-6.884545382606631E-3</v>
      </c>
      <c r="AD120" s="17">
        <f t="shared" ref="AD120:AD125" si="60">IFERROR((Q120+S120+U120)/(J120+K120+L120)," ")</f>
        <v>0.99271165484479729</v>
      </c>
      <c r="AE120" s="17">
        <f t="shared" ref="AE120:AF125" si="61">IFERROR((W120-M120)/M120, "")</f>
        <v>-3.7974683544303796E-3</v>
      </c>
      <c r="AF120" s="17">
        <f t="shared" si="61"/>
        <v>5.6213017751479293E-2</v>
      </c>
      <c r="AG120" s="17">
        <f t="shared" ref="AG120:AG125" si="62">IFERROR(((W120+X120)-(N120+M120))/(N120+M120), "")</f>
        <v>1.4184397163120567E-2</v>
      </c>
    </row>
    <row r="121" spans="1:33" x14ac:dyDescent="0.3">
      <c r="A121" s="23">
        <v>45547</v>
      </c>
      <c r="B121" s="18" t="str">
        <f t="shared" ref="B121:B125" si="63">IF(B120&lt;&gt;"",B120,"")</f>
        <v>C750291P1A</v>
      </c>
      <c r="C121" s="22">
        <v>450453</v>
      </c>
      <c r="D121" s="4">
        <f t="shared" ref="D121:H125" si="64">IF(D120&lt;&gt;"",D120,"")</f>
        <v>1299</v>
      </c>
      <c r="E121">
        <f t="shared" si="64"/>
        <v>405</v>
      </c>
      <c r="F121">
        <f t="shared" si="64"/>
        <v>1196</v>
      </c>
      <c r="G121">
        <f t="shared" si="64"/>
        <v>395</v>
      </c>
      <c r="H121">
        <f t="shared" si="64"/>
        <v>169</v>
      </c>
      <c r="I121" s="5" t="str">
        <f t="shared" si="55"/>
        <v>Water</v>
      </c>
      <c r="J121" s="14">
        <v>13838</v>
      </c>
      <c r="K121" s="14">
        <v>4259</v>
      </c>
      <c r="L121" s="14">
        <v>12637</v>
      </c>
      <c r="M121" s="14">
        <v>3950</v>
      </c>
      <c r="N121" s="14">
        <v>1690</v>
      </c>
      <c r="O121" s="15">
        <v>248</v>
      </c>
      <c r="P121" s="16">
        <v>10</v>
      </c>
      <c r="Q121" s="14">
        <v>13780</v>
      </c>
      <c r="R121" s="14">
        <v>0.2</v>
      </c>
      <c r="S121" s="14">
        <v>4230</v>
      </c>
      <c r="T121" s="14">
        <v>0.2</v>
      </c>
      <c r="U121" s="14">
        <v>12640</v>
      </c>
      <c r="V121" s="14">
        <v>3.5</v>
      </c>
      <c r="W121" s="14">
        <v>3930</v>
      </c>
      <c r="X121" s="14">
        <v>1770</v>
      </c>
      <c r="Y121" s="48">
        <f t="shared" si="56"/>
        <v>0.31052631578947371</v>
      </c>
      <c r="Z121" s="15">
        <v>250</v>
      </c>
      <c r="AA121" s="17">
        <f t="shared" si="57"/>
        <v>-4.1913571325336027E-3</v>
      </c>
      <c r="AB121" s="17">
        <f t="shared" si="58"/>
        <v>-6.8091101197464195E-3</v>
      </c>
      <c r="AC121" s="17">
        <f t="shared" si="59"/>
        <v>2.3739811664160799E-4</v>
      </c>
      <c r="AD121" s="17">
        <f t="shared" si="60"/>
        <v>0.99726687056679897</v>
      </c>
      <c r="AE121" s="17">
        <f t="shared" si="61"/>
        <v>-5.0632911392405064E-3</v>
      </c>
      <c r="AF121" s="17">
        <f t="shared" si="61"/>
        <v>4.7337278106508875E-2</v>
      </c>
      <c r="AG121" s="17">
        <f t="shared" si="62"/>
        <v>1.0638297872340425E-2</v>
      </c>
    </row>
    <row r="122" spans="1:33" x14ac:dyDescent="0.3">
      <c r="A122" s="23">
        <v>45547</v>
      </c>
      <c r="B122" s="18" t="str">
        <f t="shared" si="63"/>
        <v>C750291P1A</v>
      </c>
      <c r="C122" s="22">
        <v>450460</v>
      </c>
      <c r="D122" s="4">
        <f t="shared" si="64"/>
        <v>1299</v>
      </c>
      <c r="E122">
        <f t="shared" si="64"/>
        <v>405</v>
      </c>
      <c r="F122">
        <f t="shared" si="64"/>
        <v>1196</v>
      </c>
      <c r="G122">
        <f t="shared" si="64"/>
        <v>395</v>
      </c>
      <c r="H122">
        <f t="shared" si="64"/>
        <v>169</v>
      </c>
      <c r="I122" s="5" t="str">
        <f t="shared" si="55"/>
        <v>Water</v>
      </c>
      <c r="J122" s="14">
        <v>13838</v>
      </c>
      <c r="K122" s="14">
        <v>4259</v>
      </c>
      <c r="L122" s="14">
        <v>12637</v>
      </c>
      <c r="M122" s="14">
        <v>3950</v>
      </c>
      <c r="N122" s="14">
        <v>1690</v>
      </c>
      <c r="O122" s="15">
        <v>264</v>
      </c>
      <c r="P122" s="16">
        <v>10</v>
      </c>
      <c r="Q122" s="14">
        <v>13740</v>
      </c>
      <c r="R122" s="14">
        <v>0.2</v>
      </c>
      <c r="S122" s="14">
        <v>4230</v>
      </c>
      <c r="T122" s="14">
        <v>0.2</v>
      </c>
      <c r="U122" s="14">
        <v>12590</v>
      </c>
      <c r="V122" s="14">
        <v>3.5</v>
      </c>
      <c r="W122" s="14">
        <v>3925</v>
      </c>
      <c r="X122" s="14">
        <v>1690</v>
      </c>
      <c r="Y122" s="48">
        <f t="shared" si="56"/>
        <v>0.30097951914514692</v>
      </c>
      <c r="Z122" s="15">
        <v>266</v>
      </c>
      <c r="AA122" s="17">
        <f t="shared" si="57"/>
        <v>-7.0819482584188465E-3</v>
      </c>
      <c r="AB122" s="17">
        <f t="shared" si="58"/>
        <v>-6.8091101197464195E-3</v>
      </c>
      <c r="AC122" s="17">
        <f t="shared" si="59"/>
        <v>-3.7192371607185251E-3</v>
      </c>
      <c r="AD122" s="17">
        <f t="shared" si="60"/>
        <v>0.99433851760265501</v>
      </c>
      <c r="AE122" s="17">
        <f t="shared" si="61"/>
        <v>-6.3291139240506328E-3</v>
      </c>
      <c r="AF122" s="17">
        <f t="shared" si="61"/>
        <v>0</v>
      </c>
      <c r="AG122" s="17">
        <f t="shared" si="62"/>
        <v>-4.4326241134751776E-3</v>
      </c>
    </row>
    <row r="123" spans="1:33" x14ac:dyDescent="0.3">
      <c r="A123" s="23">
        <v>45547</v>
      </c>
      <c r="B123" s="18" t="str">
        <f t="shared" si="63"/>
        <v>C750291P1A</v>
      </c>
      <c r="C123" s="22">
        <v>450463</v>
      </c>
      <c r="D123" s="4">
        <f t="shared" si="64"/>
        <v>1299</v>
      </c>
      <c r="E123">
        <f t="shared" si="64"/>
        <v>405</v>
      </c>
      <c r="F123">
        <f t="shared" si="64"/>
        <v>1196</v>
      </c>
      <c r="G123">
        <f t="shared" si="64"/>
        <v>395</v>
      </c>
      <c r="H123">
        <f t="shared" si="64"/>
        <v>169</v>
      </c>
      <c r="I123" s="5" t="str">
        <f t="shared" si="55"/>
        <v>Water</v>
      </c>
      <c r="J123" s="14">
        <v>13838</v>
      </c>
      <c r="K123" s="14">
        <v>4259</v>
      </c>
      <c r="L123" s="14">
        <v>12637</v>
      </c>
      <c r="M123" s="14">
        <v>3950</v>
      </c>
      <c r="N123" s="14">
        <v>1690</v>
      </c>
      <c r="O123" s="15">
        <v>242</v>
      </c>
      <c r="P123" s="16">
        <v>10</v>
      </c>
      <c r="Q123" s="14">
        <v>13720</v>
      </c>
      <c r="R123" s="14">
        <v>0.2</v>
      </c>
      <c r="S123" s="14">
        <v>4240</v>
      </c>
      <c r="T123" s="14">
        <v>0.2</v>
      </c>
      <c r="U123" s="14">
        <v>12560</v>
      </c>
      <c r="V123" s="14">
        <v>3.5</v>
      </c>
      <c r="W123" s="14">
        <v>3920</v>
      </c>
      <c r="X123" s="14">
        <v>1660</v>
      </c>
      <c r="Y123" s="48">
        <f t="shared" si="56"/>
        <v>0.29749103942652327</v>
      </c>
      <c r="Z123" s="15">
        <v>244</v>
      </c>
      <c r="AA123" s="17">
        <f t="shared" si="57"/>
        <v>-8.5272438213614687E-3</v>
      </c>
      <c r="AB123" s="17">
        <f t="shared" si="58"/>
        <v>-4.4611411129373089E-3</v>
      </c>
      <c r="AC123" s="17">
        <f t="shared" si="59"/>
        <v>-6.0932183271346051E-3</v>
      </c>
      <c r="AD123" s="17">
        <f t="shared" si="60"/>
        <v>0.99303702739636879</v>
      </c>
      <c r="AE123" s="17">
        <f t="shared" si="61"/>
        <v>-7.5949367088607592E-3</v>
      </c>
      <c r="AF123" s="17">
        <f t="shared" si="61"/>
        <v>-1.7751479289940829E-2</v>
      </c>
      <c r="AG123" s="17">
        <f t="shared" si="62"/>
        <v>-1.0638297872340425E-2</v>
      </c>
    </row>
    <row r="124" spans="1:33" x14ac:dyDescent="0.3">
      <c r="A124" s="23">
        <v>45547</v>
      </c>
      <c r="B124" s="18" t="str">
        <f t="shared" si="63"/>
        <v>C750291P1A</v>
      </c>
      <c r="C124" s="22">
        <v>450471</v>
      </c>
      <c r="D124" s="4">
        <f t="shared" si="64"/>
        <v>1299</v>
      </c>
      <c r="E124">
        <f t="shared" si="64"/>
        <v>405</v>
      </c>
      <c r="F124">
        <f t="shared" si="64"/>
        <v>1196</v>
      </c>
      <c r="G124">
        <f t="shared" si="64"/>
        <v>395</v>
      </c>
      <c r="H124">
        <f t="shared" si="64"/>
        <v>169</v>
      </c>
      <c r="I124" s="5" t="str">
        <f t="shared" si="55"/>
        <v>Water</v>
      </c>
      <c r="J124" s="14">
        <v>13838</v>
      </c>
      <c r="K124" s="14">
        <v>4259</v>
      </c>
      <c r="L124" s="14">
        <v>12637</v>
      </c>
      <c r="M124" s="14">
        <v>3950</v>
      </c>
      <c r="N124" s="14">
        <v>1690</v>
      </c>
      <c r="O124" s="15">
        <v>242</v>
      </c>
      <c r="P124" s="16">
        <v>10</v>
      </c>
      <c r="Q124" s="14">
        <v>13720</v>
      </c>
      <c r="R124" s="14">
        <v>0.2</v>
      </c>
      <c r="S124" s="14">
        <v>4200</v>
      </c>
      <c r="T124" s="14">
        <v>0.2</v>
      </c>
      <c r="U124" s="14">
        <v>12490</v>
      </c>
      <c r="V124" s="14">
        <v>3.5</v>
      </c>
      <c r="W124" s="14">
        <v>3935</v>
      </c>
      <c r="X124" s="14">
        <v>1755</v>
      </c>
      <c r="Y124" s="48">
        <f t="shared" si="56"/>
        <v>0.30843585237258347</v>
      </c>
      <c r="Z124" s="15">
        <v>244</v>
      </c>
      <c r="AA124" s="17">
        <f t="shared" si="57"/>
        <v>-8.5272438213614687E-3</v>
      </c>
      <c r="AB124" s="17">
        <f t="shared" si="58"/>
        <v>-1.385301714017375E-2</v>
      </c>
      <c r="AC124" s="17">
        <f t="shared" si="59"/>
        <v>-1.163250771543879E-2</v>
      </c>
      <c r="AD124" s="17">
        <f t="shared" si="60"/>
        <v>0.98945792932908183</v>
      </c>
      <c r="AE124" s="17">
        <f t="shared" si="61"/>
        <v>-3.7974683544303796E-3</v>
      </c>
      <c r="AF124" s="17">
        <f t="shared" si="61"/>
        <v>3.8461538461538464E-2</v>
      </c>
      <c r="AG124" s="17">
        <f t="shared" si="62"/>
        <v>8.8652482269503553E-3</v>
      </c>
    </row>
    <row r="125" spans="1:33" x14ac:dyDescent="0.3">
      <c r="A125" s="23">
        <v>45547</v>
      </c>
      <c r="B125" s="18" t="str">
        <f t="shared" si="63"/>
        <v>C750291P1A</v>
      </c>
      <c r="C125" s="22">
        <v>450474</v>
      </c>
      <c r="D125" s="4">
        <f t="shared" si="64"/>
        <v>1299</v>
      </c>
      <c r="E125">
        <f t="shared" si="64"/>
        <v>405</v>
      </c>
      <c r="F125">
        <f t="shared" si="64"/>
        <v>1196</v>
      </c>
      <c r="G125">
        <f t="shared" si="64"/>
        <v>395</v>
      </c>
      <c r="H125">
        <f t="shared" si="64"/>
        <v>169</v>
      </c>
      <c r="I125" s="5" t="str">
        <f t="shared" si="55"/>
        <v>Water</v>
      </c>
      <c r="J125" s="14">
        <v>13838</v>
      </c>
      <c r="K125" s="14">
        <v>4259</v>
      </c>
      <c r="L125" s="14">
        <v>12637</v>
      </c>
      <c r="M125" s="14">
        <v>3950</v>
      </c>
      <c r="N125" s="14">
        <v>1690</v>
      </c>
      <c r="O125" s="15">
        <v>242</v>
      </c>
      <c r="P125" s="16">
        <v>10</v>
      </c>
      <c r="Q125" s="14">
        <v>13770</v>
      </c>
      <c r="R125" s="14">
        <v>0.2</v>
      </c>
      <c r="S125" s="14">
        <v>4200</v>
      </c>
      <c r="T125" s="14">
        <v>0.2</v>
      </c>
      <c r="U125" s="14">
        <v>12630</v>
      </c>
      <c r="V125" s="14">
        <v>3.5</v>
      </c>
      <c r="W125" s="14">
        <v>3925</v>
      </c>
      <c r="X125" s="14">
        <v>1635</v>
      </c>
      <c r="Y125" s="48">
        <f t="shared" si="56"/>
        <v>0.29406474820143885</v>
      </c>
      <c r="Z125" s="15">
        <v>244</v>
      </c>
      <c r="AA125" s="17">
        <f t="shared" si="57"/>
        <v>-4.9140049140049139E-3</v>
      </c>
      <c r="AB125" s="17">
        <f t="shared" si="58"/>
        <v>-1.385301714017375E-2</v>
      </c>
      <c r="AC125" s="17">
        <f t="shared" si="59"/>
        <v>-5.5392893883041865E-4</v>
      </c>
      <c r="AD125" s="17">
        <f t="shared" si="60"/>
        <v>0.99564000780894124</v>
      </c>
      <c r="AE125" s="17">
        <f t="shared" si="61"/>
        <v>-6.3291139240506328E-3</v>
      </c>
      <c r="AF125" s="17">
        <f t="shared" si="61"/>
        <v>-3.2544378698224852E-2</v>
      </c>
      <c r="AG125" s="17">
        <f t="shared" si="62"/>
        <v>-1.4184397163120567E-2</v>
      </c>
    </row>
    <row r="126" spans="1:33" x14ac:dyDescent="0.3">
      <c r="Y126" s="49"/>
    </row>
    <row r="128" spans="1:33" x14ac:dyDescent="0.3">
      <c r="A128" s="65" t="s">
        <v>6</v>
      </c>
      <c r="B128" s="65"/>
      <c r="C128" s="66"/>
      <c r="D128" s="67" t="s">
        <v>7</v>
      </c>
      <c r="E128" s="65"/>
      <c r="F128" s="65"/>
      <c r="G128" s="65"/>
      <c r="H128" s="65"/>
      <c r="I128" s="66"/>
      <c r="J128" s="68" t="s">
        <v>8</v>
      </c>
      <c r="K128" s="69"/>
      <c r="L128" s="69"/>
      <c r="M128" s="69"/>
      <c r="N128" s="69"/>
      <c r="O128" s="69"/>
      <c r="P128" s="68" t="s">
        <v>9</v>
      </c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5" t="s">
        <v>10</v>
      </c>
      <c r="AB128" s="65"/>
      <c r="AC128" s="65"/>
      <c r="AD128" s="65"/>
      <c r="AE128" s="65"/>
      <c r="AF128" s="65"/>
      <c r="AG128" s="65"/>
    </row>
    <row r="129" spans="1:33" x14ac:dyDescent="0.3">
      <c r="A129" s="3" t="s">
        <v>11</v>
      </c>
      <c r="B129" s="3" t="s">
        <v>12</v>
      </c>
      <c r="C129" s="1" t="s">
        <v>13</v>
      </c>
      <c r="D129" s="26">
        <v>57</v>
      </c>
      <c r="E129" s="27">
        <v>8</v>
      </c>
      <c r="F129" s="27" t="s">
        <v>14</v>
      </c>
      <c r="G129" s="27" t="s">
        <v>15</v>
      </c>
      <c r="H129" s="27" t="s">
        <v>16</v>
      </c>
      <c r="I129" s="28" t="s">
        <v>17</v>
      </c>
      <c r="J129" s="6">
        <v>57</v>
      </c>
      <c r="K129" s="6">
        <v>8</v>
      </c>
      <c r="L129" s="6" t="s">
        <v>14</v>
      </c>
      <c r="M129" s="6" t="s">
        <v>15</v>
      </c>
      <c r="N129" s="6" t="s">
        <v>16</v>
      </c>
      <c r="O129" s="7" t="s">
        <v>17</v>
      </c>
      <c r="P129" s="8" t="s">
        <v>18</v>
      </c>
      <c r="Q129" s="6">
        <v>57</v>
      </c>
      <c r="R129" s="6" t="s">
        <v>19</v>
      </c>
      <c r="S129" s="6">
        <v>8</v>
      </c>
      <c r="T129" s="6" t="s">
        <v>19</v>
      </c>
      <c r="U129" s="6" t="s">
        <v>14</v>
      </c>
      <c r="V129" s="6" t="s">
        <v>19</v>
      </c>
      <c r="W129" s="6" t="s">
        <v>15</v>
      </c>
      <c r="X129" s="6" t="s">
        <v>16</v>
      </c>
      <c r="Y129" s="6"/>
      <c r="Z129" s="7" t="s">
        <v>20</v>
      </c>
      <c r="AA129" s="3">
        <v>57</v>
      </c>
      <c r="AB129" s="3">
        <v>8</v>
      </c>
      <c r="AC129" s="3" t="s">
        <v>14</v>
      </c>
      <c r="AD129" s="3" t="s">
        <v>49</v>
      </c>
      <c r="AE129" s="3" t="s">
        <v>15</v>
      </c>
      <c r="AF129" s="3" t="s">
        <v>16</v>
      </c>
      <c r="AG129" s="3"/>
    </row>
    <row r="130" spans="1:33" x14ac:dyDescent="0.3">
      <c r="A130" s="47">
        <v>45912</v>
      </c>
      <c r="B130" s="18" t="s">
        <v>33</v>
      </c>
      <c r="C130" s="18">
        <v>969327</v>
      </c>
      <c r="D130" s="4">
        <f>IF(D125&lt;&gt;"",D125,"")</f>
        <v>1299</v>
      </c>
      <c r="E130">
        <f>IF(E125&lt;&gt;"",E125,"")</f>
        <v>405</v>
      </c>
      <c r="F130">
        <f>IF(F125&lt;&gt;"",F125,"")</f>
        <v>1196</v>
      </c>
      <c r="G130">
        <f>IF(G125&lt;&gt;"",G125,"")</f>
        <v>395</v>
      </c>
      <c r="H130">
        <f>IF(H125&lt;&gt;"",H125,"")</f>
        <v>169</v>
      </c>
      <c r="I130" s="5"/>
      <c r="J130" s="14">
        <v>16350</v>
      </c>
      <c r="L130" s="14">
        <v>11143</v>
      </c>
      <c r="M130" s="14">
        <v>8000</v>
      </c>
      <c r="O130" s="15">
        <v>355</v>
      </c>
      <c r="P130" s="16">
        <v>10</v>
      </c>
      <c r="Q130" s="14">
        <v>16280</v>
      </c>
      <c r="R130" s="14">
        <v>-1</v>
      </c>
      <c r="U130" s="14">
        <v>11140</v>
      </c>
      <c r="V130" s="14">
        <v>0.75</v>
      </c>
      <c r="W130" s="14">
        <v>8055</v>
      </c>
      <c r="Z130" s="15">
        <v>355</v>
      </c>
      <c r="AA130" s="17">
        <f>IFERROR((Q130-J130)/J130, "")</f>
        <v>-4.2813455657492354E-3</v>
      </c>
      <c r="AB130" s="17"/>
      <c r="AC130" s="17">
        <f>IFERROR(((U130)-L130)/L130, "")</f>
        <v>-2.6922731759849235E-4</v>
      </c>
      <c r="AD130" s="17">
        <f t="shared" ref="AD130:AD132" si="65">IFERROR((Q130+S130+U130)/(J130+K130+L130)," ")</f>
        <v>0.99734477867093441</v>
      </c>
      <c r="AE130" s="17">
        <f>IFERROR((W130-M130)/M130, "")</f>
        <v>6.875E-3</v>
      </c>
      <c r="AF130" s="17"/>
      <c r="AG130" s="17"/>
    </row>
    <row r="131" spans="1:33" x14ac:dyDescent="0.3">
      <c r="A131" s="47">
        <v>45912</v>
      </c>
      <c r="B131" s="18" t="s">
        <v>33</v>
      </c>
      <c r="C131" s="18">
        <v>969330</v>
      </c>
      <c r="D131" s="4">
        <f t="shared" ref="D131:H132" si="66">IF(D130&lt;&gt;"",D130,"")</f>
        <v>1299</v>
      </c>
      <c r="E131">
        <f t="shared" si="66"/>
        <v>405</v>
      </c>
      <c r="F131">
        <f t="shared" si="66"/>
        <v>1196</v>
      </c>
      <c r="G131">
        <f t="shared" si="66"/>
        <v>395</v>
      </c>
      <c r="H131">
        <f t="shared" si="66"/>
        <v>169</v>
      </c>
      <c r="I131" s="5"/>
      <c r="J131" s="14">
        <v>16350</v>
      </c>
      <c r="L131" s="14">
        <v>11143</v>
      </c>
      <c r="M131" s="14">
        <v>8000</v>
      </c>
      <c r="O131" s="15">
        <v>355</v>
      </c>
      <c r="P131" s="16">
        <v>10</v>
      </c>
      <c r="Q131" s="14">
        <v>16280</v>
      </c>
      <c r="R131" s="14">
        <v>-1</v>
      </c>
      <c r="U131" s="14">
        <v>11150</v>
      </c>
      <c r="V131" s="14">
        <v>0.75</v>
      </c>
      <c r="W131" s="14">
        <v>7945</v>
      </c>
      <c r="Z131" s="15">
        <v>354</v>
      </c>
      <c r="AA131" s="17">
        <f>IFERROR((Q131-J131)/J131, "")</f>
        <v>-4.2813455657492354E-3</v>
      </c>
      <c r="AB131" s="17"/>
      <c r="AC131" s="17">
        <f>IFERROR(((U131)-L131)/L131, "")</f>
        <v>6.2819707439648207E-4</v>
      </c>
      <c r="AD131" s="17">
        <f t="shared" si="65"/>
        <v>0.99770850762012153</v>
      </c>
      <c r="AE131" s="17">
        <f>IFERROR((W131-M131)/M131, "")</f>
        <v>-6.875E-3</v>
      </c>
      <c r="AF131" s="17"/>
      <c r="AG131" s="17"/>
    </row>
    <row r="132" spans="1:33" x14ac:dyDescent="0.3">
      <c r="A132" s="47">
        <v>45912</v>
      </c>
      <c r="B132" s="18" t="s">
        <v>33</v>
      </c>
      <c r="C132" s="18">
        <v>969331</v>
      </c>
      <c r="D132" s="4">
        <f t="shared" si="66"/>
        <v>1299</v>
      </c>
      <c r="E132">
        <f t="shared" si="66"/>
        <v>405</v>
      </c>
      <c r="F132">
        <f t="shared" si="66"/>
        <v>1196</v>
      </c>
      <c r="G132">
        <f t="shared" si="66"/>
        <v>395</v>
      </c>
      <c r="H132">
        <f t="shared" si="66"/>
        <v>169</v>
      </c>
      <c r="I132" s="5"/>
      <c r="J132" s="14">
        <v>11445</v>
      </c>
      <c r="L132" s="14">
        <v>7800</v>
      </c>
      <c r="M132" s="14">
        <v>5600</v>
      </c>
      <c r="O132" s="15">
        <v>248</v>
      </c>
      <c r="P132" s="16">
        <v>7</v>
      </c>
      <c r="Q132" s="14">
        <v>11390</v>
      </c>
      <c r="R132" s="14">
        <v>-1</v>
      </c>
      <c r="U132" s="14">
        <v>7690</v>
      </c>
      <c r="V132" s="14">
        <v>0.75</v>
      </c>
      <c r="W132" s="14">
        <v>5565</v>
      </c>
      <c r="Z132" s="15">
        <v>248</v>
      </c>
      <c r="AA132" s="17">
        <f>IFERROR((Q132-J132)/J132, "")</f>
        <v>-4.8055919615552639E-3</v>
      </c>
      <c r="AB132" s="17"/>
      <c r="AC132" s="17">
        <f>IFERROR(((U132)-L132)/L132, "")</f>
        <v>-1.4102564102564103E-2</v>
      </c>
      <c r="AD132" s="17">
        <f t="shared" si="65"/>
        <v>0.99142634450506628</v>
      </c>
      <c r="AE132" s="17">
        <f>IFERROR((W132-M132)/M132, "")</f>
        <v>-6.2500000000000003E-3</v>
      </c>
      <c r="AF132" s="17"/>
      <c r="AG132" s="17"/>
    </row>
    <row r="134" spans="1:33" ht="21" x14ac:dyDescent="0.4">
      <c r="A134" s="63" t="s">
        <v>30</v>
      </c>
      <c r="B134" s="63"/>
      <c r="C134" s="63"/>
    </row>
    <row r="135" spans="1:33" ht="15.6" x14ac:dyDescent="0.3">
      <c r="A135" s="20" t="s">
        <v>2</v>
      </c>
      <c r="B135" s="54" t="s">
        <v>3</v>
      </c>
      <c r="C135" s="54"/>
    </row>
    <row r="136" spans="1:33" x14ac:dyDescent="0.3">
      <c r="A136" t="s">
        <v>4</v>
      </c>
    </row>
    <row r="138" spans="1:33" ht="15.6" x14ac:dyDescent="0.3">
      <c r="A138" s="19" t="s">
        <v>5</v>
      </c>
    </row>
    <row r="139" spans="1:33" x14ac:dyDescent="0.3">
      <c r="A139" s="65" t="s">
        <v>6</v>
      </c>
      <c r="B139" s="65"/>
      <c r="C139" s="66"/>
      <c r="D139" s="67" t="s">
        <v>7</v>
      </c>
      <c r="E139" s="65"/>
      <c r="F139" s="65"/>
      <c r="G139" s="65"/>
      <c r="H139" s="65"/>
      <c r="I139" s="66"/>
      <c r="J139" s="68" t="s">
        <v>8</v>
      </c>
      <c r="K139" s="69"/>
      <c r="L139" s="69"/>
      <c r="M139" s="69"/>
      <c r="N139" s="69"/>
      <c r="O139" s="69"/>
      <c r="P139" s="68" t="s">
        <v>9</v>
      </c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5" t="s">
        <v>10</v>
      </c>
      <c r="AB139" s="65"/>
      <c r="AC139" s="65"/>
      <c r="AD139" s="65"/>
      <c r="AE139" s="65"/>
      <c r="AF139" s="65"/>
      <c r="AG139" s="65"/>
    </row>
    <row r="140" spans="1:33" x14ac:dyDescent="0.3">
      <c r="A140" s="3" t="s">
        <v>11</v>
      </c>
      <c r="B140" s="3" t="s">
        <v>12</v>
      </c>
      <c r="C140" s="1" t="s">
        <v>13</v>
      </c>
      <c r="D140" s="26">
        <v>57</v>
      </c>
      <c r="E140" s="27">
        <v>8</v>
      </c>
      <c r="F140" s="27" t="s">
        <v>14</v>
      </c>
      <c r="G140" s="27" t="s">
        <v>15</v>
      </c>
      <c r="H140" s="27" t="s">
        <v>16</v>
      </c>
      <c r="I140" s="28" t="s">
        <v>17</v>
      </c>
      <c r="J140" s="6">
        <v>57</v>
      </c>
      <c r="K140" s="6">
        <v>8</v>
      </c>
      <c r="L140" s="6" t="s">
        <v>14</v>
      </c>
      <c r="M140" s="6" t="s">
        <v>15</v>
      </c>
      <c r="N140" s="6" t="s">
        <v>16</v>
      </c>
      <c r="O140" s="7" t="s">
        <v>17</v>
      </c>
      <c r="P140" s="8" t="s">
        <v>18</v>
      </c>
      <c r="Q140" s="6">
        <v>57</v>
      </c>
      <c r="R140" s="6" t="s">
        <v>19</v>
      </c>
      <c r="S140" s="6">
        <v>8</v>
      </c>
      <c r="T140" s="6" t="s">
        <v>19</v>
      </c>
      <c r="U140" s="6" t="s">
        <v>14</v>
      </c>
      <c r="V140" s="6" t="s">
        <v>19</v>
      </c>
      <c r="W140" s="6" t="s">
        <v>15</v>
      </c>
      <c r="X140" s="6" t="s">
        <v>16</v>
      </c>
      <c r="Y140" s="6"/>
      <c r="Z140" s="7" t="s">
        <v>20</v>
      </c>
      <c r="AA140" s="3">
        <v>57</v>
      </c>
      <c r="AB140" s="3">
        <v>8</v>
      </c>
      <c r="AC140" s="3" t="s">
        <v>14</v>
      </c>
      <c r="AD140" s="3" t="s">
        <v>49</v>
      </c>
      <c r="AE140" s="3" t="s">
        <v>15</v>
      </c>
      <c r="AF140" s="3" t="s">
        <v>16</v>
      </c>
      <c r="AG140" s="3"/>
    </row>
    <row r="141" spans="1:33" x14ac:dyDescent="0.3">
      <c r="A141" s="23">
        <v>45915</v>
      </c>
      <c r="B141" s="18" t="s">
        <v>33</v>
      </c>
      <c r="C141" s="22">
        <v>969411</v>
      </c>
      <c r="D141" s="4">
        <v>1606</v>
      </c>
      <c r="F141">
        <v>1082</v>
      </c>
      <c r="G141">
        <v>800</v>
      </c>
      <c r="H141" t="str">
        <f t="shared" ref="H141:H142" si="67">IF(H140&lt;&gt;"",H140,"")</f>
        <v>Slag</v>
      </c>
      <c r="I141" s="5"/>
      <c r="J141" s="14">
        <v>16350</v>
      </c>
      <c r="L141" s="14">
        <v>11143</v>
      </c>
      <c r="M141" s="14">
        <v>8000</v>
      </c>
      <c r="O141" s="15">
        <v>335</v>
      </c>
      <c r="P141" s="16">
        <v>10</v>
      </c>
      <c r="Q141" s="14">
        <v>16280</v>
      </c>
      <c r="R141" s="14">
        <v>-1</v>
      </c>
      <c r="U141" s="14">
        <v>11050</v>
      </c>
      <c r="V141" s="14">
        <v>0.75</v>
      </c>
      <c r="W141" s="14">
        <v>7985</v>
      </c>
      <c r="Z141" s="15">
        <v>335</v>
      </c>
      <c r="AA141" s="17">
        <f t="shared" ref="AA141:AA142" si="68">IFERROR((Q141-J141)/J141, "")</f>
        <v>-4.2813455657492354E-3</v>
      </c>
      <c r="AB141" s="17"/>
      <c r="AC141" s="17">
        <f t="shared" ref="AC141:AC142" si="69">IFERROR(((U141)-L141)/L141, "")</f>
        <v>-8.3460468455532622E-3</v>
      </c>
      <c r="AD141" s="17">
        <f t="shared" ref="AD141:AD142" si="70">IFERROR((Q141+S141+U141)/(J141+K141+L141)," ")</f>
        <v>0.99407121812825083</v>
      </c>
      <c r="AE141" s="17">
        <f t="shared" ref="AE141:AE142" si="71">IFERROR((W141-M141)/M141, "")</f>
        <v>-1.8749999999999999E-3</v>
      </c>
      <c r="AF141" s="17"/>
      <c r="AG141" s="17"/>
    </row>
    <row r="142" spans="1:33" x14ac:dyDescent="0.3">
      <c r="A142" s="23">
        <v>45915</v>
      </c>
      <c r="B142" s="18" t="str">
        <f t="shared" ref="B142" si="72">IF(B141&lt;&gt;"",B141,"")</f>
        <v>C75029MS1B</v>
      </c>
      <c r="C142" s="22">
        <v>969417</v>
      </c>
      <c r="D142" s="4">
        <f t="shared" ref="D142:G142" si="73">IF(D141&lt;&gt;"",D141,"")</f>
        <v>1606</v>
      </c>
      <c r="E142" t="str">
        <f t="shared" si="73"/>
        <v/>
      </c>
      <c r="F142">
        <f t="shared" si="73"/>
        <v>1082</v>
      </c>
      <c r="G142">
        <f t="shared" si="73"/>
        <v>800</v>
      </c>
      <c r="H142" t="str">
        <f t="shared" si="67"/>
        <v>Slag</v>
      </c>
      <c r="I142" s="5"/>
      <c r="J142" s="14">
        <v>6540</v>
      </c>
      <c r="L142" s="14">
        <v>4457</v>
      </c>
      <c r="M142" s="14">
        <v>3200</v>
      </c>
      <c r="O142" s="15">
        <v>135</v>
      </c>
      <c r="P142" s="16">
        <v>4</v>
      </c>
      <c r="Q142" s="14">
        <v>6560</v>
      </c>
      <c r="R142" s="14">
        <v>-1</v>
      </c>
      <c r="U142" s="14">
        <v>4460</v>
      </c>
      <c r="V142" s="14">
        <v>0.75</v>
      </c>
      <c r="W142" s="14">
        <v>3215</v>
      </c>
      <c r="Z142" s="15">
        <v>135</v>
      </c>
      <c r="AA142" s="17">
        <f t="shared" si="68"/>
        <v>3.0581039755351682E-3</v>
      </c>
      <c r="AB142" s="17"/>
      <c r="AC142" s="17">
        <f t="shared" si="69"/>
        <v>6.7309849674669056E-4</v>
      </c>
      <c r="AD142" s="17">
        <f t="shared" si="70"/>
        <v>1.0020914794944076</v>
      </c>
      <c r="AE142" s="17">
        <f t="shared" si="71"/>
        <v>4.6874999999999998E-3</v>
      </c>
      <c r="AF142" s="17"/>
      <c r="AG142" s="17"/>
    </row>
    <row r="144" spans="1:33" ht="21" x14ac:dyDescent="0.4">
      <c r="A144" s="63" t="s">
        <v>31</v>
      </c>
      <c r="B144" s="63"/>
      <c r="C144" s="63"/>
    </row>
    <row r="145" spans="1:33" ht="15.6" x14ac:dyDescent="0.3">
      <c r="A145" s="20" t="s">
        <v>2</v>
      </c>
      <c r="B145" s="54" t="s">
        <v>3</v>
      </c>
      <c r="C145" s="54"/>
    </row>
    <row r="146" spans="1:33" x14ac:dyDescent="0.3">
      <c r="A146" t="s">
        <v>23</v>
      </c>
      <c r="B146" t="s">
        <v>24</v>
      </c>
    </row>
    <row r="147" spans="1:33" x14ac:dyDescent="0.3">
      <c r="A147" t="s">
        <v>32</v>
      </c>
      <c r="B147">
        <v>3</v>
      </c>
    </row>
    <row r="148" spans="1:33" ht="15.6" x14ac:dyDescent="0.3">
      <c r="A148" s="19" t="s">
        <v>5</v>
      </c>
    </row>
    <row r="149" spans="1:33" x14ac:dyDescent="0.3">
      <c r="A149" s="65" t="s">
        <v>6</v>
      </c>
      <c r="B149" s="65"/>
      <c r="C149" s="66"/>
      <c r="D149" s="67" t="s">
        <v>7</v>
      </c>
      <c r="E149" s="65"/>
      <c r="F149" s="65"/>
      <c r="G149" s="65"/>
      <c r="H149" s="65"/>
      <c r="I149" s="66"/>
      <c r="J149" s="68" t="s">
        <v>8</v>
      </c>
      <c r="K149" s="69"/>
      <c r="L149" s="69"/>
      <c r="M149" s="69"/>
      <c r="N149" s="69"/>
      <c r="O149" s="69"/>
      <c r="P149" s="68" t="s">
        <v>9</v>
      </c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5" t="s">
        <v>10</v>
      </c>
      <c r="AB149" s="65"/>
      <c r="AC149" s="65"/>
      <c r="AD149" s="65"/>
      <c r="AE149" s="65"/>
      <c r="AF149" s="65"/>
      <c r="AG149" s="65"/>
    </row>
    <row r="150" spans="1:33" x14ac:dyDescent="0.3">
      <c r="A150" s="3" t="s">
        <v>11</v>
      </c>
      <c r="B150" s="3" t="s">
        <v>12</v>
      </c>
      <c r="C150" s="1" t="s">
        <v>13</v>
      </c>
      <c r="D150" s="26">
        <v>57</v>
      </c>
      <c r="E150" s="27">
        <v>8</v>
      </c>
      <c r="F150" s="27" t="s">
        <v>14</v>
      </c>
      <c r="G150" s="27" t="s">
        <v>15</v>
      </c>
      <c r="H150" s="27" t="s">
        <v>16</v>
      </c>
      <c r="I150" s="28" t="s">
        <v>17</v>
      </c>
      <c r="J150" s="6">
        <v>57</v>
      </c>
      <c r="K150" s="6">
        <v>8</v>
      </c>
      <c r="L150" s="6" t="s">
        <v>14</v>
      </c>
      <c r="M150" s="6" t="s">
        <v>15</v>
      </c>
      <c r="N150" s="6" t="s">
        <v>16</v>
      </c>
      <c r="O150" s="7" t="s">
        <v>17</v>
      </c>
      <c r="P150" s="8" t="s">
        <v>18</v>
      </c>
      <c r="Q150" s="6">
        <v>57</v>
      </c>
      <c r="R150" s="6" t="s">
        <v>19</v>
      </c>
      <c r="S150" s="6">
        <v>8</v>
      </c>
      <c r="T150" s="6" t="s">
        <v>19</v>
      </c>
      <c r="U150" s="6" t="s">
        <v>14</v>
      </c>
      <c r="V150" s="6" t="s">
        <v>19</v>
      </c>
      <c r="W150" s="6" t="s">
        <v>15</v>
      </c>
      <c r="X150" s="6" t="s">
        <v>16</v>
      </c>
      <c r="Y150" s="6"/>
      <c r="Z150" s="7" t="s">
        <v>20</v>
      </c>
      <c r="AA150" s="3">
        <v>57</v>
      </c>
      <c r="AB150" s="3">
        <v>8</v>
      </c>
      <c r="AC150" s="3" t="s">
        <v>14</v>
      </c>
      <c r="AD150" s="3" t="s">
        <v>49</v>
      </c>
      <c r="AE150" s="3" t="s">
        <v>15</v>
      </c>
      <c r="AF150" s="3" t="s">
        <v>16</v>
      </c>
      <c r="AG150" s="3"/>
    </row>
    <row r="151" spans="1:33" x14ac:dyDescent="0.3">
      <c r="A151" s="29">
        <v>45551</v>
      </c>
      <c r="B151" s="30" t="s">
        <v>33</v>
      </c>
      <c r="C151" s="31">
        <v>450582</v>
      </c>
      <c r="D151" s="4">
        <v>1606</v>
      </c>
      <c r="F151">
        <v>1082</v>
      </c>
      <c r="G151">
        <v>800</v>
      </c>
      <c r="I151" s="5"/>
      <c r="J151" s="14">
        <v>16743</v>
      </c>
      <c r="L151" s="14">
        <v>11447</v>
      </c>
      <c r="M151" s="14">
        <v>8000</v>
      </c>
      <c r="O151" s="15">
        <v>264</v>
      </c>
      <c r="P151" s="16">
        <v>10</v>
      </c>
      <c r="Q151" s="14">
        <v>16650</v>
      </c>
      <c r="R151" s="14">
        <v>0.2</v>
      </c>
      <c r="U151" s="14">
        <v>11410</v>
      </c>
      <c r="V151" s="14">
        <v>3.5</v>
      </c>
      <c r="W151" s="14">
        <v>7975</v>
      </c>
      <c r="Z151" s="15">
        <v>265</v>
      </c>
      <c r="AA151" s="17">
        <f t="shared" ref="AA151:AA156" si="74">IFERROR((Q151-J151)/J151, "")</f>
        <v>-5.5545601146747897E-3</v>
      </c>
      <c r="AB151" s="17"/>
      <c r="AC151" s="17">
        <f t="shared" ref="AC151:AC156" si="75">IFERROR(((U151)-L151)/L151, "")</f>
        <v>-3.2322879357036777E-3</v>
      </c>
      <c r="AD151" s="17">
        <f t="shared" ref="AD151:AD156" si="76">IFERROR((Q151+S151+U151)/(J151+K151+L151)," ")</f>
        <v>0.99538843561546653</v>
      </c>
      <c r="AE151" s="17">
        <f t="shared" ref="AE151:AE156" si="77">IFERROR((W151-M151)/M151, "")</f>
        <v>-3.1250000000000002E-3</v>
      </c>
      <c r="AF151" s="17"/>
      <c r="AG151" s="17"/>
    </row>
    <row r="152" spans="1:33" x14ac:dyDescent="0.3">
      <c r="A152" s="23">
        <v>45551</v>
      </c>
      <c r="B152" s="18" t="str">
        <f t="shared" ref="B152:B156" si="78">IF(B151&lt;&gt;"",B151,"")</f>
        <v>C75029MS1B</v>
      </c>
      <c r="C152" s="22">
        <v>450584</v>
      </c>
      <c r="D152" s="4">
        <f t="shared" ref="D152:G156" si="79">IF(D151&lt;&gt;"",D151,"")</f>
        <v>1606</v>
      </c>
      <c r="E152" t="str">
        <f t="shared" si="79"/>
        <v/>
      </c>
      <c r="F152">
        <f t="shared" si="79"/>
        <v>1082</v>
      </c>
      <c r="G152">
        <f t="shared" si="79"/>
        <v>800</v>
      </c>
      <c r="I152" s="5"/>
      <c r="J152" s="14">
        <v>16743</v>
      </c>
      <c r="L152" s="14">
        <v>11447</v>
      </c>
      <c r="M152" s="14">
        <v>8000</v>
      </c>
      <c r="O152" s="15">
        <v>264</v>
      </c>
      <c r="P152" s="16">
        <v>10</v>
      </c>
      <c r="Q152" s="14">
        <v>16600</v>
      </c>
      <c r="R152" s="14">
        <v>0.2</v>
      </c>
      <c r="U152" s="14">
        <v>11370</v>
      </c>
      <c r="V152" s="14">
        <v>3.5</v>
      </c>
      <c r="W152" s="14">
        <v>7965</v>
      </c>
      <c r="Z152" s="15">
        <v>265</v>
      </c>
      <c r="AA152" s="17">
        <f t="shared" si="74"/>
        <v>-8.5408827569730637E-3</v>
      </c>
      <c r="AB152" s="17"/>
      <c r="AC152" s="17">
        <f t="shared" si="75"/>
        <v>-6.7266532715995458E-3</v>
      </c>
      <c r="AD152" s="17">
        <f t="shared" si="76"/>
        <v>0.99219581411848168</v>
      </c>
      <c r="AE152" s="17">
        <f t="shared" si="77"/>
        <v>-4.3750000000000004E-3</v>
      </c>
      <c r="AF152" s="17"/>
      <c r="AG152" s="17"/>
    </row>
    <row r="153" spans="1:33" x14ac:dyDescent="0.3">
      <c r="A153" s="23">
        <v>45551</v>
      </c>
      <c r="B153" s="18" t="str">
        <f t="shared" si="78"/>
        <v>C75029MS1B</v>
      </c>
      <c r="C153" s="22">
        <v>450587</v>
      </c>
      <c r="D153" s="4">
        <f t="shared" si="79"/>
        <v>1606</v>
      </c>
      <c r="E153" t="str">
        <f t="shared" si="79"/>
        <v/>
      </c>
      <c r="F153">
        <f t="shared" si="79"/>
        <v>1082</v>
      </c>
      <c r="G153">
        <f t="shared" si="79"/>
        <v>800</v>
      </c>
      <c r="I153" s="5"/>
      <c r="J153" s="14">
        <v>16743</v>
      </c>
      <c r="L153" s="14">
        <v>11447</v>
      </c>
      <c r="M153" s="14">
        <v>8000</v>
      </c>
      <c r="O153" s="15">
        <v>275</v>
      </c>
      <c r="P153" s="16">
        <v>10</v>
      </c>
      <c r="Q153" s="14">
        <v>16590</v>
      </c>
      <c r="R153" s="14">
        <v>0.2</v>
      </c>
      <c r="U153" s="14">
        <v>11350</v>
      </c>
      <c r="V153" s="14">
        <v>3.5</v>
      </c>
      <c r="W153" s="14">
        <v>7920</v>
      </c>
      <c r="Z153" s="15">
        <v>276</v>
      </c>
      <c r="AA153" s="17">
        <f t="shared" si="74"/>
        <v>-9.1381472854327184E-3</v>
      </c>
      <c r="AB153" s="17"/>
      <c r="AC153" s="17">
        <f t="shared" si="75"/>
        <v>-8.4738359395474805E-3</v>
      </c>
      <c r="AD153" s="17">
        <f t="shared" si="76"/>
        <v>0.9911316069528201</v>
      </c>
      <c r="AE153" s="17">
        <f t="shared" si="77"/>
        <v>-0.01</v>
      </c>
      <c r="AF153" s="17"/>
      <c r="AG153" s="17"/>
    </row>
    <row r="154" spans="1:33" x14ac:dyDescent="0.3">
      <c r="A154" s="23">
        <v>45551</v>
      </c>
      <c r="B154" s="18" t="str">
        <f t="shared" si="78"/>
        <v>C75029MS1B</v>
      </c>
      <c r="C154" s="22">
        <v>450590</v>
      </c>
      <c r="D154" s="4">
        <f t="shared" si="79"/>
        <v>1606</v>
      </c>
      <c r="E154" t="str">
        <f t="shared" si="79"/>
        <v/>
      </c>
      <c r="F154">
        <f t="shared" si="79"/>
        <v>1082</v>
      </c>
      <c r="G154">
        <f t="shared" si="79"/>
        <v>800</v>
      </c>
      <c r="I154" s="5"/>
      <c r="J154" s="14">
        <v>16743</v>
      </c>
      <c r="L154" s="14">
        <v>11447</v>
      </c>
      <c r="M154" s="14">
        <v>8000</v>
      </c>
      <c r="O154" s="15">
        <v>264</v>
      </c>
      <c r="P154" s="16">
        <v>10</v>
      </c>
      <c r="Q154" s="14">
        <v>16670</v>
      </c>
      <c r="R154" s="14">
        <v>0.2</v>
      </c>
      <c r="U154" s="14">
        <v>11380</v>
      </c>
      <c r="V154" s="14">
        <v>3.5</v>
      </c>
      <c r="W154" s="14">
        <v>7975</v>
      </c>
      <c r="Z154" s="15">
        <v>265</v>
      </c>
      <c r="AA154" s="17">
        <f t="shared" si="74"/>
        <v>-4.3600310577554795E-3</v>
      </c>
      <c r="AB154" s="17"/>
      <c r="AC154" s="17">
        <f t="shared" si="75"/>
        <v>-5.8530619376255784E-3</v>
      </c>
      <c r="AD154" s="17">
        <f t="shared" si="76"/>
        <v>0.99503369989357926</v>
      </c>
      <c r="AE154" s="17">
        <f t="shared" si="77"/>
        <v>-3.1250000000000002E-3</v>
      </c>
      <c r="AF154" s="17"/>
      <c r="AG154" s="17"/>
    </row>
    <row r="155" spans="1:33" x14ac:dyDescent="0.3">
      <c r="A155" s="23">
        <v>45551</v>
      </c>
      <c r="B155" s="18" t="str">
        <f t="shared" si="78"/>
        <v>C75029MS1B</v>
      </c>
      <c r="C155" s="22">
        <v>450592</v>
      </c>
      <c r="D155" s="4">
        <f t="shared" si="79"/>
        <v>1606</v>
      </c>
      <c r="E155" t="str">
        <f t="shared" si="79"/>
        <v/>
      </c>
      <c r="F155">
        <f t="shared" si="79"/>
        <v>1082</v>
      </c>
      <c r="G155">
        <f t="shared" si="79"/>
        <v>800</v>
      </c>
      <c r="I155" s="5"/>
      <c r="J155" s="14">
        <v>16743</v>
      </c>
      <c r="L155" s="14">
        <v>11447</v>
      </c>
      <c r="M155" s="14">
        <v>8000</v>
      </c>
      <c r="O155" s="15">
        <v>264</v>
      </c>
      <c r="P155" s="16">
        <v>10</v>
      </c>
      <c r="Q155" s="14">
        <v>16700</v>
      </c>
      <c r="R155" s="14">
        <v>0.2</v>
      </c>
      <c r="U155" s="14">
        <v>11310</v>
      </c>
      <c r="V155" s="14">
        <v>3.5</v>
      </c>
      <c r="W155" s="14">
        <v>7965</v>
      </c>
      <c r="Z155" s="15">
        <v>265</v>
      </c>
      <c r="AA155" s="17">
        <f t="shared" si="74"/>
        <v>-2.5682374723765156E-3</v>
      </c>
      <c r="AB155" s="17"/>
      <c r="AC155" s="17">
        <f t="shared" si="75"/>
        <v>-1.1968201275443348E-2</v>
      </c>
      <c r="AD155" s="17">
        <f t="shared" si="76"/>
        <v>0.99361475700603052</v>
      </c>
      <c r="AE155" s="17">
        <f t="shared" si="77"/>
        <v>-4.3750000000000004E-3</v>
      </c>
      <c r="AF155" s="17"/>
      <c r="AG155" s="17"/>
    </row>
    <row r="156" spans="1:33" x14ac:dyDescent="0.3">
      <c r="A156" s="23">
        <v>45551</v>
      </c>
      <c r="B156" s="18" t="str">
        <f t="shared" si="78"/>
        <v>C75029MS1B</v>
      </c>
      <c r="C156" s="22">
        <v>450600</v>
      </c>
      <c r="D156" s="4">
        <f t="shared" si="79"/>
        <v>1606</v>
      </c>
      <c r="E156" t="str">
        <f t="shared" si="79"/>
        <v/>
      </c>
      <c r="F156">
        <f t="shared" si="79"/>
        <v>1082</v>
      </c>
      <c r="G156">
        <f t="shared" si="79"/>
        <v>800</v>
      </c>
      <c r="I156" s="5"/>
      <c r="J156" s="14">
        <v>11720</v>
      </c>
      <c r="L156" s="14">
        <v>8013</v>
      </c>
      <c r="M156" s="14">
        <v>5600</v>
      </c>
      <c r="O156" s="15">
        <v>181</v>
      </c>
      <c r="P156" s="16">
        <v>7</v>
      </c>
      <c r="Q156" s="14">
        <v>11650</v>
      </c>
      <c r="R156" s="14">
        <v>0.2</v>
      </c>
      <c r="U156" s="14">
        <v>7930</v>
      </c>
      <c r="V156" s="14">
        <v>3.5</v>
      </c>
      <c r="W156" s="14">
        <v>5585</v>
      </c>
      <c r="Z156" s="15">
        <v>182</v>
      </c>
      <c r="AA156" s="17">
        <f t="shared" si="74"/>
        <v>-5.9726962457337888E-3</v>
      </c>
      <c r="AB156" s="17"/>
      <c r="AC156" s="17">
        <f t="shared" si="75"/>
        <v>-1.0358167977037314E-2</v>
      </c>
      <c r="AD156" s="17">
        <f t="shared" si="76"/>
        <v>0.99224649065017989</v>
      </c>
      <c r="AE156" s="17">
        <f t="shared" si="77"/>
        <v>-2.6785714285714286E-3</v>
      </c>
      <c r="AF156" s="17"/>
      <c r="AG156" s="17"/>
    </row>
    <row r="158" spans="1:33" ht="21" x14ac:dyDescent="0.4">
      <c r="A158" s="63" t="s">
        <v>34</v>
      </c>
      <c r="B158" s="63"/>
      <c r="C158" s="63"/>
    </row>
    <row r="159" spans="1:33" ht="15.6" x14ac:dyDescent="0.3">
      <c r="A159" s="20" t="s">
        <v>2</v>
      </c>
      <c r="B159" s="54" t="s">
        <v>3</v>
      </c>
      <c r="C159" s="54"/>
    </row>
    <row r="160" spans="1:33" x14ac:dyDescent="0.3">
      <c r="A160" t="s">
        <v>4</v>
      </c>
    </row>
    <row r="162" spans="1:33" ht="15.6" x14ac:dyDescent="0.3">
      <c r="A162" s="19" t="s">
        <v>5</v>
      </c>
    </row>
    <row r="163" spans="1:33" x14ac:dyDescent="0.3">
      <c r="A163" s="53" t="s">
        <v>6</v>
      </c>
      <c r="B163" s="53"/>
      <c r="C163" s="61"/>
      <c r="D163" s="62" t="s">
        <v>7</v>
      </c>
      <c r="E163" s="53"/>
      <c r="F163" s="53"/>
      <c r="G163" s="53"/>
      <c r="H163" s="53"/>
      <c r="I163" s="61"/>
      <c r="J163" s="51" t="s">
        <v>8</v>
      </c>
      <c r="K163" s="52"/>
      <c r="L163" s="52"/>
      <c r="M163" s="52"/>
      <c r="N163" s="52"/>
      <c r="O163" s="52"/>
      <c r="P163" s="51" t="s">
        <v>9</v>
      </c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3" t="s">
        <v>10</v>
      </c>
      <c r="AB163" s="53"/>
      <c r="AC163" s="53"/>
      <c r="AD163" s="53"/>
      <c r="AE163" s="53"/>
      <c r="AF163" s="53"/>
      <c r="AG163" s="53"/>
    </row>
    <row r="164" spans="1:33" ht="28.8" x14ac:dyDescent="0.3">
      <c r="A164" s="3" t="s">
        <v>11</v>
      </c>
      <c r="B164" s="3" t="s">
        <v>12</v>
      </c>
      <c r="C164" s="1" t="s">
        <v>13</v>
      </c>
      <c r="D164" s="4">
        <v>57</v>
      </c>
      <c r="E164">
        <v>8</v>
      </c>
      <c r="F164" t="s">
        <v>14</v>
      </c>
      <c r="G164" t="s">
        <v>15</v>
      </c>
      <c r="H164" t="s">
        <v>16</v>
      </c>
      <c r="I164" s="5" t="s">
        <v>17</v>
      </c>
      <c r="J164" s="6">
        <v>57</v>
      </c>
      <c r="K164" s="6">
        <v>8</v>
      </c>
      <c r="L164" s="6" t="s">
        <v>14</v>
      </c>
      <c r="M164" s="6" t="s">
        <v>15</v>
      </c>
      <c r="N164" s="6" t="s">
        <v>16</v>
      </c>
      <c r="O164" s="7" t="s">
        <v>17</v>
      </c>
      <c r="P164" s="8" t="s">
        <v>18</v>
      </c>
      <c r="Q164" s="6">
        <v>57</v>
      </c>
      <c r="R164" s="6" t="s">
        <v>19</v>
      </c>
      <c r="S164" s="6">
        <v>8</v>
      </c>
      <c r="T164" s="6" t="s">
        <v>19</v>
      </c>
      <c r="U164" s="6" t="s">
        <v>14</v>
      </c>
      <c r="V164" s="6" t="s">
        <v>19</v>
      </c>
      <c r="W164" s="6" t="s">
        <v>15</v>
      </c>
      <c r="X164" s="6" t="s">
        <v>16</v>
      </c>
      <c r="Y164" s="6"/>
      <c r="Z164" s="7" t="s">
        <v>20</v>
      </c>
      <c r="AA164" s="3">
        <v>57</v>
      </c>
      <c r="AB164" s="3">
        <v>8</v>
      </c>
      <c r="AC164" s="3" t="s">
        <v>14</v>
      </c>
      <c r="AD164" s="3" t="s">
        <v>49</v>
      </c>
      <c r="AE164" s="3" t="s">
        <v>15</v>
      </c>
      <c r="AF164" s="3" t="s">
        <v>16</v>
      </c>
      <c r="AG164" s="35" t="s">
        <v>21</v>
      </c>
    </row>
    <row r="165" spans="1:33" x14ac:dyDescent="0.3">
      <c r="A165" s="23">
        <v>45552</v>
      </c>
      <c r="B165" s="18" t="s">
        <v>22</v>
      </c>
      <c r="C165" s="24">
        <v>450611</v>
      </c>
      <c r="D165" s="16">
        <v>1299</v>
      </c>
      <c r="E165" s="14">
        <v>405</v>
      </c>
      <c r="F165" s="14">
        <v>1196</v>
      </c>
      <c r="G165" s="14">
        <v>395</v>
      </c>
      <c r="H165" s="14">
        <v>169</v>
      </c>
      <c r="I165" s="5" t="str">
        <f t="shared" ref="I165:I182" si="80">IF(I164&lt;&gt;"",I164,"")</f>
        <v>Water</v>
      </c>
      <c r="J165" s="14">
        <v>13838</v>
      </c>
      <c r="K165" s="14">
        <v>4259</v>
      </c>
      <c r="L165" s="14">
        <v>12637</v>
      </c>
      <c r="M165" s="14">
        <v>3950</v>
      </c>
      <c r="N165" s="14">
        <v>1690</v>
      </c>
      <c r="O165" s="15">
        <v>222</v>
      </c>
      <c r="P165" s="16">
        <v>10</v>
      </c>
      <c r="Q165" s="14">
        <v>13740</v>
      </c>
      <c r="R165" s="14">
        <v>0.2</v>
      </c>
      <c r="S165" s="14">
        <v>4200</v>
      </c>
      <c r="T165" s="14">
        <v>0.2</v>
      </c>
      <c r="U165" s="14">
        <v>12640</v>
      </c>
      <c r="V165" s="14">
        <v>3.5</v>
      </c>
      <c r="W165" s="14">
        <v>3970</v>
      </c>
      <c r="X165" s="14">
        <v>1705</v>
      </c>
      <c r="Y165" s="48">
        <f t="shared" ref="Y165:Y182" si="81">X165/(W165+X165)</f>
        <v>0.30044052863436121</v>
      </c>
      <c r="Z165" s="15">
        <v>223</v>
      </c>
      <c r="AA165" s="17">
        <f t="shared" ref="AA165:AA182" si="82">IFERROR((Q165-J165)/J165, "")</f>
        <v>-7.0819482584188465E-3</v>
      </c>
      <c r="AB165" s="17">
        <f t="shared" ref="AB165:AB182" si="83">IFERROR((S165-K165)/K165, "")</f>
        <v>-1.385301714017375E-2</v>
      </c>
      <c r="AC165" s="17">
        <f t="shared" ref="AC165:AC182" si="84">IFERROR(((U165)-L165)/L165, "")</f>
        <v>2.3739811664160799E-4</v>
      </c>
      <c r="AD165" s="17">
        <f t="shared" ref="AD165:AD182" si="85">IFERROR((Q165+S165+U165)/(J165+K165+L165)," ")</f>
        <v>0.99498926270579813</v>
      </c>
      <c r="AE165" s="17">
        <f t="shared" ref="AE165:AE182" si="86">IFERROR((W165-M165)/M165, "")</f>
        <v>5.0632911392405064E-3</v>
      </c>
      <c r="AF165" s="17">
        <f t="shared" ref="AF165:AF182" si="87">IFERROR((X165-N165)/N165, "")</f>
        <v>8.8757396449704144E-3</v>
      </c>
      <c r="AG165" s="17">
        <f t="shared" ref="AG165:AG182" si="88">IFERROR(((W165+X165)-(N165+M165))/(N165+M165), "")</f>
        <v>6.2056737588652485E-3</v>
      </c>
    </row>
    <row r="166" spans="1:33" x14ac:dyDescent="0.3">
      <c r="A166" s="23">
        <v>45552</v>
      </c>
      <c r="B166" s="18" t="str">
        <f t="shared" ref="B166:B182" si="89">IF(B165&lt;&gt;"",B165,"")</f>
        <v>C750291P1A</v>
      </c>
      <c r="C166" s="22">
        <v>450613</v>
      </c>
      <c r="D166" s="4">
        <f t="shared" ref="D166:H181" si="90">IF(D165&lt;&gt;"",D165,"")</f>
        <v>1299</v>
      </c>
      <c r="E166">
        <f t="shared" si="90"/>
        <v>405</v>
      </c>
      <c r="F166">
        <f t="shared" si="90"/>
        <v>1196</v>
      </c>
      <c r="G166">
        <f t="shared" si="90"/>
        <v>395</v>
      </c>
      <c r="H166">
        <f t="shared" si="90"/>
        <v>169</v>
      </c>
      <c r="I166" s="5" t="str">
        <f t="shared" si="80"/>
        <v>Water</v>
      </c>
      <c r="J166" s="14">
        <v>13851</v>
      </c>
      <c r="K166" s="14">
        <v>4263</v>
      </c>
      <c r="L166" s="14">
        <v>12637</v>
      </c>
      <c r="M166" s="14">
        <v>3950</v>
      </c>
      <c r="N166" s="14">
        <v>1690</v>
      </c>
      <c r="O166" s="15">
        <v>210</v>
      </c>
      <c r="P166" s="16">
        <v>10</v>
      </c>
      <c r="Q166" s="14">
        <v>13760</v>
      </c>
      <c r="R166" s="14">
        <v>0.3</v>
      </c>
      <c r="S166" s="14">
        <v>4220</v>
      </c>
      <c r="T166" s="14">
        <v>0.3</v>
      </c>
      <c r="U166" s="14">
        <v>12610</v>
      </c>
      <c r="V166" s="14">
        <v>3.5</v>
      </c>
      <c r="W166" s="14">
        <v>3980</v>
      </c>
      <c r="X166" s="14">
        <v>1670</v>
      </c>
      <c r="Y166" s="48">
        <f t="shared" si="81"/>
        <v>0.29557522123893804</v>
      </c>
      <c r="Z166" s="15">
        <v>211</v>
      </c>
      <c r="AA166" s="17">
        <f t="shared" si="82"/>
        <v>-6.5699227492599811E-3</v>
      </c>
      <c r="AB166" s="17">
        <f t="shared" si="83"/>
        <v>-1.0086793338024865E-2</v>
      </c>
      <c r="AC166" s="17">
        <f t="shared" si="84"/>
        <v>-2.1365830497744719E-3</v>
      </c>
      <c r="AD166" s="17">
        <f t="shared" si="85"/>
        <v>0.99476439790575921</v>
      </c>
      <c r="AE166" s="17">
        <f t="shared" si="86"/>
        <v>7.5949367088607592E-3</v>
      </c>
      <c r="AF166" s="17">
        <f t="shared" si="87"/>
        <v>-1.1834319526627219E-2</v>
      </c>
      <c r="AG166" s="17">
        <f t="shared" si="88"/>
        <v>1.7730496453900709E-3</v>
      </c>
    </row>
    <row r="167" spans="1:33" x14ac:dyDescent="0.3">
      <c r="A167" s="23">
        <v>45552</v>
      </c>
      <c r="B167" s="18" t="str">
        <f t="shared" si="89"/>
        <v>C750291P1A</v>
      </c>
      <c r="C167" s="22">
        <v>450618</v>
      </c>
      <c r="D167" s="4">
        <f t="shared" si="90"/>
        <v>1299</v>
      </c>
      <c r="E167">
        <f t="shared" si="90"/>
        <v>405</v>
      </c>
      <c r="F167">
        <f t="shared" si="90"/>
        <v>1196</v>
      </c>
      <c r="G167">
        <f t="shared" si="90"/>
        <v>395</v>
      </c>
      <c r="H167">
        <f t="shared" si="90"/>
        <v>169</v>
      </c>
      <c r="I167" s="5" t="str">
        <f t="shared" si="80"/>
        <v>Water</v>
      </c>
      <c r="J167" s="14">
        <v>13851</v>
      </c>
      <c r="K167" s="14">
        <v>4263</v>
      </c>
      <c r="L167" s="14">
        <v>12637</v>
      </c>
      <c r="M167" s="14">
        <v>3950</v>
      </c>
      <c r="N167" s="14">
        <v>1690</v>
      </c>
      <c r="O167" s="15">
        <v>210</v>
      </c>
      <c r="P167" s="16">
        <v>10</v>
      </c>
      <c r="Q167" s="14">
        <v>13770</v>
      </c>
      <c r="R167" s="14">
        <v>0.3</v>
      </c>
      <c r="S167" s="14">
        <v>4210</v>
      </c>
      <c r="T167" s="14">
        <v>0.3</v>
      </c>
      <c r="U167" s="14">
        <v>12640</v>
      </c>
      <c r="V167" s="14">
        <v>3.5</v>
      </c>
      <c r="W167" s="14">
        <v>3965</v>
      </c>
      <c r="X167" s="14">
        <v>1690</v>
      </c>
      <c r="Y167" s="48">
        <f t="shared" si="81"/>
        <v>0.2988505747126437</v>
      </c>
      <c r="Z167" s="15">
        <v>212</v>
      </c>
      <c r="AA167" s="17">
        <f t="shared" si="82"/>
        <v>-5.8479532163742687E-3</v>
      </c>
      <c r="AB167" s="17">
        <f t="shared" si="83"/>
        <v>-1.2432559230588787E-2</v>
      </c>
      <c r="AC167" s="17">
        <f t="shared" si="84"/>
        <v>2.3739811664160799E-4</v>
      </c>
      <c r="AD167" s="17">
        <f t="shared" si="85"/>
        <v>0.99573997593574193</v>
      </c>
      <c r="AE167" s="17">
        <f t="shared" si="86"/>
        <v>3.7974683544303796E-3</v>
      </c>
      <c r="AF167" s="17">
        <f t="shared" si="87"/>
        <v>0</v>
      </c>
      <c r="AG167" s="17">
        <f t="shared" si="88"/>
        <v>2.6595744680851063E-3</v>
      </c>
    </row>
    <row r="168" spans="1:33" x14ac:dyDescent="0.3">
      <c r="A168" s="23">
        <v>45552</v>
      </c>
      <c r="B168" s="18" t="str">
        <f t="shared" si="89"/>
        <v>C750291P1A</v>
      </c>
      <c r="C168" s="22">
        <v>450620</v>
      </c>
      <c r="D168" s="4">
        <f t="shared" si="90"/>
        <v>1299</v>
      </c>
      <c r="E168">
        <f t="shared" si="90"/>
        <v>405</v>
      </c>
      <c r="F168">
        <f t="shared" si="90"/>
        <v>1196</v>
      </c>
      <c r="G168">
        <f t="shared" si="90"/>
        <v>395</v>
      </c>
      <c r="H168">
        <f t="shared" si="90"/>
        <v>169</v>
      </c>
      <c r="I168" s="5" t="str">
        <f t="shared" si="80"/>
        <v>Water</v>
      </c>
      <c r="J168" s="14">
        <v>13851</v>
      </c>
      <c r="K168" s="14">
        <v>4263</v>
      </c>
      <c r="L168" s="14">
        <v>12637</v>
      </c>
      <c r="M168" s="14">
        <v>3950</v>
      </c>
      <c r="N168" s="14">
        <v>1690</v>
      </c>
      <c r="O168" s="15">
        <v>210</v>
      </c>
      <c r="P168" s="16">
        <v>10</v>
      </c>
      <c r="Q168" s="14">
        <v>13790</v>
      </c>
      <c r="R168" s="14">
        <v>0.3</v>
      </c>
      <c r="S168" s="14">
        <v>4260</v>
      </c>
      <c r="T168" s="14">
        <v>0.3</v>
      </c>
      <c r="U168" s="14">
        <v>12580</v>
      </c>
      <c r="V168" s="14">
        <v>3.5</v>
      </c>
      <c r="W168" s="14">
        <v>3955</v>
      </c>
      <c r="X168" s="14">
        <v>1680</v>
      </c>
      <c r="Y168" s="48">
        <f t="shared" si="81"/>
        <v>0.29813664596273293</v>
      </c>
      <c r="Z168" s="15">
        <v>211</v>
      </c>
      <c r="AA168" s="17">
        <f t="shared" si="82"/>
        <v>-4.4040141506028448E-3</v>
      </c>
      <c r="AB168" s="17">
        <f t="shared" si="83"/>
        <v>-7.0372976776917663E-4</v>
      </c>
      <c r="AC168" s="17">
        <f t="shared" si="84"/>
        <v>-4.5105642161905515E-3</v>
      </c>
      <c r="AD168" s="17">
        <f t="shared" si="85"/>
        <v>0.9960651686124028</v>
      </c>
      <c r="AE168" s="17">
        <f t="shared" si="86"/>
        <v>1.2658227848101266E-3</v>
      </c>
      <c r="AF168" s="17">
        <f t="shared" si="87"/>
        <v>-5.9171597633136093E-3</v>
      </c>
      <c r="AG168" s="17">
        <f t="shared" si="88"/>
        <v>-8.8652482269503544E-4</v>
      </c>
    </row>
    <row r="169" spans="1:33" x14ac:dyDescent="0.3">
      <c r="A169" s="23">
        <v>45552</v>
      </c>
      <c r="B169" s="18" t="str">
        <f t="shared" si="89"/>
        <v>C750291P1A</v>
      </c>
      <c r="C169" s="22">
        <v>450625</v>
      </c>
      <c r="D169" s="4">
        <f t="shared" si="90"/>
        <v>1299</v>
      </c>
      <c r="E169">
        <f t="shared" si="90"/>
        <v>405</v>
      </c>
      <c r="F169">
        <f t="shared" si="90"/>
        <v>1196</v>
      </c>
      <c r="G169">
        <f t="shared" si="90"/>
        <v>395</v>
      </c>
      <c r="H169">
        <f t="shared" si="90"/>
        <v>169</v>
      </c>
      <c r="I169" s="5" t="str">
        <f t="shared" si="80"/>
        <v>Water</v>
      </c>
      <c r="J169" s="14">
        <v>13851</v>
      </c>
      <c r="K169" s="14">
        <v>4263</v>
      </c>
      <c r="L169" s="14">
        <v>12637</v>
      </c>
      <c r="M169" s="14">
        <v>3950</v>
      </c>
      <c r="N169" s="14">
        <v>1690</v>
      </c>
      <c r="O169" s="15">
        <v>208</v>
      </c>
      <c r="P169" s="16">
        <v>10</v>
      </c>
      <c r="Q169" s="14">
        <v>13920</v>
      </c>
      <c r="R169" s="14">
        <v>0.3</v>
      </c>
      <c r="S169" s="14">
        <v>4250</v>
      </c>
      <c r="T169" s="14">
        <v>0.3</v>
      </c>
      <c r="U169" s="14">
        <v>12610</v>
      </c>
      <c r="V169" s="14">
        <v>3.5</v>
      </c>
      <c r="W169" s="14">
        <v>3950</v>
      </c>
      <c r="X169" s="14">
        <v>1795</v>
      </c>
      <c r="Y169" s="48">
        <f t="shared" si="81"/>
        <v>0.3124456048738033</v>
      </c>
      <c r="Z169" s="15">
        <v>210</v>
      </c>
      <c r="AA169" s="17">
        <f t="shared" si="82"/>
        <v>4.9815897769114144E-3</v>
      </c>
      <c r="AB169" s="17">
        <f t="shared" si="83"/>
        <v>-3.0494956603330987E-3</v>
      </c>
      <c r="AC169" s="17">
        <f t="shared" si="84"/>
        <v>-2.1365830497744719E-3</v>
      </c>
      <c r="AD169" s="17">
        <f t="shared" si="85"/>
        <v>1.0009430587623167</v>
      </c>
      <c r="AE169" s="17">
        <f t="shared" si="86"/>
        <v>0</v>
      </c>
      <c r="AF169" s="17">
        <f t="shared" si="87"/>
        <v>6.2130177514792898E-2</v>
      </c>
      <c r="AG169" s="17">
        <f t="shared" si="88"/>
        <v>1.8617021276595744E-2</v>
      </c>
    </row>
    <row r="170" spans="1:33" x14ac:dyDescent="0.3">
      <c r="A170" s="23">
        <v>45552</v>
      </c>
      <c r="B170" s="18" t="str">
        <f t="shared" si="89"/>
        <v>C750291P1A</v>
      </c>
      <c r="C170" s="22">
        <v>450627</v>
      </c>
      <c r="D170" s="4">
        <f t="shared" si="90"/>
        <v>1299</v>
      </c>
      <c r="E170">
        <f t="shared" si="90"/>
        <v>405</v>
      </c>
      <c r="F170">
        <f t="shared" si="90"/>
        <v>1196</v>
      </c>
      <c r="G170">
        <f t="shared" si="90"/>
        <v>395</v>
      </c>
      <c r="H170">
        <f t="shared" si="90"/>
        <v>169</v>
      </c>
      <c r="I170" s="5" t="str">
        <f t="shared" si="80"/>
        <v>Water</v>
      </c>
      <c r="J170" s="14">
        <v>13851</v>
      </c>
      <c r="K170" s="14">
        <v>4263</v>
      </c>
      <c r="L170" s="14">
        <v>12637</v>
      </c>
      <c r="M170" s="14">
        <v>3950</v>
      </c>
      <c r="N170" s="14">
        <v>1690</v>
      </c>
      <c r="O170" s="15">
        <v>210</v>
      </c>
      <c r="P170" s="16">
        <v>10</v>
      </c>
      <c r="Q170" s="14">
        <v>13750</v>
      </c>
      <c r="R170" s="14">
        <v>0.3</v>
      </c>
      <c r="S170" s="14">
        <v>4200</v>
      </c>
      <c r="T170" s="14">
        <v>0.3</v>
      </c>
      <c r="U170" s="14">
        <v>12650</v>
      </c>
      <c r="V170" s="14">
        <v>3.5</v>
      </c>
      <c r="W170" s="14">
        <v>3935</v>
      </c>
      <c r="X170" s="14">
        <v>1740</v>
      </c>
      <c r="Y170" s="48">
        <f t="shared" si="81"/>
        <v>0.30660792951541849</v>
      </c>
      <c r="Z170" s="15">
        <v>212</v>
      </c>
      <c r="AA170" s="17">
        <f t="shared" si="82"/>
        <v>-7.2918922821456934E-3</v>
      </c>
      <c r="AB170" s="17">
        <f t="shared" si="83"/>
        <v>-1.4778325123152709E-2</v>
      </c>
      <c r="AC170" s="17">
        <f t="shared" si="84"/>
        <v>1.0287251721136346E-3</v>
      </c>
      <c r="AD170" s="17">
        <f t="shared" si="85"/>
        <v>0.99508959058242008</v>
      </c>
      <c r="AE170" s="17">
        <f t="shared" si="86"/>
        <v>-3.7974683544303796E-3</v>
      </c>
      <c r="AF170" s="17">
        <f t="shared" si="87"/>
        <v>2.9585798816568046E-2</v>
      </c>
      <c r="AG170" s="17">
        <f t="shared" si="88"/>
        <v>6.2056737588652485E-3</v>
      </c>
    </row>
    <row r="171" spans="1:33" x14ac:dyDescent="0.3">
      <c r="A171" s="23">
        <v>45552</v>
      </c>
      <c r="B171" s="18" t="str">
        <f t="shared" si="89"/>
        <v>C750291P1A</v>
      </c>
      <c r="C171" s="22">
        <v>450633</v>
      </c>
      <c r="D171" s="4">
        <f t="shared" si="90"/>
        <v>1299</v>
      </c>
      <c r="E171">
        <f t="shared" si="90"/>
        <v>405</v>
      </c>
      <c r="F171">
        <f t="shared" si="90"/>
        <v>1196</v>
      </c>
      <c r="G171">
        <f t="shared" si="90"/>
        <v>395</v>
      </c>
      <c r="H171">
        <f t="shared" si="90"/>
        <v>169</v>
      </c>
      <c r="I171" s="5" t="str">
        <f t="shared" si="80"/>
        <v>Water</v>
      </c>
      <c r="J171" s="14">
        <v>13851</v>
      </c>
      <c r="K171" s="14">
        <v>4263</v>
      </c>
      <c r="L171" s="14">
        <v>12637</v>
      </c>
      <c r="M171" s="14">
        <v>3950</v>
      </c>
      <c r="N171" s="14">
        <v>1690</v>
      </c>
      <c r="O171" s="15">
        <v>210</v>
      </c>
      <c r="P171" s="16">
        <v>10</v>
      </c>
      <c r="Q171" s="14">
        <v>13750</v>
      </c>
      <c r="R171" s="14">
        <v>0.3</v>
      </c>
      <c r="S171" s="14">
        <v>4230</v>
      </c>
      <c r="T171" s="14">
        <v>0.3</v>
      </c>
      <c r="U171" s="14">
        <v>12600</v>
      </c>
      <c r="V171" s="14">
        <v>3.5</v>
      </c>
      <c r="W171" s="14">
        <v>3935</v>
      </c>
      <c r="X171" s="14">
        <v>1795</v>
      </c>
      <c r="Y171" s="48">
        <f t="shared" si="81"/>
        <v>0.31326352530541013</v>
      </c>
      <c r="Z171" s="15">
        <v>213</v>
      </c>
      <c r="AA171" s="17">
        <f t="shared" si="82"/>
        <v>-7.2918922821456934E-3</v>
      </c>
      <c r="AB171" s="17">
        <f t="shared" si="83"/>
        <v>-7.7410274454609426E-3</v>
      </c>
      <c r="AC171" s="17">
        <f t="shared" si="84"/>
        <v>-2.9279101052464983E-3</v>
      </c>
      <c r="AD171" s="17">
        <f t="shared" si="85"/>
        <v>0.99443920522909823</v>
      </c>
      <c r="AE171" s="17">
        <f t="shared" si="86"/>
        <v>-3.7974683544303796E-3</v>
      </c>
      <c r="AF171" s="17">
        <f t="shared" si="87"/>
        <v>6.2130177514792898E-2</v>
      </c>
      <c r="AG171" s="17">
        <f t="shared" si="88"/>
        <v>1.5957446808510637E-2</v>
      </c>
    </row>
    <row r="172" spans="1:33" x14ac:dyDescent="0.3">
      <c r="A172" s="23">
        <v>45552</v>
      </c>
      <c r="B172" s="18" t="str">
        <f t="shared" si="89"/>
        <v>C750291P1A</v>
      </c>
      <c r="C172" s="22">
        <v>450635</v>
      </c>
      <c r="D172" s="4">
        <f t="shared" si="90"/>
        <v>1299</v>
      </c>
      <c r="E172">
        <f t="shared" si="90"/>
        <v>405</v>
      </c>
      <c r="F172">
        <f t="shared" si="90"/>
        <v>1196</v>
      </c>
      <c r="G172">
        <f t="shared" si="90"/>
        <v>395</v>
      </c>
      <c r="H172">
        <f t="shared" si="90"/>
        <v>169</v>
      </c>
      <c r="I172" s="5" t="str">
        <f t="shared" si="80"/>
        <v>Water</v>
      </c>
      <c r="J172" s="14">
        <v>13851</v>
      </c>
      <c r="K172" s="14">
        <v>4263</v>
      </c>
      <c r="L172" s="14">
        <v>12637</v>
      </c>
      <c r="M172" s="14">
        <v>3950</v>
      </c>
      <c r="N172" s="14">
        <v>1690</v>
      </c>
      <c r="O172" s="15">
        <v>210</v>
      </c>
      <c r="P172" s="16">
        <v>10</v>
      </c>
      <c r="Q172" s="14">
        <v>13730</v>
      </c>
      <c r="R172" s="14">
        <v>0.3</v>
      </c>
      <c r="S172" s="14">
        <v>4230</v>
      </c>
      <c r="T172" s="14">
        <v>0.3</v>
      </c>
      <c r="U172" s="14">
        <v>12630</v>
      </c>
      <c r="V172" s="14">
        <v>3.5</v>
      </c>
      <c r="W172" s="14">
        <v>3940</v>
      </c>
      <c r="X172" s="14">
        <v>1820</v>
      </c>
      <c r="Y172" s="48">
        <f t="shared" si="81"/>
        <v>0.31597222222222221</v>
      </c>
      <c r="Z172" s="15">
        <v>211</v>
      </c>
      <c r="AA172" s="17">
        <f t="shared" si="82"/>
        <v>-8.7358313479171182E-3</v>
      </c>
      <c r="AB172" s="17">
        <f t="shared" si="83"/>
        <v>-7.7410274454609426E-3</v>
      </c>
      <c r="AC172" s="17">
        <f t="shared" si="84"/>
        <v>-5.5392893883041865E-4</v>
      </c>
      <c r="AD172" s="17">
        <f t="shared" si="85"/>
        <v>0.99476439790575921</v>
      </c>
      <c r="AE172" s="17">
        <f t="shared" si="86"/>
        <v>-2.5316455696202532E-3</v>
      </c>
      <c r="AF172" s="17">
        <f t="shared" si="87"/>
        <v>7.6923076923076927E-2</v>
      </c>
      <c r="AG172" s="17">
        <f t="shared" si="88"/>
        <v>2.1276595744680851E-2</v>
      </c>
    </row>
    <row r="173" spans="1:33" x14ac:dyDescent="0.3">
      <c r="A173" s="23">
        <v>45552</v>
      </c>
      <c r="B173" s="18" t="str">
        <f t="shared" si="89"/>
        <v>C750291P1A</v>
      </c>
      <c r="C173" s="22">
        <v>450640</v>
      </c>
      <c r="D173" s="4">
        <f t="shared" si="90"/>
        <v>1299</v>
      </c>
      <c r="E173">
        <f t="shared" si="90"/>
        <v>405</v>
      </c>
      <c r="F173">
        <f t="shared" si="90"/>
        <v>1196</v>
      </c>
      <c r="G173">
        <f t="shared" si="90"/>
        <v>395</v>
      </c>
      <c r="H173">
        <f t="shared" si="90"/>
        <v>169</v>
      </c>
      <c r="I173" s="5" t="str">
        <f t="shared" si="80"/>
        <v>Water</v>
      </c>
      <c r="J173" s="14">
        <v>13851</v>
      </c>
      <c r="K173" s="14">
        <v>4263</v>
      </c>
      <c r="L173" s="14">
        <v>12637</v>
      </c>
      <c r="M173" s="14">
        <v>3950</v>
      </c>
      <c r="N173" s="14">
        <v>1690</v>
      </c>
      <c r="O173" s="15">
        <v>210</v>
      </c>
      <c r="P173" s="16">
        <v>10</v>
      </c>
      <c r="Q173" s="14">
        <v>13750</v>
      </c>
      <c r="R173" s="14">
        <v>0.3</v>
      </c>
      <c r="S173" s="14">
        <v>4200</v>
      </c>
      <c r="T173" s="14">
        <v>0.3</v>
      </c>
      <c r="U173" s="14">
        <v>12640</v>
      </c>
      <c r="V173" s="14">
        <v>3.5</v>
      </c>
      <c r="W173" s="14">
        <v>3995</v>
      </c>
      <c r="X173" s="14">
        <v>1815</v>
      </c>
      <c r="Y173" s="48">
        <f t="shared" si="81"/>
        <v>0.3123924268502582</v>
      </c>
      <c r="Z173" s="15">
        <v>212</v>
      </c>
      <c r="AA173" s="17">
        <f t="shared" si="82"/>
        <v>-7.2918922821456934E-3</v>
      </c>
      <c r="AB173" s="17">
        <f t="shared" si="83"/>
        <v>-1.4778325123152709E-2</v>
      </c>
      <c r="AC173" s="17">
        <f t="shared" si="84"/>
        <v>2.3739811664160799E-4</v>
      </c>
      <c r="AD173" s="17">
        <f t="shared" si="85"/>
        <v>0.99476439790575921</v>
      </c>
      <c r="AE173" s="17">
        <f t="shared" si="86"/>
        <v>1.1392405063291139E-2</v>
      </c>
      <c r="AF173" s="17">
        <f t="shared" si="87"/>
        <v>7.3964497041420121E-2</v>
      </c>
      <c r="AG173" s="17">
        <f t="shared" si="88"/>
        <v>3.0141843971631204E-2</v>
      </c>
    </row>
    <row r="174" spans="1:33" x14ac:dyDescent="0.3">
      <c r="A174" s="23">
        <v>45552</v>
      </c>
      <c r="B174" s="18" t="str">
        <f t="shared" si="89"/>
        <v>C750291P1A</v>
      </c>
      <c r="C174" s="22">
        <v>450642</v>
      </c>
      <c r="D174" s="4">
        <f t="shared" si="90"/>
        <v>1299</v>
      </c>
      <c r="E174">
        <f t="shared" si="90"/>
        <v>405</v>
      </c>
      <c r="F174">
        <f t="shared" si="90"/>
        <v>1196</v>
      </c>
      <c r="G174">
        <f t="shared" si="90"/>
        <v>395</v>
      </c>
      <c r="H174">
        <f t="shared" si="90"/>
        <v>169</v>
      </c>
      <c r="I174" s="5" t="str">
        <f t="shared" si="80"/>
        <v>Water</v>
      </c>
      <c r="J174" s="14">
        <v>13851</v>
      </c>
      <c r="K174" s="14">
        <v>4263</v>
      </c>
      <c r="L174" s="14">
        <v>12637</v>
      </c>
      <c r="M174" s="14">
        <v>3950</v>
      </c>
      <c r="N174" s="14">
        <v>1690</v>
      </c>
      <c r="O174" s="15">
        <v>199</v>
      </c>
      <c r="P174" s="16">
        <v>10</v>
      </c>
      <c r="Q174" s="14">
        <v>13720</v>
      </c>
      <c r="R174" s="14">
        <v>0.3</v>
      </c>
      <c r="S174" s="14">
        <v>4240</v>
      </c>
      <c r="T174" s="14">
        <v>0.3</v>
      </c>
      <c r="U174" s="14">
        <v>12590</v>
      </c>
      <c r="V174" s="14">
        <v>3.5</v>
      </c>
      <c r="W174" s="14">
        <v>3965</v>
      </c>
      <c r="X174" s="14">
        <v>1765</v>
      </c>
      <c r="Y174" s="48">
        <f t="shared" si="81"/>
        <v>0.30802792321116929</v>
      </c>
      <c r="Z174" s="15">
        <v>201</v>
      </c>
      <c r="AA174" s="17">
        <f t="shared" si="82"/>
        <v>-9.4578008808028306E-3</v>
      </c>
      <c r="AB174" s="17">
        <f t="shared" si="83"/>
        <v>-5.3952615528970209E-3</v>
      </c>
      <c r="AC174" s="17">
        <f t="shared" si="84"/>
        <v>-3.7192371607185251E-3</v>
      </c>
      <c r="AD174" s="17">
        <f t="shared" si="85"/>
        <v>0.99346362719911552</v>
      </c>
      <c r="AE174" s="17">
        <f t="shared" si="86"/>
        <v>3.7974683544303796E-3</v>
      </c>
      <c r="AF174" s="17">
        <f t="shared" si="87"/>
        <v>4.4378698224852069E-2</v>
      </c>
      <c r="AG174" s="17">
        <f t="shared" si="88"/>
        <v>1.5957446808510637E-2</v>
      </c>
    </row>
    <row r="175" spans="1:33" x14ac:dyDescent="0.3">
      <c r="A175" s="23">
        <v>45552</v>
      </c>
      <c r="B175" s="18" t="str">
        <f t="shared" si="89"/>
        <v>C750291P1A</v>
      </c>
      <c r="C175" s="22">
        <v>450645</v>
      </c>
      <c r="D175" s="4">
        <f t="shared" si="90"/>
        <v>1299</v>
      </c>
      <c r="E175">
        <f t="shared" si="90"/>
        <v>405</v>
      </c>
      <c r="F175">
        <f t="shared" si="90"/>
        <v>1196</v>
      </c>
      <c r="G175">
        <f t="shared" si="90"/>
        <v>395</v>
      </c>
      <c r="H175">
        <f t="shared" si="90"/>
        <v>169</v>
      </c>
      <c r="I175" s="5" t="str">
        <f t="shared" si="80"/>
        <v>Water</v>
      </c>
      <c r="J175" s="14">
        <v>13851</v>
      </c>
      <c r="K175" s="14">
        <v>4263</v>
      </c>
      <c r="L175" s="14">
        <v>12637</v>
      </c>
      <c r="M175" s="14">
        <v>3950</v>
      </c>
      <c r="N175" s="14">
        <v>1690</v>
      </c>
      <c r="O175" s="15">
        <v>199</v>
      </c>
      <c r="P175" s="16">
        <v>10</v>
      </c>
      <c r="Q175" s="14">
        <v>13750</v>
      </c>
      <c r="R175" s="14">
        <v>0.3</v>
      </c>
      <c r="S175" s="14">
        <v>4230</v>
      </c>
      <c r="T175" s="14">
        <v>0.3</v>
      </c>
      <c r="U175" s="14">
        <v>12590</v>
      </c>
      <c r="V175" s="14">
        <v>3.5</v>
      </c>
      <c r="W175" s="14">
        <v>3925</v>
      </c>
      <c r="X175" s="14">
        <v>1770</v>
      </c>
      <c r="Y175" s="48">
        <f t="shared" si="81"/>
        <v>0.31079894644424932</v>
      </c>
      <c r="Z175" s="15">
        <v>201</v>
      </c>
      <c r="AA175" s="17">
        <f t="shared" si="82"/>
        <v>-7.2918922821456934E-3</v>
      </c>
      <c r="AB175" s="17">
        <f t="shared" si="83"/>
        <v>-7.7410274454609426E-3</v>
      </c>
      <c r="AC175" s="17">
        <f t="shared" si="84"/>
        <v>-3.7192371607185251E-3</v>
      </c>
      <c r="AD175" s="17">
        <f t="shared" si="85"/>
        <v>0.99411401255243736</v>
      </c>
      <c r="AE175" s="17">
        <f t="shared" si="86"/>
        <v>-6.3291139240506328E-3</v>
      </c>
      <c r="AF175" s="17">
        <f t="shared" si="87"/>
        <v>4.7337278106508875E-2</v>
      </c>
      <c r="AG175" s="17">
        <f t="shared" si="88"/>
        <v>9.7517730496453903E-3</v>
      </c>
    </row>
    <row r="176" spans="1:33" x14ac:dyDescent="0.3">
      <c r="A176" s="23">
        <v>45552</v>
      </c>
      <c r="B176" s="18" t="str">
        <f t="shared" si="89"/>
        <v>C750291P1A</v>
      </c>
      <c r="C176" s="22">
        <v>450648</v>
      </c>
      <c r="D176" s="4">
        <f t="shared" si="90"/>
        <v>1299</v>
      </c>
      <c r="E176">
        <f t="shared" si="90"/>
        <v>405</v>
      </c>
      <c r="F176">
        <f t="shared" si="90"/>
        <v>1196</v>
      </c>
      <c r="G176">
        <f t="shared" si="90"/>
        <v>395</v>
      </c>
      <c r="H176">
        <f t="shared" si="90"/>
        <v>169</v>
      </c>
      <c r="I176" s="5" t="str">
        <f t="shared" si="80"/>
        <v>Water</v>
      </c>
      <c r="J176" s="14">
        <v>13851</v>
      </c>
      <c r="K176" s="14">
        <v>4263</v>
      </c>
      <c r="L176" s="14">
        <v>12637</v>
      </c>
      <c r="M176" s="14">
        <v>3950</v>
      </c>
      <c r="N176" s="14">
        <v>1690</v>
      </c>
      <c r="O176" s="15">
        <v>193</v>
      </c>
      <c r="P176" s="16">
        <v>10</v>
      </c>
      <c r="Q176" s="14">
        <v>13790</v>
      </c>
      <c r="R176" s="14">
        <v>0.3</v>
      </c>
      <c r="S176" s="14">
        <v>4240</v>
      </c>
      <c r="T176" s="14">
        <v>0.3</v>
      </c>
      <c r="U176" s="14">
        <v>12540</v>
      </c>
      <c r="V176" s="14">
        <v>3.5</v>
      </c>
      <c r="W176" s="14">
        <v>3935</v>
      </c>
      <c r="X176" s="14">
        <v>1660</v>
      </c>
      <c r="Y176" s="48">
        <f t="shared" si="81"/>
        <v>0.29669347631814119</v>
      </c>
      <c r="Z176" s="15">
        <v>196</v>
      </c>
      <c r="AA176" s="17">
        <f t="shared" si="82"/>
        <v>-4.4040141506028448E-3</v>
      </c>
      <c r="AB176" s="17">
        <f t="shared" si="83"/>
        <v>-5.3952615528970209E-3</v>
      </c>
      <c r="AC176" s="17">
        <f t="shared" si="84"/>
        <v>-7.6758724380786578E-3</v>
      </c>
      <c r="AD176" s="17">
        <f t="shared" si="85"/>
        <v>0.99411401255243736</v>
      </c>
      <c r="AE176" s="17">
        <f t="shared" si="86"/>
        <v>-3.7974683544303796E-3</v>
      </c>
      <c r="AF176" s="17">
        <f t="shared" si="87"/>
        <v>-1.7751479289940829E-2</v>
      </c>
      <c r="AG176" s="17">
        <f t="shared" si="88"/>
        <v>-7.9787234042553185E-3</v>
      </c>
    </row>
    <row r="177" spans="1:33" x14ac:dyDescent="0.3">
      <c r="A177" s="23">
        <v>45552</v>
      </c>
      <c r="B177" s="18" t="str">
        <f t="shared" si="89"/>
        <v>C750291P1A</v>
      </c>
      <c r="C177" s="22">
        <v>450651</v>
      </c>
      <c r="D177" s="4">
        <f t="shared" si="90"/>
        <v>1299</v>
      </c>
      <c r="E177">
        <f t="shared" si="90"/>
        <v>405</v>
      </c>
      <c r="F177">
        <f t="shared" si="90"/>
        <v>1196</v>
      </c>
      <c r="G177">
        <f t="shared" si="90"/>
        <v>395</v>
      </c>
      <c r="H177">
        <f t="shared" si="90"/>
        <v>169</v>
      </c>
      <c r="I177" s="5" t="str">
        <f t="shared" si="80"/>
        <v>Water</v>
      </c>
      <c r="J177" s="14">
        <v>13851</v>
      </c>
      <c r="K177" s="14">
        <v>4263</v>
      </c>
      <c r="L177" s="14">
        <v>12637</v>
      </c>
      <c r="M177" s="14">
        <v>3950</v>
      </c>
      <c r="N177" s="14">
        <v>1690</v>
      </c>
      <c r="O177" s="15">
        <v>193</v>
      </c>
      <c r="P177" s="16">
        <v>10</v>
      </c>
      <c r="Q177" s="14">
        <v>13740</v>
      </c>
      <c r="R177" s="14">
        <v>0.3</v>
      </c>
      <c r="S177" s="14">
        <v>4200</v>
      </c>
      <c r="T177" s="14">
        <v>0.3</v>
      </c>
      <c r="U177" s="14">
        <v>12600</v>
      </c>
      <c r="V177" s="14">
        <v>3.5</v>
      </c>
      <c r="W177" s="14">
        <v>3955</v>
      </c>
      <c r="X177" s="14">
        <v>1665</v>
      </c>
      <c r="Y177" s="48">
        <f t="shared" si="81"/>
        <v>0.29626334519572955</v>
      </c>
      <c r="Z177" s="15">
        <v>196</v>
      </c>
      <c r="AA177" s="17">
        <f t="shared" si="82"/>
        <v>-8.0138618150314058E-3</v>
      </c>
      <c r="AB177" s="17">
        <f t="shared" si="83"/>
        <v>-1.4778325123152709E-2</v>
      </c>
      <c r="AC177" s="17">
        <f t="shared" si="84"/>
        <v>-2.9279101052464983E-3</v>
      </c>
      <c r="AD177" s="17">
        <f t="shared" si="85"/>
        <v>0.99313843452245454</v>
      </c>
      <c r="AE177" s="17">
        <f t="shared" si="86"/>
        <v>1.2658227848101266E-3</v>
      </c>
      <c r="AF177" s="17">
        <f t="shared" si="87"/>
        <v>-1.4792899408284023E-2</v>
      </c>
      <c r="AG177" s="17">
        <f t="shared" si="88"/>
        <v>-3.5460992907801418E-3</v>
      </c>
    </row>
    <row r="178" spans="1:33" x14ac:dyDescent="0.3">
      <c r="A178" s="23">
        <v>45552</v>
      </c>
      <c r="B178" s="18" t="str">
        <f t="shared" si="89"/>
        <v>C750291P1A</v>
      </c>
      <c r="C178" s="22">
        <v>450655</v>
      </c>
      <c r="D178" s="4">
        <f t="shared" si="90"/>
        <v>1299</v>
      </c>
      <c r="E178">
        <f t="shared" si="90"/>
        <v>405</v>
      </c>
      <c r="F178">
        <f t="shared" si="90"/>
        <v>1196</v>
      </c>
      <c r="G178">
        <f t="shared" si="90"/>
        <v>395</v>
      </c>
      <c r="H178">
        <f t="shared" si="90"/>
        <v>169</v>
      </c>
      <c r="I178" s="5" t="str">
        <f t="shared" si="80"/>
        <v>Water</v>
      </c>
      <c r="J178" s="14">
        <v>13851</v>
      </c>
      <c r="K178" s="14">
        <v>4263</v>
      </c>
      <c r="L178" s="14">
        <v>12637</v>
      </c>
      <c r="M178" s="14">
        <v>3950</v>
      </c>
      <c r="N178" s="14">
        <v>1690</v>
      </c>
      <c r="O178" s="15">
        <v>193</v>
      </c>
      <c r="P178" s="16">
        <v>10</v>
      </c>
      <c r="Q178" s="14">
        <v>13730</v>
      </c>
      <c r="R178" s="14">
        <v>0.3</v>
      </c>
      <c r="S178" s="14">
        <v>4240</v>
      </c>
      <c r="T178" s="14">
        <v>0.3</v>
      </c>
      <c r="U178" s="14">
        <v>12630</v>
      </c>
      <c r="V178" s="14">
        <v>3.5</v>
      </c>
      <c r="W178" s="14">
        <v>3940</v>
      </c>
      <c r="X178" s="14">
        <v>1710</v>
      </c>
      <c r="Y178" s="48">
        <f t="shared" si="81"/>
        <v>0.30265486725663715</v>
      </c>
      <c r="Z178" s="15">
        <v>189</v>
      </c>
      <c r="AA178" s="17">
        <f t="shared" si="82"/>
        <v>-8.7358313479171182E-3</v>
      </c>
      <c r="AB178" s="17">
        <f t="shared" si="83"/>
        <v>-5.3952615528970209E-3</v>
      </c>
      <c r="AC178" s="17">
        <f t="shared" si="84"/>
        <v>-5.5392893883041865E-4</v>
      </c>
      <c r="AD178" s="17">
        <f t="shared" si="85"/>
        <v>0.99508959058242008</v>
      </c>
      <c r="AE178" s="17">
        <f t="shared" si="86"/>
        <v>-2.5316455696202532E-3</v>
      </c>
      <c r="AF178" s="17">
        <f t="shared" si="87"/>
        <v>1.1834319526627219E-2</v>
      </c>
      <c r="AG178" s="17">
        <f t="shared" si="88"/>
        <v>1.7730496453900709E-3</v>
      </c>
    </row>
    <row r="179" spans="1:33" x14ac:dyDescent="0.3">
      <c r="A179" s="23">
        <v>45552</v>
      </c>
      <c r="B179" s="18" t="str">
        <f t="shared" si="89"/>
        <v>C750291P1A</v>
      </c>
      <c r="C179" s="22">
        <v>450659</v>
      </c>
      <c r="D179" s="4">
        <f t="shared" si="90"/>
        <v>1299</v>
      </c>
      <c r="E179">
        <f t="shared" si="90"/>
        <v>405</v>
      </c>
      <c r="F179">
        <f t="shared" si="90"/>
        <v>1196</v>
      </c>
      <c r="G179">
        <f t="shared" si="90"/>
        <v>395</v>
      </c>
      <c r="H179">
        <f t="shared" si="90"/>
        <v>169</v>
      </c>
      <c r="I179" s="5" t="str">
        <f t="shared" si="80"/>
        <v>Water</v>
      </c>
      <c r="J179" s="14">
        <v>13851</v>
      </c>
      <c r="K179" s="14">
        <v>4263</v>
      </c>
      <c r="L179" s="14">
        <v>12637</v>
      </c>
      <c r="M179" s="14">
        <v>3950</v>
      </c>
      <c r="N179" s="14">
        <v>1690</v>
      </c>
      <c r="O179" s="15">
        <v>193</v>
      </c>
      <c r="P179" s="16">
        <v>10</v>
      </c>
      <c r="Q179" s="14">
        <v>13720</v>
      </c>
      <c r="R179" s="14">
        <v>0.3</v>
      </c>
      <c r="S179" s="14">
        <v>4250</v>
      </c>
      <c r="T179" s="14">
        <v>0.3</v>
      </c>
      <c r="U179" s="14">
        <v>12620</v>
      </c>
      <c r="V179" s="14">
        <v>3.5</v>
      </c>
      <c r="W179" s="14">
        <v>3950</v>
      </c>
      <c r="X179" s="14">
        <v>1695</v>
      </c>
      <c r="Y179" s="48">
        <f t="shared" si="81"/>
        <v>0.30026572187776795</v>
      </c>
      <c r="Z179" s="15">
        <v>196</v>
      </c>
      <c r="AA179" s="17">
        <f t="shared" si="82"/>
        <v>-9.4578008808028306E-3</v>
      </c>
      <c r="AB179" s="17">
        <f t="shared" si="83"/>
        <v>-3.0494956603330987E-3</v>
      </c>
      <c r="AC179" s="17">
        <f t="shared" si="84"/>
        <v>-1.3452559943024451E-3</v>
      </c>
      <c r="AD179" s="17">
        <f t="shared" si="85"/>
        <v>0.99476439790575921</v>
      </c>
      <c r="AE179" s="17">
        <f t="shared" si="86"/>
        <v>0</v>
      </c>
      <c r="AF179" s="17">
        <f t="shared" si="87"/>
        <v>2.9585798816568047E-3</v>
      </c>
      <c r="AG179" s="17">
        <f t="shared" si="88"/>
        <v>8.8652482269503544E-4</v>
      </c>
    </row>
    <row r="180" spans="1:33" x14ac:dyDescent="0.3">
      <c r="A180" s="23">
        <v>45552</v>
      </c>
      <c r="B180" s="18" t="str">
        <f t="shared" si="89"/>
        <v>C750291P1A</v>
      </c>
      <c r="C180" s="22">
        <v>450661</v>
      </c>
      <c r="D180" s="4">
        <f t="shared" si="90"/>
        <v>1299</v>
      </c>
      <c r="E180">
        <f t="shared" si="90"/>
        <v>405</v>
      </c>
      <c r="F180">
        <f t="shared" si="90"/>
        <v>1196</v>
      </c>
      <c r="G180">
        <f t="shared" si="90"/>
        <v>395</v>
      </c>
      <c r="H180">
        <f t="shared" si="90"/>
        <v>169</v>
      </c>
      <c r="I180" s="5" t="str">
        <f t="shared" si="80"/>
        <v>Water</v>
      </c>
      <c r="J180" s="14">
        <v>13851</v>
      </c>
      <c r="K180" s="14">
        <v>4263</v>
      </c>
      <c r="L180" s="14">
        <v>12637</v>
      </c>
      <c r="M180" s="14">
        <v>3950</v>
      </c>
      <c r="N180" s="14">
        <v>1690</v>
      </c>
      <c r="O180" s="15">
        <v>199</v>
      </c>
      <c r="P180" s="16">
        <v>10</v>
      </c>
      <c r="Q180" s="14">
        <v>13760</v>
      </c>
      <c r="R180" s="14">
        <v>0.3</v>
      </c>
      <c r="S180" s="14">
        <v>4230</v>
      </c>
      <c r="T180" s="14">
        <v>0.3</v>
      </c>
      <c r="U180" s="14">
        <v>12620</v>
      </c>
      <c r="V180" s="14">
        <v>3.5</v>
      </c>
      <c r="W180" s="14">
        <v>3955</v>
      </c>
      <c r="X180" s="14">
        <v>1670</v>
      </c>
      <c r="Y180" s="48">
        <f t="shared" si="81"/>
        <v>0.29688888888888887</v>
      </c>
      <c r="Z180" s="15">
        <v>200</v>
      </c>
      <c r="AA180" s="17">
        <f t="shared" si="82"/>
        <v>-6.5699227492599811E-3</v>
      </c>
      <c r="AB180" s="17">
        <f t="shared" si="83"/>
        <v>-7.7410274454609426E-3</v>
      </c>
      <c r="AC180" s="17">
        <f t="shared" si="84"/>
        <v>-1.3452559943024451E-3</v>
      </c>
      <c r="AD180" s="17">
        <f t="shared" si="85"/>
        <v>0.99541478325908106</v>
      </c>
      <c r="AE180" s="17">
        <f t="shared" si="86"/>
        <v>1.2658227848101266E-3</v>
      </c>
      <c r="AF180" s="17">
        <f t="shared" si="87"/>
        <v>-1.1834319526627219E-2</v>
      </c>
      <c r="AG180" s="17">
        <f t="shared" si="88"/>
        <v>-2.6595744680851063E-3</v>
      </c>
    </row>
    <row r="181" spans="1:33" x14ac:dyDescent="0.3">
      <c r="A181" s="23">
        <v>45552</v>
      </c>
      <c r="B181" s="18" t="str">
        <f t="shared" si="89"/>
        <v>C750291P1A</v>
      </c>
      <c r="C181" s="22">
        <v>450667</v>
      </c>
      <c r="D181" s="4">
        <f t="shared" si="90"/>
        <v>1299</v>
      </c>
      <c r="E181">
        <f t="shared" si="90"/>
        <v>405</v>
      </c>
      <c r="F181">
        <f t="shared" si="90"/>
        <v>1196</v>
      </c>
      <c r="G181">
        <f t="shared" si="90"/>
        <v>395</v>
      </c>
      <c r="H181">
        <f t="shared" si="90"/>
        <v>169</v>
      </c>
      <c r="I181" s="5" t="str">
        <f t="shared" si="80"/>
        <v>Water</v>
      </c>
      <c r="J181" s="14">
        <v>13851</v>
      </c>
      <c r="K181" s="14">
        <v>4263</v>
      </c>
      <c r="L181" s="14">
        <v>12637</v>
      </c>
      <c r="M181" s="14">
        <v>3950</v>
      </c>
      <c r="N181" s="14">
        <v>1690</v>
      </c>
      <c r="O181" s="15">
        <v>204</v>
      </c>
      <c r="P181" s="16">
        <v>10</v>
      </c>
      <c r="Q181" s="14">
        <v>13800</v>
      </c>
      <c r="R181" s="14">
        <v>0.3</v>
      </c>
      <c r="S181" s="14">
        <v>4240</v>
      </c>
      <c r="T181" s="14">
        <v>0.3</v>
      </c>
      <c r="U181" s="14">
        <v>12560</v>
      </c>
      <c r="V181" s="14">
        <v>3.5</v>
      </c>
      <c r="W181" s="14">
        <v>3915</v>
      </c>
      <c r="X181" s="14">
        <v>1695</v>
      </c>
      <c r="Y181" s="48">
        <f t="shared" si="81"/>
        <v>0.30213903743315507</v>
      </c>
      <c r="Z181" s="15">
        <v>206</v>
      </c>
      <c r="AA181" s="17">
        <f t="shared" si="82"/>
        <v>-3.6820446177171324E-3</v>
      </c>
      <c r="AB181" s="17">
        <f t="shared" si="83"/>
        <v>-5.3952615528970209E-3</v>
      </c>
      <c r="AC181" s="17">
        <f t="shared" si="84"/>
        <v>-6.0932183271346051E-3</v>
      </c>
      <c r="AD181" s="17">
        <f t="shared" si="85"/>
        <v>0.99508959058242008</v>
      </c>
      <c r="AE181" s="17">
        <f t="shared" si="86"/>
        <v>-8.8607594936708865E-3</v>
      </c>
      <c r="AF181" s="17">
        <f t="shared" si="87"/>
        <v>2.9585798816568047E-3</v>
      </c>
      <c r="AG181" s="17">
        <f t="shared" si="88"/>
        <v>-5.3191489361702126E-3</v>
      </c>
    </row>
    <row r="182" spans="1:33" x14ac:dyDescent="0.3">
      <c r="A182" s="23">
        <v>45552</v>
      </c>
      <c r="B182" s="18" t="str">
        <f t="shared" si="89"/>
        <v>C750291P1A</v>
      </c>
      <c r="C182" s="22">
        <v>450671</v>
      </c>
      <c r="D182" s="4">
        <f t="shared" ref="D182:H182" si="91">IF(D181&lt;&gt;"",D181,"")</f>
        <v>1299</v>
      </c>
      <c r="E182">
        <f t="shared" si="91"/>
        <v>405</v>
      </c>
      <c r="F182">
        <f t="shared" si="91"/>
        <v>1196</v>
      </c>
      <c r="G182">
        <f t="shared" si="91"/>
        <v>395</v>
      </c>
      <c r="H182">
        <f t="shared" si="91"/>
        <v>169</v>
      </c>
      <c r="I182" s="5" t="str">
        <f t="shared" si="80"/>
        <v>Water</v>
      </c>
      <c r="J182" s="14">
        <v>13851</v>
      </c>
      <c r="K182" s="14">
        <v>4263</v>
      </c>
      <c r="L182" s="14">
        <v>12637</v>
      </c>
      <c r="M182" s="14">
        <v>3950</v>
      </c>
      <c r="N182" s="14">
        <v>1690</v>
      </c>
      <c r="O182" s="15">
        <v>204</v>
      </c>
      <c r="P182" s="16">
        <v>10</v>
      </c>
      <c r="Q182" s="14">
        <v>13740</v>
      </c>
      <c r="R182" s="14">
        <v>0.3</v>
      </c>
      <c r="S182" s="14">
        <v>4230</v>
      </c>
      <c r="T182" s="14">
        <v>0.3</v>
      </c>
      <c r="U182" s="14">
        <v>12600</v>
      </c>
      <c r="V182" s="14">
        <v>3.5</v>
      </c>
      <c r="W182" s="14">
        <v>3935</v>
      </c>
      <c r="X182" s="14">
        <v>1785</v>
      </c>
      <c r="Y182" s="48">
        <f t="shared" si="81"/>
        <v>0.31206293706293708</v>
      </c>
      <c r="Z182" s="15">
        <v>211</v>
      </c>
      <c r="AA182" s="17">
        <f t="shared" si="82"/>
        <v>-8.0138618150314058E-3</v>
      </c>
      <c r="AB182" s="17">
        <f t="shared" si="83"/>
        <v>-7.7410274454609426E-3</v>
      </c>
      <c r="AC182" s="17">
        <f t="shared" si="84"/>
        <v>-2.9279101052464983E-3</v>
      </c>
      <c r="AD182" s="17">
        <f t="shared" si="85"/>
        <v>0.99411401255243736</v>
      </c>
      <c r="AE182" s="17">
        <f t="shared" si="86"/>
        <v>-3.7974683544303796E-3</v>
      </c>
      <c r="AF182" s="17">
        <f t="shared" si="87"/>
        <v>5.6213017751479293E-2</v>
      </c>
      <c r="AG182" s="17">
        <f t="shared" si="88"/>
        <v>1.4184397163120567E-2</v>
      </c>
    </row>
    <row r="184" spans="1:33" ht="21" x14ac:dyDescent="0.4">
      <c r="A184" s="63" t="s">
        <v>35</v>
      </c>
      <c r="B184" s="63"/>
      <c r="C184" s="63"/>
    </row>
    <row r="185" spans="1:33" ht="15.6" x14ac:dyDescent="0.3">
      <c r="A185" s="20" t="s">
        <v>2</v>
      </c>
      <c r="B185" s="54" t="s">
        <v>3</v>
      </c>
      <c r="C185" s="54"/>
    </row>
    <row r="186" spans="1:33" x14ac:dyDescent="0.3">
      <c r="A186" t="s">
        <v>4</v>
      </c>
    </row>
    <row r="188" spans="1:33" ht="15.6" x14ac:dyDescent="0.3">
      <c r="A188" s="19" t="s">
        <v>5</v>
      </c>
    </row>
    <row r="189" spans="1:33" x14ac:dyDescent="0.3">
      <c r="A189" s="53" t="s">
        <v>6</v>
      </c>
      <c r="B189" s="53"/>
      <c r="C189" s="61"/>
      <c r="D189" s="62" t="s">
        <v>7</v>
      </c>
      <c r="E189" s="53"/>
      <c r="F189" s="53"/>
      <c r="G189" s="53"/>
      <c r="H189" s="53"/>
      <c r="I189" s="61"/>
      <c r="J189" s="51" t="s">
        <v>8</v>
      </c>
      <c r="K189" s="52"/>
      <c r="L189" s="52"/>
      <c r="M189" s="52"/>
      <c r="N189" s="52"/>
      <c r="O189" s="52"/>
      <c r="P189" s="51" t="s">
        <v>9</v>
      </c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3" t="s">
        <v>10</v>
      </c>
      <c r="AB189" s="53"/>
      <c r="AC189" s="53"/>
      <c r="AD189" s="53"/>
      <c r="AE189" s="53"/>
      <c r="AF189" s="53"/>
      <c r="AG189" s="53"/>
    </row>
    <row r="190" spans="1:33" ht="28.8" x14ac:dyDescent="0.3">
      <c r="A190" s="3" t="s">
        <v>11</v>
      </c>
      <c r="B190" s="3" t="s">
        <v>12</v>
      </c>
      <c r="C190" s="1" t="s">
        <v>13</v>
      </c>
      <c r="D190" s="4">
        <v>57</v>
      </c>
      <c r="E190">
        <v>8</v>
      </c>
      <c r="F190" t="s">
        <v>14</v>
      </c>
      <c r="G190" t="s">
        <v>15</v>
      </c>
      <c r="H190" t="s">
        <v>16</v>
      </c>
      <c r="I190" s="5" t="s">
        <v>17</v>
      </c>
      <c r="J190" s="6">
        <v>57</v>
      </c>
      <c r="K190" s="6">
        <v>8</v>
      </c>
      <c r="L190" s="6" t="s">
        <v>14</v>
      </c>
      <c r="M190" s="6" t="s">
        <v>15</v>
      </c>
      <c r="N190" s="6" t="s">
        <v>16</v>
      </c>
      <c r="O190" s="7" t="s">
        <v>17</v>
      </c>
      <c r="P190" s="8" t="s">
        <v>18</v>
      </c>
      <c r="Q190" s="6">
        <v>57</v>
      </c>
      <c r="R190" s="6" t="s">
        <v>19</v>
      </c>
      <c r="S190" s="6">
        <v>8</v>
      </c>
      <c r="T190" s="6" t="s">
        <v>19</v>
      </c>
      <c r="U190" s="6" t="s">
        <v>14</v>
      </c>
      <c r="V190" s="6" t="s">
        <v>19</v>
      </c>
      <c r="W190" s="6" t="s">
        <v>15</v>
      </c>
      <c r="X190" s="6" t="s">
        <v>16</v>
      </c>
      <c r="Y190" s="6"/>
      <c r="Z190" s="7" t="s">
        <v>20</v>
      </c>
      <c r="AA190" s="3">
        <v>57</v>
      </c>
      <c r="AB190" s="3">
        <v>8</v>
      </c>
      <c r="AC190" s="3" t="s">
        <v>14</v>
      </c>
      <c r="AD190" s="3" t="s">
        <v>49</v>
      </c>
      <c r="AE190" s="3" t="s">
        <v>15</v>
      </c>
      <c r="AF190" s="3" t="s">
        <v>16</v>
      </c>
      <c r="AG190" s="35" t="s">
        <v>21</v>
      </c>
    </row>
    <row r="191" spans="1:33" x14ac:dyDescent="0.3">
      <c r="A191" s="23">
        <v>45554</v>
      </c>
      <c r="B191" s="18" t="s">
        <v>22</v>
      </c>
      <c r="C191" s="24">
        <v>450752</v>
      </c>
      <c r="D191" s="16">
        <v>1299</v>
      </c>
      <c r="E191" s="14">
        <v>405</v>
      </c>
      <c r="F191" s="14">
        <v>1196</v>
      </c>
      <c r="G191" s="14">
        <v>395</v>
      </c>
      <c r="H191" s="14">
        <v>169</v>
      </c>
      <c r="I191" s="5" t="str">
        <f t="shared" ref="I191:I193" si="92">IF(I190&lt;&gt;"",I190,"")</f>
        <v>Water</v>
      </c>
      <c r="J191" s="14">
        <v>13851</v>
      </c>
      <c r="K191" s="14">
        <v>4263</v>
      </c>
      <c r="L191" s="14">
        <v>12637</v>
      </c>
      <c r="M191" s="14">
        <v>3950</v>
      </c>
      <c r="N191" s="14">
        <v>1690</v>
      </c>
      <c r="O191" s="15">
        <v>248</v>
      </c>
      <c r="P191" s="16">
        <v>10</v>
      </c>
      <c r="Q191" s="14">
        <v>13770</v>
      </c>
      <c r="R191" s="14">
        <v>0.3</v>
      </c>
      <c r="S191" s="14">
        <v>4260</v>
      </c>
      <c r="T191" s="14">
        <v>0.3</v>
      </c>
      <c r="U191" s="14">
        <v>12630</v>
      </c>
      <c r="V191" s="14">
        <v>3.5</v>
      </c>
      <c r="W191" s="14">
        <v>3950</v>
      </c>
      <c r="X191" s="14">
        <v>1775</v>
      </c>
      <c r="Y191" s="48">
        <f t="shared" ref="Y191:Y193" si="93">X191/(W191+X191)</f>
        <v>0.31004366812227074</v>
      </c>
      <c r="Z191" s="15">
        <v>249</v>
      </c>
      <c r="AA191" s="17">
        <f t="shared" ref="AA191:AA193" si="94">IFERROR((Q191-J191)/J191, "")</f>
        <v>-5.8479532163742687E-3</v>
      </c>
      <c r="AB191" s="17">
        <f t="shared" ref="AB191:AB193" si="95">IFERROR((S191-K191)/K191, "")</f>
        <v>-7.0372976776917663E-4</v>
      </c>
      <c r="AC191" s="17">
        <f t="shared" ref="AC191:AC193" si="96">IFERROR(((U191)-L191)/L191, "")</f>
        <v>-5.5392893883041865E-4</v>
      </c>
      <c r="AD191" s="17">
        <f t="shared" ref="AD191:AD193" si="97">IFERROR((Q191+S191+U191)/(J191+K191+L191)," ")</f>
        <v>0.99704074664238562</v>
      </c>
      <c r="AE191" s="17">
        <f t="shared" ref="AE191:AE193" si="98">IFERROR((W191-M191)/M191, "")</f>
        <v>0</v>
      </c>
      <c r="AF191" s="17">
        <f>IFERROR((X191-N191)/N191, "")</f>
        <v>5.0295857988165681E-2</v>
      </c>
      <c r="AG191" s="17">
        <f t="shared" ref="AG191:AG193" si="99">IFERROR(((W191+X191)-(N191+M191))/(N191+M191), "")</f>
        <v>1.5070921985815602E-2</v>
      </c>
    </row>
    <row r="192" spans="1:33" x14ac:dyDescent="0.3">
      <c r="A192" s="23">
        <v>45554</v>
      </c>
      <c r="B192" s="18" t="str">
        <f t="shared" ref="B192:B193" si="100">IF(B191&lt;&gt;"",B191,"")</f>
        <v>C750291P1A</v>
      </c>
      <c r="C192" s="22">
        <v>450758</v>
      </c>
      <c r="D192" s="4">
        <f t="shared" ref="D192:H193" si="101">IF(D191&lt;&gt;"",D191,"")</f>
        <v>1299</v>
      </c>
      <c r="E192">
        <f t="shared" si="101"/>
        <v>405</v>
      </c>
      <c r="F192">
        <f t="shared" si="101"/>
        <v>1196</v>
      </c>
      <c r="G192">
        <f t="shared" si="101"/>
        <v>395</v>
      </c>
      <c r="H192">
        <f t="shared" si="101"/>
        <v>169</v>
      </c>
      <c r="I192" s="5" t="str">
        <f t="shared" si="92"/>
        <v>Water</v>
      </c>
      <c r="J192" s="14">
        <v>13851</v>
      </c>
      <c r="K192" s="14">
        <v>4263</v>
      </c>
      <c r="L192" s="14">
        <v>12637</v>
      </c>
      <c r="M192" s="14">
        <v>3950</v>
      </c>
      <c r="N192" s="14">
        <v>1690</v>
      </c>
      <c r="O192" s="15">
        <v>257</v>
      </c>
      <c r="P192" s="16">
        <v>10</v>
      </c>
      <c r="Q192" s="14">
        <v>13720</v>
      </c>
      <c r="R192" s="14">
        <v>0.3</v>
      </c>
      <c r="S192" s="14">
        <v>4250</v>
      </c>
      <c r="T192" s="14">
        <v>0.3</v>
      </c>
      <c r="U192" s="14">
        <v>12570</v>
      </c>
      <c r="V192" s="14">
        <v>3.5</v>
      </c>
      <c r="W192" s="14">
        <v>3940</v>
      </c>
      <c r="X192" s="14">
        <v>1635</v>
      </c>
      <c r="Y192" s="48">
        <f t="shared" si="93"/>
        <v>0.29327354260089689</v>
      </c>
      <c r="Z192" s="15">
        <v>260</v>
      </c>
      <c r="AA192" s="17">
        <f t="shared" si="94"/>
        <v>-9.4578008808028306E-3</v>
      </c>
      <c r="AB192" s="17">
        <f t="shared" si="95"/>
        <v>-3.0494956603330987E-3</v>
      </c>
      <c r="AC192" s="17">
        <f t="shared" si="96"/>
        <v>-5.3018912716625783E-3</v>
      </c>
      <c r="AD192" s="17">
        <f t="shared" si="97"/>
        <v>0.99313843452245454</v>
      </c>
      <c r="AE192" s="17">
        <f t="shared" si="98"/>
        <v>-2.5316455696202532E-3</v>
      </c>
      <c r="AF192" s="17">
        <f>IFERROR((X192-N192)/N192, "")</f>
        <v>-3.2544378698224852E-2</v>
      </c>
      <c r="AG192" s="17">
        <f t="shared" si="99"/>
        <v>-1.152482269503546E-2</v>
      </c>
    </row>
    <row r="193" spans="1:33" x14ac:dyDescent="0.3">
      <c r="A193" s="23">
        <v>45554</v>
      </c>
      <c r="B193" s="18" t="str">
        <f t="shared" si="100"/>
        <v>C750291P1A</v>
      </c>
      <c r="C193" s="22">
        <v>450771</v>
      </c>
      <c r="D193" s="4">
        <f t="shared" si="101"/>
        <v>1299</v>
      </c>
      <c r="E193">
        <f t="shared" si="101"/>
        <v>405</v>
      </c>
      <c r="F193">
        <f t="shared" si="101"/>
        <v>1196</v>
      </c>
      <c r="G193">
        <f t="shared" si="101"/>
        <v>395</v>
      </c>
      <c r="H193">
        <f t="shared" si="101"/>
        <v>169</v>
      </c>
      <c r="I193" s="5" t="str">
        <f t="shared" si="92"/>
        <v>Water</v>
      </c>
      <c r="J193" s="14">
        <v>4155</v>
      </c>
      <c r="K193" s="14">
        <v>1279</v>
      </c>
      <c r="L193" s="14">
        <v>3791</v>
      </c>
      <c r="M193" s="14">
        <v>1185</v>
      </c>
      <c r="N193" s="14">
        <v>507</v>
      </c>
      <c r="O193" s="15">
        <v>57</v>
      </c>
      <c r="P193" s="16">
        <v>3</v>
      </c>
      <c r="Q193" s="14">
        <v>4230</v>
      </c>
      <c r="R193" s="14">
        <v>0.3</v>
      </c>
      <c r="S193" s="14">
        <v>1300</v>
      </c>
      <c r="T193" s="14">
        <v>0.3</v>
      </c>
      <c r="U193" s="14">
        <v>3760</v>
      </c>
      <c r="V193" s="14">
        <v>3.5</v>
      </c>
      <c r="W193" s="14">
        <v>1220</v>
      </c>
      <c r="X193" s="14">
        <v>530</v>
      </c>
      <c r="Y193" s="48">
        <f t="shared" si="93"/>
        <v>0.30285714285714288</v>
      </c>
      <c r="Z193" s="15">
        <v>60</v>
      </c>
      <c r="AA193" s="17">
        <f t="shared" si="94"/>
        <v>1.8050541516245487E-2</v>
      </c>
      <c r="AB193" s="17">
        <f t="shared" si="95"/>
        <v>1.6419077404222049E-2</v>
      </c>
      <c r="AC193" s="17">
        <f t="shared" si="96"/>
        <v>-8.1772619361646006E-3</v>
      </c>
      <c r="AD193" s="17">
        <f t="shared" si="97"/>
        <v>1.0070460704607047</v>
      </c>
      <c r="AE193" s="17">
        <f t="shared" si="98"/>
        <v>2.9535864978902954E-2</v>
      </c>
      <c r="AF193" s="17">
        <f>IFERROR((X193-N193)/N193, "")</f>
        <v>4.5364891518737675E-2</v>
      </c>
      <c r="AG193" s="17">
        <f t="shared" si="99"/>
        <v>3.4278959810874705E-2</v>
      </c>
    </row>
    <row r="195" spans="1:33" ht="21" x14ac:dyDescent="0.4">
      <c r="A195" s="63" t="s">
        <v>36</v>
      </c>
      <c r="B195" s="63"/>
      <c r="C195" s="63"/>
    </row>
    <row r="196" spans="1:33" ht="15.6" x14ac:dyDescent="0.3">
      <c r="A196" s="20" t="s">
        <v>2</v>
      </c>
      <c r="B196" s="54" t="s">
        <v>3</v>
      </c>
      <c r="C196" s="54"/>
    </row>
    <row r="197" spans="1:33" x14ac:dyDescent="0.3">
      <c r="A197" t="s">
        <v>23</v>
      </c>
      <c r="B197" t="s">
        <v>24</v>
      </c>
    </row>
    <row r="198" spans="1:33" x14ac:dyDescent="0.3">
      <c r="A198" t="s">
        <v>37</v>
      </c>
      <c r="B198">
        <v>1</v>
      </c>
    </row>
    <row r="199" spans="1:33" x14ac:dyDescent="0.3">
      <c r="A199" t="s">
        <v>37</v>
      </c>
      <c r="B199">
        <v>2</v>
      </c>
    </row>
    <row r="201" spans="1:33" ht="15.6" x14ac:dyDescent="0.3">
      <c r="A201" s="19" t="s">
        <v>5</v>
      </c>
    </row>
    <row r="202" spans="1:33" x14ac:dyDescent="0.3">
      <c r="A202" s="53" t="s">
        <v>6</v>
      </c>
      <c r="B202" s="53"/>
      <c r="C202" s="61"/>
      <c r="D202" s="62" t="s">
        <v>7</v>
      </c>
      <c r="E202" s="53"/>
      <c r="F202" s="53"/>
      <c r="G202" s="53"/>
      <c r="H202" s="53"/>
      <c r="I202" s="61"/>
      <c r="J202" s="51" t="s">
        <v>8</v>
      </c>
      <c r="K202" s="52"/>
      <c r="L202" s="52"/>
      <c r="M202" s="52"/>
      <c r="N202" s="52"/>
      <c r="O202" s="52"/>
      <c r="P202" s="51" t="s">
        <v>9</v>
      </c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3" t="s">
        <v>10</v>
      </c>
      <c r="AB202" s="53"/>
      <c r="AC202" s="53"/>
      <c r="AD202" s="53"/>
      <c r="AE202" s="53"/>
      <c r="AF202" s="53"/>
      <c r="AG202" s="53"/>
    </row>
    <row r="203" spans="1:33" ht="28.8" x14ac:dyDescent="0.3">
      <c r="A203" s="3" t="s">
        <v>11</v>
      </c>
      <c r="B203" s="3" t="s">
        <v>12</v>
      </c>
      <c r="C203" s="1" t="s">
        <v>13</v>
      </c>
      <c r="D203" s="4">
        <v>57</v>
      </c>
      <c r="E203">
        <v>8</v>
      </c>
      <c r="F203" t="s">
        <v>14</v>
      </c>
      <c r="G203" t="s">
        <v>15</v>
      </c>
      <c r="H203" t="s">
        <v>16</v>
      </c>
      <c r="I203" s="5" t="s">
        <v>17</v>
      </c>
      <c r="J203" s="6">
        <v>57</v>
      </c>
      <c r="K203" s="6">
        <v>8</v>
      </c>
      <c r="L203" s="6" t="s">
        <v>14</v>
      </c>
      <c r="M203" s="6" t="s">
        <v>15</v>
      </c>
      <c r="N203" s="6" t="s">
        <v>16</v>
      </c>
      <c r="O203" s="7" t="s">
        <v>17</v>
      </c>
      <c r="P203" s="8" t="s">
        <v>18</v>
      </c>
      <c r="Q203" s="6">
        <v>57</v>
      </c>
      <c r="R203" s="6" t="s">
        <v>19</v>
      </c>
      <c r="S203" s="6">
        <v>8</v>
      </c>
      <c r="T203" s="6" t="s">
        <v>19</v>
      </c>
      <c r="U203" s="6" t="s">
        <v>14</v>
      </c>
      <c r="V203" s="6" t="s">
        <v>19</v>
      </c>
      <c r="W203" s="6" t="s">
        <v>15</v>
      </c>
      <c r="X203" s="6" t="s">
        <v>16</v>
      </c>
      <c r="Y203" s="6"/>
      <c r="Z203" s="7" t="s">
        <v>20</v>
      </c>
      <c r="AA203" s="3">
        <v>57</v>
      </c>
      <c r="AB203" s="3">
        <v>8</v>
      </c>
      <c r="AC203" s="3" t="s">
        <v>14</v>
      </c>
      <c r="AD203" s="3" t="s">
        <v>49</v>
      </c>
      <c r="AE203" s="3" t="s">
        <v>15</v>
      </c>
      <c r="AF203" s="3" t="s">
        <v>16</v>
      </c>
      <c r="AG203" s="35" t="s">
        <v>21</v>
      </c>
    </row>
    <row r="204" spans="1:33" x14ac:dyDescent="0.3">
      <c r="A204" s="23">
        <v>45555</v>
      </c>
      <c r="B204" s="18" t="s">
        <v>22</v>
      </c>
      <c r="C204" s="24">
        <v>450811</v>
      </c>
      <c r="D204" s="16">
        <v>1299</v>
      </c>
      <c r="E204" s="14">
        <v>405</v>
      </c>
      <c r="F204" s="14">
        <v>1196</v>
      </c>
      <c r="G204" s="14">
        <v>395</v>
      </c>
      <c r="H204" s="14">
        <v>169</v>
      </c>
      <c r="I204" s="5" t="str">
        <f t="shared" ref="I204:I214" si="102">IF(I203&lt;&gt;"",I203,"")</f>
        <v>Water</v>
      </c>
      <c r="J204" s="14">
        <v>13851</v>
      </c>
      <c r="K204" s="14">
        <v>4284</v>
      </c>
      <c r="L204" s="14">
        <v>12637</v>
      </c>
      <c r="M204" s="14">
        <v>3950</v>
      </c>
      <c r="N204" s="14">
        <v>1690</v>
      </c>
      <c r="O204" s="15">
        <v>238</v>
      </c>
      <c r="P204" s="16">
        <v>10</v>
      </c>
      <c r="Q204" s="14">
        <v>13730</v>
      </c>
      <c r="R204" s="14">
        <v>0.3</v>
      </c>
      <c r="S204" s="14">
        <v>4290</v>
      </c>
      <c r="T204" s="14">
        <v>0.8</v>
      </c>
      <c r="U204" s="14">
        <v>12620</v>
      </c>
      <c r="V204" s="14">
        <v>3.5</v>
      </c>
      <c r="W204" s="14">
        <v>3935</v>
      </c>
      <c r="X204" s="14">
        <v>1795</v>
      </c>
      <c r="Y204" s="48">
        <f t="shared" ref="Y204:Y214" si="103">X204/(W204+X204)</f>
        <v>0.31326352530541013</v>
      </c>
      <c r="Z204" s="15">
        <v>239</v>
      </c>
      <c r="AA204" s="17">
        <f t="shared" ref="AA204:AA214" si="104">IFERROR((Q204-J204)/J204, "")</f>
        <v>-8.7358313479171182E-3</v>
      </c>
      <c r="AB204" s="17">
        <f t="shared" ref="AB204:AB214" si="105">IFERROR((S204-K204)/K204, "")</f>
        <v>1.4005602240896359E-3</v>
      </c>
      <c r="AC204" s="17">
        <f t="shared" ref="AC204:AC214" si="106">IFERROR(((U204)-L204)/L204, "")</f>
        <v>-1.3452559943024451E-3</v>
      </c>
      <c r="AD204" s="17">
        <f t="shared" ref="AD204:AD214" si="107">IFERROR((Q204+S204+U204)/(J204+K204+L204)," ")</f>
        <v>0.99571038606525408</v>
      </c>
      <c r="AE204" s="17">
        <f t="shared" ref="AE204:AE214" si="108">IFERROR((W204-M204)/M204, "")</f>
        <v>-3.7974683544303796E-3</v>
      </c>
      <c r="AF204" s="17">
        <f t="shared" ref="AF204:AF214" si="109">IFERROR((X204-N204)/N204, "")</f>
        <v>6.2130177514792898E-2</v>
      </c>
      <c r="AG204" s="17">
        <f t="shared" ref="AG204:AG214" si="110">IFERROR(((W204+X204)-(N204+M204))/(N204+M204), "")</f>
        <v>1.5957446808510637E-2</v>
      </c>
    </row>
    <row r="205" spans="1:33" x14ac:dyDescent="0.3">
      <c r="A205" s="23">
        <v>45555</v>
      </c>
      <c r="B205" s="18" t="str">
        <f t="shared" ref="B205:B214" si="111">IF(B204&lt;&gt;"",B204,"")</f>
        <v>C750291P1A</v>
      </c>
      <c r="C205" s="22">
        <v>450813</v>
      </c>
      <c r="D205" s="4">
        <f t="shared" ref="D205:H214" si="112">IF(D204&lt;&gt;"",D204,"")</f>
        <v>1299</v>
      </c>
      <c r="E205">
        <f t="shared" si="112"/>
        <v>405</v>
      </c>
      <c r="F205">
        <f t="shared" si="112"/>
        <v>1196</v>
      </c>
      <c r="G205">
        <f t="shared" si="112"/>
        <v>395</v>
      </c>
      <c r="H205">
        <f t="shared" si="112"/>
        <v>169</v>
      </c>
      <c r="I205" s="5" t="str">
        <f t="shared" si="102"/>
        <v>Water</v>
      </c>
      <c r="J205" s="14">
        <v>13851</v>
      </c>
      <c r="K205" s="14">
        <v>4284</v>
      </c>
      <c r="L205" s="14">
        <v>12637</v>
      </c>
      <c r="M205" s="14">
        <v>3950</v>
      </c>
      <c r="N205" s="14">
        <v>1690</v>
      </c>
      <c r="O205" s="15">
        <v>238</v>
      </c>
      <c r="P205" s="16">
        <v>10</v>
      </c>
      <c r="Q205" s="14">
        <v>13730</v>
      </c>
      <c r="R205" s="14">
        <v>0.3</v>
      </c>
      <c r="S205" s="14">
        <v>4230</v>
      </c>
      <c r="T205" s="14">
        <v>0.8</v>
      </c>
      <c r="U205" s="14">
        <v>12610</v>
      </c>
      <c r="V205" s="14">
        <v>3.5</v>
      </c>
      <c r="W205" s="14">
        <v>3920</v>
      </c>
      <c r="X205" s="14">
        <v>1635</v>
      </c>
      <c r="Y205" s="48">
        <f t="shared" si="103"/>
        <v>0.29432943294329433</v>
      </c>
      <c r="Z205" s="15">
        <v>239</v>
      </c>
      <c r="AA205" s="17">
        <f t="shared" si="104"/>
        <v>-8.7358313479171182E-3</v>
      </c>
      <c r="AB205" s="17">
        <f t="shared" si="105"/>
        <v>-1.2605042016806723E-2</v>
      </c>
      <c r="AC205" s="17">
        <f t="shared" si="106"/>
        <v>-2.1365830497744719E-3</v>
      </c>
      <c r="AD205" s="17">
        <f t="shared" si="107"/>
        <v>0.99343559079682831</v>
      </c>
      <c r="AE205" s="17">
        <f t="shared" si="108"/>
        <v>-7.5949367088607592E-3</v>
      </c>
      <c r="AF205" s="17">
        <f t="shared" si="109"/>
        <v>-3.2544378698224852E-2</v>
      </c>
      <c r="AG205" s="17">
        <f t="shared" si="110"/>
        <v>-1.5070921985815602E-2</v>
      </c>
    </row>
    <row r="206" spans="1:33" x14ac:dyDescent="0.3">
      <c r="A206" s="23">
        <v>45555</v>
      </c>
      <c r="B206" s="18" t="str">
        <f t="shared" si="111"/>
        <v>C750291P1A</v>
      </c>
      <c r="C206" s="22">
        <v>450814</v>
      </c>
      <c r="D206" s="4">
        <f t="shared" si="112"/>
        <v>1299</v>
      </c>
      <c r="E206">
        <f t="shared" si="112"/>
        <v>405</v>
      </c>
      <c r="F206">
        <f t="shared" si="112"/>
        <v>1196</v>
      </c>
      <c r="G206">
        <f t="shared" si="112"/>
        <v>395</v>
      </c>
      <c r="H206">
        <f t="shared" si="112"/>
        <v>169</v>
      </c>
      <c r="I206" s="5" t="str">
        <f t="shared" si="102"/>
        <v>Water</v>
      </c>
      <c r="J206" s="14">
        <v>13851</v>
      </c>
      <c r="K206" s="14">
        <v>4284</v>
      </c>
      <c r="L206" s="14">
        <v>12637</v>
      </c>
      <c r="M206" s="14">
        <v>3950</v>
      </c>
      <c r="N206" s="14">
        <v>1690</v>
      </c>
      <c r="O206" s="15">
        <v>238</v>
      </c>
      <c r="P206" s="16">
        <v>10</v>
      </c>
      <c r="Q206" s="14">
        <v>13790</v>
      </c>
      <c r="R206" s="14">
        <v>0.3</v>
      </c>
      <c r="S206" s="14">
        <v>4240</v>
      </c>
      <c r="T206" s="14">
        <v>0.8</v>
      </c>
      <c r="U206" s="14">
        <v>12610</v>
      </c>
      <c r="V206" s="14">
        <v>3.5</v>
      </c>
      <c r="W206" s="14">
        <v>3935</v>
      </c>
      <c r="X206" s="14">
        <v>1640</v>
      </c>
      <c r="Y206" s="48">
        <f t="shared" si="103"/>
        <v>0.29417040358744395</v>
      </c>
      <c r="Z206" s="15">
        <v>239</v>
      </c>
      <c r="AA206" s="17">
        <f t="shared" si="104"/>
        <v>-4.4040141506028448E-3</v>
      </c>
      <c r="AB206" s="17">
        <f t="shared" si="105"/>
        <v>-1.027077497665733E-2</v>
      </c>
      <c r="AC206" s="17">
        <f t="shared" si="106"/>
        <v>-2.1365830497744719E-3</v>
      </c>
      <c r="AD206" s="17">
        <f t="shared" si="107"/>
        <v>0.99571038606525408</v>
      </c>
      <c r="AE206" s="17">
        <f t="shared" si="108"/>
        <v>-3.7974683544303796E-3</v>
      </c>
      <c r="AF206" s="17">
        <f t="shared" si="109"/>
        <v>-2.9585798816568046E-2</v>
      </c>
      <c r="AG206" s="17">
        <f t="shared" si="110"/>
        <v>-1.152482269503546E-2</v>
      </c>
    </row>
    <row r="207" spans="1:33" x14ac:dyDescent="0.3">
      <c r="A207" s="23">
        <v>45555</v>
      </c>
      <c r="B207" s="18" t="str">
        <f t="shared" si="111"/>
        <v>C750291P1A</v>
      </c>
      <c r="C207" s="22">
        <v>450818</v>
      </c>
      <c r="D207" s="4">
        <f t="shared" si="112"/>
        <v>1299</v>
      </c>
      <c r="E207">
        <f t="shared" si="112"/>
        <v>405</v>
      </c>
      <c r="F207">
        <f t="shared" si="112"/>
        <v>1196</v>
      </c>
      <c r="G207">
        <f t="shared" si="112"/>
        <v>395</v>
      </c>
      <c r="H207">
        <f t="shared" si="112"/>
        <v>169</v>
      </c>
      <c r="I207" s="5" t="str">
        <f t="shared" si="102"/>
        <v>Water</v>
      </c>
      <c r="J207" s="14">
        <v>13851</v>
      </c>
      <c r="K207" s="14">
        <v>4284</v>
      </c>
      <c r="L207" s="14">
        <v>12637</v>
      </c>
      <c r="M207" s="14">
        <v>3950</v>
      </c>
      <c r="N207" s="14">
        <v>1690</v>
      </c>
      <c r="O207" s="15">
        <v>238</v>
      </c>
      <c r="P207" s="16">
        <v>10</v>
      </c>
      <c r="Q207" s="14">
        <v>13780</v>
      </c>
      <c r="R207" s="14">
        <v>0.3</v>
      </c>
      <c r="S207" s="14">
        <v>4280</v>
      </c>
      <c r="T207" s="14">
        <v>0.8</v>
      </c>
      <c r="U207" s="14">
        <v>12590</v>
      </c>
      <c r="V207" s="14">
        <v>3.5</v>
      </c>
      <c r="W207" s="14">
        <v>3925</v>
      </c>
      <c r="X207" s="14">
        <v>1810</v>
      </c>
      <c r="Y207" s="48">
        <f t="shared" si="103"/>
        <v>0.31560592850915431</v>
      </c>
      <c r="Z207" s="15">
        <v>239</v>
      </c>
      <c r="AA207" s="17">
        <f t="shared" si="104"/>
        <v>-5.1259836834885572E-3</v>
      </c>
      <c r="AB207" s="17">
        <f t="shared" si="105"/>
        <v>-9.3370681605975728E-4</v>
      </c>
      <c r="AC207" s="17">
        <f t="shared" si="106"/>
        <v>-3.7192371607185251E-3</v>
      </c>
      <c r="AD207" s="17">
        <f t="shared" si="107"/>
        <v>0.99603535681788635</v>
      </c>
      <c r="AE207" s="17">
        <f t="shared" si="108"/>
        <v>-6.3291139240506328E-3</v>
      </c>
      <c r="AF207" s="17">
        <f t="shared" si="109"/>
        <v>7.1005917159763315E-2</v>
      </c>
      <c r="AG207" s="17">
        <f t="shared" si="110"/>
        <v>1.6843971631205674E-2</v>
      </c>
    </row>
    <row r="208" spans="1:33" x14ac:dyDescent="0.3">
      <c r="A208" s="23">
        <v>45555</v>
      </c>
      <c r="B208" s="18" t="str">
        <f t="shared" si="111"/>
        <v>C750291P1A</v>
      </c>
      <c r="C208" s="22">
        <v>450820</v>
      </c>
      <c r="D208" s="4">
        <f t="shared" si="112"/>
        <v>1299</v>
      </c>
      <c r="E208">
        <f t="shared" si="112"/>
        <v>405</v>
      </c>
      <c r="F208">
        <f t="shared" si="112"/>
        <v>1196</v>
      </c>
      <c r="G208">
        <f t="shared" si="112"/>
        <v>395</v>
      </c>
      <c r="H208">
        <f t="shared" si="112"/>
        <v>169</v>
      </c>
      <c r="I208" s="5" t="str">
        <f t="shared" si="102"/>
        <v>Water</v>
      </c>
      <c r="J208" s="14">
        <v>13851</v>
      </c>
      <c r="K208" s="14">
        <v>4284</v>
      </c>
      <c r="L208" s="14">
        <v>12637</v>
      </c>
      <c r="M208" s="14">
        <v>3950</v>
      </c>
      <c r="N208" s="14">
        <v>1690</v>
      </c>
      <c r="O208" s="15">
        <v>260</v>
      </c>
      <c r="P208" s="16">
        <v>10</v>
      </c>
      <c r="Q208" s="14">
        <v>13750</v>
      </c>
      <c r="R208" s="14">
        <v>0.3</v>
      </c>
      <c r="S208" s="14">
        <v>4240</v>
      </c>
      <c r="T208" s="14">
        <v>0.8</v>
      </c>
      <c r="U208" s="14">
        <v>12610</v>
      </c>
      <c r="V208" s="14">
        <v>3.5</v>
      </c>
      <c r="W208" s="14">
        <v>3915</v>
      </c>
      <c r="X208" s="14">
        <v>1800</v>
      </c>
      <c r="Y208" s="48">
        <f t="shared" si="103"/>
        <v>0.31496062992125984</v>
      </c>
      <c r="Z208" s="15">
        <v>240</v>
      </c>
      <c r="AA208" s="17">
        <f t="shared" si="104"/>
        <v>-7.2918922821456934E-3</v>
      </c>
      <c r="AB208" s="17">
        <f t="shared" si="105"/>
        <v>-1.027077497665733E-2</v>
      </c>
      <c r="AC208" s="17">
        <f t="shared" si="106"/>
        <v>-2.1365830497744719E-3</v>
      </c>
      <c r="AD208" s="17">
        <f t="shared" si="107"/>
        <v>0.99441050305472511</v>
      </c>
      <c r="AE208" s="17">
        <f t="shared" si="108"/>
        <v>-8.8607594936708865E-3</v>
      </c>
      <c r="AF208" s="17">
        <f t="shared" si="109"/>
        <v>6.5088757396449703E-2</v>
      </c>
      <c r="AG208" s="17">
        <f t="shared" si="110"/>
        <v>1.3297872340425532E-2</v>
      </c>
    </row>
    <row r="209" spans="1:33" x14ac:dyDescent="0.3">
      <c r="A209" s="23">
        <v>45555</v>
      </c>
      <c r="B209" s="18" t="str">
        <f t="shared" si="111"/>
        <v>C750291P1A</v>
      </c>
      <c r="C209" s="22">
        <v>450824</v>
      </c>
      <c r="D209" s="4">
        <f t="shared" si="112"/>
        <v>1299</v>
      </c>
      <c r="E209">
        <f t="shared" si="112"/>
        <v>405</v>
      </c>
      <c r="F209">
        <f t="shared" si="112"/>
        <v>1196</v>
      </c>
      <c r="G209">
        <f t="shared" si="112"/>
        <v>395</v>
      </c>
      <c r="H209">
        <f t="shared" si="112"/>
        <v>169</v>
      </c>
      <c r="I209" s="5" t="str">
        <f t="shared" si="102"/>
        <v>Water</v>
      </c>
      <c r="J209" s="14">
        <v>13851</v>
      </c>
      <c r="K209" s="14">
        <v>4284</v>
      </c>
      <c r="L209" s="14">
        <v>12637</v>
      </c>
      <c r="M209" s="14">
        <v>3950</v>
      </c>
      <c r="N209" s="14">
        <v>1690</v>
      </c>
      <c r="O209" s="15">
        <v>260</v>
      </c>
      <c r="P209" s="16">
        <v>10</v>
      </c>
      <c r="Q209" s="14">
        <v>13720</v>
      </c>
      <c r="R209" s="14">
        <v>0.3</v>
      </c>
      <c r="S209" s="14">
        <v>4220</v>
      </c>
      <c r="T209" s="14">
        <v>0.8</v>
      </c>
      <c r="U209" s="14">
        <v>12620</v>
      </c>
      <c r="V209" s="14">
        <v>3.5</v>
      </c>
      <c r="W209" s="14">
        <v>4015</v>
      </c>
      <c r="X209" s="14">
        <v>1645</v>
      </c>
      <c r="Y209" s="48">
        <f t="shared" si="103"/>
        <v>0.29063604240282687</v>
      </c>
      <c r="Z209" s="15">
        <v>241</v>
      </c>
      <c r="AA209" s="17">
        <f t="shared" si="104"/>
        <v>-9.4578008808028306E-3</v>
      </c>
      <c r="AB209" s="17">
        <f t="shared" si="105"/>
        <v>-1.4939309056956116E-2</v>
      </c>
      <c r="AC209" s="17">
        <f t="shared" si="106"/>
        <v>-1.3452559943024451E-3</v>
      </c>
      <c r="AD209" s="17">
        <f t="shared" si="107"/>
        <v>0.99311062004419604</v>
      </c>
      <c r="AE209" s="17">
        <f t="shared" si="108"/>
        <v>1.6455696202531647E-2</v>
      </c>
      <c r="AF209" s="17">
        <f t="shared" si="109"/>
        <v>-2.6627218934911243E-2</v>
      </c>
      <c r="AG209" s="17">
        <f t="shared" si="110"/>
        <v>3.5460992907801418E-3</v>
      </c>
    </row>
    <row r="210" spans="1:33" x14ac:dyDescent="0.3">
      <c r="A210" s="23">
        <v>45555</v>
      </c>
      <c r="B210" s="18" t="str">
        <f t="shared" si="111"/>
        <v>C750291P1A</v>
      </c>
      <c r="C210" s="22">
        <v>450827</v>
      </c>
      <c r="D210" s="4">
        <f t="shared" si="112"/>
        <v>1299</v>
      </c>
      <c r="E210">
        <f t="shared" si="112"/>
        <v>405</v>
      </c>
      <c r="F210">
        <f t="shared" si="112"/>
        <v>1196</v>
      </c>
      <c r="G210">
        <f t="shared" si="112"/>
        <v>395</v>
      </c>
      <c r="H210">
        <f t="shared" si="112"/>
        <v>169</v>
      </c>
      <c r="I210" s="5" t="str">
        <f t="shared" si="102"/>
        <v>Water</v>
      </c>
      <c r="J210" s="14">
        <v>13851</v>
      </c>
      <c r="K210" s="14">
        <v>4284</v>
      </c>
      <c r="L210" s="14">
        <v>12637</v>
      </c>
      <c r="M210" s="14">
        <v>3950</v>
      </c>
      <c r="N210" s="14">
        <v>1690</v>
      </c>
      <c r="O210" s="15">
        <v>238</v>
      </c>
      <c r="P210" s="16">
        <v>10</v>
      </c>
      <c r="Q210" s="14">
        <v>13760</v>
      </c>
      <c r="R210" s="14">
        <v>0.3</v>
      </c>
      <c r="S210" s="14">
        <v>4220</v>
      </c>
      <c r="T210" s="14">
        <v>0.8</v>
      </c>
      <c r="U210" s="14">
        <v>12590</v>
      </c>
      <c r="V210" s="14">
        <v>3.5</v>
      </c>
      <c r="W210" s="14">
        <v>3945</v>
      </c>
      <c r="X210" s="14">
        <v>1670</v>
      </c>
      <c r="Y210" s="48">
        <f t="shared" si="103"/>
        <v>0.29741763134461263</v>
      </c>
      <c r="Z210" s="15">
        <v>239</v>
      </c>
      <c r="AA210" s="17">
        <f t="shared" si="104"/>
        <v>-6.5699227492599811E-3</v>
      </c>
      <c r="AB210" s="17">
        <f t="shared" si="105"/>
        <v>-1.4939309056956116E-2</v>
      </c>
      <c r="AC210" s="17">
        <f t="shared" si="106"/>
        <v>-3.7192371607185251E-3</v>
      </c>
      <c r="AD210" s="17">
        <f t="shared" si="107"/>
        <v>0.99343559079682831</v>
      </c>
      <c r="AE210" s="17">
        <f t="shared" si="108"/>
        <v>-1.2658227848101266E-3</v>
      </c>
      <c r="AF210" s="17">
        <f t="shared" si="109"/>
        <v>-1.1834319526627219E-2</v>
      </c>
      <c r="AG210" s="17">
        <f t="shared" si="110"/>
        <v>-4.4326241134751776E-3</v>
      </c>
    </row>
    <row r="211" spans="1:33" x14ac:dyDescent="0.3">
      <c r="A211" s="23">
        <v>45555</v>
      </c>
      <c r="B211" s="18" t="str">
        <f t="shared" si="111"/>
        <v>C750291P1A</v>
      </c>
      <c r="C211" s="22">
        <v>450830</v>
      </c>
      <c r="D211" s="4">
        <f t="shared" si="112"/>
        <v>1299</v>
      </c>
      <c r="E211">
        <f t="shared" si="112"/>
        <v>405</v>
      </c>
      <c r="F211">
        <f t="shared" si="112"/>
        <v>1196</v>
      </c>
      <c r="G211">
        <f t="shared" si="112"/>
        <v>395</v>
      </c>
      <c r="H211">
        <f t="shared" si="112"/>
        <v>169</v>
      </c>
      <c r="I211" s="5" t="str">
        <f t="shared" si="102"/>
        <v>Water</v>
      </c>
      <c r="J211" s="14">
        <v>13851</v>
      </c>
      <c r="K211" s="14">
        <v>4284</v>
      </c>
      <c r="L211" s="14">
        <v>12637</v>
      </c>
      <c r="M211" s="14">
        <v>3950</v>
      </c>
      <c r="N211" s="14">
        <v>1690</v>
      </c>
      <c r="O211" s="15">
        <v>238</v>
      </c>
      <c r="P211" s="16">
        <v>10</v>
      </c>
      <c r="Q211" s="14">
        <v>13730</v>
      </c>
      <c r="R211" s="14">
        <v>0.3</v>
      </c>
      <c r="S211" s="14">
        <v>4230</v>
      </c>
      <c r="T211" s="14">
        <v>0.8</v>
      </c>
      <c r="U211" s="14">
        <v>12590</v>
      </c>
      <c r="V211" s="14">
        <v>3.5</v>
      </c>
      <c r="W211" s="14">
        <v>3945</v>
      </c>
      <c r="X211" s="14">
        <v>1755</v>
      </c>
      <c r="Y211" s="48">
        <f t="shared" si="103"/>
        <v>0.30789473684210528</v>
      </c>
      <c r="Z211" s="15">
        <v>240</v>
      </c>
      <c r="AA211" s="17">
        <f t="shared" si="104"/>
        <v>-8.7358313479171182E-3</v>
      </c>
      <c r="AB211" s="17">
        <f t="shared" si="105"/>
        <v>-1.2605042016806723E-2</v>
      </c>
      <c r="AC211" s="17">
        <f t="shared" si="106"/>
        <v>-3.7192371607185251E-3</v>
      </c>
      <c r="AD211" s="17">
        <f t="shared" si="107"/>
        <v>0.99278564929156377</v>
      </c>
      <c r="AE211" s="17">
        <f t="shared" si="108"/>
        <v>-1.2658227848101266E-3</v>
      </c>
      <c r="AF211" s="17">
        <f t="shared" si="109"/>
        <v>3.8461538461538464E-2</v>
      </c>
      <c r="AG211" s="17">
        <f t="shared" si="110"/>
        <v>1.0638297872340425E-2</v>
      </c>
    </row>
    <row r="212" spans="1:33" x14ac:dyDescent="0.3">
      <c r="A212" s="23">
        <v>45555</v>
      </c>
      <c r="B212" s="18" t="str">
        <f t="shared" si="111"/>
        <v>C750291P1A</v>
      </c>
      <c r="C212" s="22">
        <v>450834</v>
      </c>
      <c r="D212" s="4">
        <f t="shared" si="112"/>
        <v>1299</v>
      </c>
      <c r="E212">
        <f t="shared" si="112"/>
        <v>405</v>
      </c>
      <c r="F212">
        <f t="shared" si="112"/>
        <v>1196</v>
      </c>
      <c r="G212">
        <f t="shared" si="112"/>
        <v>395</v>
      </c>
      <c r="H212">
        <f t="shared" si="112"/>
        <v>169</v>
      </c>
      <c r="I212" s="5" t="str">
        <f t="shared" si="102"/>
        <v>Water</v>
      </c>
      <c r="J212" s="14">
        <v>13851</v>
      </c>
      <c r="K212" s="14">
        <v>4284</v>
      </c>
      <c r="L212" s="14">
        <v>12637</v>
      </c>
      <c r="M212" s="14">
        <v>3950</v>
      </c>
      <c r="N212" s="14">
        <v>1690</v>
      </c>
      <c r="O212" s="15">
        <v>238</v>
      </c>
      <c r="P212" s="16">
        <v>10</v>
      </c>
      <c r="Q212" s="14">
        <v>13750</v>
      </c>
      <c r="R212" s="14">
        <v>0.3</v>
      </c>
      <c r="S212" s="14">
        <v>4250</v>
      </c>
      <c r="T212" s="14">
        <v>0.8</v>
      </c>
      <c r="U212" s="14">
        <v>12590</v>
      </c>
      <c r="V212" s="14">
        <v>3.5</v>
      </c>
      <c r="W212" s="14">
        <v>3955</v>
      </c>
      <c r="X212" s="14">
        <v>1680</v>
      </c>
      <c r="Y212" s="48">
        <f t="shared" si="103"/>
        <v>0.29813664596273293</v>
      </c>
      <c r="Z212" s="15">
        <v>239</v>
      </c>
      <c r="AA212" s="17">
        <f t="shared" si="104"/>
        <v>-7.2918922821456934E-3</v>
      </c>
      <c r="AB212" s="17">
        <f t="shared" si="105"/>
        <v>-7.9365079365079361E-3</v>
      </c>
      <c r="AC212" s="17">
        <f t="shared" si="106"/>
        <v>-3.7192371607185251E-3</v>
      </c>
      <c r="AD212" s="17">
        <f t="shared" si="107"/>
        <v>0.99408553230209284</v>
      </c>
      <c r="AE212" s="17">
        <f t="shared" si="108"/>
        <v>1.2658227848101266E-3</v>
      </c>
      <c r="AF212" s="17">
        <f t="shared" si="109"/>
        <v>-5.9171597633136093E-3</v>
      </c>
      <c r="AG212" s="17">
        <f t="shared" si="110"/>
        <v>-8.8652482269503544E-4</v>
      </c>
    </row>
    <row r="213" spans="1:33" x14ac:dyDescent="0.3">
      <c r="A213" s="23">
        <v>45555</v>
      </c>
      <c r="B213" s="18" t="str">
        <f t="shared" si="111"/>
        <v>C750291P1A</v>
      </c>
      <c r="C213" s="22">
        <v>450836</v>
      </c>
      <c r="D213" s="4">
        <f t="shared" si="112"/>
        <v>1299</v>
      </c>
      <c r="E213">
        <f t="shared" si="112"/>
        <v>405</v>
      </c>
      <c r="F213">
        <f t="shared" si="112"/>
        <v>1196</v>
      </c>
      <c r="G213">
        <f t="shared" si="112"/>
        <v>395</v>
      </c>
      <c r="H213">
        <f t="shared" si="112"/>
        <v>169</v>
      </c>
      <c r="I213" s="5" t="str">
        <f t="shared" si="102"/>
        <v>Water</v>
      </c>
      <c r="J213" s="14">
        <v>13851</v>
      </c>
      <c r="K213" s="14">
        <v>4284</v>
      </c>
      <c r="L213" s="14">
        <v>12637</v>
      </c>
      <c r="M213" s="14">
        <v>3950</v>
      </c>
      <c r="N213" s="14">
        <v>1690</v>
      </c>
      <c r="O213" s="15">
        <v>238</v>
      </c>
      <c r="P213" s="16">
        <v>10</v>
      </c>
      <c r="Q213" s="14">
        <v>13760</v>
      </c>
      <c r="R213" s="14">
        <v>0.3</v>
      </c>
      <c r="S213" s="14">
        <v>4260</v>
      </c>
      <c r="T213" s="14">
        <v>0.8</v>
      </c>
      <c r="U213" s="14">
        <v>12600</v>
      </c>
      <c r="V213" s="14">
        <v>3.5</v>
      </c>
      <c r="W213" s="14">
        <v>3905</v>
      </c>
      <c r="X213" s="14">
        <v>1760</v>
      </c>
      <c r="Y213" s="48">
        <f t="shared" si="103"/>
        <v>0.31067961165048541</v>
      </c>
      <c r="Z213" s="15">
        <v>239</v>
      </c>
      <c r="AA213" s="17">
        <f t="shared" si="104"/>
        <v>-6.5699227492599811E-3</v>
      </c>
      <c r="AB213" s="17">
        <f t="shared" si="105"/>
        <v>-5.6022408963585435E-3</v>
      </c>
      <c r="AC213" s="17">
        <f t="shared" si="106"/>
        <v>-2.9279101052464983E-3</v>
      </c>
      <c r="AD213" s="17">
        <f t="shared" si="107"/>
        <v>0.99506044455998965</v>
      </c>
      <c r="AE213" s="17">
        <f t="shared" si="108"/>
        <v>-1.1392405063291139E-2</v>
      </c>
      <c r="AF213" s="17">
        <f t="shared" si="109"/>
        <v>4.142011834319527E-2</v>
      </c>
      <c r="AG213" s="17">
        <f t="shared" si="110"/>
        <v>4.4326241134751776E-3</v>
      </c>
    </row>
    <row r="214" spans="1:33" x14ac:dyDescent="0.3">
      <c r="A214" s="32">
        <v>45555</v>
      </c>
      <c r="B214" s="33" t="str">
        <f t="shared" si="111"/>
        <v>C750291P1A</v>
      </c>
      <c r="C214" s="34">
        <v>450837</v>
      </c>
      <c r="D214" s="4">
        <f t="shared" si="112"/>
        <v>1299</v>
      </c>
      <c r="E214">
        <f t="shared" si="112"/>
        <v>405</v>
      </c>
      <c r="F214">
        <f t="shared" si="112"/>
        <v>1196</v>
      </c>
      <c r="G214">
        <f t="shared" si="112"/>
        <v>395</v>
      </c>
      <c r="H214">
        <f t="shared" si="112"/>
        <v>169</v>
      </c>
      <c r="I214" s="5" t="str">
        <f t="shared" si="102"/>
        <v>Water</v>
      </c>
      <c r="J214" s="14">
        <v>13851</v>
      </c>
      <c r="K214" s="14">
        <v>4284</v>
      </c>
      <c r="L214" s="14">
        <v>12637</v>
      </c>
      <c r="M214" s="14">
        <v>3950</v>
      </c>
      <c r="N214" s="14">
        <v>1690</v>
      </c>
      <c r="O214" s="15">
        <v>238</v>
      </c>
      <c r="P214" s="16">
        <v>10</v>
      </c>
      <c r="Q214" s="14">
        <v>13760</v>
      </c>
      <c r="R214" s="14">
        <v>0.3</v>
      </c>
      <c r="S214" s="14">
        <v>4270</v>
      </c>
      <c r="T214" s="14">
        <v>0.8</v>
      </c>
      <c r="U214" s="14">
        <v>12550</v>
      </c>
      <c r="V214" s="14">
        <v>3.5</v>
      </c>
      <c r="W214" s="14">
        <v>3930</v>
      </c>
      <c r="X214" s="14">
        <v>1810</v>
      </c>
      <c r="Y214" s="48">
        <f t="shared" si="103"/>
        <v>0.31533101045296169</v>
      </c>
      <c r="Z214" s="15">
        <v>239</v>
      </c>
      <c r="AA214" s="17">
        <f t="shared" si="104"/>
        <v>-6.5699227492599811E-3</v>
      </c>
      <c r="AB214" s="17">
        <f t="shared" si="105"/>
        <v>-3.2679738562091504E-3</v>
      </c>
      <c r="AC214" s="17">
        <f t="shared" si="106"/>
        <v>-6.884545382606631E-3</v>
      </c>
      <c r="AD214" s="17">
        <f t="shared" si="107"/>
        <v>0.99376056154946057</v>
      </c>
      <c r="AE214" s="17">
        <f t="shared" si="108"/>
        <v>-5.0632911392405064E-3</v>
      </c>
      <c r="AF214" s="17">
        <f t="shared" si="109"/>
        <v>7.1005917159763315E-2</v>
      </c>
      <c r="AG214" s="17">
        <f t="shared" si="110"/>
        <v>1.7730496453900711E-2</v>
      </c>
    </row>
    <row r="216" spans="1:33" ht="21" x14ac:dyDescent="0.4">
      <c r="A216" s="63" t="s">
        <v>38</v>
      </c>
      <c r="B216" s="63"/>
      <c r="C216" s="63"/>
    </row>
    <row r="217" spans="1:33" ht="15.6" x14ac:dyDescent="0.3">
      <c r="A217" s="20" t="s">
        <v>2</v>
      </c>
      <c r="B217" s="54" t="s">
        <v>3</v>
      </c>
      <c r="C217" s="54"/>
    </row>
    <row r="218" spans="1:33" x14ac:dyDescent="0.3">
      <c r="A218" t="s">
        <v>4</v>
      </c>
    </row>
    <row r="220" spans="1:33" ht="15.6" x14ac:dyDescent="0.3">
      <c r="A220" s="19" t="s">
        <v>5</v>
      </c>
    </row>
    <row r="221" spans="1:33" x14ac:dyDescent="0.3">
      <c r="A221" s="65" t="s">
        <v>6</v>
      </c>
      <c r="B221" s="65"/>
      <c r="C221" s="66"/>
      <c r="D221" s="67" t="s">
        <v>7</v>
      </c>
      <c r="E221" s="65"/>
      <c r="F221" s="65"/>
      <c r="G221" s="65"/>
      <c r="H221" s="65"/>
      <c r="I221" s="66"/>
      <c r="J221" s="68" t="s">
        <v>8</v>
      </c>
      <c r="K221" s="69"/>
      <c r="L221" s="69"/>
      <c r="M221" s="69"/>
      <c r="N221" s="69"/>
      <c r="O221" s="69"/>
      <c r="P221" s="68" t="s">
        <v>9</v>
      </c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5" t="s">
        <v>10</v>
      </c>
      <c r="AB221" s="65"/>
      <c r="AC221" s="65"/>
      <c r="AD221" s="65"/>
      <c r="AE221" s="65"/>
      <c r="AF221" s="65"/>
      <c r="AG221" s="65"/>
    </row>
    <row r="222" spans="1:33" x14ac:dyDescent="0.3">
      <c r="A222" s="3" t="s">
        <v>11</v>
      </c>
      <c r="B222" s="3" t="s">
        <v>12</v>
      </c>
      <c r="C222" s="1" t="s">
        <v>13</v>
      </c>
      <c r="D222" s="26">
        <v>57</v>
      </c>
      <c r="E222" s="27">
        <v>8</v>
      </c>
      <c r="F222" s="27" t="s">
        <v>14</v>
      </c>
      <c r="G222" s="27" t="s">
        <v>15</v>
      </c>
      <c r="H222" s="27" t="s">
        <v>16</v>
      </c>
      <c r="I222" s="28" t="s">
        <v>17</v>
      </c>
      <c r="J222" s="6">
        <v>57</v>
      </c>
      <c r="K222" s="6">
        <v>8</v>
      </c>
      <c r="L222" s="6" t="s">
        <v>14</v>
      </c>
      <c r="M222" s="6" t="s">
        <v>15</v>
      </c>
      <c r="N222" s="6" t="s">
        <v>16</v>
      </c>
      <c r="O222" s="7" t="s">
        <v>17</v>
      </c>
      <c r="P222" s="8" t="s">
        <v>18</v>
      </c>
      <c r="Q222" s="6">
        <v>57</v>
      </c>
      <c r="R222" s="6" t="s">
        <v>19</v>
      </c>
      <c r="S222" s="6">
        <v>8</v>
      </c>
      <c r="T222" s="6" t="s">
        <v>19</v>
      </c>
      <c r="U222" s="6" t="s">
        <v>14</v>
      </c>
      <c r="V222" s="6" t="s">
        <v>19</v>
      </c>
      <c r="W222" s="6" t="s">
        <v>15</v>
      </c>
      <c r="X222" s="6" t="s">
        <v>16</v>
      </c>
      <c r="Y222" s="6"/>
      <c r="Z222" s="7" t="s">
        <v>20</v>
      </c>
      <c r="AA222" s="3">
        <v>57</v>
      </c>
      <c r="AB222" s="3">
        <v>8</v>
      </c>
      <c r="AC222" s="3" t="s">
        <v>14</v>
      </c>
      <c r="AD222" s="3" t="s">
        <v>49</v>
      </c>
      <c r="AE222" s="3" t="s">
        <v>15</v>
      </c>
      <c r="AF222" s="3" t="s">
        <v>16</v>
      </c>
      <c r="AG222" s="3"/>
    </row>
    <row r="223" spans="1:33" x14ac:dyDescent="0.3">
      <c r="A223" s="23">
        <v>45558</v>
      </c>
      <c r="B223" s="18" t="s">
        <v>33</v>
      </c>
      <c r="C223" s="22">
        <v>450877</v>
      </c>
      <c r="D223" s="4">
        <v>1606</v>
      </c>
      <c r="F223">
        <v>1082</v>
      </c>
      <c r="G223">
        <v>800</v>
      </c>
      <c r="H223" t="str">
        <f t="shared" ref="H223:H225" si="113">IF(H222&lt;&gt;"",H222,"")</f>
        <v>Slag</v>
      </c>
      <c r="I223" s="5"/>
      <c r="J223" s="14">
        <v>16727</v>
      </c>
      <c r="L223" s="14">
        <v>11447</v>
      </c>
      <c r="M223" s="14">
        <v>8000</v>
      </c>
      <c r="O223" s="15">
        <v>255</v>
      </c>
      <c r="P223" s="16">
        <v>10</v>
      </c>
      <c r="Q223" s="14">
        <v>16650</v>
      </c>
      <c r="R223" s="14">
        <v>0.1</v>
      </c>
      <c r="U223" s="14">
        <v>11490</v>
      </c>
      <c r="V223" s="14">
        <v>3.5</v>
      </c>
      <c r="W223" s="14">
        <v>7985</v>
      </c>
      <c r="Z223" s="15">
        <v>256</v>
      </c>
      <c r="AA223" s="17">
        <f t="shared" ref="AA223:AA225" si="114">IFERROR((Q223-J223)/J223, "")</f>
        <v>-4.6033359239552821E-3</v>
      </c>
      <c r="AB223" s="17"/>
      <c r="AC223" s="17">
        <f t="shared" ref="AC223:AC225" si="115">IFERROR(((U223)-L223)/L223, "")</f>
        <v>3.7564427360880582E-3</v>
      </c>
      <c r="AD223" s="17">
        <f t="shared" ref="AD223:AD225" si="116">IFERROR((Q223+S223+U223)/(J223+K223+L223)," ")</f>
        <v>0.99879321360119255</v>
      </c>
      <c r="AE223" s="17">
        <f t="shared" ref="AE223:AE225" si="117">IFERROR((W223-M223)/M223, "")</f>
        <v>-1.8749999999999999E-3</v>
      </c>
      <c r="AF223" s="17"/>
      <c r="AG223" s="17"/>
    </row>
    <row r="224" spans="1:33" x14ac:dyDescent="0.3">
      <c r="A224" s="23">
        <v>45558</v>
      </c>
      <c r="B224" s="18" t="s">
        <v>33</v>
      </c>
      <c r="C224" s="22">
        <v>450880</v>
      </c>
      <c r="D224" s="4">
        <f t="shared" ref="D224:G225" si="118">IF(D223&lt;&gt;"",D223,"")</f>
        <v>1606</v>
      </c>
      <c r="E224" t="str">
        <f t="shared" si="118"/>
        <v/>
      </c>
      <c r="F224">
        <f t="shared" si="118"/>
        <v>1082</v>
      </c>
      <c r="G224">
        <f t="shared" si="118"/>
        <v>800</v>
      </c>
      <c r="H224" t="str">
        <f t="shared" si="113"/>
        <v>Slag</v>
      </c>
      <c r="I224" s="5"/>
      <c r="J224" s="14">
        <v>16727</v>
      </c>
      <c r="L224" s="14">
        <v>11447</v>
      </c>
      <c r="M224" s="14">
        <v>8000</v>
      </c>
      <c r="O224" s="15">
        <v>260</v>
      </c>
      <c r="P224" s="16">
        <v>10</v>
      </c>
      <c r="Q224" s="14">
        <v>16660</v>
      </c>
      <c r="R224" s="14">
        <v>0.1</v>
      </c>
      <c r="U224" s="14">
        <v>11450</v>
      </c>
      <c r="V224" s="14">
        <v>3.5</v>
      </c>
      <c r="W224" s="14">
        <v>7995</v>
      </c>
      <c r="Z224" s="15">
        <v>263</v>
      </c>
      <c r="AA224" s="17">
        <f t="shared" si="114"/>
        <v>-4.0055000896753751E-3</v>
      </c>
      <c r="AB224" s="17"/>
      <c r="AC224" s="17">
        <f t="shared" si="115"/>
        <v>2.6207740019219009E-4</v>
      </c>
      <c r="AD224" s="17">
        <f t="shared" si="116"/>
        <v>0.99772840207283309</v>
      </c>
      <c r="AE224" s="17">
        <f t="shared" si="117"/>
        <v>-6.2500000000000001E-4</v>
      </c>
      <c r="AF224" s="17"/>
      <c r="AG224" s="17"/>
    </row>
    <row r="225" spans="1:33" x14ac:dyDescent="0.3">
      <c r="A225" s="23">
        <v>45558</v>
      </c>
      <c r="B225" s="18" t="s">
        <v>33</v>
      </c>
      <c r="C225" s="22">
        <v>450884</v>
      </c>
      <c r="D225" s="4">
        <f t="shared" si="118"/>
        <v>1606</v>
      </c>
      <c r="E225" t="str">
        <f t="shared" si="118"/>
        <v/>
      </c>
      <c r="F225">
        <f t="shared" si="118"/>
        <v>1082</v>
      </c>
      <c r="G225">
        <f t="shared" si="118"/>
        <v>800</v>
      </c>
      <c r="H225" t="str">
        <f t="shared" si="113"/>
        <v>Slag</v>
      </c>
      <c r="I225" s="5"/>
      <c r="J225" s="14">
        <v>16727</v>
      </c>
      <c r="L225" s="14">
        <v>11447</v>
      </c>
      <c r="M225" s="14">
        <v>8000</v>
      </c>
      <c r="O225" s="15">
        <v>277</v>
      </c>
      <c r="P225" s="16">
        <v>10</v>
      </c>
      <c r="Q225" s="14">
        <v>16690</v>
      </c>
      <c r="R225" s="14">
        <v>0.1</v>
      </c>
      <c r="U225" s="14">
        <v>11370</v>
      </c>
      <c r="V225" s="14">
        <v>3.5</v>
      </c>
      <c r="W225" s="14">
        <v>7975</v>
      </c>
      <c r="Z225" s="15">
        <v>278</v>
      </c>
      <c r="AA225" s="17">
        <f t="shared" si="114"/>
        <v>-2.211992586835655E-3</v>
      </c>
      <c r="AB225" s="17"/>
      <c r="AC225" s="17">
        <f t="shared" si="115"/>
        <v>-6.7266532715995458E-3</v>
      </c>
      <c r="AD225" s="17">
        <f t="shared" si="116"/>
        <v>0.99595371619223394</v>
      </c>
      <c r="AE225" s="17">
        <f t="shared" si="117"/>
        <v>-3.1250000000000002E-3</v>
      </c>
      <c r="AF225" s="17"/>
      <c r="AG225" s="17"/>
    </row>
    <row r="227" spans="1:33" ht="21" x14ac:dyDescent="0.4">
      <c r="A227" s="63" t="s">
        <v>39</v>
      </c>
      <c r="B227" s="63"/>
      <c r="C227" s="63"/>
    </row>
    <row r="228" spans="1:33" ht="15.6" x14ac:dyDescent="0.3">
      <c r="A228" s="20" t="s">
        <v>2</v>
      </c>
      <c r="B228" s="54" t="s">
        <v>3</v>
      </c>
      <c r="C228" s="54"/>
    </row>
    <row r="229" spans="1:33" x14ac:dyDescent="0.3">
      <c r="A229" t="s">
        <v>4</v>
      </c>
    </row>
    <row r="230" spans="1:33" ht="15.6" x14ac:dyDescent="0.3">
      <c r="A230" s="19" t="s">
        <v>5</v>
      </c>
    </row>
    <row r="231" spans="1:33" x14ac:dyDescent="0.3">
      <c r="A231" s="65" t="s">
        <v>6</v>
      </c>
      <c r="B231" s="65"/>
      <c r="C231" s="66"/>
      <c r="D231" s="67" t="s">
        <v>7</v>
      </c>
      <c r="E231" s="65"/>
      <c r="F231" s="65"/>
      <c r="G231" s="65"/>
      <c r="H231" s="65"/>
      <c r="I231" s="66"/>
      <c r="J231" s="68" t="s">
        <v>8</v>
      </c>
      <c r="K231" s="69"/>
      <c r="L231" s="69"/>
      <c r="M231" s="69"/>
      <c r="N231" s="69"/>
      <c r="O231" s="70"/>
      <c r="P231" s="68" t="s">
        <v>9</v>
      </c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5" t="s">
        <v>10</v>
      </c>
      <c r="AB231" s="65"/>
      <c r="AC231" s="65"/>
      <c r="AD231" s="65"/>
      <c r="AE231" s="65"/>
      <c r="AF231" s="65"/>
      <c r="AG231" s="65"/>
    </row>
    <row r="232" spans="1:33" x14ac:dyDescent="0.3">
      <c r="A232" s="3" t="s">
        <v>11</v>
      </c>
      <c r="B232" s="3" t="s">
        <v>12</v>
      </c>
      <c r="C232" s="1" t="s">
        <v>13</v>
      </c>
      <c r="D232" s="26">
        <v>57</v>
      </c>
      <c r="E232" s="27">
        <v>8</v>
      </c>
      <c r="F232" s="27" t="s">
        <v>14</v>
      </c>
      <c r="G232" s="27" t="s">
        <v>15</v>
      </c>
      <c r="H232" s="27" t="s">
        <v>16</v>
      </c>
      <c r="I232" s="28" t="s">
        <v>17</v>
      </c>
      <c r="J232" s="6">
        <v>57</v>
      </c>
      <c r="K232" s="6">
        <v>8</v>
      </c>
      <c r="L232" s="6" t="s">
        <v>14</v>
      </c>
      <c r="M232" s="6" t="s">
        <v>15</v>
      </c>
      <c r="N232" s="6" t="s">
        <v>16</v>
      </c>
      <c r="O232" s="7" t="s">
        <v>17</v>
      </c>
      <c r="P232" s="8" t="s">
        <v>18</v>
      </c>
      <c r="Q232" s="6">
        <v>57</v>
      </c>
      <c r="R232" s="6" t="s">
        <v>19</v>
      </c>
      <c r="S232" s="6">
        <v>8</v>
      </c>
      <c r="T232" s="6" t="s">
        <v>19</v>
      </c>
      <c r="U232" s="6" t="s">
        <v>14</v>
      </c>
      <c r="V232" s="6" t="s">
        <v>19</v>
      </c>
      <c r="W232" s="6" t="s">
        <v>15</v>
      </c>
      <c r="X232" s="6" t="s">
        <v>16</v>
      </c>
      <c r="Y232" s="6"/>
      <c r="Z232" s="7" t="s">
        <v>20</v>
      </c>
      <c r="AA232" s="3">
        <v>57</v>
      </c>
      <c r="AB232" s="3">
        <v>8</v>
      </c>
      <c r="AC232" s="3" t="s">
        <v>14</v>
      </c>
      <c r="AD232" s="3" t="s">
        <v>49</v>
      </c>
      <c r="AE232" s="3" t="s">
        <v>15</v>
      </c>
      <c r="AF232" s="3" t="s">
        <v>16</v>
      </c>
      <c r="AG232" s="3"/>
    </row>
    <row r="233" spans="1:33" x14ac:dyDescent="0.3">
      <c r="A233" s="23">
        <v>45560</v>
      </c>
      <c r="B233" s="18" t="s">
        <v>33</v>
      </c>
      <c r="C233" s="22">
        <v>450925</v>
      </c>
      <c r="D233" s="4">
        <v>1606</v>
      </c>
      <c r="F233">
        <v>1082</v>
      </c>
      <c r="G233">
        <v>800</v>
      </c>
      <c r="H233" t="str">
        <f t="shared" ref="H233:H234" si="119">IF(H232&lt;&gt;"",H232,"")</f>
        <v>Slag</v>
      </c>
      <c r="I233" s="5"/>
      <c r="J233" s="14">
        <v>16794</v>
      </c>
      <c r="L233" s="14">
        <v>11447</v>
      </c>
      <c r="M233" s="14">
        <v>8000</v>
      </c>
      <c r="O233" s="15">
        <v>247</v>
      </c>
      <c r="P233" s="16">
        <v>10</v>
      </c>
      <c r="Q233" s="14">
        <v>16794</v>
      </c>
      <c r="R233" s="14">
        <v>0.5</v>
      </c>
      <c r="U233" s="14">
        <v>11370</v>
      </c>
      <c r="V233" s="14">
        <v>3.5</v>
      </c>
      <c r="W233" s="14">
        <v>7985</v>
      </c>
      <c r="Z233" s="15">
        <v>248</v>
      </c>
      <c r="AA233" s="17">
        <f t="shared" ref="AA233:AA234" si="120">IFERROR((Q233-J233)/J233, "")</f>
        <v>0</v>
      </c>
      <c r="AB233" s="17"/>
      <c r="AC233" s="17">
        <f t="shared" ref="AC233:AC234" si="121">IFERROR(((U233)-L233)/L233, "")</f>
        <v>-6.7266532715995458E-3</v>
      </c>
      <c r="AD233" s="17">
        <f t="shared" ref="AD233:AD234" si="122">IFERROR((Q233+S233+U233)/(J233+K233+L233)," ")</f>
        <v>0.99727346765341174</v>
      </c>
      <c r="AE233" s="17">
        <f t="shared" ref="AE233:AE234" si="123">IFERROR((W233-M233)/M233, "")</f>
        <v>-1.8749999999999999E-3</v>
      </c>
      <c r="AF233" s="17"/>
      <c r="AG233" s="17"/>
    </row>
    <row r="234" spans="1:33" x14ac:dyDescent="0.3">
      <c r="A234" s="23">
        <v>45560</v>
      </c>
      <c r="B234" s="18" t="s">
        <v>33</v>
      </c>
      <c r="C234" s="22">
        <v>450927</v>
      </c>
      <c r="D234" s="4">
        <f t="shared" ref="D234:G234" si="124">IF(D233&lt;&gt;"",D233,"")</f>
        <v>1606</v>
      </c>
      <c r="E234" t="str">
        <f t="shared" si="124"/>
        <v/>
      </c>
      <c r="F234">
        <f t="shared" si="124"/>
        <v>1082</v>
      </c>
      <c r="G234">
        <f t="shared" si="124"/>
        <v>800</v>
      </c>
      <c r="H234" t="str">
        <f t="shared" si="119"/>
        <v>Slag</v>
      </c>
      <c r="I234" s="5"/>
      <c r="J234" s="14">
        <v>16794</v>
      </c>
      <c r="L234" s="14">
        <v>11447</v>
      </c>
      <c r="M234" s="14">
        <v>8000</v>
      </c>
      <c r="O234" s="15">
        <v>269</v>
      </c>
      <c r="P234" s="16">
        <v>10</v>
      </c>
      <c r="Q234" s="14">
        <v>16720</v>
      </c>
      <c r="R234" s="14">
        <v>0.5</v>
      </c>
      <c r="U234" s="14">
        <v>11400</v>
      </c>
      <c r="V234" s="14">
        <v>3.5</v>
      </c>
      <c r="W234" s="14">
        <v>7995</v>
      </c>
      <c r="Z234" s="15">
        <v>270</v>
      </c>
      <c r="AA234" s="17">
        <f t="shared" si="120"/>
        <v>-4.4063355960462071E-3</v>
      </c>
      <c r="AB234" s="17"/>
      <c r="AC234" s="17">
        <f t="shared" si="121"/>
        <v>-4.1058792696776446E-3</v>
      </c>
      <c r="AD234" s="17">
        <f t="shared" si="122"/>
        <v>0.99571544916964694</v>
      </c>
      <c r="AE234" s="17">
        <f t="shared" si="123"/>
        <v>-6.2500000000000001E-4</v>
      </c>
      <c r="AF234" s="17"/>
      <c r="AG234" s="17"/>
    </row>
    <row r="236" spans="1:33" ht="21" x14ac:dyDescent="0.4">
      <c r="A236" s="63" t="s">
        <v>40</v>
      </c>
      <c r="B236" s="63"/>
      <c r="C236" s="63"/>
    </row>
    <row r="237" spans="1:33" ht="15.6" x14ac:dyDescent="0.3">
      <c r="A237" s="20" t="s">
        <v>2</v>
      </c>
      <c r="B237" s="54" t="s">
        <v>3</v>
      </c>
      <c r="C237" s="54"/>
    </row>
    <row r="238" spans="1:33" x14ac:dyDescent="0.3">
      <c r="A238" t="s">
        <v>4</v>
      </c>
    </row>
    <row r="239" spans="1:33" ht="15.6" x14ac:dyDescent="0.3">
      <c r="A239" s="19" t="s">
        <v>5</v>
      </c>
    </row>
    <row r="240" spans="1:33" x14ac:dyDescent="0.3">
      <c r="A240" s="65" t="s">
        <v>6</v>
      </c>
      <c r="B240" s="65"/>
      <c r="C240" s="66"/>
      <c r="D240" s="67" t="s">
        <v>7</v>
      </c>
      <c r="E240" s="65"/>
      <c r="F240" s="65"/>
      <c r="G240" s="65"/>
      <c r="H240" s="65"/>
      <c r="I240" s="66"/>
      <c r="J240" s="68" t="s">
        <v>8</v>
      </c>
      <c r="K240" s="69"/>
      <c r="L240" s="69"/>
      <c r="M240" s="69"/>
      <c r="N240" s="69"/>
      <c r="O240" s="70"/>
      <c r="P240" s="68" t="s">
        <v>9</v>
      </c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5" t="s">
        <v>10</v>
      </c>
      <c r="AB240" s="65"/>
      <c r="AC240" s="65"/>
      <c r="AD240" s="65"/>
      <c r="AE240" s="65"/>
      <c r="AF240" s="65"/>
      <c r="AG240" s="65"/>
    </row>
    <row r="241" spans="1:33" x14ac:dyDescent="0.3">
      <c r="A241" s="3" t="s">
        <v>11</v>
      </c>
      <c r="B241" s="3" t="s">
        <v>12</v>
      </c>
      <c r="C241" s="1" t="s">
        <v>13</v>
      </c>
      <c r="D241" s="26">
        <v>57</v>
      </c>
      <c r="E241" s="27">
        <v>8</v>
      </c>
      <c r="F241" s="27" t="s">
        <v>14</v>
      </c>
      <c r="G241" s="27" t="s">
        <v>15</v>
      </c>
      <c r="H241" s="27" t="s">
        <v>16</v>
      </c>
      <c r="I241" s="28" t="s">
        <v>17</v>
      </c>
      <c r="J241" s="6">
        <v>57</v>
      </c>
      <c r="K241" s="6">
        <v>8</v>
      </c>
      <c r="L241" s="6" t="s">
        <v>14</v>
      </c>
      <c r="M241" s="6" t="s">
        <v>15</v>
      </c>
      <c r="N241" s="6" t="s">
        <v>16</v>
      </c>
      <c r="O241" s="7" t="s">
        <v>17</v>
      </c>
      <c r="P241" s="8" t="s">
        <v>18</v>
      </c>
      <c r="Q241" s="6">
        <v>57</v>
      </c>
      <c r="R241" s="6" t="s">
        <v>19</v>
      </c>
      <c r="S241" s="6">
        <v>8</v>
      </c>
      <c r="T241" s="6" t="s">
        <v>19</v>
      </c>
      <c r="U241" s="6" t="s">
        <v>14</v>
      </c>
      <c r="V241" s="6" t="s">
        <v>19</v>
      </c>
      <c r="W241" s="6" t="s">
        <v>15</v>
      </c>
      <c r="X241" s="6" t="s">
        <v>16</v>
      </c>
      <c r="Y241" s="6"/>
      <c r="Z241" s="7" t="s">
        <v>20</v>
      </c>
      <c r="AA241" s="3">
        <v>57</v>
      </c>
      <c r="AB241" s="3">
        <v>8</v>
      </c>
      <c r="AC241" s="3" t="s">
        <v>14</v>
      </c>
      <c r="AD241" s="3" t="s">
        <v>49</v>
      </c>
      <c r="AE241" s="3" t="s">
        <v>15</v>
      </c>
      <c r="AF241" s="3" t="s">
        <v>16</v>
      </c>
      <c r="AG241" s="3"/>
    </row>
    <row r="242" spans="1:33" x14ac:dyDescent="0.3">
      <c r="A242" s="23">
        <v>45566</v>
      </c>
      <c r="B242" s="18" t="s">
        <v>33</v>
      </c>
      <c r="C242" s="22">
        <v>451026</v>
      </c>
      <c r="D242" s="4">
        <v>1606</v>
      </c>
      <c r="F242">
        <v>1082</v>
      </c>
      <c r="G242">
        <v>800</v>
      </c>
      <c r="H242" t="str">
        <f t="shared" ref="H242:H245" si="125">IF(H241&lt;&gt;"",H241,"")</f>
        <v>Slag</v>
      </c>
      <c r="I242" s="5"/>
      <c r="J242" s="14">
        <v>11755</v>
      </c>
      <c r="L242" s="14">
        <v>8090</v>
      </c>
      <c r="M242" s="14">
        <v>5600</v>
      </c>
      <c r="O242" s="15">
        <v>148</v>
      </c>
      <c r="P242" s="16">
        <v>7</v>
      </c>
      <c r="Q242" s="14">
        <v>11650</v>
      </c>
      <c r="R242" s="14">
        <v>0.5</v>
      </c>
      <c r="U242" s="14">
        <v>8010</v>
      </c>
      <c r="V242" s="14">
        <v>4.5</v>
      </c>
      <c r="W242" s="14">
        <v>5570</v>
      </c>
      <c r="Z242" s="15">
        <v>150</v>
      </c>
      <c r="AA242" s="17">
        <f t="shared" ref="AA242:AA245" si="126">IFERROR((Q242-J242)/J242, "")</f>
        <v>-8.9323692045937906E-3</v>
      </c>
      <c r="AB242" s="17"/>
      <c r="AC242" s="17">
        <f t="shared" ref="AC242:AC245" si="127">IFERROR(((U242)-L242)/L242, "")</f>
        <v>-9.8887515451174281E-3</v>
      </c>
      <c r="AD242" s="17">
        <f t="shared" ref="AD242:AD245" si="128">IFERROR((Q242+S242+U242)/(J242+K242+L242)," ")</f>
        <v>0.99067775258251445</v>
      </c>
      <c r="AE242" s="17">
        <f t="shared" ref="AE242:AE245" si="129">IFERROR((W242-M242)/M242, "")</f>
        <v>-5.3571428571428572E-3</v>
      </c>
      <c r="AF242" s="17"/>
      <c r="AG242" s="17"/>
    </row>
    <row r="243" spans="1:33" x14ac:dyDescent="0.3">
      <c r="A243" s="23">
        <v>45566</v>
      </c>
      <c r="B243" s="18" t="str">
        <f t="shared" ref="B243:B245" si="130">IF(B242&lt;&gt;"",B242,"")</f>
        <v>C75029MS1B</v>
      </c>
      <c r="C243" s="22">
        <v>451035</v>
      </c>
      <c r="D243" s="4">
        <f t="shared" ref="D243:G245" si="131">IF(D242&lt;&gt;"",D242,"")</f>
        <v>1606</v>
      </c>
      <c r="E243" t="str">
        <f t="shared" si="131"/>
        <v/>
      </c>
      <c r="F243">
        <f t="shared" si="131"/>
        <v>1082</v>
      </c>
      <c r="G243">
        <f t="shared" si="131"/>
        <v>800</v>
      </c>
      <c r="H243" t="str">
        <f t="shared" si="125"/>
        <v>Slag</v>
      </c>
      <c r="I243" s="5"/>
      <c r="J243" s="14">
        <v>11755</v>
      </c>
      <c r="L243" s="14">
        <v>8090</v>
      </c>
      <c r="M243" s="14">
        <v>5600</v>
      </c>
      <c r="O243" s="15">
        <v>165</v>
      </c>
      <c r="P243" s="16">
        <v>7</v>
      </c>
      <c r="Q243" s="14">
        <v>11690</v>
      </c>
      <c r="R243" s="14">
        <v>0.5</v>
      </c>
      <c r="U243" s="14">
        <v>8060</v>
      </c>
      <c r="V243" s="14">
        <v>4.5</v>
      </c>
      <c r="W243" s="14">
        <v>5560</v>
      </c>
      <c r="Z243" s="15">
        <v>168</v>
      </c>
      <c r="AA243" s="17">
        <f t="shared" si="126"/>
        <v>-5.5295618885580601E-3</v>
      </c>
      <c r="AB243" s="17"/>
      <c r="AC243" s="17">
        <f t="shared" si="127"/>
        <v>-3.708281829419036E-3</v>
      </c>
      <c r="AD243" s="17">
        <f t="shared" si="128"/>
        <v>0.99521289997480478</v>
      </c>
      <c r="AE243" s="17">
        <f t="shared" si="129"/>
        <v>-7.1428571428571426E-3</v>
      </c>
      <c r="AF243" s="17"/>
      <c r="AG243" s="17"/>
    </row>
    <row r="244" spans="1:33" x14ac:dyDescent="0.3">
      <c r="A244" s="23">
        <v>45566</v>
      </c>
      <c r="B244" s="18" t="str">
        <f t="shared" si="130"/>
        <v>C75029MS1B</v>
      </c>
      <c r="C244" s="22">
        <v>451032</v>
      </c>
      <c r="D244" s="4">
        <f t="shared" si="131"/>
        <v>1606</v>
      </c>
      <c r="E244" t="str">
        <f t="shared" si="131"/>
        <v/>
      </c>
      <c r="F244">
        <f t="shared" si="131"/>
        <v>1082</v>
      </c>
      <c r="G244">
        <f t="shared" si="131"/>
        <v>800</v>
      </c>
      <c r="H244" t="str">
        <f t="shared" si="125"/>
        <v>Slag</v>
      </c>
      <c r="I244" s="5"/>
      <c r="J244" s="14">
        <v>11755</v>
      </c>
      <c r="L244" s="14">
        <v>8090</v>
      </c>
      <c r="M244" s="14">
        <v>5600</v>
      </c>
      <c r="O244" s="15">
        <v>154</v>
      </c>
      <c r="P244" s="16">
        <v>7</v>
      </c>
      <c r="Q244" s="14">
        <v>11640</v>
      </c>
      <c r="R244" s="14">
        <v>0.5</v>
      </c>
      <c r="U244" s="14">
        <v>8020</v>
      </c>
      <c r="V244" s="14">
        <v>4.5</v>
      </c>
      <c r="W244" s="14">
        <v>5555</v>
      </c>
      <c r="Z244" s="15">
        <v>156</v>
      </c>
      <c r="AA244" s="17">
        <f t="shared" si="126"/>
        <v>-9.7830710336027221E-3</v>
      </c>
      <c r="AB244" s="17"/>
      <c r="AC244" s="17">
        <f t="shared" si="127"/>
        <v>-8.65265760197775E-3</v>
      </c>
      <c r="AD244" s="17">
        <f t="shared" si="128"/>
        <v>0.99067775258251445</v>
      </c>
      <c r="AE244" s="17">
        <f t="shared" si="129"/>
        <v>-8.0357142857142849E-3</v>
      </c>
      <c r="AF244" s="17"/>
      <c r="AG244" s="17"/>
    </row>
    <row r="245" spans="1:33" x14ac:dyDescent="0.3">
      <c r="A245" s="23">
        <v>45566</v>
      </c>
      <c r="B245" s="18" t="str">
        <f t="shared" si="130"/>
        <v>C75029MS1B</v>
      </c>
      <c r="C245" s="22">
        <v>451029</v>
      </c>
      <c r="D245" s="4">
        <f t="shared" si="131"/>
        <v>1606</v>
      </c>
      <c r="E245" t="str">
        <f t="shared" si="131"/>
        <v/>
      </c>
      <c r="F245">
        <f t="shared" si="131"/>
        <v>1082</v>
      </c>
      <c r="G245">
        <f t="shared" si="131"/>
        <v>800</v>
      </c>
      <c r="H245" t="str">
        <f t="shared" si="125"/>
        <v>Slag</v>
      </c>
      <c r="I245" s="5"/>
      <c r="J245" s="14">
        <v>11755</v>
      </c>
      <c r="L245" s="14">
        <v>8090</v>
      </c>
      <c r="M245" s="14">
        <v>5600</v>
      </c>
      <c r="O245" s="15">
        <v>154</v>
      </c>
      <c r="P245" s="16">
        <v>7</v>
      </c>
      <c r="Q245" s="14">
        <v>11650</v>
      </c>
      <c r="R245" s="14">
        <v>0.5</v>
      </c>
      <c r="U245" s="14">
        <v>7980</v>
      </c>
      <c r="V245" s="14">
        <v>4.5</v>
      </c>
      <c r="W245" s="14">
        <v>5590</v>
      </c>
      <c r="Z245" s="15">
        <v>156</v>
      </c>
      <c r="AA245" s="17">
        <f t="shared" si="126"/>
        <v>-8.9323692045937906E-3</v>
      </c>
      <c r="AB245" s="17"/>
      <c r="AC245" s="17">
        <f t="shared" si="127"/>
        <v>-1.3597033374536464E-2</v>
      </c>
      <c r="AD245" s="17">
        <f t="shared" si="128"/>
        <v>0.98916603678508441</v>
      </c>
      <c r="AE245" s="17">
        <f t="shared" si="129"/>
        <v>-1.7857142857142857E-3</v>
      </c>
      <c r="AF245" s="17"/>
      <c r="AG245" s="17"/>
    </row>
    <row r="247" spans="1:33" ht="21" x14ac:dyDescent="0.4">
      <c r="A247" s="63" t="s">
        <v>41</v>
      </c>
      <c r="B247" s="63"/>
      <c r="C247" s="63"/>
    </row>
    <row r="248" spans="1:33" ht="15.6" x14ac:dyDescent="0.3">
      <c r="A248" s="20" t="s">
        <v>2</v>
      </c>
      <c r="B248" s="54" t="s">
        <v>3</v>
      </c>
      <c r="C248" s="54"/>
    </row>
    <row r="249" spans="1:33" x14ac:dyDescent="0.3">
      <c r="A249" t="s">
        <v>4</v>
      </c>
    </row>
    <row r="250" spans="1:33" ht="15.6" x14ac:dyDescent="0.3">
      <c r="A250" s="19" t="s">
        <v>5</v>
      </c>
    </row>
    <row r="251" spans="1:33" x14ac:dyDescent="0.3">
      <c r="A251" s="65" t="s">
        <v>6</v>
      </c>
      <c r="B251" s="65"/>
      <c r="C251" s="66"/>
      <c r="D251" s="67" t="s">
        <v>7</v>
      </c>
      <c r="E251" s="65"/>
      <c r="F251" s="65"/>
      <c r="G251" s="65"/>
      <c r="H251" s="65"/>
      <c r="I251" s="66"/>
      <c r="J251" s="68" t="s">
        <v>8</v>
      </c>
      <c r="K251" s="69"/>
      <c r="L251" s="69"/>
      <c r="M251" s="69"/>
      <c r="N251" s="69"/>
      <c r="O251" s="70"/>
      <c r="P251" s="68" t="s">
        <v>9</v>
      </c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5" t="s">
        <v>10</v>
      </c>
      <c r="AB251" s="65"/>
      <c r="AC251" s="65"/>
      <c r="AD251" s="65"/>
      <c r="AE251" s="65"/>
      <c r="AF251" s="65"/>
      <c r="AG251" s="65"/>
    </row>
    <row r="252" spans="1:33" x14ac:dyDescent="0.3">
      <c r="A252" s="3" t="s">
        <v>11</v>
      </c>
      <c r="B252" s="3" t="s">
        <v>12</v>
      </c>
      <c r="C252" s="1" t="s">
        <v>13</v>
      </c>
      <c r="D252" s="26">
        <v>57</v>
      </c>
      <c r="E252" s="27">
        <v>8</v>
      </c>
      <c r="F252" s="27" t="s">
        <v>14</v>
      </c>
      <c r="G252" s="27" t="s">
        <v>15</v>
      </c>
      <c r="H252" s="27" t="s">
        <v>16</v>
      </c>
      <c r="I252" s="28" t="s">
        <v>17</v>
      </c>
      <c r="J252" s="6">
        <v>57</v>
      </c>
      <c r="K252" s="6">
        <v>8</v>
      </c>
      <c r="L252" s="6" t="s">
        <v>14</v>
      </c>
      <c r="M252" s="6" t="s">
        <v>15</v>
      </c>
      <c r="N252" s="6" t="s">
        <v>16</v>
      </c>
      <c r="O252" s="7" t="s">
        <v>17</v>
      </c>
      <c r="P252" s="8" t="s">
        <v>18</v>
      </c>
      <c r="Q252" s="6">
        <v>57</v>
      </c>
      <c r="R252" s="6" t="s">
        <v>19</v>
      </c>
      <c r="S252" s="6">
        <v>8</v>
      </c>
      <c r="T252" s="6" t="s">
        <v>19</v>
      </c>
      <c r="U252" s="6" t="s">
        <v>14</v>
      </c>
      <c r="V252" s="6" t="s">
        <v>19</v>
      </c>
      <c r="W252" s="6" t="s">
        <v>15</v>
      </c>
      <c r="X252" s="6" t="s">
        <v>16</v>
      </c>
      <c r="Y252" s="6"/>
      <c r="Z252" s="7" t="s">
        <v>20</v>
      </c>
      <c r="AA252" s="3">
        <v>57</v>
      </c>
      <c r="AB252" s="3">
        <v>8</v>
      </c>
      <c r="AC252" s="3" t="s">
        <v>14</v>
      </c>
      <c r="AD252" s="3" t="s">
        <v>49</v>
      </c>
      <c r="AE252" s="3" t="s">
        <v>15</v>
      </c>
      <c r="AF252" s="3" t="s">
        <v>16</v>
      </c>
      <c r="AG252" s="3"/>
    </row>
    <row r="253" spans="1:33" x14ac:dyDescent="0.3">
      <c r="A253" s="23">
        <v>45568</v>
      </c>
      <c r="B253" s="18" t="s">
        <v>33</v>
      </c>
      <c r="C253" s="22">
        <v>451109</v>
      </c>
      <c r="D253" s="4">
        <v>1606</v>
      </c>
      <c r="F253">
        <v>1082</v>
      </c>
      <c r="G253">
        <v>800</v>
      </c>
      <c r="H253" t="str">
        <f t="shared" ref="H253:H256" si="132">IF(H252&lt;&gt;"",H252,"")</f>
        <v>Slag</v>
      </c>
      <c r="I253" s="5"/>
      <c r="J253" s="14">
        <v>16794</v>
      </c>
      <c r="L253" s="14">
        <v>11558</v>
      </c>
      <c r="M253" s="14">
        <v>8000</v>
      </c>
      <c r="O253" s="15">
        <v>238</v>
      </c>
      <c r="P253" s="16">
        <v>10</v>
      </c>
      <c r="Q253" s="14">
        <v>16720</v>
      </c>
      <c r="R253" s="14">
        <v>0.5</v>
      </c>
      <c r="U253" s="14">
        <v>11480</v>
      </c>
      <c r="V253" s="14">
        <v>4.5</v>
      </c>
      <c r="W253" s="14">
        <v>7990</v>
      </c>
      <c r="Z253" s="15">
        <v>241</v>
      </c>
      <c r="AA253" s="17">
        <f t="shared" ref="AA253:AA256" si="133">IFERROR((Q253-J253)/J253, "")</f>
        <v>-4.4063355960462071E-3</v>
      </c>
      <c r="AB253" s="17"/>
      <c r="AC253" s="17">
        <f t="shared" ref="AC253:AC256" si="134">IFERROR(((U253)-L253)/L253, "")</f>
        <v>-6.7485724173732484E-3</v>
      </c>
      <c r="AD253" s="17">
        <f t="shared" ref="AD253:AD256" si="135">IFERROR((Q253+S253+U253)/(J253+K253+L253)," ")</f>
        <v>0.99463882618510158</v>
      </c>
      <c r="AE253" s="17">
        <f t="shared" ref="AE253:AE256" si="136">IFERROR((W253-M253)/M253, "")</f>
        <v>-1.25E-3</v>
      </c>
      <c r="AF253" s="17"/>
      <c r="AG253" s="17"/>
    </row>
    <row r="254" spans="1:33" x14ac:dyDescent="0.3">
      <c r="A254" s="23">
        <v>45568</v>
      </c>
      <c r="B254" s="18" t="str">
        <f t="shared" ref="B254:B256" si="137">IF(B253&lt;&gt;"",B253,"")</f>
        <v>C75029MS1B</v>
      </c>
      <c r="C254" s="22">
        <v>451112</v>
      </c>
      <c r="D254" s="4">
        <f t="shared" ref="D254:G256" si="138">IF(D253&lt;&gt;"",D253,"")</f>
        <v>1606</v>
      </c>
      <c r="E254" t="str">
        <f t="shared" si="138"/>
        <v/>
      </c>
      <c r="F254">
        <f t="shared" si="138"/>
        <v>1082</v>
      </c>
      <c r="G254">
        <f t="shared" si="138"/>
        <v>800</v>
      </c>
      <c r="H254" t="str">
        <f t="shared" si="132"/>
        <v>Slag</v>
      </c>
      <c r="I254" s="5"/>
      <c r="J254" s="14">
        <v>16794</v>
      </c>
      <c r="L254" s="14">
        <v>11558</v>
      </c>
      <c r="M254" s="14">
        <v>8000</v>
      </c>
      <c r="O254" s="15">
        <v>238</v>
      </c>
      <c r="P254" s="16">
        <v>10</v>
      </c>
      <c r="Q254" s="14">
        <v>16760</v>
      </c>
      <c r="R254" s="14">
        <v>0.5</v>
      </c>
      <c r="U254" s="14">
        <v>11480</v>
      </c>
      <c r="V254" s="14">
        <v>4.5</v>
      </c>
      <c r="W254" s="14">
        <v>7990</v>
      </c>
      <c r="Z254" s="15">
        <v>241</v>
      </c>
      <c r="AA254" s="17">
        <f t="shared" si="133"/>
        <v>-2.0245325711563652E-3</v>
      </c>
      <c r="AB254" s="17"/>
      <c r="AC254" s="17">
        <f t="shared" si="134"/>
        <v>-6.7485724173732484E-3</v>
      </c>
      <c r="AD254" s="17">
        <f t="shared" si="135"/>
        <v>0.99604966139954854</v>
      </c>
      <c r="AE254" s="17">
        <f t="shared" si="136"/>
        <v>-1.25E-3</v>
      </c>
      <c r="AF254" s="17"/>
      <c r="AG254" s="17"/>
    </row>
    <row r="255" spans="1:33" x14ac:dyDescent="0.3">
      <c r="A255" s="23">
        <v>45568</v>
      </c>
      <c r="B255" s="18" t="str">
        <f t="shared" si="137"/>
        <v>C75029MS1B</v>
      </c>
      <c r="C255" s="22">
        <v>451117</v>
      </c>
      <c r="D255" s="4">
        <f t="shared" si="138"/>
        <v>1606</v>
      </c>
      <c r="E255" t="str">
        <f t="shared" si="138"/>
        <v/>
      </c>
      <c r="F255">
        <f t="shared" si="138"/>
        <v>1082</v>
      </c>
      <c r="G255">
        <f t="shared" si="138"/>
        <v>800</v>
      </c>
      <c r="H255" t="str">
        <f t="shared" si="132"/>
        <v>Slag</v>
      </c>
      <c r="I255" s="5"/>
      <c r="J255" s="14">
        <v>16794</v>
      </c>
      <c r="L255" s="14">
        <v>11558</v>
      </c>
      <c r="M255" s="14">
        <v>8000</v>
      </c>
      <c r="O255" s="15">
        <v>238</v>
      </c>
      <c r="P255" s="16">
        <v>10</v>
      </c>
      <c r="Q255" s="14">
        <v>16710</v>
      </c>
      <c r="R255" s="14">
        <v>0.5</v>
      </c>
      <c r="U255" s="14">
        <v>11510</v>
      </c>
      <c r="V255" s="14">
        <v>4.5</v>
      </c>
      <c r="W255" s="14">
        <v>7980</v>
      </c>
      <c r="Z255" s="15">
        <v>241</v>
      </c>
      <c r="AA255" s="17">
        <f t="shared" si="133"/>
        <v>-5.0017863522686676E-3</v>
      </c>
      <c r="AB255" s="17"/>
      <c r="AC255" s="17">
        <f t="shared" si="134"/>
        <v>-4.1529676414604599E-3</v>
      </c>
      <c r="AD255" s="17">
        <f t="shared" si="135"/>
        <v>0.99534424379232511</v>
      </c>
      <c r="AE255" s="17">
        <f t="shared" si="136"/>
        <v>-2.5000000000000001E-3</v>
      </c>
      <c r="AF255" s="17"/>
      <c r="AG255" s="17"/>
    </row>
    <row r="256" spans="1:33" x14ac:dyDescent="0.3">
      <c r="A256" s="23">
        <v>45568</v>
      </c>
      <c r="B256" s="18" t="str">
        <f t="shared" si="137"/>
        <v>C75029MS1B</v>
      </c>
      <c r="C256" s="22">
        <v>451126</v>
      </c>
      <c r="D256" s="4">
        <f t="shared" si="138"/>
        <v>1606</v>
      </c>
      <c r="E256" t="str">
        <f t="shared" si="138"/>
        <v/>
      </c>
      <c r="F256">
        <f t="shared" si="138"/>
        <v>1082</v>
      </c>
      <c r="G256">
        <f t="shared" si="138"/>
        <v>800</v>
      </c>
      <c r="H256" t="str">
        <f t="shared" si="132"/>
        <v>Slag</v>
      </c>
      <c r="I256" s="5"/>
      <c r="J256" s="14">
        <v>16794</v>
      </c>
      <c r="L256" s="14">
        <v>11558</v>
      </c>
      <c r="M256" s="14">
        <v>8000</v>
      </c>
      <c r="O256" s="15">
        <v>244</v>
      </c>
      <c r="P256" s="16">
        <v>10</v>
      </c>
      <c r="Q256" s="14">
        <v>16740</v>
      </c>
      <c r="R256" s="14">
        <v>0.5</v>
      </c>
      <c r="U256" s="14">
        <v>11510</v>
      </c>
      <c r="V256" s="14">
        <v>4.5</v>
      </c>
      <c r="W256" s="14">
        <v>7965</v>
      </c>
      <c r="Z256" s="15">
        <v>245</v>
      </c>
      <c r="AA256" s="17">
        <f t="shared" si="133"/>
        <v>-3.2154340836012861E-3</v>
      </c>
      <c r="AB256" s="17"/>
      <c r="AC256" s="17">
        <f t="shared" si="134"/>
        <v>-4.1529676414604599E-3</v>
      </c>
      <c r="AD256" s="17">
        <f t="shared" si="135"/>
        <v>0.99640237020316025</v>
      </c>
      <c r="AE256" s="17">
        <f t="shared" si="136"/>
        <v>-4.3750000000000004E-3</v>
      </c>
      <c r="AF256" s="17"/>
      <c r="AG256" s="17"/>
    </row>
    <row r="258" spans="1:33" ht="21" x14ac:dyDescent="0.4">
      <c r="A258" s="63" t="s">
        <v>42</v>
      </c>
      <c r="B258" s="63"/>
      <c r="C258" s="63"/>
    </row>
    <row r="259" spans="1:33" ht="15.6" x14ac:dyDescent="0.3">
      <c r="A259" s="20" t="s">
        <v>2</v>
      </c>
      <c r="B259" s="54" t="s">
        <v>3</v>
      </c>
      <c r="C259" s="54"/>
    </row>
    <row r="260" spans="1:33" x14ac:dyDescent="0.3">
      <c r="A260" t="s">
        <v>4</v>
      </c>
    </row>
    <row r="261" spans="1:33" ht="15.6" x14ac:dyDescent="0.3">
      <c r="A261" s="19" t="s">
        <v>5</v>
      </c>
    </row>
    <row r="262" spans="1:33" x14ac:dyDescent="0.3">
      <c r="A262" s="65" t="s">
        <v>6</v>
      </c>
      <c r="B262" s="65"/>
      <c r="C262" s="66"/>
      <c r="D262" s="67" t="s">
        <v>7</v>
      </c>
      <c r="E262" s="65"/>
      <c r="F262" s="65"/>
      <c r="G262" s="65"/>
      <c r="H262" s="65"/>
      <c r="I262" s="66"/>
      <c r="J262" s="68" t="s">
        <v>8</v>
      </c>
      <c r="K262" s="69"/>
      <c r="L262" s="69"/>
      <c r="M262" s="69"/>
      <c r="N262" s="69"/>
      <c r="O262" s="70"/>
      <c r="P262" s="68" t="s">
        <v>9</v>
      </c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5" t="s">
        <v>10</v>
      </c>
      <c r="AB262" s="65"/>
      <c r="AC262" s="65"/>
      <c r="AD262" s="65"/>
      <c r="AE262" s="65"/>
      <c r="AF262" s="65"/>
      <c r="AG262" s="65"/>
    </row>
    <row r="263" spans="1:33" x14ac:dyDescent="0.3">
      <c r="A263" s="3" t="s">
        <v>11</v>
      </c>
      <c r="B263" s="3" t="s">
        <v>12</v>
      </c>
      <c r="C263" s="1" t="s">
        <v>13</v>
      </c>
      <c r="D263" s="26">
        <v>57</v>
      </c>
      <c r="E263" s="27">
        <v>8</v>
      </c>
      <c r="F263" s="27" t="s">
        <v>14</v>
      </c>
      <c r="G263" s="27" t="s">
        <v>15</v>
      </c>
      <c r="H263" s="27" t="s">
        <v>16</v>
      </c>
      <c r="I263" s="28" t="s">
        <v>17</v>
      </c>
      <c r="J263" s="6">
        <v>57</v>
      </c>
      <c r="K263" s="6">
        <v>8</v>
      </c>
      <c r="L263" s="6" t="s">
        <v>14</v>
      </c>
      <c r="M263" s="6" t="s">
        <v>15</v>
      </c>
      <c r="N263" s="6" t="s">
        <v>16</v>
      </c>
      <c r="O263" s="7" t="s">
        <v>17</v>
      </c>
      <c r="P263" s="8" t="s">
        <v>18</v>
      </c>
      <c r="Q263" s="6">
        <v>57</v>
      </c>
      <c r="R263" s="6" t="s">
        <v>19</v>
      </c>
      <c r="S263" s="6">
        <v>8</v>
      </c>
      <c r="T263" s="6" t="s">
        <v>19</v>
      </c>
      <c r="U263" s="6" t="s">
        <v>14</v>
      </c>
      <c r="V263" s="6" t="s">
        <v>19</v>
      </c>
      <c r="W263" s="6" t="s">
        <v>15</v>
      </c>
      <c r="X263" s="6" t="s">
        <v>16</v>
      </c>
      <c r="Y263" s="6"/>
      <c r="Z263" s="7" t="s">
        <v>20</v>
      </c>
      <c r="AA263" s="3">
        <v>57</v>
      </c>
      <c r="AB263" s="3">
        <v>8</v>
      </c>
      <c r="AC263" s="3" t="s">
        <v>14</v>
      </c>
      <c r="AD263" s="3" t="s">
        <v>49</v>
      </c>
      <c r="AE263" s="3" t="s">
        <v>15</v>
      </c>
      <c r="AF263" s="3" t="s">
        <v>16</v>
      </c>
      <c r="AG263" s="3"/>
    </row>
    <row r="264" spans="1:33" x14ac:dyDescent="0.3">
      <c r="A264" s="23">
        <v>45569</v>
      </c>
      <c r="B264" s="18" t="s">
        <v>33</v>
      </c>
      <c r="C264" s="22">
        <v>451169</v>
      </c>
      <c r="D264" s="4">
        <v>1606</v>
      </c>
      <c r="F264">
        <v>1082</v>
      </c>
      <c r="G264">
        <v>800</v>
      </c>
      <c r="H264" t="str">
        <f t="shared" ref="H264:H265" si="139">IF(H263&lt;&gt;"",H263,"")</f>
        <v>Slag</v>
      </c>
      <c r="I264" s="5"/>
      <c r="J264" s="14">
        <v>16794</v>
      </c>
      <c r="L264" s="14">
        <v>11558</v>
      </c>
      <c r="M264" s="14">
        <v>8000</v>
      </c>
      <c r="O264" s="15">
        <v>227</v>
      </c>
      <c r="P264" s="16">
        <v>10</v>
      </c>
      <c r="Q264" s="14">
        <v>16740</v>
      </c>
      <c r="R264" s="14">
        <v>0.5</v>
      </c>
      <c r="U264" s="14">
        <v>11500</v>
      </c>
      <c r="V264" s="14">
        <v>4.5</v>
      </c>
      <c r="W264" s="14">
        <v>7990</v>
      </c>
      <c r="Z264" s="15">
        <v>230</v>
      </c>
      <c r="AA264" s="17">
        <f t="shared" ref="AA264:AA265" si="140">IFERROR((Q264-J264)/J264, "")</f>
        <v>-3.2154340836012861E-3</v>
      </c>
      <c r="AB264" s="17"/>
      <c r="AC264" s="17">
        <f t="shared" ref="AC264:AC265" si="141">IFERROR(((U264)-L264)/L264, "")</f>
        <v>-5.0181692334313899E-3</v>
      </c>
      <c r="AD264" s="17">
        <f t="shared" ref="AD264:AD265" si="142">IFERROR((Q264+S264+U264)/(J264+K264+L264)," ")</f>
        <v>0.99604966139954854</v>
      </c>
      <c r="AE264" s="17">
        <f t="shared" ref="AE264:AE265" si="143">IFERROR((W264-M264)/M264, "")</f>
        <v>-1.25E-3</v>
      </c>
      <c r="AF264" s="17"/>
      <c r="AG264" s="17"/>
    </row>
    <row r="265" spans="1:33" x14ac:dyDescent="0.3">
      <c r="A265" s="23">
        <v>45569</v>
      </c>
      <c r="B265" s="18" t="str">
        <f t="shared" ref="B265" si="144">IF(B264&lt;&gt;"",B264,"")</f>
        <v>C75029MS1B</v>
      </c>
      <c r="C265" s="22">
        <v>451171</v>
      </c>
      <c r="D265" s="4">
        <f t="shared" ref="D265:G265" si="145">IF(D264&lt;&gt;"",D264,"")</f>
        <v>1606</v>
      </c>
      <c r="E265" t="str">
        <f t="shared" si="145"/>
        <v/>
      </c>
      <c r="F265">
        <f t="shared" si="145"/>
        <v>1082</v>
      </c>
      <c r="G265">
        <f t="shared" si="145"/>
        <v>800</v>
      </c>
      <c r="H265" t="str">
        <f t="shared" si="139"/>
        <v>Slag</v>
      </c>
      <c r="I265" s="5"/>
      <c r="J265" s="14">
        <v>16794</v>
      </c>
      <c r="L265" s="14">
        <v>11558</v>
      </c>
      <c r="M265" s="14">
        <v>8000</v>
      </c>
      <c r="O265" s="15">
        <v>227</v>
      </c>
      <c r="P265" s="16">
        <v>10</v>
      </c>
      <c r="Q265" s="14">
        <v>16760</v>
      </c>
      <c r="R265" s="14">
        <v>0.5</v>
      </c>
      <c r="U265" s="14">
        <v>11510</v>
      </c>
      <c r="V265" s="14">
        <v>4.5</v>
      </c>
      <c r="W265" s="14">
        <v>7980</v>
      </c>
      <c r="Z265" s="15">
        <v>230</v>
      </c>
      <c r="AA265" s="17">
        <f t="shared" si="140"/>
        <v>-2.0245325711563652E-3</v>
      </c>
      <c r="AB265" s="17"/>
      <c r="AC265" s="17">
        <f t="shared" si="141"/>
        <v>-4.1529676414604599E-3</v>
      </c>
      <c r="AD265" s="17">
        <f t="shared" si="142"/>
        <v>0.99710778781038378</v>
      </c>
      <c r="AE265" s="17">
        <f t="shared" si="143"/>
        <v>-2.5000000000000001E-3</v>
      </c>
      <c r="AF265" s="17"/>
      <c r="AG265" s="17"/>
    </row>
  </sheetData>
  <mergeCells count="112">
    <mergeCell ref="P262:Z262"/>
    <mergeCell ref="AA262:AG262"/>
    <mergeCell ref="A258:C258"/>
    <mergeCell ref="B259:C259"/>
    <mergeCell ref="A262:C262"/>
    <mergeCell ref="D262:I262"/>
    <mergeCell ref="J262:O262"/>
    <mergeCell ref="P240:Z240"/>
    <mergeCell ref="AA240:AG240"/>
    <mergeCell ref="A247:C247"/>
    <mergeCell ref="B248:C248"/>
    <mergeCell ref="A251:C251"/>
    <mergeCell ref="D251:I251"/>
    <mergeCell ref="J251:O251"/>
    <mergeCell ref="P251:Z251"/>
    <mergeCell ref="AA251:AG251"/>
    <mergeCell ref="D189:I189"/>
    <mergeCell ref="J189:O189"/>
    <mergeCell ref="P189:Z189"/>
    <mergeCell ref="AA189:AG189"/>
    <mergeCell ref="A236:C236"/>
    <mergeCell ref="B237:C237"/>
    <mergeCell ref="A240:C240"/>
    <mergeCell ref="D240:I240"/>
    <mergeCell ref="J240:O240"/>
    <mergeCell ref="P221:Z221"/>
    <mergeCell ref="AA221:AG221"/>
    <mergeCell ref="A227:C227"/>
    <mergeCell ref="B228:C228"/>
    <mergeCell ref="A231:C231"/>
    <mergeCell ref="D231:I231"/>
    <mergeCell ref="J231:O231"/>
    <mergeCell ref="P231:Z231"/>
    <mergeCell ref="AA231:AG231"/>
    <mergeCell ref="A221:C221"/>
    <mergeCell ref="D221:I221"/>
    <mergeCell ref="J221:O221"/>
    <mergeCell ref="A195:C195"/>
    <mergeCell ref="A216:C216"/>
    <mergeCell ref="B217:C217"/>
    <mergeCell ref="A144:C144"/>
    <mergeCell ref="B145:C145"/>
    <mergeCell ref="A149:C149"/>
    <mergeCell ref="D149:I149"/>
    <mergeCell ref="J149:O149"/>
    <mergeCell ref="P149:Z149"/>
    <mergeCell ref="AA149:AG149"/>
    <mergeCell ref="P163:Z163"/>
    <mergeCell ref="AA163:AG163"/>
    <mergeCell ref="B196:C196"/>
    <mergeCell ref="A202:C202"/>
    <mergeCell ref="D202:I202"/>
    <mergeCell ref="J202:O202"/>
    <mergeCell ref="P202:Z202"/>
    <mergeCell ref="A184:C184"/>
    <mergeCell ref="B185:C185"/>
    <mergeCell ref="A158:C158"/>
    <mergeCell ref="B159:C159"/>
    <mergeCell ref="A163:C163"/>
    <mergeCell ref="D163:I163"/>
    <mergeCell ref="J163:O163"/>
    <mergeCell ref="AA202:AG202"/>
    <mergeCell ref="A189:C189"/>
    <mergeCell ref="A134:C134"/>
    <mergeCell ref="B135:C135"/>
    <mergeCell ref="A139:C139"/>
    <mergeCell ref="D139:I139"/>
    <mergeCell ref="J139:O139"/>
    <mergeCell ref="D107:I107"/>
    <mergeCell ref="J107:O107"/>
    <mergeCell ref="P107:Z107"/>
    <mergeCell ref="AA107:AG107"/>
    <mergeCell ref="A128:C128"/>
    <mergeCell ref="D128:I128"/>
    <mergeCell ref="J128:O128"/>
    <mergeCell ref="P128:Z128"/>
    <mergeCell ref="AA128:AG128"/>
    <mergeCell ref="D118:I118"/>
    <mergeCell ref="J118:O118"/>
    <mergeCell ref="P118:Z118"/>
    <mergeCell ref="AA118:AG118"/>
    <mergeCell ref="P139:Z139"/>
    <mergeCell ref="AA139:AG139"/>
    <mergeCell ref="B103:C103"/>
    <mergeCell ref="A107:C107"/>
    <mergeCell ref="A113:C113"/>
    <mergeCell ref="B114:C114"/>
    <mergeCell ref="A118:C118"/>
    <mergeCell ref="J75:O75"/>
    <mergeCell ref="P75:Z75"/>
    <mergeCell ref="AA75:AG75"/>
    <mergeCell ref="A102:C102"/>
    <mergeCell ref="A1:E2"/>
    <mergeCell ref="A75:C75"/>
    <mergeCell ref="D75:I75"/>
    <mergeCell ref="A3:C3"/>
    <mergeCell ref="A42:C42"/>
    <mergeCell ref="D42:I42"/>
    <mergeCell ref="A18:C18"/>
    <mergeCell ref="D18:I18"/>
    <mergeCell ref="A8:C8"/>
    <mergeCell ref="D8:I8"/>
    <mergeCell ref="J42:O42"/>
    <mergeCell ref="P42:Z42"/>
    <mergeCell ref="AA42:AG42"/>
    <mergeCell ref="B4:C4"/>
    <mergeCell ref="J18:O18"/>
    <mergeCell ref="P18:Z18"/>
    <mergeCell ref="AA18:AG18"/>
    <mergeCell ref="J8:O8"/>
    <mergeCell ref="P8:Z8"/>
    <mergeCell ref="AA8:AG8"/>
  </mergeCells>
  <phoneticPr fontId="2" type="noConversion"/>
  <conditionalFormatting sqref="AA10:AA15 AC10:AC15">
    <cfRule type="cellIs" dxfId="53" priority="408" operator="lessThan">
      <formula>-0.02</formula>
    </cfRule>
    <cfRule type="cellIs" dxfId="52" priority="409" operator="greaterThan">
      <formula>0.02</formula>
    </cfRule>
  </conditionalFormatting>
  <conditionalFormatting sqref="AA20:AA39 AC20:AC39">
    <cfRule type="cellIs" dxfId="51" priority="399" operator="greaterThan">
      <formula>0.02</formula>
    </cfRule>
  </conditionalFormatting>
  <conditionalFormatting sqref="AA20:AA39">
    <cfRule type="cellIs" dxfId="50" priority="398" operator="lessThan">
      <formula>-0.02</formula>
    </cfRule>
  </conditionalFormatting>
  <conditionalFormatting sqref="AA44:AA72 AC44:AC72">
    <cfRule type="cellIs" dxfId="49" priority="394" operator="greaterThan">
      <formula>0.02</formula>
    </cfRule>
  </conditionalFormatting>
  <conditionalFormatting sqref="AA44:AA72">
    <cfRule type="cellIs" dxfId="48" priority="393" operator="lessThan">
      <formula>-0.02</formula>
    </cfRule>
  </conditionalFormatting>
  <conditionalFormatting sqref="AA77:AA100 AC77:AC100">
    <cfRule type="cellIs" dxfId="47" priority="389" operator="greaterThan">
      <formula>0.02</formula>
    </cfRule>
  </conditionalFormatting>
  <conditionalFormatting sqref="AA77:AA100">
    <cfRule type="cellIs" dxfId="46" priority="388" operator="lessThan">
      <formula>-0.02</formula>
    </cfRule>
  </conditionalFormatting>
  <conditionalFormatting sqref="AA109:AA111 AC109:AC111">
    <cfRule type="cellIs" dxfId="45" priority="368" operator="greaterThan">
      <formula>0.02</formula>
    </cfRule>
  </conditionalFormatting>
  <conditionalFormatting sqref="AA109:AA111">
    <cfRule type="cellIs" dxfId="44" priority="367" operator="lessThan">
      <formula>-0.02</formula>
    </cfRule>
  </conditionalFormatting>
  <conditionalFormatting sqref="AA120:AA125 AC120:AC125">
    <cfRule type="cellIs" dxfId="43" priority="379" operator="greaterThan">
      <formula>0.02</formula>
    </cfRule>
  </conditionalFormatting>
  <conditionalFormatting sqref="AA120:AA125">
    <cfRule type="cellIs" dxfId="42" priority="378" operator="lessThan">
      <formula>-0.02</formula>
    </cfRule>
  </conditionalFormatting>
  <conditionalFormatting sqref="AA130:AA132 AC130:AC132">
    <cfRule type="cellIs" dxfId="41" priority="373" operator="greaterThan">
      <formula>0.02</formula>
    </cfRule>
  </conditionalFormatting>
  <conditionalFormatting sqref="AA130:AA132">
    <cfRule type="cellIs" dxfId="40" priority="372" operator="lessThan">
      <formula>-0.02</formula>
    </cfRule>
  </conditionalFormatting>
  <conditionalFormatting sqref="AA141:AA142 AC141:AC142">
    <cfRule type="cellIs" dxfId="39" priority="363" operator="greaterThan">
      <formula>0.02</formula>
    </cfRule>
  </conditionalFormatting>
  <conditionalFormatting sqref="AA141:AA142">
    <cfRule type="cellIs" dxfId="38" priority="362" operator="lessThan">
      <formula>-0.02</formula>
    </cfRule>
  </conditionalFormatting>
  <conditionalFormatting sqref="AA151:AA156 AC151:AC156">
    <cfRule type="cellIs" dxfId="37" priority="358" operator="greaterThan">
      <formula>0.02</formula>
    </cfRule>
  </conditionalFormatting>
  <conditionalFormatting sqref="AA151:AA156">
    <cfRule type="cellIs" dxfId="36" priority="357" operator="lessThan">
      <formula>-0.02</formula>
    </cfRule>
  </conditionalFormatting>
  <conditionalFormatting sqref="AA165:AA182 AC165:AC182">
    <cfRule type="cellIs" dxfId="35" priority="354" operator="greaterThan">
      <formula>0.02</formula>
    </cfRule>
  </conditionalFormatting>
  <conditionalFormatting sqref="AA165:AA182">
    <cfRule type="cellIs" dxfId="34" priority="353" operator="lessThan">
      <formula>-0.02</formula>
    </cfRule>
  </conditionalFormatting>
  <conditionalFormatting sqref="AA191:AA193 AC191:AC193">
    <cfRule type="cellIs" dxfId="33" priority="349" operator="greaterThan">
      <formula>0.02</formula>
    </cfRule>
  </conditionalFormatting>
  <conditionalFormatting sqref="AA191:AA193">
    <cfRule type="cellIs" dxfId="32" priority="348" operator="lessThan">
      <formula>-0.02</formula>
    </cfRule>
  </conditionalFormatting>
  <conditionalFormatting sqref="AA204:AA214 AC204:AC214">
    <cfRule type="cellIs" dxfId="31" priority="344" operator="greaterThan">
      <formula>0.02</formula>
    </cfRule>
  </conditionalFormatting>
  <conditionalFormatting sqref="AA204:AA214">
    <cfRule type="cellIs" dxfId="30" priority="343" operator="lessThan">
      <formula>-0.02</formula>
    </cfRule>
  </conditionalFormatting>
  <conditionalFormatting sqref="AA223:AA225 AC223:AC225">
    <cfRule type="cellIs" dxfId="29" priority="338" operator="greaterThan">
      <formula>0.02</formula>
    </cfRule>
  </conditionalFormatting>
  <conditionalFormatting sqref="AA223:AA225">
    <cfRule type="cellIs" dxfId="28" priority="337" operator="lessThan">
      <formula>-0.02</formula>
    </cfRule>
  </conditionalFormatting>
  <conditionalFormatting sqref="AA233:AA234 AC233:AC234">
    <cfRule type="cellIs" dxfId="27" priority="333" operator="greaterThan">
      <formula>0.02</formula>
    </cfRule>
  </conditionalFormatting>
  <conditionalFormatting sqref="AA233:AA234">
    <cfRule type="cellIs" dxfId="26" priority="332" operator="lessThan">
      <formula>-0.02</formula>
    </cfRule>
  </conditionalFormatting>
  <conditionalFormatting sqref="AA242:AA245 AC242:AC245">
    <cfRule type="cellIs" dxfId="25" priority="328" operator="greaterThan">
      <formula>0.02</formula>
    </cfRule>
  </conditionalFormatting>
  <conditionalFormatting sqref="AA242:AA245">
    <cfRule type="cellIs" dxfId="24" priority="327" operator="lessThan">
      <formula>-0.02</formula>
    </cfRule>
  </conditionalFormatting>
  <conditionalFormatting sqref="AA253:AA256 AC253:AC256">
    <cfRule type="cellIs" dxfId="23" priority="323" operator="greaterThan">
      <formula>0.02</formula>
    </cfRule>
  </conditionalFormatting>
  <conditionalFormatting sqref="AA253:AA256">
    <cfRule type="cellIs" dxfId="22" priority="322" operator="lessThan">
      <formula>-0.02</formula>
    </cfRule>
  </conditionalFormatting>
  <conditionalFormatting sqref="AA264:AA265 AC264:AC265">
    <cfRule type="cellIs" dxfId="21" priority="318" operator="greaterThan">
      <formula>0.02</formula>
    </cfRule>
  </conditionalFormatting>
  <conditionalFormatting sqref="AA264:AA265">
    <cfRule type="cellIs" dxfId="20" priority="317" operator="lessThan">
      <formula>-0.02</formula>
    </cfRule>
  </conditionalFormatting>
  <conditionalFormatting sqref="AC20:AC39">
    <cfRule type="cellIs" dxfId="19" priority="259" operator="lessThan">
      <formula>-0.02</formula>
    </cfRule>
  </conditionalFormatting>
  <conditionalFormatting sqref="AC44:AC72">
    <cfRule type="cellIs" dxfId="18" priority="255" operator="lessThan">
      <formula>-0.02</formula>
    </cfRule>
  </conditionalFormatting>
  <conditionalFormatting sqref="AC77:AC100">
    <cfRule type="cellIs" dxfId="17" priority="249" operator="lessThan">
      <formula>-0.02</formula>
    </cfRule>
  </conditionalFormatting>
  <conditionalFormatting sqref="AC109:AC111">
    <cfRule type="cellIs" dxfId="16" priority="241" operator="lessThan">
      <formula>-0.02</formula>
    </cfRule>
  </conditionalFormatting>
  <conditionalFormatting sqref="AC120:AC125">
    <cfRule type="cellIs" dxfId="15" priority="231" operator="lessThan">
      <formula>-0.02</formula>
    </cfRule>
  </conditionalFormatting>
  <conditionalFormatting sqref="AC130:AC132">
    <cfRule type="cellIs" dxfId="14" priority="221" operator="lessThan">
      <formula>-0.02</formula>
    </cfRule>
  </conditionalFormatting>
  <conditionalFormatting sqref="AC141:AC142">
    <cfRule type="cellIs" dxfId="13" priority="209" operator="lessThan">
      <formula>-0.02</formula>
    </cfRule>
  </conditionalFormatting>
  <conditionalFormatting sqref="AC151:AC156">
    <cfRule type="cellIs" dxfId="12" priority="195" operator="lessThan">
      <formula>-0.02</formula>
    </cfRule>
  </conditionalFormatting>
  <conditionalFormatting sqref="AC165:AC182">
    <cfRule type="cellIs" dxfId="11" priority="179" operator="lessThan">
      <formula>-0.02</formula>
    </cfRule>
  </conditionalFormatting>
  <conditionalFormatting sqref="AC191:AC193">
    <cfRule type="cellIs" dxfId="10" priority="161" operator="lessThan">
      <formula>-0.02</formula>
    </cfRule>
  </conditionalFormatting>
  <conditionalFormatting sqref="AC204:AC214">
    <cfRule type="cellIs" dxfId="9" priority="141" operator="lessThan">
      <formula>-0.02</formula>
    </cfRule>
  </conditionalFormatting>
  <conditionalFormatting sqref="AC223:AC225">
    <cfRule type="cellIs" dxfId="8" priority="119" operator="lessThan">
      <formula>-0.02</formula>
    </cfRule>
  </conditionalFormatting>
  <conditionalFormatting sqref="AC233:AC234">
    <cfRule type="cellIs" dxfId="7" priority="95" operator="lessThan">
      <formula>-0.02</formula>
    </cfRule>
  </conditionalFormatting>
  <conditionalFormatting sqref="AC242:AC245">
    <cfRule type="cellIs" dxfId="6" priority="69" operator="lessThan">
      <formula>-0.02</formula>
    </cfRule>
  </conditionalFormatting>
  <conditionalFormatting sqref="AC253:AC256">
    <cfRule type="cellIs" dxfId="5" priority="41" operator="lessThan">
      <formula>-0.02</formula>
    </cfRule>
  </conditionalFormatting>
  <conditionalFormatting sqref="AC264:AC265">
    <cfRule type="cellIs" dxfId="4" priority="11" operator="lessThan">
      <formula>-0.02</formula>
    </cfRule>
  </conditionalFormatting>
  <conditionalFormatting sqref="AE1:AE1048576">
    <cfRule type="cellIs" dxfId="3" priority="1" operator="lessThan">
      <formula>-0.01</formula>
    </cfRule>
    <cfRule type="cellIs" dxfId="2" priority="2" operator="greaterThan">
      <formula>0.01</formula>
    </cfRule>
  </conditionalFormatting>
  <conditionalFormatting sqref="AG1:AG1048576">
    <cfRule type="cellIs" dxfId="1" priority="3" operator="lessThan">
      <formula>-0.01</formula>
    </cfRule>
    <cfRule type="cellIs" dxfId="0" priority="4" operator="greaterThan">
      <formula>0.01</formula>
    </cfRule>
  </conditionalFormatting>
  <pageMargins left="0.25" right="0.25" top="0.75" bottom="0.75" header="0.3" footer="0.3"/>
  <pageSetup paperSize="17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C407-67B8-4E18-9F71-CB4E60C9A260}">
  <sheetPr>
    <pageSetUpPr fitToPage="1"/>
  </sheetPr>
  <dimension ref="A2:AB36"/>
  <sheetViews>
    <sheetView tabSelected="1" zoomScaleNormal="100" workbookViewId="0">
      <selection activeCell="D33" sqref="D33"/>
    </sheetView>
  </sheetViews>
  <sheetFormatPr defaultRowHeight="14.4" x14ac:dyDescent="0.3"/>
  <cols>
    <col min="1" max="1" width="15.6640625" style="43" customWidth="1"/>
    <col min="2" max="14" width="18.88671875" style="43" customWidth="1"/>
    <col min="15" max="27" width="8.88671875" style="43"/>
  </cols>
  <sheetData>
    <row r="2" spans="1:28" ht="43.2" x14ac:dyDescent="0.3">
      <c r="B2" s="43" t="s">
        <v>44</v>
      </c>
      <c r="C2" s="43" t="s">
        <v>45</v>
      </c>
      <c r="D2" s="43" t="s">
        <v>46</v>
      </c>
      <c r="E2" s="46" t="s">
        <v>72</v>
      </c>
      <c r="F2" s="46" t="s">
        <v>73</v>
      </c>
      <c r="H2" s="46" t="s">
        <v>50</v>
      </c>
      <c r="I2" s="46" t="s">
        <v>51</v>
      </c>
      <c r="J2" s="46" t="s">
        <v>52</v>
      </c>
      <c r="AB2" s="43"/>
    </row>
    <row r="3" spans="1:28" x14ac:dyDescent="0.3">
      <c r="A3" s="43" t="s">
        <v>55</v>
      </c>
      <c r="B3" s="44">
        <v>45519</v>
      </c>
      <c r="C3" s="43" t="str">
        <f>'Ticket Breakdown'!B10</f>
        <v>C750291P1A</v>
      </c>
      <c r="D3" s="43">
        <v>6</v>
      </c>
      <c r="E3" s="43">
        <v>1</v>
      </c>
      <c r="F3" s="43">
        <v>0</v>
      </c>
      <c r="H3" s="50">
        <v>0</v>
      </c>
      <c r="I3" s="50">
        <v>0</v>
      </c>
      <c r="J3" s="50">
        <v>4</v>
      </c>
      <c r="AB3" s="43"/>
    </row>
    <row r="4" spans="1:28" x14ac:dyDescent="0.3">
      <c r="A4" s="43" t="s">
        <v>56</v>
      </c>
      <c r="B4" s="44">
        <f>'Ticket Breakdown'!A20</f>
        <v>45524</v>
      </c>
      <c r="C4" s="43" t="str">
        <f>'Ticket Breakdown'!B10</f>
        <v>C750291P1A</v>
      </c>
      <c r="D4" s="43">
        <v>20</v>
      </c>
      <c r="E4" s="43">
        <v>27</v>
      </c>
      <c r="F4" s="43">
        <v>11</v>
      </c>
      <c r="H4" s="50">
        <v>0</v>
      </c>
      <c r="I4" s="50">
        <v>0</v>
      </c>
      <c r="J4" s="50">
        <v>7</v>
      </c>
      <c r="AB4" s="43"/>
    </row>
    <row r="5" spans="1:28" x14ac:dyDescent="0.3">
      <c r="A5" s="43" t="s">
        <v>57</v>
      </c>
      <c r="B5" s="44">
        <v>45544</v>
      </c>
      <c r="C5" s="43" t="str">
        <f>'Ticket Breakdown'!B44</f>
        <v>C750291P1A</v>
      </c>
      <c r="D5" s="43">
        <f>COUNT('Ticket Breakdown'!C44:C72)</f>
        <v>29</v>
      </c>
      <c r="E5" s="43">
        <v>3</v>
      </c>
      <c r="F5" s="43">
        <v>3</v>
      </c>
      <c r="H5" s="50">
        <v>0</v>
      </c>
      <c r="I5" s="50">
        <v>0</v>
      </c>
      <c r="J5" s="50">
        <v>18</v>
      </c>
      <c r="AB5" s="43"/>
    </row>
    <row r="6" spans="1:28" x14ac:dyDescent="0.3">
      <c r="A6" s="43" t="s">
        <v>58</v>
      </c>
      <c r="B6" s="44">
        <v>45545</v>
      </c>
      <c r="C6" s="43" t="str">
        <f>C5</f>
        <v>C750291P1A</v>
      </c>
      <c r="D6" s="43">
        <f>COUNT('Ticket Breakdown'!C77:C100)</f>
        <v>24</v>
      </c>
      <c r="E6" s="43">
        <v>25</v>
      </c>
      <c r="F6" s="43">
        <v>23</v>
      </c>
      <c r="H6" s="50">
        <v>0</v>
      </c>
      <c r="I6" s="50">
        <v>0</v>
      </c>
      <c r="J6" s="50">
        <v>12</v>
      </c>
      <c r="AB6" s="43"/>
    </row>
    <row r="7" spans="1:28" x14ac:dyDescent="0.3">
      <c r="A7" s="43" t="s">
        <v>59</v>
      </c>
      <c r="B7" s="44">
        <v>45547</v>
      </c>
      <c r="C7" s="43" t="str">
        <f>'Ticket Breakdown'!B120</f>
        <v>C750291P1A</v>
      </c>
      <c r="D7" s="43">
        <f>COUNT('Ticket Breakdown'!C120:C125)</f>
        <v>6</v>
      </c>
      <c r="E7" s="43">
        <v>0</v>
      </c>
      <c r="F7" s="43">
        <v>0</v>
      </c>
      <c r="H7" s="50">
        <v>0</v>
      </c>
      <c r="I7" s="50">
        <v>0</v>
      </c>
      <c r="J7" s="50">
        <v>4</v>
      </c>
      <c r="AB7" s="43"/>
    </row>
    <row r="8" spans="1:28" x14ac:dyDescent="0.3">
      <c r="A8" s="43" t="s">
        <v>60</v>
      </c>
      <c r="B8" s="44">
        <v>45550</v>
      </c>
      <c r="C8" s="43" t="s">
        <v>33</v>
      </c>
      <c r="D8" s="43">
        <v>2</v>
      </c>
      <c r="E8" s="43">
        <v>0</v>
      </c>
      <c r="F8" s="43">
        <v>0</v>
      </c>
      <c r="H8" s="50">
        <v>0</v>
      </c>
      <c r="I8" s="50">
        <v>0</v>
      </c>
      <c r="J8" s="50">
        <v>0</v>
      </c>
      <c r="AB8" s="43"/>
    </row>
    <row r="9" spans="1:28" x14ac:dyDescent="0.3">
      <c r="A9" s="43" t="s">
        <v>61</v>
      </c>
      <c r="B9" s="44">
        <v>45551</v>
      </c>
      <c r="C9" s="43" t="s">
        <v>33</v>
      </c>
      <c r="D9" s="43">
        <v>6</v>
      </c>
      <c r="E9" s="43">
        <v>1</v>
      </c>
      <c r="F9" s="43">
        <v>1</v>
      </c>
      <c r="H9" s="50">
        <v>0</v>
      </c>
      <c r="I9" s="50">
        <v>0</v>
      </c>
      <c r="J9" s="50">
        <v>0</v>
      </c>
      <c r="AB9" s="43"/>
    </row>
    <row r="10" spans="1:28" x14ac:dyDescent="0.3">
      <c r="A10" s="43" t="s">
        <v>62</v>
      </c>
      <c r="B10" s="44">
        <v>45552</v>
      </c>
      <c r="C10" s="43" t="str">
        <f>'Ticket Breakdown'!$B$165</f>
        <v>C750291P1A</v>
      </c>
      <c r="D10" s="43">
        <f>COUNT('Ticket Breakdown'!$C$165:$C$182)</f>
        <v>18</v>
      </c>
      <c r="E10" s="43">
        <v>1</v>
      </c>
      <c r="F10" s="43">
        <v>1</v>
      </c>
      <c r="H10" s="50">
        <v>0</v>
      </c>
      <c r="I10" s="50">
        <v>1</v>
      </c>
      <c r="J10" s="50">
        <v>6</v>
      </c>
      <c r="AB10" s="43"/>
    </row>
    <row r="11" spans="1:28" x14ac:dyDescent="0.3">
      <c r="A11" s="43" t="s">
        <v>63</v>
      </c>
      <c r="B11" s="44">
        <v>45554</v>
      </c>
      <c r="C11" s="43" t="str">
        <f>'Ticket Breakdown'!B191</f>
        <v>C750291P1A</v>
      </c>
      <c r="D11" s="43">
        <f>COUNT('Ticket Breakdown'!C191:C193)</f>
        <v>3</v>
      </c>
      <c r="E11" s="43">
        <v>0</v>
      </c>
      <c r="F11" s="43">
        <v>0</v>
      </c>
      <c r="H11" s="50">
        <v>0</v>
      </c>
      <c r="I11" s="50">
        <v>1</v>
      </c>
      <c r="J11" s="50">
        <v>3</v>
      </c>
      <c r="AB11" s="43"/>
    </row>
    <row r="12" spans="1:28" x14ac:dyDescent="0.3">
      <c r="A12" s="43" t="s">
        <v>64</v>
      </c>
      <c r="B12" s="44">
        <v>45555</v>
      </c>
      <c r="C12" s="43" t="str">
        <f>'Ticket Breakdown'!B204</f>
        <v>C750291P1A</v>
      </c>
      <c r="D12" s="43">
        <f>COUNT('Ticket Breakdown'!C204:C214)</f>
        <v>11</v>
      </c>
      <c r="E12" s="43">
        <v>2</v>
      </c>
      <c r="F12" s="43">
        <v>2</v>
      </c>
      <c r="H12" s="50">
        <v>0</v>
      </c>
      <c r="I12" s="50">
        <v>2</v>
      </c>
      <c r="J12" s="50">
        <v>7</v>
      </c>
      <c r="K12" s="45"/>
      <c r="AB12" s="43"/>
    </row>
    <row r="13" spans="1:28" x14ac:dyDescent="0.3">
      <c r="A13" s="43" t="s">
        <v>65</v>
      </c>
      <c r="B13" s="44">
        <v>45558</v>
      </c>
      <c r="C13" s="43" t="s">
        <v>33</v>
      </c>
      <c r="D13" s="43">
        <v>3</v>
      </c>
      <c r="E13" s="43">
        <v>0</v>
      </c>
      <c r="F13" s="43">
        <v>0</v>
      </c>
      <c r="H13" s="50">
        <v>0</v>
      </c>
      <c r="I13" s="50">
        <v>0</v>
      </c>
      <c r="J13" s="50">
        <v>0</v>
      </c>
      <c r="AB13" s="43"/>
    </row>
    <row r="14" spans="1:28" x14ac:dyDescent="0.3">
      <c r="A14" s="43" t="s">
        <v>66</v>
      </c>
      <c r="B14" s="44">
        <v>45560</v>
      </c>
      <c r="C14" s="43" t="s">
        <v>33</v>
      </c>
      <c r="D14" s="43">
        <v>2</v>
      </c>
      <c r="E14" s="43">
        <v>0</v>
      </c>
      <c r="F14" s="43">
        <v>0</v>
      </c>
      <c r="H14" s="50">
        <v>0</v>
      </c>
      <c r="I14" s="50">
        <v>0</v>
      </c>
      <c r="J14" s="50">
        <v>0</v>
      </c>
      <c r="AB14" s="43"/>
    </row>
    <row r="15" spans="1:28" x14ac:dyDescent="0.3">
      <c r="A15" s="43" t="s">
        <v>67</v>
      </c>
      <c r="B15" s="44">
        <v>45566</v>
      </c>
      <c r="C15" s="43" t="s">
        <v>33</v>
      </c>
      <c r="D15" s="43">
        <v>4</v>
      </c>
      <c r="E15" s="43">
        <v>0</v>
      </c>
      <c r="F15" s="43">
        <v>3</v>
      </c>
      <c r="H15" s="50">
        <v>0</v>
      </c>
      <c r="I15" s="50">
        <v>0</v>
      </c>
      <c r="J15" s="50">
        <v>0</v>
      </c>
      <c r="AB15" s="43"/>
    </row>
    <row r="16" spans="1:28" x14ac:dyDescent="0.3">
      <c r="A16" s="43" t="s">
        <v>68</v>
      </c>
      <c r="B16" s="44">
        <v>45568</v>
      </c>
      <c r="C16" s="43" t="s">
        <v>33</v>
      </c>
      <c r="D16" s="43">
        <v>4</v>
      </c>
      <c r="E16" s="43">
        <v>0</v>
      </c>
      <c r="F16" s="43">
        <v>3</v>
      </c>
      <c r="H16" s="50">
        <v>0</v>
      </c>
      <c r="I16" s="50">
        <v>0</v>
      </c>
      <c r="J16" s="50">
        <v>0</v>
      </c>
      <c r="AB16" s="43"/>
    </row>
    <row r="17" spans="1:28" x14ac:dyDescent="0.3">
      <c r="A17" s="43" t="s">
        <v>69</v>
      </c>
      <c r="B17" s="44">
        <v>45569</v>
      </c>
      <c r="C17" s="43" t="s">
        <v>33</v>
      </c>
      <c r="D17" s="43">
        <v>2</v>
      </c>
      <c r="E17" s="43">
        <v>0</v>
      </c>
      <c r="F17" s="43">
        <v>0</v>
      </c>
      <c r="H17" s="50">
        <v>0</v>
      </c>
      <c r="I17" s="50">
        <v>0</v>
      </c>
      <c r="J17" s="50">
        <v>0</v>
      </c>
      <c r="AB17" s="43"/>
    </row>
    <row r="18" spans="1:28" x14ac:dyDescent="0.3">
      <c r="A18" s="43" t="s">
        <v>70</v>
      </c>
      <c r="B18" s="44">
        <v>45911</v>
      </c>
      <c r="C18" s="43" t="s">
        <v>33</v>
      </c>
      <c r="D18" s="43">
        <v>3</v>
      </c>
      <c r="E18" s="43">
        <v>0</v>
      </c>
      <c r="F18" s="43">
        <v>0</v>
      </c>
      <c r="H18" s="50">
        <v>0</v>
      </c>
      <c r="I18" s="50">
        <v>0</v>
      </c>
      <c r="J18" s="50">
        <v>0</v>
      </c>
      <c r="AB18" s="43"/>
    </row>
    <row r="19" spans="1:28" x14ac:dyDescent="0.3">
      <c r="A19" s="43" t="s">
        <v>71</v>
      </c>
      <c r="B19" s="44">
        <v>45912</v>
      </c>
      <c r="C19" s="43" t="s">
        <v>33</v>
      </c>
      <c r="D19" s="43">
        <v>3</v>
      </c>
      <c r="E19" s="43">
        <v>0</v>
      </c>
      <c r="F19" s="43">
        <v>0</v>
      </c>
      <c r="H19" s="50">
        <v>0</v>
      </c>
      <c r="I19" s="50">
        <v>0</v>
      </c>
      <c r="J19" s="50">
        <v>0</v>
      </c>
      <c r="AB19" s="43"/>
    </row>
    <row r="20" spans="1:28" x14ac:dyDescent="0.3">
      <c r="B20" s="44"/>
    </row>
    <row r="21" spans="1:28" x14ac:dyDescent="0.3">
      <c r="A21" s="43" t="s">
        <v>22</v>
      </c>
      <c r="B21" s="43" t="s">
        <v>54</v>
      </c>
      <c r="C21" s="43">
        <f>SUM(D3:D7,D10:D12)</f>
        <v>117</v>
      </c>
      <c r="D21" s="44" t="s">
        <v>48</v>
      </c>
      <c r="E21" s="43">
        <f>SUM(E3:E6,E7,E10:E12)</f>
        <v>59</v>
      </c>
      <c r="F21" s="43">
        <f>SUM(F3:F6,F7,F10:F12)</f>
        <v>40</v>
      </c>
      <c r="G21" s="43" t="s">
        <v>53</v>
      </c>
      <c r="H21" s="50">
        <f>SUM(H3:H17)</f>
        <v>0</v>
      </c>
      <c r="I21" s="50">
        <f t="shared" ref="I21:J21" si="0">SUM(I3:I17)</f>
        <v>4</v>
      </c>
      <c r="J21" s="50">
        <f t="shared" si="0"/>
        <v>61</v>
      </c>
    </row>
    <row r="22" spans="1:28" x14ac:dyDescent="0.3">
      <c r="A22" s="43" t="s">
        <v>33</v>
      </c>
      <c r="B22" s="43" t="s">
        <v>54</v>
      </c>
      <c r="C22" s="50">
        <f>SUM(D3:D17)-C21</f>
        <v>23</v>
      </c>
      <c r="D22" s="44" t="s">
        <v>48</v>
      </c>
      <c r="E22" s="43">
        <f>SUM(E8:E9,E13:E20)</f>
        <v>1</v>
      </c>
      <c r="F22" s="43">
        <f>SUM(F8,F9,F13:F19)</f>
        <v>7</v>
      </c>
      <c r="G22" s="43" t="s">
        <v>53</v>
      </c>
      <c r="H22" s="43">
        <v>0</v>
      </c>
      <c r="I22" s="43">
        <v>0</v>
      </c>
      <c r="J22" s="43">
        <v>0</v>
      </c>
    </row>
    <row r="23" spans="1:28" x14ac:dyDescent="0.3">
      <c r="B23" s="44"/>
    </row>
    <row r="24" spans="1:28" x14ac:dyDescent="0.3">
      <c r="B24" s="44"/>
    </row>
    <row r="25" spans="1:28" x14ac:dyDescent="0.3">
      <c r="A25" s="43" t="s">
        <v>47</v>
      </c>
      <c r="T25"/>
      <c r="U25"/>
      <c r="V25"/>
      <c r="W25"/>
      <c r="X25"/>
      <c r="Y25"/>
      <c r="Z25"/>
      <c r="AA25"/>
    </row>
    <row r="26" spans="1:28" x14ac:dyDescent="0.3">
      <c r="T26"/>
      <c r="U26"/>
      <c r="V26"/>
      <c r="W26"/>
      <c r="X26"/>
      <c r="Y26"/>
      <c r="Z26"/>
      <c r="AA26"/>
    </row>
    <row r="27" spans="1:28" x14ac:dyDescent="0.3">
      <c r="T27"/>
      <c r="U27"/>
      <c r="V27"/>
      <c r="W27"/>
      <c r="X27"/>
      <c r="Y27"/>
      <c r="Z27"/>
      <c r="AA27"/>
    </row>
    <row r="28" spans="1:28" x14ac:dyDescent="0.3">
      <c r="T28"/>
      <c r="U28"/>
      <c r="V28"/>
      <c r="W28"/>
      <c r="X28"/>
      <c r="Y28"/>
      <c r="Z28"/>
      <c r="AA28"/>
    </row>
    <row r="29" spans="1:28" x14ac:dyDescent="0.3">
      <c r="T29"/>
      <c r="U29"/>
      <c r="V29"/>
      <c r="W29"/>
      <c r="X29"/>
      <c r="Y29"/>
      <c r="Z29"/>
      <c r="AA29"/>
    </row>
    <row r="30" spans="1:28" x14ac:dyDescent="0.3">
      <c r="T30"/>
      <c r="U30"/>
      <c r="V30"/>
      <c r="W30"/>
      <c r="X30"/>
      <c r="Y30"/>
      <c r="Z30"/>
      <c r="AA30"/>
    </row>
    <row r="31" spans="1:28" x14ac:dyDescent="0.3">
      <c r="T31"/>
      <c r="U31"/>
      <c r="V31"/>
      <c r="W31"/>
      <c r="X31"/>
      <c r="Y31"/>
      <c r="Z31"/>
      <c r="AA31"/>
    </row>
    <row r="32" spans="1:28" x14ac:dyDescent="0.3">
      <c r="T32"/>
      <c r="U32"/>
      <c r="V32"/>
      <c r="W32"/>
      <c r="X32"/>
      <c r="Y32"/>
      <c r="Z32"/>
      <c r="AA32"/>
    </row>
    <row r="33" spans="20:27" x14ac:dyDescent="0.3">
      <c r="T33"/>
      <c r="U33"/>
      <c r="V33"/>
      <c r="W33"/>
      <c r="X33"/>
      <c r="Y33"/>
      <c r="Z33"/>
      <c r="AA33"/>
    </row>
    <row r="34" spans="20:27" x14ac:dyDescent="0.3">
      <c r="T34"/>
      <c r="U34"/>
      <c r="V34"/>
      <c r="W34"/>
      <c r="X34"/>
      <c r="Y34"/>
      <c r="Z34"/>
      <c r="AA34"/>
    </row>
    <row r="35" spans="20:27" x14ac:dyDescent="0.3">
      <c r="T35"/>
      <c r="U35"/>
      <c r="V35"/>
      <c r="W35"/>
      <c r="X35"/>
      <c r="Y35"/>
      <c r="Z35"/>
      <c r="AA35"/>
    </row>
    <row r="36" spans="20:27" x14ac:dyDescent="0.3">
      <c r="T36"/>
      <c r="U36"/>
      <c r="V36"/>
      <c r="W36"/>
      <c r="X36"/>
      <c r="Y36"/>
      <c r="Z36"/>
      <c r="AA36"/>
    </row>
  </sheetData>
  <phoneticPr fontId="2" type="noConversion"/>
  <pageMargins left="0.25" right="0.25" top="0.75" bottom="0.75" header="0.3" footer="0.3"/>
  <pageSetup paperSize="17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194E5933A8D4B8177ED122B4E2397" ma:contentTypeVersion="" ma:contentTypeDescription="Create a new document." ma:contentTypeScope="" ma:versionID="863d6e49fb8d1d80763685fbaeacf9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89ba7ed03538126a1fdea90c3d6a8e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B44D33-FF9C-4DA5-B14E-EF5D4683C6FD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C6D7903-BAAC-41F8-AA0D-AD85B9AB44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B47C80-010D-4C58-B7B2-502CD7C5C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Ticket Breakdown</vt:lpstr>
      <vt:lpstr>Summary - Cracks &amp; Non-Spec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Bailey, Samuel</dc:creator>
  <cp:keywords/>
  <dc:description/>
  <cp:lastModifiedBy>Bagheri, Brandon</cp:lastModifiedBy>
  <cp:revision/>
  <cp:lastPrinted>2026-01-29T11:54:41Z</cp:lastPrinted>
  <dcterms:created xsi:type="dcterms:W3CDTF">2025-11-14T14:38:21Z</dcterms:created>
  <dcterms:modified xsi:type="dcterms:W3CDTF">2026-01-29T15:55:22Z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0x010100D26194E5933A8D4B8177ED122B4E2397</vt:lpwstr>
  </property>
  <property fmtid="{D5CDD505-2E9C-101B-9397-08002B2CF9AE}" pid="3" name="Folder_Number">
    <vt:lpwstr/>
  </property>
  <property fmtid="{D5CDD505-2E9C-101B-9397-08002B2CF9AE}" pid="4" name="Folder_Code">
    <vt:lpwstr/>
  </property>
  <property fmtid="{D5CDD505-2E9C-101B-9397-08002B2CF9AE}" pid="5" name="Folder_Name">
    <vt:lpwstr/>
  </property>
  <property fmtid="{D5CDD505-2E9C-101B-9397-08002B2CF9AE}" pid="6" name="Folder_Description">
    <vt:lpwstr/>
  </property>
  <property fmtid="{D5CDD505-2E9C-101B-9397-08002B2CF9AE}" pid="7" name="/Folder_Name/">
    <vt:lpwstr/>
  </property>
  <property fmtid="{D5CDD505-2E9C-101B-9397-08002B2CF9AE}" pid="8" name="/Folder_Description/">
    <vt:lpwstr/>
  </property>
  <property fmtid="{D5CDD505-2E9C-101B-9397-08002B2CF9AE}" pid="9" name="Folder_Version">
    <vt:lpwstr/>
  </property>
  <property fmtid="{D5CDD505-2E9C-101B-9397-08002B2CF9AE}" pid="10" name="Folder_VersionSeq">
    <vt:lpwstr/>
  </property>
  <property fmtid="{D5CDD505-2E9C-101B-9397-08002B2CF9AE}" pid="11" name="Folder_Manager">
    <vt:lpwstr/>
  </property>
  <property fmtid="{D5CDD505-2E9C-101B-9397-08002B2CF9AE}" pid="12" name="Folder_ManagerDesc">
    <vt:lpwstr/>
  </property>
  <property fmtid="{D5CDD505-2E9C-101B-9397-08002B2CF9AE}" pid="13" name="Folder_Storage">
    <vt:lpwstr/>
  </property>
  <property fmtid="{D5CDD505-2E9C-101B-9397-08002B2CF9AE}" pid="14" name="Folder_StorageDesc">
    <vt:lpwstr/>
  </property>
  <property fmtid="{D5CDD505-2E9C-101B-9397-08002B2CF9AE}" pid="15" name="Folder_Creator">
    <vt:lpwstr/>
  </property>
  <property fmtid="{D5CDD505-2E9C-101B-9397-08002B2CF9AE}" pid="16" name="Folder_CreatorDesc">
    <vt:lpwstr/>
  </property>
  <property fmtid="{D5CDD505-2E9C-101B-9397-08002B2CF9AE}" pid="17" name="Folder_CreateDate">
    <vt:lpwstr/>
  </property>
  <property fmtid="{D5CDD505-2E9C-101B-9397-08002B2CF9AE}" pid="18" name="Folder_Updater">
    <vt:lpwstr/>
  </property>
  <property fmtid="{D5CDD505-2E9C-101B-9397-08002B2CF9AE}" pid="19" name="Folder_UpdaterDesc">
    <vt:lpwstr/>
  </property>
  <property fmtid="{D5CDD505-2E9C-101B-9397-08002B2CF9AE}" pid="20" name="Folder_UpdateDate">
    <vt:lpwstr/>
  </property>
  <property fmtid="{D5CDD505-2E9C-101B-9397-08002B2CF9AE}" pid="21" name="Document_Number">
    <vt:lpwstr/>
  </property>
  <property fmtid="{D5CDD505-2E9C-101B-9397-08002B2CF9AE}" pid="22" name="Document_Name">
    <vt:lpwstr/>
  </property>
  <property fmtid="{D5CDD505-2E9C-101B-9397-08002B2CF9AE}" pid="23" name="Document_FileName">
    <vt:lpwstr/>
  </property>
  <property fmtid="{D5CDD505-2E9C-101B-9397-08002B2CF9AE}" pid="24" name="Document_Version">
    <vt:lpwstr/>
  </property>
  <property fmtid="{D5CDD505-2E9C-101B-9397-08002B2CF9AE}" pid="25" name="Document_VersionSeq">
    <vt:lpwstr/>
  </property>
  <property fmtid="{D5CDD505-2E9C-101B-9397-08002B2CF9AE}" pid="26" name="Document_Creator">
    <vt:lpwstr/>
  </property>
  <property fmtid="{D5CDD505-2E9C-101B-9397-08002B2CF9AE}" pid="27" name="Document_CreatorDesc">
    <vt:lpwstr/>
  </property>
  <property fmtid="{D5CDD505-2E9C-101B-9397-08002B2CF9AE}" pid="28" name="Document_CreateDate">
    <vt:lpwstr/>
  </property>
  <property fmtid="{D5CDD505-2E9C-101B-9397-08002B2CF9AE}" pid="29" name="Document_Updater">
    <vt:lpwstr/>
  </property>
  <property fmtid="{D5CDD505-2E9C-101B-9397-08002B2CF9AE}" pid="30" name="Document_UpdaterDesc">
    <vt:lpwstr/>
  </property>
  <property fmtid="{D5CDD505-2E9C-101B-9397-08002B2CF9AE}" pid="31" name="Document_UpdateDate">
    <vt:lpwstr/>
  </property>
  <property fmtid="{D5CDD505-2E9C-101B-9397-08002B2CF9AE}" pid="32" name="Document_Size">
    <vt:lpwstr/>
  </property>
  <property fmtid="{D5CDD505-2E9C-101B-9397-08002B2CF9AE}" pid="33" name="Document_Storage">
    <vt:lpwstr/>
  </property>
  <property fmtid="{D5CDD505-2E9C-101B-9397-08002B2CF9AE}" pid="34" name="Document_StorageDesc">
    <vt:lpwstr/>
  </property>
  <property fmtid="{D5CDD505-2E9C-101B-9397-08002B2CF9AE}" pid="35" name="Document_Department">
    <vt:lpwstr/>
  </property>
  <property fmtid="{D5CDD505-2E9C-101B-9397-08002B2CF9AE}" pid="36" name="Document_DepartmentDesc">
    <vt:lpwstr/>
  </property>
</Properties>
</file>