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70\"/>
    </mc:Choice>
  </mc:AlternateContent>
  <xr:revisionPtr revIDLastSave="0" documentId="13_ncr:1_{0A7F6842-4517-42C6-969C-FA4B9064EFB1}" xr6:coauthVersionLast="47" xr6:coauthVersionMax="47" xr10:uidLastSave="{00000000-0000-0000-0000-000000000000}"/>
  <bookViews>
    <workbookView xWindow="1932" yWindow="828" windowWidth="19260" windowHeight="10968" xr2:uid="{00000000-000D-0000-FFFF-FFFF00000000}"/>
  </bookViews>
  <sheets>
    <sheet name="SUBSUMMARY" sheetId="1" r:id="rId1"/>
    <sheet name="Sheet1" sheetId="2" r:id="rId2"/>
  </sheets>
  <externalReferences>
    <externalReference r:id="rId3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7" i="1" l="1"/>
  <c r="J47" i="1"/>
  <c r="G9" i="2"/>
  <c r="F9" i="2"/>
  <c r="C6" i="2"/>
  <c r="C26" i="2"/>
  <c r="F26" i="2"/>
  <c r="C24" i="2"/>
  <c r="P19" i="2"/>
  <c r="N16" i="2"/>
  <c r="P7" i="2"/>
  <c r="O23" i="2"/>
  <c r="O19" i="2"/>
  <c r="O15" i="2"/>
  <c r="L7" i="2"/>
  <c r="L6" i="2"/>
  <c r="O11" i="2"/>
  <c r="N26" i="2"/>
  <c r="L26" i="2"/>
  <c r="O26" i="2" s="1"/>
  <c r="O28" i="2" s="1"/>
  <c r="N25" i="2"/>
  <c r="L25" i="2"/>
  <c r="N24" i="2"/>
  <c r="P26" i="2" s="1"/>
  <c r="P28" i="2" s="1"/>
  <c r="L24" i="2"/>
  <c r="N23" i="2"/>
  <c r="L23" i="2"/>
  <c r="N22" i="2"/>
  <c r="L22" i="2"/>
  <c r="N21" i="2"/>
  <c r="L21" i="2"/>
  <c r="N20" i="2"/>
  <c r="L20" i="2"/>
  <c r="N19" i="2"/>
  <c r="L19" i="2"/>
  <c r="N18" i="2"/>
  <c r="L18" i="2"/>
  <c r="N17" i="2"/>
  <c r="L17" i="2"/>
  <c r="L16" i="2"/>
  <c r="N15" i="2"/>
  <c r="L15" i="2"/>
  <c r="N14" i="2"/>
  <c r="L14" i="2"/>
  <c r="N13" i="2"/>
  <c r="L13" i="2"/>
  <c r="N12" i="2"/>
  <c r="P15" i="2" s="1"/>
  <c r="L12" i="2"/>
  <c r="N11" i="2"/>
  <c r="L11" i="2"/>
  <c r="N10" i="2"/>
  <c r="L10" i="2"/>
  <c r="N9" i="2"/>
  <c r="L9" i="2"/>
  <c r="N8" i="2"/>
  <c r="L8" i="2"/>
  <c r="N7" i="2"/>
  <c r="N6" i="2"/>
  <c r="G13" i="2"/>
  <c r="G11" i="2"/>
  <c r="G7" i="2"/>
  <c r="E26" i="2"/>
  <c r="E25" i="2"/>
  <c r="E24" i="2"/>
  <c r="E23" i="2"/>
  <c r="G26" i="2" s="1"/>
  <c r="E22" i="2"/>
  <c r="E21" i="2"/>
  <c r="E20" i="2"/>
  <c r="G22" i="2" s="1"/>
  <c r="E19" i="2"/>
  <c r="E18" i="2"/>
  <c r="E17" i="2"/>
  <c r="G19" i="2" s="1"/>
  <c r="E16" i="2"/>
  <c r="E15" i="2"/>
  <c r="E14" i="2"/>
  <c r="G16" i="2" s="1"/>
  <c r="E13" i="2"/>
  <c r="E12" i="2"/>
  <c r="E11" i="2"/>
  <c r="E10" i="2"/>
  <c r="E9" i="2"/>
  <c r="E8" i="2"/>
  <c r="E7" i="2"/>
  <c r="E6" i="2"/>
  <c r="F7" i="2"/>
  <c r="F11" i="2"/>
  <c r="C25" i="2"/>
  <c r="C23" i="2"/>
  <c r="C22" i="2"/>
  <c r="C21" i="2"/>
  <c r="C20" i="2"/>
  <c r="F22" i="2" s="1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K10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G28" i="2" l="1"/>
  <c r="F28" i="2"/>
  <c r="P23" i="2"/>
  <c r="P11" i="2"/>
  <c r="O7" i="2"/>
  <c r="F16" i="2"/>
  <c r="F13" i="2"/>
  <c r="F19" i="2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K23" i="1"/>
  <c r="J23" i="1"/>
  <c r="J10" i="1" l="1"/>
  <c r="AD10" i="1" l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</calcChain>
</file>

<file path=xl/sharedStrings.xml><?xml version="1.0" encoding="utf-8"?>
<sst xmlns="http://schemas.openxmlformats.org/spreadsheetml/2006/main" count="104" uniqueCount="54">
  <si>
    <t>STATION TO STATION</t>
  </si>
  <si>
    <t>TO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</si>
  <si>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</si>
  <si>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</si>
  <si>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</si>
  <si>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</si>
  <si>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</si>
  <si>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</si>
  <si>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</si>
  <si>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</si>
  <si>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</si>
  <si>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</si>
  <si>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</si>
  <si>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</si>
  <si>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</si>
  <si>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</si>
  <si>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</si>
  <si>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SHEET
NO.</t>
  </si>
  <si>
    <t>&lt;--- ENTER STARTING SHEET NUMBER</t>
  </si>
  <si>
    <t>203e10000</t>
  </si>
  <si>
    <t>203e20000</t>
  </si>
  <si>
    <t>100+24.31</t>
  </si>
  <si>
    <t>LHS</t>
  </si>
  <si>
    <t>101+00.00</t>
  </si>
  <si>
    <t>101+55.00</t>
  </si>
  <si>
    <t>102+00.00</t>
  </si>
  <si>
    <t>102+50.00</t>
  </si>
  <si>
    <t>103+00.00</t>
  </si>
  <si>
    <t>104+00.00</t>
  </si>
  <si>
    <t>103+50.00</t>
  </si>
  <si>
    <t>105+50.00</t>
  </si>
  <si>
    <t>106+00.00</t>
  </si>
  <si>
    <t>107+00.00</t>
  </si>
  <si>
    <t>107+50.00</t>
  </si>
  <si>
    <t>108+50.00</t>
  </si>
  <si>
    <t>109+00.00</t>
  </si>
  <si>
    <t>110+27.81</t>
  </si>
  <si>
    <t>RHS</t>
  </si>
  <si>
    <t>105+00.00</t>
  </si>
  <si>
    <t>109+50.00</t>
  </si>
  <si>
    <t>CUT</t>
  </si>
  <si>
    <t>FILL</t>
  </si>
  <si>
    <t>CUT AREA</t>
  </si>
  <si>
    <t>CUT VOLUME</t>
  </si>
  <si>
    <t>FILL AREA</t>
  </si>
  <si>
    <t>FILL VOLUME</t>
  </si>
  <si>
    <t>SF</t>
  </si>
  <si>
    <t>CY</t>
  </si>
  <si>
    <t>SY</t>
  </si>
  <si>
    <t>SHEET TOTALS</t>
  </si>
  <si>
    <t>TOTALS</t>
  </si>
  <si>
    <t>LEFT HAND SIDE</t>
  </si>
  <si>
    <t>RIGHT HAND SIDE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</si>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</sst>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000\+00.0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8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20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1" fontId="4" fillId="3" borderId="0" xfId="0" applyNumberFormat="1" applyFont="1" applyFill="1" applyAlignment="1" applyProtection="1">
      <alignment horizontal="center" vertical="center" shrinkToFit="1"/>
      <protection locked="0"/>
    </xf>
    <xf numFmtId="0" fontId="3" fillId="0" borderId="0" xfId="0" applyFont="1"/>
    <xf numFmtId="0" fontId="4" fillId="0" borderId="22" xfId="0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7" fontId="0" fillId="0" borderId="46" xfId="0" applyNumberFormat="1" applyBorder="1" applyAlignment="1">
      <alignment horizontal="center" vertical="center"/>
    </xf>
    <xf numFmtId="167" fontId="0" fillId="0" borderId="42" xfId="0" applyNumberFormat="1" applyBorder="1" applyAlignment="1">
      <alignment horizontal="center" vertical="center"/>
    </xf>
    <xf numFmtId="167" fontId="3" fillId="0" borderId="42" xfId="0" applyNumberFormat="1" applyFon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3" fillId="0" borderId="49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1" fontId="3" fillId="0" borderId="50" xfId="0" applyNumberFormat="1" applyFont="1" applyBorder="1" applyAlignment="1">
      <alignment horizontal="center" vertical="center"/>
    </xf>
    <xf numFmtId="1" fontId="0" fillId="0" borderId="50" xfId="0" applyNumberFormat="1" applyBorder="1" applyAlignment="1">
      <alignment horizontal="center" vertical="center"/>
    </xf>
    <xf numFmtId="167" fontId="4" fillId="0" borderId="42" xfId="0" applyNumberFormat="1" applyFont="1" applyBorder="1" applyAlignment="1">
      <alignment horizontal="center" vertical="center"/>
    </xf>
    <xf numFmtId="1" fontId="4" fillId="0" borderId="50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3" fillId="6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1" xfId="0" applyFont="1" applyBorder="1" applyAlignment="1" applyProtection="1">
      <alignment horizontal="center" vertical="center"/>
      <protection locked="0"/>
    </xf>
    <xf numFmtId="165" fontId="7" fillId="0" borderId="41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 applyProtection="1">
      <alignment horizontal="center" vertical="center"/>
      <protection locked="0"/>
    </xf>
    <xf numFmtId="165" fontId="7" fillId="0" borderId="42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43" xfId="0" applyNumberFormat="1" applyFont="1" applyBorder="1" applyAlignment="1" applyProtection="1">
      <alignment horizontal="center" vertical="center"/>
      <protection locked="0"/>
    </xf>
    <xf numFmtId="0" fontId="7" fillId="0" borderId="44" xfId="0" applyFont="1" applyBorder="1" applyAlignment="1" applyProtection="1">
      <alignment horizontal="center" vertical="center"/>
      <protection locked="0"/>
    </xf>
    <xf numFmtId="1" fontId="7" fillId="0" borderId="33" xfId="0" applyNumberFormat="1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164" fontId="7" fillId="0" borderId="2" xfId="0" applyNumberFormat="1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30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 textRotation="90" wrapText="1"/>
    </xf>
    <xf numFmtId="164" fontId="7" fillId="0" borderId="12" xfId="0" applyNumberFormat="1" applyFont="1" applyBorder="1" applyAlignment="1">
      <alignment horizontal="center" vertical="center" textRotation="90" wrapText="1"/>
    </xf>
    <xf numFmtId="164" fontId="7" fillId="0" borderId="17" xfId="0" applyNumberFormat="1" applyFont="1" applyBorder="1" applyAlignment="1">
      <alignment horizontal="center" vertical="center" textRotation="90" wrapTex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167" fontId="3" fillId="0" borderId="43" xfId="0" applyNumberFormat="1" applyFont="1" applyBorder="1" applyAlignment="1">
      <alignment horizontal="center" vertical="center"/>
    </xf>
    <xf numFmtId="167" fontId="3" fillId="0" borderId="51" xfId="0" applyNumberFormat="1" applyFont="1" applyBorder="1" applyAlignment="1">
      <alignment horizontal="center" vertical="center"/>
    </xf>
    <xf numFmtId="167" fontId="3" fillId="0" borderId="44" xfId="0" applyNumberFormat="1" applyFont="1" applyBorder="1" applyAlignment="1">
      <alignment horizontal="center" vertical="center"/>
    </xf>
    <xf numFmtId="167" fontId="3" fillId="0" borderId="30" xfId="0" applyNumberFormat="1" applyFont="1" applyBorder="1" applyAlignment="1">
      <alignment horizontal="center" vertical="center"/>
    </xf>
    <xf numFmtId="167" fontId="3" fillId="0" borderId="31" xfId="0" applyNumberFormat="1" applyFont="1" applyBorder="1" applyAlignment="1">
      <alignment horizontal="center" vertical="center"/>
    </xf>
    <xf numFmtId="167" fontId="3" fillId="0" borderId="32" xfId="0" applyNumberFormat="1" applyFont="1" applyBorder="1" applyAlignment="1">
      <alignment horizontal="center" vertical="center"/>
    </xf>
    <xf numFmtId="167" fontId="3" fillId="0" borderId="38" xfId="0" applyNumberFormat="1" applyFont="1" applyBorder="1" applyAlignment="1">
      <alignment horizontal="center" vertical="center"/>
    </xf>
    <xf numFmtId="167" fontId="3" fillId="0" borderId="40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47</xdr:row>
      <xdr:rowOff>0</xdr:rowOff>
    </xdr:from>
    <xdr:to>
      <xdr:col>30</xdr:col>
      <xdr:colOff>0</xdr:colOff>
      <xdr:row>47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47</xdr:row>
      <xdr:rowOff>0</xdr:rowOff>
    </xdr:from>
    <xdr:to>
      <xdr:col>43</xdr:col>
      <xdr:colOff>161925</xdr:colOff>
      <xdr:row>47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47</xdr:row>
      <xdr:rowOff>0</xdr:rowOff>
    </xdr:from>
    <xdr:to>
      <xdr:col>42</xdr:col>
      <xdr:colOff>66675</xdr:colOff>
      <xdr:row>47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47"/>
  <sheetViews>
    <sheetView showGridLines="0" tabSelected="1" topLeftCell="A25" zoomScale="90" zoomScaleNormal="90" workbookViewId="0">
      <selection activeCell="N35" sqref="N35"/>
    </sheetView>
  </sheetViews>
  <sheetFormatPr defaultColWidth="9.109375" defaultRowHeight="12.75" customHeight="1" x14ac:dyDescent="0.25"/>
  <cols>
    <col min="1" max="1" width="2.6640625" style="5" customWidth="1"/>
    <col min="2" max="2" width="9.109375" style="5"/>
    <col min="3" max="3" width="2.6640625" style="5" customWidth="1"/>
    <col min="4" max="4" width="8.6640625" style="5" customWidth="1"/>
    <col min="5" max="5" width="12.6640625" style="5" customWidth="1"/>
    <col min="6" max="6" width="6.6640625" style="5" customWidth="1"/>
    <col min="7" max="7" width="4.33203125" style="5" customWidth="1"/>
    <col min="8" max="8" width="12.6640625" style="5" customWidth="1"/>
    <col min="9" max="9" width="6.6640625" style="5" customWidth="1"/>
    <col min="10" max="10" width="9.6640625" style="6" customWidth="1"/>
    <col min="11" max="30" width="9.6640625" style="5" customWidth="1"/>
    <col min="31" max="31" width="2.6640625" style="5" customWidth="1"/>
    <col min="32" max="16384" width="9.109375" style="5"/>
  </cols>
  <sheetData>
    <row r="1" spans="1:37" ht="12.75" customHeight="1" x14ac:dyDescent="0.25">
      <c r="A1" s="5">
        <v>1</v>
      </c>
      <c r="D1" s="2"/>
      <c r="E1" s="3"/>
      <c r="F1" s="3" t="s">
        <v>6</v>
      </c>
      <c r="G1" s="3" t="s">
        <v>12</v>
      </c>
      <c r="H1" s="2" t="s">
        <v>10</v>
      </c>
      <c r="I1" s="1"/>
      <c r="J1" s="1"/>
      <c r="K1" s="1"/>
      <c r="L1" s="8"/>
      <c r="M1" s="1"/>
      <c r="N1" s="1"/>
      <c r="O1" s="1"/>
      <c r="P1" s="8"/>
      <c r="Q1" s="8"/>
      <c r="R1" s="8"/>
      <c r="S1" s="8"/>
      <c r="T1" s="8"/>
      <c r="U1" s="8"/>
      <c r="V1" s="1"/>
      <c r="W1" s="1"/>
      <c r="X1" s="1"/>
      <c r="Y1" s="1"/>
      <c r="Z1" s="1"/>
      <c r="AA1" s="1"/>
      <c r="AB1" s="9"/>
      <c r="AC1" s="9"/>
      <c r="AD1" s="9"/>
    </row>
    <row r="2" spans="1:37" ht="12.75" customHeight="1" x14ac:dyDescent="0.25">
      <c r="D2" s="2"/>
      <c r="E2" s="3"/>
      <c r="F2" s="3" t="s">
        <v>2</v>
      </c>
      <c r="G2" s="3" t="s">
        <v>13</v>
      </c>
      <c r="H2" s="2" t="s">
        <v>4</v>
      </c>
      <c r="I2" s="1"/>
      <c r="J2" s="1"/>
      <c r="K2" s="1"/>
      <c r="L2" s="8"/>
      <c r="M2" s="1"/>
      <c r="N2" s="1"/>
      <c r="O2" s="1"/>
      <c r="P2" s="8"/>
      <c r="Q2" s="8"/>
      <c r="R2" s="8"/>
      <c r="S2" s="8"/>
      <c r="T2" s="8"/>
      <c r="U2" s="8"/>
      <c r="V2" s="1"/>
      <c r="W2" s="1"/>
      <c r="X2" s="1"/>
      <c r="Y2" s="1"/>
      <c r="Z2" s="1"/>
      <c r="AA2" s="1"/>
      <c r="AB2" s="9"/>
      <c r="AC2" s="9"/>
      <c r="AD2" s="9"/>
    </row>
    <row r="3" spans="1:37" ht="12.75" customHeight="1" x14ac:dyDescent="0.25">
      <c r="D3" s="3"/>
      <c r="E3" s="3"/>
      <c r="F3" s="3"/>
      <c r="G3" s="3" t="s">
        <v>14</v>
      </c>
      <c r="H3" s="2" t="s">
        <v>3</v>
      </c>
      <c r="I3" s="1"/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9"/>
      <c r="AC3" s="9"/>
      <c r="AD3" s="9"/>
    </row>
    <row r="4" spans="1:37" ht="12.75" customHeight="1" x14ac:dyDescent="0.25">
      <c r="D4" s="3"/>
      <c r="E4" s="4"/>
      <c r="F4" s="4"/>
      <c r="G4" s="3" t="s">
        <v>15</v>
      </c>
      <c r="H4" s="2" t="s">
        <v>5</v>
      </c>
      <c r="I4" s="1"/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9"/>
      <c r="AC4" s="9"/>
      <c r="AD4" s="9"/>
    </row>
    <row r="5" spans="1:37" ht="12.75" customHeight="1" x14ac:dyDescent="0.25">
      <c r="D5" s="3"/>
      <c r="E5" s="4"/>
      <c r="F5" s="4"/>
      <c r="G5" s="3" t="s">
        <v>16</v>
      </c>
      <c r="H5" s="2" t="s">
        <v>11</v>
      </c>
      <c r="I5" s="1"/>
      <c r="J5" s="1"/>
      <c r="K5" s="1"/>
      <c r="L5" s="2"/>
      <c r="M5" s="1"/>
      <c r="N5" s="1"/>
      <c r="O5" s="1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9"/>
      <c r="AC5" s="9"/>
      <c r="AD5" s="9"/>
    </row>
    <row r="6" spans="1:37" ht="12.75" customHeight="1" thickBot="1" x14ac:dyDescent="0.3"/>
    <row r="7" spans="1:37" ht="12.75" customHeight="1" thickBot="1" x14ac:dyDescent="0.3">
      <c r="B7" s="11" t="s">
        <v>7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F7" s="16">
        <v>1</v>
      </c>
      <c r="AG7" s="17" t="s">
        <v>18</v>
      </c>
      <c r="AH7" s="18"/>
      <c r="AI7" s="18"/>
      <c r="AJ7" s="18"/>
      <c r="AK7" s="18"/>
    </row>
    <row r="8" spans="1:37" ht="12.75" customHeight="1" thickBot="1" x14ac:dyDescent="0.3">
      <c r="B8" s="12"/>
      <c r="D8" s="80"/>
      <c r="E8" s="80"/>
      <c r="F8" s="80"/>
      <c r="G8" s="80"/>
      <c r="H8" s="80"/>
      <c r="I8" s="80"/>
      <c r="J8" s="10" t="s">
        <v>19</v>
      </c>
      <c r="K8" s="10" t="s">
        <v>20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7" ht="12.75" customHeight="1" thickBot="1" x14ac:dyDescent="0.3">
      <c r="D9" s="80"/>
      <c r="E9" s="80"/>
      <c r="F9" s="80"/>
      <c r="G9" s="80"/>
      <c r="H9" s="80"/>
      <c r="I9" s="80"/>
      <c r="J9" s="21"/>
      <c r="K9" s="21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7" ht="12.75" customHeight="1" x14ac:dyDescent="0.25">
      <c r="B10" s="77" t="s">
        <v>8</v>
      </c>
      <c r="D10" s="83" t="s">
        <v>17</v>
      </c>
      <c r="E10" s="86" t="s">
        <v>0</v>
      </c>
      <c r="F10" s="87"/>
      <c r="G10" s="87"/>
      <c r="H10" s="87"/>
      <c r="I10" s="88"/>
      <c r="J10" s="49" t="str">
        <f t="shared" ref="J10:AD10" si="0">IF(OR(TRIM(J8)=0,TRIM(J8)=""),"",IF(IFERROR(TRIM(INDEX(QryItemNamed,MATCH(TRIM(J8),ITEM,0),2)),"")="Y","SPECIAL",LEFT(IFERROR(TRIM(INDEX(ITEM,MATCH(TRIM(J8),ITEM,0))),""),3)))</f>
        <v>203</v>
      </c>
      <c r="K10" s="50" t="str">
        <f t="shared" si="0"/>
        <v>203</v>
      </c>
      <c r="L10" s="51" t="str">
        <f t="shared" si="0"/>
        <v/>
      </c>
      <c r="M10" s="52" t="str">
        <f t="shared" si="0"/>
        <v/>
      </c>
      <c r="N10" s="52" t="str">
        <f t="shared" si="0"/>
        <v/>
      </c>
      <c r="O10" s="52" t="str">
        <f t="shared" si="0"/>
        <v/>
      </c>
      <c r="P10" s="52" t="str">
        <f t="shared" si="0"/>
        <v/>
      </c>
      <c r="Q10" s="52" t="str">
        <f t="shared" si="0"/>
        <v/>
      </c>
      <c r="R10" s="52" t="str">
        <f t="shared" si="0"/>
        <v/>
      </c>
      <c r="S10" s="52" t="str">
        <f t="shared" si="0"/>
        <v/>
      </c>
      <c r="T10" s="52" t="str">
        <f t="shared" si="0"/>
        <v/>
      </c>
      <c r="U10" s="52" t="str">
        <f t="shared" si="0"/>
        <v/>
      </c>
      <c r="V10" s="52" t="str">
        <f t="shared" si="0"/>
        <v/>
      </c>
      <c r="W10" s="52" t="str">
        <f t="shared" si="0"/>
        <v/>
      </c>
      <c r="X10" s="52" t="str">
        <f t="shared" si="0"/>
        <v/>
      </c>
      <c r="Y10" s="52" t="str">
        <f t="shared" si="0"/>
        <v/>
      </c>
      <c r="Z10" s="52" t="str">
        <f t="shared" si="0"/>
        <v/>
      </c>
      <c r="AA10" s="52" t="str">
        <f t="shared" si="0"/>
        <v/>
      </c>
      <c r="AB10" s="52" t="str">
        <f t="shared" si="0"/>
        <v/>
      </c>
      <c r="AC10" s="52" t="str">
        <f t="shared" si="0"/>
        <v/>
      </c>
      <c r="AD10" s="52" t="str">
        <f t="shared" si="0"/>
        <v/>
      </c>
    </row>
    <row r="11" spans="1:37" ht="12.75" customHeight="1" x14ac:dyDescent="0.25">
      <c r="B11" s="78"/>
      <c r="D11" s="84"/>
      <c r="E11" s="89"/>
      <c r="F11" s="90"/>
      <c r="G11" s="90"/>
      <c r="H11" s="90"/>
      <c r="I11" s="91"/>
      <c r="J11" s="98" t="str">
        <f t="shared" ref="J11:AD11" si="1">IF(OR(TRIM(J8)=0,TRIM(J8)=""),IF(J9="","",J9),IF(IFERROR(TRIM(INDEX(QryItemNamed,MATCH(TRIM(J8),ITEM,0),2)),"")="Y",TRIM(RIGHT(IFERROR(TRIM(INDEX(QryItemNamed,MATCH(TRIM(J8),ITEM,0),4)),"123456789012"),LEN(IFERROR(TRIM(INDEX(QryItemNamed,MATCH(TRIM(J8),ITEM,0),4)),"123456789012"))-9))&amp;J9,IFERROR(TRIM(INDEX(QryItemNamed,MATCH(TRIM(J8),ITEM,0),4))&amp;J9,"ITEM CODE DOES NOT EXIST IN ITEM MASTER")))</f>
        <v>EXCAVATION</v>
      </c>
      <c r="K11" s="99" t="str">
        <f t="shared" si="1"/>
        <v>EMBANKMENT</v>
      </c>
      <c r="L11" s="100" t="str">
        <f t="shared" si="1"/>
        <v/>
      </c>
      <c r="M11" s="82" t="str">
        <f t="shared" si="1"/>
        <v/>
      </c>
      <c r="N11" s="81" t="str">
        <f t="shared" si="1"/>
        <v/>
      </c>
      <c r="O11" s="81" t="str">
        <f t="shared" si="1"/>
        <v/>
      </c>
      <c r="P11" s="81" t="str">
        <f t="shared" si="1"/>
        <v/>
      </c>
      <c r="Q11" s="81" t="str">
        <f t="shared" si="1"/>
        <v/>
      </c>
      <c r="R11" s="81" t="str">
        <f t="shared" si="1"/>
        <v/>
      </c>
      <c r="S11" s="81" t="str">
        <f t="shared" si="1"/>
        <v/>
      </c>
      <c r="T11" s="81" t="str">
        <f t="shared" si="1"/>
        <v/>
      </c>
      <c r="U11" s="81" t="str">
        <f t="shared" si="1"/>
        <v/>
      </c>
      <c r="V11" s="81" t="str">
        <f t="shared" si="1"/>
        <v/>
      </c>
      <c r="W11" s="81" t="str">
        <f t="shared" si="1"/>
        <v/>
      </c>
      <c r="X11" s="81" t="str">
        <f t="shared" si="1"/>
        <v/>
      </c>
      <c r="Y11" s="81" t="str">
        <f t="shared" si="1"/>
        <v/>
      </c>
      <c r="Z11" s="102" t="str">
        <f t="shared" si="1"/>
        <v/>
      </c>
      <c r="AA11" s="81" t="str">
        <f t="shared" si="1"/>
        <v/>
      </c>
      <c r="AB11" s="81" t="str">
        <f t="shared" si="1"/>
        <v/>
      </c>
      <c r="AC11" s="81" t="str">
        <f t="shared" si="1"/>
        <v/>
      </c>
      <c r="AD11" s="81" t="str">
        <f t="shared" si="1"/>
        <v/>
      </c>
    </row>
    <row r="12" spans="1:37" ht="12.75" customHeight="1" x14ac:dyDescent="0.25">
      <c r="B12" s="78"/>
      <c r="D12" s="84"/>
      <c r="E12" s="89"/>
      <c r="F12" s="90"/>
      <c r="G12" s="90"/>
      <c r="H12" s="90"/>
      <c r="I12" s="91"/>
      <c r="J12" s="98"/>
      <c r="K12" s="99"/>
      <c r="L12" s="100"/>
      <c r="M12" s="82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103"/>
      <c r="AA12" s="81"/>
      <c r="AB12" s="81"/>
      <c r="AC12" s="81"/>
      <c r="AD12" s="81"/>
    </row>
    <row r="13" spans="1:37" ht="12.75" customHeight="1" x14ac:dyDescent="0.25">
      <c r="B13" s="78"/>
      <c r="D13" s="84"/>
      <c r="E13" s="89"/>
      <c r="F13" s="90"/>
      <c r="G13" s="90"/>
      <c r="H13" s="90"/>
      <c r="I13" s="91"/>
      <c r="J13" s="98"/>
      <c r="K13" s="99"/>
      <c r="L13" s="100"/>
      <c r="M13" s="82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103"/>
      <c r="AA13" s="81"/>
      <c r="AB13" s="81"/>
      <c r="AC13" s="81"/>
      <c r="AD13" s="81"/>
    </row>
    <row r="14" spans="1:37" ht="12.75" customHeight="1" x14ac:dyDescent="0.25">
      <c r="B14" s="78"/>
      <c r="D14" s="84"/>
      <c r="E14" s="89"/>
      <c r="F14" s="90"/>
      <c r="G14" s="90"/>
      <c r="H14" s="90"/>
      <c r="I14" s="91"/>
      <c r="J14" s="98"/>
      <c r="K14" s="99"/>
      <c r="L14" s="100"/>
      <c r="M14" s="82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103"/>
      <c r="AA14" s="81"/>
      <c r="AB14" s="81"/>
      <c r="AC14" s="81"/>
      <c r="AD14" s="81"/>
    </row>
    <row r="15" spans="1:37" ht="12.75" customHeight="1" x14ac:dyDescent="0.25">
      <c r="B15" s="78"/>
      <c r="D15" s="84"/>
      <c r="E15" s="89"/>
      <c r="F15" s="90"/>
      <c r="G15" s="90"/>
      <c r="H15" s="90"/>
      <c r="I15" s="91"/>
      <c r="J15" s="98"/>
      <c r="K15" s="99"/>
      <c r="L15" s="100"/>
      <c r="M15" s="82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103"/>
      <c r="AA15" s="81"/>
      <c r="AB15" s="81"/>
      <c r="AC15" s="81"/>
      <c r="AD15" s="81"/>
    </row>
    <row r="16" spans="1:37" ht="12.75" customHeight="1" x14ac:dyDescent="0.25">
      <c r="B16" s="78"/>
      <c r="D16" s="84"/>
      <c r="E16" s="89"/>
      <c r="F16" s="90"/>
      <c r="G16" s="90"/>
      <c r="H16" s="90"/>
      <c r="I16" s="91"/>
      <c r="J16" s="98"/>
      <c r="K16" s="99"/>
      <c r="L16" s="100"/>
      <c r="M16" s="82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103"/>
      <c r="AA16" s="81"/>
      <c r="AB16" s="81"/>
      <c r="AC16" s="81"/>
      <c r="AD16" s="81"/>
    </row>
    <row r="17" spans="2:30" ht="12.75" customHeight="1" x14ac:dyDescent="0.25">
      <c r="B17" s="78"/>
      <c r="D17" s="84"/>
      <c r="E17" s="89"/>
      <c r="F17" s="90"/>
      <c r="G17" s="90"/>
      <c r="H17" s="90"/>
      <c r="I17" s="91"/>
      <c r="J17" s="98"/>
      <c r="K17" s="99"/>
      <c r="L17" s="100"/>
      <c r="M17" s="82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103"/>
      <c r="AA17" s="81"/>
      <c r="AB17" s="81"/>
      <c r="AC17" s="81"/>
      <c r="AD17" s="81"/>
    </row>
    <row r="18" spans="2:30" ht="6.45" customHeight="1" x14ac:dyDescent="0.25">
      <c r="B18" s="78"/>
      <c r="D18" s="84"/>
      <c r="E18" s="89"/>
      <c r="F18" s="90"/>
      <c r="G18" s="90"/>
      <c r="H18" s="90"/>
      <c r="I18" s="91"/>
      <c r="J18" s="98"/>
      <c r="K18" s="99"/>
      <c r="L18" s="100"/>
      <c r="M18" s="82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103"/>
      <c r="AA18" s="81"/>
      <c r="AB18" s="81"/>
      <c r="AC18" s="81"/>
      <c r="AD18" s="81"/>
    </row>
    <row r="19" spans="2:30" ht="12.75" customHeight="1" x14ac:dyDescent="0.25">
      <c r="B19" s="78"/>
      <c r="D19" s="84"/>
      <c r="E19" s="89"/>
      <c r="F19" s="90"/>
      <c r="G19" s="90"/>
      <c r="H19" s="90"/>
      <c r="I19" s="91"/>
      <c r="J19" s="98"/>
      <c r="K19" s="99"/>
      <c r="L19" s="100"/>
      <c r="M19" s="82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103"/>
      <c r="AA19" s="81"/>
      <c r="AB19" s="81"/>
      <c r="AC19" s="81"/>
      <c r="AD19" s="81"/>
    </row>
    <row r="20" spans="2:30" ht="12.75" customHeight="1" x14ac:dyDescent="0.25">
      <c r="B20" s="78"/>
      <c r="D20" s="84"/>
      <c r="E20" s="89"/>
      <c r="F20" s="90"/>
      <c r="G20" s="90"/>
      <c r="H20" s="90"/>
      <c r="I20" s="91"/>
      <c r="J20" s="98"/>
      <c r="K20" s="99"/>
      <c r="L20" s="100"/>
      <c r="M20" s="82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103"/>
      <c r="AA20" s="81"/>
      <c r="AB20" s="81"/>
      <c r="AC20" s="81"/>
      <c r="AD20" s="81"/>
    </row>
    <row r="21" spans="2:30" ht="12.75" customHeight="1" x14ac:dyDescent="0.25">
      <c r="B21" s="78"/>
      <c r="D21" s="84"/>
      <c r="E21" s="89"/>
      <c r="F21" s="90"/>
      <c r="G21" s="90"/>
      <c r="H21" s="90"/>
      <c r="I21" s="91"/>
      <c r="J21" s="98"/>
      <c r="K21" s="99"/>
      <c r="L21" s="100"/>
      <c r="M21" s="82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103"/>
      <c r="AA21" s="81"/>
      <c r="AB21" s="81"/>
      <c r="AC21" s="81"/>
      <c r="AD21" s="81"/>
    </row>
    <row r="22" spans="2:30" ht="12.75" customHeight="1" x14ac:dyDescent="0.25">
      <c r="B22" s="78"/>
      <c r="D22" s="84"/>
      <c r="E22" s="89"/>
      <c r="F22" s="90"/>
      <c r="G22" s="90"/>
      <c r="H22" s="90"/>
      <c r="I22" s="91"/>
      <c r="J22" s="98"/>
      <c r="K22" s="99"/>
      <c r="L22" s="100"/>
      <c r="M22" s="82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104"/>
      <c r="AA22" s="81"/>
      <c r="AB22" s="81"/>
      <c r="AC22" s="81"/>
      <c r="AD22" s="81"/>
    </row>
    <row r="23" spans="2:30" ht="12.75" customHeight="1" thickBot="1" x14ac:dyDescent="0.3">
      <c r="B23" s="79"/>
      <c r="D23" s="85"/>
      <c r="E23" s="92"/>
      <c r="F23" s="93"/>
      <c r="G23" s="93"/>
      <c r="H23" s="93"/>
      <c r="I23" s="94"/>
      <c r="J23" s="53" t="str">
        <f t="shared" ref="J23:AD23" si="2">IF(OR(TRIM(J8)=0,TRIM(J8)=""),"",IFERROR(TRIM(INDEX(QryItemNamed,MATCH(TRIM(J8),ITEM,0),3)),""))</f>
        <v>CY</v>
      </c>
      <c r="K23" s="54" t="str">
        <f t="shared" si="2"/>
        <v>CY</v>
      </c>
      <c r="L23" s="55" t="str">
        <f t="shared" si="2"/>
        <v/>
      </c>
      <c r="M23" s="56" t="str">
        <f t="shared" si="2"/>
        <v/>
      </c>
      <c r="N23" s="56" t="str">
        <f t="shared" si="2"/>
        <v/>
      </c>
      <c r="O23" s="56" t="str">
        <f t="shared" si="2"/>
        <v/>
      </c>
      <c r="P23" s="56" t="str">
        <f t="shared" si="2"/>
        <v/>
      </c>
      <c r="Q23" s="56" t="str">
        <f t="shared" si="2"/>
        <v/>
      </c>
      <c r="R23" s="56" t="str">
        <f t="shared" si="2"/>
        <v/>
      </c>
      <c r="S23" s="56" t="str">
        <f t="shared" si="2"/>
        <v/>
      </c>
      <c r="T23" s="56" t="str">
        <f t="shared" si="2"/>
        <v/>
      </c>
      <c r="U23" s="56" t="str">
        <f t="shared" si="2"/>
        <v/>
      </c>
      <c r="V23" s="56" t="str">
        <f t="shared" si="2"/>
        <v/>
      </c>
      <c r="W23" s="56" t="str">
        <f t="shared" si="2"/>
        <v/>
      </c>
      <c r="X23" s="56" t="str">
        <f t="shared" si="2"/>
        <v/>
      </c>
      <c r="Y23" s="56" t="str">
        <f t="shared" si="2"/>
        <v/>
      </c>
      <c r="Z23" s="56" t="str">
        <f t="shared" si="2"/>
        <v/>
      </c>
      <c r="AA23" s="56" t="str">
        <f t="shared" si="2"/>
        <v/>
      </c>
      <c r="AB23" s="56" t="str">
        <f t="shared" si="2"/>
        <v/>
      </c>
      <c r="AC23" s="56" t="str">
        <f t="shared" si="2"/>
        <v/>
      </c>
      <c r="AD23" s="56" t="str">
        <f t="shared" si="2"/>
        <v/>
      </c>
    </row>
    <row r="24" spans="2:30" ht="12.75" customHeight="1" x14ac:dyDescent="0.25">
      <c r="B24" s="13"/>
      <c r="D24" s="57"/>
      <c r="E24" s="58"/>
      <c r="F24" s="59"/>
      <c r="G24" s="60" t="s">
        <v>1</v>
      </c>
      <c r="H24" s="58"/>
      <c r="I24" s="59"/>
      <c r="J24" s="61"/>
      <c r="K24" s="62"/>
      <c r="L24" s="61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</row>
    <row r="25" spans="2:30" ht="12.75" customHeight="1" x14ac:dyDescent="0.25">
      <c r="B25" s="14"/>
      <c r="D25" s="64"/>
      <c r="E25" s="65" t="s">
        <v>21</v>
      </c>
      <c r="F25" s="66" t="s">
        <v>22</v>
      </c>
      <c r="G25" s="67"/>
      <c r="H25" s="65" t="s">
        <v>23</v>
      </c>
      <c r="I25" s="66" t="s">
        <v>22</v>
      </c>
      <c r="J25" s="68">
        <v>38</v>
      </c>
      <c r="K25" s="69">
        <v>8</v>
      </c>
      <c r="L25" s="68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</row>
    <row r="26" spans="2:30" ht="12.75" customHeight="1" x14ac:dyDescent="0.25">
      <c r="B26" s="14"/>
      <c r="D26" s="64"/>
      <c r="E26" s="65" t="s">
        <v>24</v>
      </c>
      <c r="F26" s="66" t="s">
        <v>22</v>
      </c>
      <c r="G26" s="67"/>
      <c r="H26" s="65" t="s">
        <v>25</v>
      </c>
      <c r="I26" s="66" t="s">
        <v>22</v>
      </c>
      <c r="J26" s="68">
        <v>366</v>
      </c>
      <c r="K26" s="69">
        <v>2</v>
      </c>
      <c r="L26" s="68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</row>
    <row r="27" spans="2:30" ht="12.75" customHeight="1" x14ac:dyDescent="0.25">
      <c r="B27" s="14"/>
      <c r="D27" s="64"/>
      <c r="E27" s="65" t="s">
        <v>26</v>
      </c>
      <c r="F27" s="66" t="s">
        <v>22</v>
      </c>
      <c r="G27" s="67"/>
      <c r="H27" s="65" t="s">
        <v>27</v>
      </c>
      <c r="I27" s="66" t="s">
        <v>22</v>
      </c>
      <c r="J27" s="68">
        <v>379</v>
      </c>
      <c r="K27" s="69">
        <v>10</v>
      </c>
      <c r="L27" s="68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</row>
    <row r="28" spans="2:30" ht="12.75" customHeight="1" x14ac:dyDescent="0.25">
      <c r="B28" s="14"/>
      <c r="D28" s="64"/>
      <c r="E28" s="65" t="s">
        <v>29</v>
      </c>
      <c r="F28" s="66" t="s">
        <v>22</v>
      </c>
      <c r="G28" s="67"/>
      <c r="H28" s="65" t="s">
        <v>28</v>
      </c>
      <c r="I28" s="66" t="s">
        <v>22</v>
      </c>
      <c r="J28" s="68">
        <v>298</v>
      </c>
      <c r="K28" s="69">
        <v>29</v>
      </c>
      <c r="L28" s="68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</row>
    <row r="29" spans="2:30" ht="12.75" customHeight="1" x14ac:dyDescent="0.25">
      <c r="B29" s="14"/>
      <c r="D29" s="64"/>
      <c r="E29" s="65" t="s">
        <v>30</v>
      </c>
      <c r="F29" s="66" t="s">
        <v>22</v>
      </c>
      <c r="G29" s="67"/>
      <c r="H29" s="65" t="s">
        <v>30</v>
      </c>
      <c r="I29" s="66" t="s">
        <v>22</v>
      </c>
      <c r="J29" s="68">
        <v>338</v>
      </c>
      <c r="K29" s="69">
        <v>86</v>
      </c>
      <c r="L29" s="68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</row>
    <row r="30" spans="2:30" ht="12.75" customHeight="1" x14ac:dyDescent="0.25">
      <c r="B30" s="14"/>
      <c r="D30" s="64"/>
      <c r="E30" s="65" t="s">
        <v>31</v>
      </c>
      <c r="F30" s="66" t="s">
        <v>22</v>
      </c>
      <c r="G30" s="67"/>
      <c r="H30" s="65" t="s">
        <v>32</v>
      </c>
      <c r="I30" s="66" t="s">
        <v>22</v>
      </c>
      <c r="J30" s="68">
        <v>164</v>
      </c>
      <c r="K30" s="69">
        <v>157</v>
      </c>
      <c r="L30" s="68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</row>
    <row r="31" spans="2:30" ht="12.75" customHeight="1" x14ac:dyDescent="0.25">
      <c r="B31" s="14"/>
      <c r="D31" s="64"/>
      <c r="E31" s="65" t="s">
        <v>33</v>
      </c>
      <c r="F31" s="66" t="s">
        <v>22</v>
      </c>
      <c r="G31" s="67"/>
      <c r="H31" s="65" t="s">
        <v>34</v>
      </c>
      <c r="I31" s="66" t="s">
        <v>22</v>
      </c>
      <c r="J31" s="68">
        <v>301</v>
      </c>
      <c r="K31" s="69">
        <v>81</v>
      </c>
      <c r="L31" s="68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</row>
    <row r="32" spans="2:30" ht="12.75" customHeight="1" x14ac:dyDescent="0.25">
      <c r="B32" s="14"/>
      <c r="D32" s="64"/>
      <c r="E32" s="65" t="s">
        <v>35</v>
      </c>
      <c r="F32" s="66" t="s">
        <v>22</v>
      </c>
      <c r="G32" s="67"/>
      <c r="H32" s="65" t="s">
        <v>36</v>
      </c>
      <c r="I32" s="66" t="s">
        <v>22</v>
      </c>
      <c r="J32" s="68">
        <v>70</v>
      </c>
      <c r="K32" s="69">
        <v>80</v>
      </c>
      <c r="L32" s="68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</row>
    <row r="33" spans="2:30" ht="12.75" customHeight="1" x14ac:dyDescent="0.25">
      <c r="B33" s="14"/>
      <c r="D33" s="64"/>
      <c r="E33" s="65"/>
      <c r="F33" s="66"/>
      <c r="G33" s="67"/>
      <c r="H33" s="65"/>
      <c r="I33" s="66"/>
      <c r="J33" s="68"/>
      <c r="K33" s="69"/>
      <c r="L33" s="68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</row>
    <row r="34" spans="2:30" ht="12.75" customHeight="1" x14ac:dyDescent="0.25">
      <c r="B34" s="14"/>
      <c r="D34" s="64"/>
      <c r="E34" s="65" t="s">
        <v>21</v>
      </c>
      <c r="F34" s="66" t="s">
        <v>37</v>
      </c>
      <c r="G34" s="67"/>
      <c r="H34" s="65" t="s">
        <v>23</v>
      </c>
      <c r="I34" s="66" t="s">
        <v>37</v>
      </c>
      <c r="J34" s="68">
        <v>11</v>
      </c>
      <c r="K34" s="69">
        <v>46</v>
      </c>
      <c r="L34" s="68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</row>
    <row r="35" spans="2:30" ht="12.75" customHeight="1" x14ac:dyDescent="0.25">
      <c r="B35" s="14"/>
      <c r="D35" s="64"/>
      <c r="E35" s="65" t="s">
        <v>24</v>
      </c>
      <c r="F35" s="66" t="s">
        <v>37</v>
      </c>
      <c r="G35" s="67"/>
      <c r="H35" s="65" t="s">
        <v>27</v>
      </c>
      <c r="I35" s="66" t="s">
        <v>37</v>
      </c>
      <c r="J35" s="68">
        <v>243</v>
      </c>
      <c r="K35" s="69">
        <v>256</v>
      </c>
      <c r="L35" s="68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</row>
    <row r="36" spans="2:30" ht="12.75" customHeight="1" x14ac:dyDescent="0.25">
      <c r="B36" s="14"/>
      <c r="D36" s="64"/>
      <c r="E36" s="65" t="s">
        <v>29</v>
      </c>
      <c r="F36" s="66" t="s">
        <v>37</v>
      </c>
      <c r="G36" s="67"/>
      <c r="H36" s="65" t="s">
        <v>38</v>
      </c>
      <c r="I36" s="66" t="s">
        <v>37</v>
      </c>
      <c r="J36" s="68">
        <v>135</v>
      </c>
      <c r="K36" s="69">
        <v>382</v>
      </c>
      <c r="L36" s="68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</row>
    <row r="37" spans="2:30" ht="12.75" customHeight="1" x14ac:dyDescent="0.25">
      <c r="B37" s="14"/>
      <c r="D37" s="64"/>
      <c r="E37" s="65" t="s">
        <v>30</v>
      </c>
      <c r="F37" s="66" t="s">
        <v>37</v>
      </c>
      <c r="G37" s="67"/>
      <c r="H37" s="65" t="s">
        <v>32</v>
      </c>
      <c r="I37" s="66" t="s">
        <v>37</v>
      </c>
      <c r="J37" s="68">
        <v>24</v>
      </c>
      <c r="K37" s="69">
        <v>760</v>
      </c>
      <c r="L37" s="68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</row>
    <row r="38" spans="2:30" ht="12.75" customHeight="1" x14ac:dyDescent="0.25">
      <c r="B38" s="14"/>
      <c r="D38" s="64"/>
      <c r="E38" s="65" t="s">
        <v>33</v>
      </c>
      <c r="F38" s="66" t="s">
        <v>37</v>
      </c>
      <c r="G38" s="67"/>
      <c r="H38" s="65" t="s">
        <v>35</v>
      </c>
      <c r="I38" s="66" t="s">
        <v>37</v>
      </c>
      <c r="J38" s="68">
        <v>207</v>
      </c>
      <c r="K38" s="69">
        <v>240</v>
      </c>
      <c r="L38" s="68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</row>
    <row r="39" spans="2:30" ht="12.75" customHeight="1" x14ac:dyDescent="0.25">
      <c r="B39" s="14"/>
      <c r="D39" s="64"/>
      <c r="E39" s="65" t="s">
        <v>39</v>
      </c>
      <c r="F39" s="66" t="s">
        <v>37</v>
      </c>
      <c r="G39" s="67"/>
      <c r="H39" s="65" t="s">
        <v>36</v>
      </c>
      <c r="I39" s="66" t="s">
        <v>37</v>
      </c>
      <c r="J39" s="68">
        <v>310</v>
      </c>
      <c r="K39" s="69">
        <v>23</v>
      </c>
      <c r="L39" s="68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</row>
    <row r="40" spans="2:30" ht="12.75" customHeight="1" x14ac:dyDescent="0.25">
      <c r="B40" s="14"/>
      <c r="D40" s="64"/>
      <c r="E40" s="65"/>
      <c r="F40" s="66"/>
      <c r="G40" s="67"/>
      <c r="H40" s="65"/>
      <c r="I40" s="66"/>
      <c r="J40" s="68"/>
      <c r="K40" s="69"/>
      <c r="L40" s="68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</row>
    <row r="41" spans="2:30" ht="12.75" customHeight="1" x14ac:dyDescent="0.25">
      <c r="B41" s="14"/>
      <c r="D41" s="64"/>
      <c r="E41" s="65"/>
      <c r="F41" s="66"/>
      <c r="G41" s="67"/>
      <c r="H41" s="65"/>
      <c r="I41" s="66"/>
      <c r="J41" s="68"/>
      <c r="K41" s="69"/>
      <c r="L41" s="68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</row>
    <row r="42" spans="2:30" ht="12.75" customHeight="1" x14ac:dyDescent="0.25">
      <c r="B42" s="14"/>
      <c r="D42" s="64"/>
      <c r="E42" s="65"/>
      <c r="F42" s="66"/>
      <c r="G42" s="67"/>
      <c r="H42" s="65"/>
      <c r="I42" s="66"/>
      <c r="J42" s="68"/>
      <c r="K42" s="69"/>
      <c r="L42" s="68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</row>
    <row r="43" spans="2:30" ht="12.75" customHeight="1" x14ac:dyDescent="0.25">
      <c r="B43" s="14"/>
      <c r="D43" s="64"/>
      <c r="E43" s="65"/>
      <c r="F43" s="66"/>
      <c r="G43" s="67"/>
      <c r="H43" s="65"/>
      <c r="I43" s="66"/>
      <c r="J43" s="68"/>
      <c r="K43" s="69"/>
      <c r="L43" s="68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</row>
    <row r="44" spans="2:30" ht="12.75" customHeight="1" x14ac:dyDescent="0.25">
      <c r="B44" s="14"/>
      <c r="D44" s="64"/>
      <c r="E44" s="65"/>
      <c r="F44" s="66"/>
      <c r="G44" s="67"/>
      <c r="H44" s="65"/>
      <c r="I44" s="66"/>
      <c r="J44" s="68"/>
      <c r="K44" s="69"/>
      <c r="L44" s="68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</row>
    <row r="45" spans="2:30" ht="12.75" customHeight="1" x14ac:dyDescent="0.25">
      <c r="B45" s="14"/>
      <c r="D45" s="64"/>
      <c r="E45" s="65"/>
      <c r="F45" s="66"/>
      <c r="G45" s="67"/>
      <c r="H45" s="65"/>
      <c r="I45" s="66"/>
      <c r="J45" s="68"/>
      <c r="K45" s="69"/>
      <c r="L45" s="68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</row>
    <row r="46" spans="2:30" ht="12.75" customHeight="1" thickBot="1" x14ac:dyDescent="0.3">
      <c r="B46" s="15"/>
      <c r="D46" s="64"/>
      <c r="E46" s="71"/>
      <c r="F46" s="72"/>
      <c r="G46" s="67"/>
      <c r="H46" s="71"/>
      <c r="I46" s="72"/>
      <c r="J46" s="68"/>
      <c r="K46" s="69"/>
      <c r="L46" s="68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2:30" ht="12.75" customHeight="1" thickBot="1" x14ac:dyDescent="0.3">
      <c r="B47" s="5" t="s">
        <v>9</v>
      </c>
      <c r="D47" s="95" t="s">
        <v>53</v>
      </c>
      <c r="E47" s="96"/>
      <c r="F47" s="96"/>
      <c r="G47" s="96"/>
      <c r="H47" s="96"/>
      <c r="I47" s="97"/>
      <c r="J47" s="73">
        <f>IF(J8="","",IF(OR(J23="", J23="LS", J23="LUMP"),IF(SUM(COUNTIF(J24:J46,"LS")+COUNTIF(J24:J46,"LUMP"))&gt;0,"LS",""),IF(SUM(J24:J46)&gt;0,ROUNDUP(SUM(J24:J46),0),"")))</f>
        <v>2884</v>
      </c>
      <c r="K47" s="74">
        <f>IF(K8="","",IF(OR(K23="", K23="LS", K23="LUMP"),IF(SUM(COUNTIF(K24:K46,"LS")+COUNTIF(K24:K46,"LUMP"))&gt;0,"LS",""),IF(SUM(K24:K46)&gt;0,ROUNDUP(SUM(K24:K46),0),"")))</f>
        <v>2160</v>
      </c>
      <c r="L47" s="75" t="str">
        <f t="shared" ref="K47:AD47" si="3">IF(L8="","",IF(OR(L23="", L23="LS", L23="LUMP"),IF(SUM(COUNTIF(L24:L46,"LS")+COUNTIF(L24:L46,"LUMP"))&gt;0,"LS",""),IF(SUM(L24:L46)&gt;0,ROUNDUP(SUM(L24:L46),0),"")))</f>
        <v/>
      </c>
      <c r="M47" s="76" t="str">
        <f t="shared" si="3"/>
        <v/>
      </c>
      <c r="N47" s="76" t="str">
        <f t="shared" si="3"/>
        <v/>
      </c>
      <c r="O47" s="76" t="str">
        <f t="shared" si="3"/>
        <v/>
      </c>
      <c r="P47" s="76" t="str">
        <f t="shared" si="3"/>
        <v/>
      </c>
      <c r="Q47" s="76" t="str">
        <f t="shared" si="3"/>
        <v/>
      </c>
      <c r="R47" s="76" t="str">
        <f t="shared" si="3"/>
        <v/>
      </c>
      <c r="S47" s="76" t="str">
        <f t="shared" si="3"/>
        <v/>
      </c>
      <c r="T47" s="76" t="str">
        <f t="shared" si="3"/>
        <v/>
      </c>
      <c r="U47" s="76" t="str">
        <f t="shared" si="3"/>
        <v/>
      </c>
      <c r="V47" s="76" t="str">
        <f t="shared" si="3"/>
        <v/>
      </c>
      <c r="W47" s="76" t="str">
        <f t="shared" si="3"/>
        <v/>
      </c>
      <c r="X47" s="76" t="str">
        <f t="shared" si="3"/>
        <v/>
      </c>
      <c r="Y47" s="76" t="str">
        <f t="shared" si="3"/>
        <v/>
      </c>
      <c r="Z47" s="76" t="str">
        <f t="shared" si="3"/>
        <v/>
      </c>
      <c r="AA47" s="76" t="str">
        <f t="shared" si="3"/>
        <v/>
      </c>
      <c r="AB47" s="76" t="str">
        <f t="shared" si="3"/>
        <v/>
      </c>
      <c r="AC47" s="76" t="str">
        <f t="shared" si="3"/>
        <v/>
      </c>
      <c r="AD47" s="76" t="str">
        <f t="shared" si="3"/>
        <v/>
      </c>
    </row>
  </sheetData>
  <mergeCells count="28">
    <mergeCell ref="D7:AD7"/>
    <mergeCell ref="Z11:Z22"/>
    <mergeCell ref="Y11:Y22"/>
    <mergeCell ref="AA11:AA22"/>
    <mergeCell ref="AB11:AB22"/>
    <mergeCell ref="AC11:AC22"/>
    <mergeCell ref="X11:X22"/>
    <mergeCell ref="V11:V22"/>
    <mergeCell ref="W11:W22"/>
    <mergeCell ref="S11:S22"/>
    <mergeCell ref="T11:T22"/>
    <mergeCell ref="P11:P22"/>
    <mergeCell ref="Q11:Q22"/>
    <mergeCell ref="R11:R22"/>
    <mergeCell ref="AD11:AD22"/>
    <mergeCell ref="D8:I8"/>
    <mergeCell ref="D47:I47"/>
    <mergeCell ref="J11:J22"/>
    <mergeCell ref="K11:K22"/>
    <mergeCell ref="L11:L22"/>
    <mergeCell ref="O11:O22"/>
    <mergeCell ref="B10:B23"/>
    <mergeCell ref="D9:I9"/>
    <mergeCell ref="N11:N22"/>
    <mergeCell ref="U11:U22"/>
    <mergeCell ref="M11:M22"/>
    <mergeCell ref="D10:D23"/>
    <mergeCell ref="E10:I23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C4A16-42DC-4A64-9F00-A0FC59597986}">
  <dimension ref="A1:P28"/>
  <sheetViews>
    <sheetView topLeftCell="A9" zoomScaleNormal="100" workbookViewId="0">
      <selection activeCell="H11" sqref="H11"/>
    </sheetView>
  </sheetViews>
  <sheetFormatPr defaultRowHeight="13.2" x14ac:dyDescent="0.25"/>
  <cols>
    <col min="1" max="1" width="9.77734375" style="32" customWidth="1"/>
    <col min="2" max="2" width="10.77734375" style="47" customWidth="1"/>
    <col min="3" max="3" width="12.77734375" style="48" customWidth="1"/>
    <col min="4" max="4" width="10.77734375" style="47" customWidth="1"/>
    <col min="5" max="5" width="12.77734375" style="48" customWidth="1"/>
    <col min="6" max="7" width="12.77734375" style="47" customWidth="1"/>
    <col min="10" max="10" width="9.77734375" customWidth="1"/>
    <col min="11" max="11" width="10.77734375" customWidth="1"/>
    <col min="12" max="12" width="12.77734375" customWidth="1"/>
    <col min="13" max="13" width="10.77734375" customWidth="1"/>
    <col min="14" max="16" width="12.77734375" customWidth="1"/>
  </cols>
  <sheetData>
    <row r="1" spans="1:16" ht="13.8" thickBot="1" x14ac:dyDescent="0.3">
      <c r="A1" s="110" t="s">
        <v>51</v>
      </c>
      <c r="B1" s="111"/>
      <c r="C1" s="111"/>
      <c r="D1" s="111"/>
      <c r="E1" s="111"/>
      <c r="F1" s="111"/>
      <c r="G1" s="112"/>
      <c r="J1" s="110" t="s">
        <v>52</v>
      </c>
      <c r="K1" s="111"/>
      <c r="L1" s="111"/>
      <c r="M1" s="111"/>
      <c r="N1" s="111"/>
      <c r="O1" s="111"/>
      <c r="P1" s="112"/>
    </row>
    <row r="2" spans="1:16" s="22" customFormat="1" ht="13.8" thickBot="1" x14ac:dyDescent="0.3">
      <c r="A2" s="113"/>
      <c r="B2" s="19" t="s">
        <v>42</v>
      </c>
      <c r="C2" s="26" t="s">
        <v>43</v>
      </c>
      <c r="D2" s="19" t="s">
        <v>44</v>
      </c>
      <c r="E2" s="26" t="s">
        <v>45</v>
      </c>
      <c r="F2" s="105" t="s">
        <v>49</v>
      </c>
      <c r="G2" s="106"/>
      <c r="J2" s="113"/>
      <c r="K2" s="19" t="s">
        <v>42</v>
      </c>
      <c r="L2" s="26" t="s">
        <v>43</v>
      </c>
      <c r="M2" s="19" t="s">
        <v>44</v>
      </c>
      <c r="N2" s="26" t="s">
        <v>45</v>
      </c>
      <c r="O2" s="105" t="s">
        <v>49</v>
      </c>
      <c r="P2" s="106"/>
    </row>
    <row r="3" spans="1:16" s="22" customFormat="1" ht="13.8" thickBot="1" x14ac:dyDescent="0.3">
      <c r="A3" s="114"/>
      <c r="B3" s="20" t="s">
        <v>46</v>
      </c>
      <c r="C3" s="27" t="s">
        <v>47</v>
      </c>
      <c r="D3" s="20" t="s">
        <v>48</v>
      </c>
      <c r="E3" s="27" t="s">
        <v>47</v>
      </c>
      <c r="F3" s="28" t="s">
        <v>40</v>
      </c>
      <c r="G3" s="28" t="s">
        <v>41</v>
      </c>
      <c r="J3" s="114"/>
      <c r="K3" s="20" t="s">
        <v>46</v>
      </c>
      <c r="L3" s="27" t="s">
        <v>47</v>
      </c>
      <c r="M3" s="20" t="s">
        <v>48</v>
      </c>
      <c r="N3" s="27" t="s">
        <v>47</v>
      </c>
      <c r="O3" s="28" t="s">
        <v>40</v>
      </c>
      <c r="P3" s="28" t="s">
        <v>41</v>
      </c>
    </row>
    <row r="4" spans="1:16" x14ac:dyDescent="0.25">
      <c r="A4" s="29"/>
      <c r="B4" s="23"/>
      <c r="C4" s="24"/>
      <c r="D4" s="23"/>
      <c r="E4" s="24"/>
      <c r="F4" s="25"/>
      <c r="G4" s="25"/>
      <c r="J4" s="29"/>
      <c r="K4" s="23"/>
      <c r="L4" s="24"/>
      <c r="M4" s="23"/>
      <c r="N4" s="24"/>
      <c r="O4" s="25"/>
      <c r="P4" s="25"/>
    </row>
    <row r="5" spans="1:16" x14ac:dyDescent="0.25">
      <c r="A5" s="30">
        <v>10024.31</v>
      </c>
      <c r="B5" s="41">
        <v>0</v>
      </c>
      <c r="C5" s="45"/>
      <c r="D5" s="41">
        <v>0</v>
      </c>
      <c r="E5" s="45"/>
      <c r="F5" s="41"/>
      <c r="G5" s="41"/>
      <c r="J5" s="30">
        <v>10024.31</v>
      </c>
      <c r="K5" s="41">
        <v>0</v>
      </c>
      <c r="L5" s="45"/>
      <c r="M5" s="41">
        <v>0</v>
      </c>
      <c r="N5" s="43"/>
      <c r="O5" s="41"/>
      <c r="P5" s="41"/>
    </row>
    <row r="6" spans="1:16" x14ac:dyDescent="0.25">
      <c r="A6" s="30">
        <v>10050</v>
      </c>
      <c r="B6" s="41">
        <v>15</v>
      </c>
      <c r="C6" s="45">
        <f>((((B5+B6)/(2))*(A6-A5))/(27))</f>
        <v>7.1361111111112523</v>
      </c>
      <c r="D6" s="41">
        <v>5</v>
      </c>
      <c r="E6" s="45">
        <f>((((D5+D6)/(2))*(A6-A5))/(27))</f>
        <v>2.3787037037037511</v>
      </c>
      <c r="F6" s="41"/>
      <c r="G6" s="41"/>
      <c r="J6" s="30">
        <v>10050</v>
      </c>
      <c r="K6" s="41">
        <v>0</v>
      </c>
      <c r="L6" s="45">
        <f>((((K5+K6)/(2))*(J6-J5))/(27))</f>
        <v>0</v>
      </c>
      <c r="M6" s="41">
        <v>30</v>
      </c>
      <c r="N6" s="44">
        <f>((((M5+M6)/(2))*(J6-J5))/(27))</f>
        <v>14.272222222222505</v>
      </c>
      <c r="O6" s="41"/>
      <c r="P6" s="41"/>
    </row>
    <row r="7" spans="1:16" x14ac:dyDescent="0.25">
      <c r="A7" s="31">
        <v>10100</v>
      </c>
      <c r="B7" s="41">
        <v>18</v>
      </c>
      <c r="C7" s="45">
        <f>((((B6+B7)/(2))*(A7-A6))/(27))</f>
        <v>30.555555555555557</v>
      </c>
      <c r="D7" s="41">
        <v>1</v>
      </c>
      <c r="E7" s="45">
        <f t="shared" ref="E7:E26" si="0">((((D6+D7)/(2))*(A7-A6))/(27))</f>
        <v>5.5555555555555554</v>
      </c>
      <c r="F7" s="46">
        <f>SUM(C6:C7)</f>
        <v>37.691666666666812</v>
      </c>
      <c r="G7" s="46">
        <f>SUM(E6:E7)</f>
        <v>7.9342592592593064</v>
      </c>
      <c r="J7" s="31">
        <v>10100</v>
      </c>
      <c r="K7" s="41">
        <v>12</v>
      </c>
      <c r="L7" s="45">
        <f>((((K6+K7)/(2))*(J7-J6))/(27))</f>
        <v>11.111111111111111</v>
      </c>
      <c r="M7" s="41">
        <v>5</v>
      </c>
      <c r="N7" s="44">
        <f t="shared" ref="N7:N26" si="1">((((M6+M7)/(2))*(J7-J6))/(27))</f>
        <v>32.407407407407405</v>
      </c>
      <c r="O7" s="46">
        <f>SUM(L6:L7)</f>
        <v>11.111111111111111</v>
      </c>
      <c r="P7" s="46">
        <f>SUM(N6:N7)</f>
        <v>46.679629629629908</v>
      </c>
    </row>
    <row r="8" spans="1:16" x14ac:dyDescent="0.25">
      <c r="A8" s="30">
        <v>10155</v>
      </c>
      <c r="B8" s="41">
        <v>132</v>
      </c>
      <c r="C8" s="45">
        <f t="shared" ref="C8:C25" si="2">((((B7+B8)/(2))*(A8-A7))/(27))</f>
        <v>152.77777777777777</v>
      </c>
      <c r="D8" s="41">
        <v>0</v>
      </c>
      <c r="E8" s="45">
        <f t="shared" si="0"/>
        <v>1.0185185185185186</v>
      </c>
      <c r="F8" s="40"/>
      <c r="G8" s="40"/>
      <c r="J8" s="30">
        <v>10155</v>
      </c>
      <c r="K8" s="41">
        <v>48</v>
      </c>
      <c r="L8" s="45">
        <f t="shared" ref="L8:L26" si="3">((((K7+K8)/(2))*(J8-J7))/(27))</f>
        <v>61.111111111111114</v>
      </c>
      <c r="M8" s="41">
        <v>62</v>
      </c>
      <c r="N8" s="45">
        <f t="shared" si="1"/>
        <v>68.240740740740748</v>
      </c>
      <c r="O8" s="42"/>
      <c r="P8" s="42"/>
    </row>
    <row r="9" spans="1:16" x14ac:dyDescent="0.25">
      <c r="A9" s="31">
        <v>10200</v>
      </c>
      <c r="B9" s="41">
        <v>123</v>
      </c>
      <c r="C9" s="45">
        <f t="shared" si="2"/>
        <v>212.5</v>
      </c>
      <c r="D9" s="41">
        <v>0</v>
      </c>
      <c r="E9" s="45">
        <f t="shared" si="0"/>
        <v>0</v>
      </c>
      <c r="F9" s="46">
        <f>SUM(C8:C9)</f>
        <v>365.27777777777777</v>
      </c>
      <c r="G9" s="46">
        <f>SUM(E8:E9)</f>
        <v>1.0185185185185186</v>
      </c>
      <c r="J9" s="37">
        <v>10200</v>
      </c>
      <c r="K9" s="41">
        <v>36</v>
      </c>
      <c r="L9" s="45">
        <f t="shared" si="3"/>
        <v>70</v>
      </c>
      <c r="M9" s="41">
        <v>47</v>
      </c>
      <c r="N9" s="45">
        <f t="shared" si="1"/>
        <v>90.833333333333329</v>
      </c>
      <c r="O9" s="44"/>
      <c r="P9" s="44"/>
    </row>
    <row r="10" spans="1:16" x14ac:dyDescent="0.25">
      <c r="A10" s="30">
        <v>10250</v>
      </c>
      <c r="B10" s="41">
        <v>101</v>
      </c>
      <c r="C10" s="45">
        <f t="shared" si="2"/>
        <v>207.40740740740742</v>
      </c>
      <c r="D10" s="41">
        <v>3</v>
      </c>
      <c r="E10" s="45">
        <f t="shared" si="0"/>
        <v>2.7777777777777777</v>
      </c>
      <c r="F10" s="41"/>
      <c r="G10" s="41"/>
      <c r="J10" s="30">
        <v>10250</v>
      </c>
      <c r="K10" s="41">
        <v>34</v>
      </c>
      <c r="L10" s="45">
        <f t="shared" si="3"/>
        <v>64.81481481481481</v>
      </c>
      <c r="M10" s="41">
        <v>13</v>
      </c>
      <c r="N10" s="45">
        <f t="shared" si="1"/>
        <v>55.555555555555557</v>
      </c>
      <c r="O10" s="42"/>
      <c r="P10" s="42"/>
    </row>
    <row r="11" spans="1:16" s="22" customFormat="1" x14ac:dyDescent="0.25">
      <c r="A11" s="31">
        <v>10300</v>
      </c>
      <c r="B11" s="42">
        <v>84</v>
      </c>
      <c r="C11" s="44">
        <f t="shared" si="2"/>
        <v>171.2962962962963</v>
      </c>
      <c r="D11" s="42">
        <v>5</v>
      </c>
      <c r="E11" s="44">
        <f t="shared" si="0"/>
        <v>7.4074074074074074</v>
      </c>
      <c r="F11" s="46">
        <f>SUM(C10:C11)</f>
        <v>378.7037037037037</v>
      </c>
      <c r="G11" s="46">
        <f>SUM(E10:E11)</f>
        <v>10.185185185185185</v>
      </c>
      <c r="J11" s="31">
        <v>10300</v>
      </c>
      <c r="K11" s="42">
        <v>16</v>
      </c>
      <c r="L11" s="44">
        <f t="shared" si="3"/>
        <v>46.296296296296298</v>
      </c>
      <c r="M11" s="42">
        <v>32</v>
      </c>
      <c r="N11" s="44">
        <f t="shared" si="1"/>
        <v>41.666666666666664</v>
      </c>
      <c r="O11" s="46">
        <f>SUM(L8:L11)</f>
        <v>242.22222222222223</v>
      </c>
      <c r="P11" s="46">
        <f>SUM(N8:N11)</f>
        <v>256.2962962962963</v>
      </c>
    </row>
    <row r="12" spans="1:16" x14ac:dyDescent="0.25">
      <c r="A12" s="30">
        <v>10350</v>
      </c>
      <c r="B12" s="41">
        <v>76</v>
      </c>
      <c r="C12" s="45">
        <f t="shared" si="2"/>
        <v>148.14814814814815</v>
      </c>
      <c r="D12" s="41">
        <v>8</v>
      </c>
      <c r="E12" s="45">
        <f t="shared" si="0"/>
        <v>12.037037037037036</v>
      </c>
      <c r="F12" s="41"/>
      <c r="G12" s="41"/>
      <c r="J12" s="30">
        <v>10350</v>
      </c>
      <c r="K12" s="41">
        <v>5</v>
      </c>
      <c r="L12" s="45">
        <f t="shared" si="3"/>
        <v>19.444444444444443</v>
      </c>
      <c r="M12" s="41">
        <v>49</v>
      </c>
      <c r="N12" s="45">
        <f t="shared" si="1"/>
        <v>75</v>
      </c>
      <c r="O12" s="42"/>
      <c r="P12" s="42"/>
    </row>
    <row r="13" spans="1:16" s="22" customFormat="1" x14ac:dyDescent="0.25">
      <c r="A13" s="31">
        <v>10400</v>
      </c>
      <c r="B13" s="42">
        <v>86</v>
      </c>
      <c r="C13" s="44">
        <f t="shared" si="2"/>
        <v>150</v>
      </c>
      <c r="D13" s="42">
        <v>12</v>
      </c>
      <c r="E13" s="44">
        <f t="shared" si="0"/>
        <v>18.518518518518519</v>
      </c>
      <c r="F13" s="46">
        <f>SUM(C12:C13)</f>
        <v>298.14814814814815</v>
      </c>
      <c r="G13" s="46">
        <f>SUM(E12:E13)</f>
        <v>30.555555555555557</v>
      </c>
      <c r="J13" s="37">
        <v>10400</v>
      </c>
      <c r="K13" s="42">
        <v>33</v>
      </c>
      <c r="L13" s="44">
        <f t="shared" si="3"/>
        <v>35.185185185185183</v>
      </c>
      <c r="M13" s="42">
        <v>44</v>
      </c>
      <c r="N13" s="44">
        <f t="shared" si="1"/>
        <v>86.111111111111114</v>
      </c>
      <c r="O13" s="44"/>
      <c r="P13" s="44"/>
    </row>
    <row r="14" spans="1:16" x14ac:dyDescent="0.25">
      <c r="A14" s="30">
        <v>10450</v>
      </c>
      <c r="B14" s="41">
        <v>72</v>
      </c>
      <c r="C14" s="45">
        <f t="shared" si="2"/>
        <v>146.2962962962963</v>
      </c>
      <c r="D14" s="41">
        <v>10</v>
      </c>
      <c r="E14" s="45">
        <f t="shared" si="0"/>
        <v>20.37037037037037</v>
      </c>
      <c r="F14" s="41"/>
      <c r="G14" s="41"/>
      <c r="J14" s="30">
        <v>10450</v>
      </c>
      <c r="K14" s="41">
        <v>26</v>
      </c>
      <c r="L14" s="45">
        <f t="shared" si="3"/>
        <v>54.629629629629626</v>
      </c>
      <c r="M14" s="41">
        <v>59</v>
      </c>
      <c r="N14" s="45">
        <f t="shared" si="1"/>
        <v>95.370370370370367</v>
      </c>
      <c r="O14" s="42"/>
      <c r="P14" s="42"/>
    </row>
    <row r="15" spans="1:16" x14ac:dyDescent="0.25">
      <c r="A15" s="30">
        <v>10500</v>
      </c>
      <c r="B15" s="41">
        <v>46</v>
      </c>
      <c r="C15" s="45">
        <f t="shared" si="2"/>
        <v>109.25925925925925</v>
      </c>
      <c r="D15" s="41">
        <v>19</v>
      </c>
      <c r="E15" s="45">
        <f t="shared" si="0"/>
        <v>26.851851851851851</v>
      </c>
      <c r="F15" s="41"/>
      <c r="G15" s="41"/>
      <c r="J15" s="31">
        <v>10500</v>
      </c>
      <c r="K15" s="41">
        <v>2</v>
      </c>
      <c r="L15" s="45">
        <f t="shared" si="3"/>
        <v>25.925925925925927</v>
      </c>
      <c r="M15" s="41">
        <v>77</v>
      </c>
      <c r="N15" s="45">
        <f t="shared" si="1"/>
        <v>125.92592592592592</v>
      </c>
      <c r="O15" s="46">
        <f>SUM(L12:L15)</f>
        <v>135.18518518518519</v>
      </c>
      <c r="P15" s="46">
        <f>SUM(N12:N15)</f>
        <v>382.40740740740739</v>
      </c>
    </row>
    <row r="16" spans="1:16" s="22" customFormat="1" x14ac:dyDescent="0.25">
      <c r="A16" s="31">
        <v>10550</v>
      </c>
      <c r="B16" s="42">
        <v>43</v>
      </c>
      <c r="C16" s="44">
        <f t="shared" si="2"/>
        <v>82.407407407407405</v>
      </c>
      <c r="D16" s="42">
        <v>23</v>
      </c>
      <c r="E16" s="45">
        <f t="shared" si="0"/>
        <v>38.888888888888886</v>
      </c>
      <c r="F16" s="46">
        <f>SUM(C14:C16)</f>
        <v>337.96296296296293</v>
      </c>
      <c r="G16" s="46">
        <f>SUM(E14:E16)</f>
        <v>86.111111111111114</v>
      </c>
      <c r="J16" s="37">
        <v>10550</v>
      </c>
      <c r="K16" s="42">
        <v>1</v>
      </c>
      <c r="L16" s="44">
        <f t="shared" si="3"/>
        <v>2.7777777777777777</v>
      </c>
      <c r="M16" s="42">
        <v>123</v>
      </c>
      <c r="N16" s="45">
        <f>((((M15+M16)/(2))*(J16-J15))/(27))</f>
        <v>185.18518518518519</v>
      </c>
      <c r="O16" s="44"/>
      <c r="P16" s="44"/>
    </row>
    <row r="17" spans="1:16" x14ac:dyDescent="0.25">
      <c r="A17" s="30">
        <v>10600</v>
      </c>
      <c r="B17" s="41">
        <v>29</v>
      </c>
      <c r="C17" s="45">
        <f t="shared" si="2"/>
        <v>66.666666666666671</v>
      </c>
      <c r="D17" s="41">
        <v>40</v>
      </c>
      <c r="E17" s="45">
        <f t="shared" si="0"/>
        <v>58.333333333333336</v>
      </c>
      <c r="F17" s="41"/>
      <c r="G17" s="41"/>
      <c r="J17" s="30">
        <v>10600</v>
      </c>
      <c r="K17" s="41">
        <v>1</v>
      </c>
      <c r="L17" s="45">
        <f t="shared" si="3"/>
        <v>1.8518518518518519</v>
      </c>
      <c r="M17" s="41">
        <v>106</v>
      </c>
      <c r="N17" s="45">
        <f t="shared" si="1"/>
        <v>212.03703703703704</v>
      </c>
      <c r="O17" s="42"/>
      <c r="P17" s="42"/>
    </row>
    <row r="18" spans="1:16" x14ac:dyDescent="0.25">
      <c r="A18" s="30">
        <v>10650</v>
      </c>
      <c r="B18" s="41">
        <v>15</v>
      </c>
      <c r="C18" s="45">
        <f t="shared" si="2"/>
        <v>40.74074074074074</v>
      </c>
      <c r="D18" s="41">
        <v>22</v>
      </c>
      <c r="E18" s="45">
        <f t="shared" si="0"/>
        <v>57.407407407407405</v>
      </c>
      <c r="F18" s="41"/>
      <c r="G18" s="41"/>
      <c r="J18" s="30">
        <v>10650</v>
      </c>
      <c r="K18" s="41">
        <v>0</v>
      </c>
      <c r="L18" s="45">
        <f t="shared" si="3"/>
        <v>0.92592592592592593</v>
      </c>
      <c r="M18" s="41">
        <v>103</v>
      </c>
      <c r="N18" s="45">
        <f t="shared" si="1"/>
        <v>193.5185185185185</v>
      </c>
      <c r="O18" s="42"/>
      <c r="P18" s="42"/>
    </row>
    <row r="19" spans="1:16" s="22" customFormat="1" x14ac:dyDescent="0.25">
      <c r="A19" s="31">
        <v>10700</v>
      </c>
      <c r="B19" s="42">
        <v>47</v>
      </c>
      <c r="C19" s="44">
        <f t="shared" si="2"/>
        <v>57.407407407407405</v>
      </c>
      <c r="D19" s="42">
        <v>21</v>
      </c>
      <c r="E19" s="45">
        <f t="shared" si="0"/>
        <v>39.814814814814817</v>
      </c>
      <c r="F19" s="46">
        <f>SUM(C17:C19)</f>
        <v>164.81481481481484</v>
      </c>
      <c r="G19" s="46">
        <f>SUM(E17:E19)</f>
        <v>155.55555555555554</v>
      </c>
      <c r="J19" s="31">
        <v>10700</v>
      </c>
      <c r="K19" s="42">
        <v>18</v>
      </c>
      <c r="L19" s="44">
        <f t="shared" si="3"/>
        <v>16.666666666666668</v>
      </c>
      <c r="M19" s="42">
        <v>80</v>
      </c>
      <c r="N19" s="45">
        <f t="shared" si="1"/>
        <v>169.44444444444446</v>
      </c>
      <c r="O19" s="46">
        <f>SUM(L16:L19)</f>
        <v>22.222222222222221</v>
      </c>
      <c r="P19" s="46">
        <f>SUM(N16:N19)</f>
        <v>760.18518518518522</v>
      </c>
    </row>
    <row r="20" spans="1:16" x14ac:dyDescent="0.25">
      <c r="A20" s="30">
        <v>10750</v>
      </c>
      <c r="B20" s="41">
        <v>59</v>
      </c>
      <c r="C20" s="45">
        <f t="shared" si="2"/>
        <v>98.148148148148152</v>
      </c>
      <c r="D20" s="41">
        <v>13</v>
      </c>
      <c r="E20" s="45">
        <f t="shared" si="0"/>
        <v>31.481481481481481</v>
      </c>
      <c r="F20" s="41"/>
      <c r="G20" s="41"/>
      <c r="J20" s="30">
        <v>10750</v>
      </c>
      <c r="K20" s="41">
        <v>22</v>
      </c>
      <c r="L20" s="45">
        <f t="shared" si="3"/>
        <v>37.037037037037038</v>
      </c>
      <c r="M20" s="41">
        <v>38</v>
      </c>
      <c r="N20" s="45">
        <f t="shared" si="1"/>
        <v>109.25925925925925</v>
      </c>
      <c r="O20" s="42"/>
      <c r="P20" s="42"/>
    </row>
    <row r="21" spans="1:16" x14ac:dyDescent="0.25">
      <c r="A21" s="30">
        <v>10800</v>
      </c>
      <c r="B21" s="41">
        <v>78</v>
      </c>
      <c r="C21" s="45">
        <f t="shared" si="2"/>
        <v>126.85185185185185</v>
      </c>
      <c r="D21" s="41">
        <v>10</v>
      </c>
      <c r="E21" s="45">
        <f t="shared" si="0"/>
        <v>21.296296296296298</v>
      </c>
      <c r="F21" s="41"/>
      <c r="G21" s="41"/>
      <c r="J21" s="30">
        <v>10800</v>
      </c>
      <c r="K21" s="41">
        <v>40</v>
      </c>
      <c r="L21" s="45">
        <f t="shared" si="3"/>
        <v>57.407407407407405</v>
      </c>
      <c r="M21" s="41">
        <v>15</v>
      </c>
      <c r="N21" s="45">
        <f t="shared" si="1"/>
        <v>49.074074074074076</v>
      </c>
      <c r="O21" s="42"/>
      <c r="P21" s="42"/>
    </row>
    <row r="22" spans="1:16" s="22" customFormat="1" x14ac:dyDescent="0.25">
      <c r="A22" s="31">
        <v>10850</v>
      </c>
      <c r="B22" s="42">
        <v>5</v>
      </c>
      <c r="C22" s="44">
        <f t="shared" si="2"/>
        <v>76.851851851851848</v>
      </c>
      <c r="D22" s="42">
        <v>22</v>
      </c>
      <c r="E22" s="45">
        <f t="shared" si="0"/>
        <v>29.62962962962963</v>
      </c>
      <c r="F22" s="46">
        <f>SUM(C20:C22)</f>
        <v>301.85185185185185</v>
      </c>
      <c r="G22" s="46">
        <f>SUM(E20:E22)</f>
        <v>82.407407407407405</v>
      </c>
      <c r="J22" s="37">
        <v>10850</v>
      </c>
      <c r="K22" s="42">
        <v>23</v>
      </c>
      <c r="L22" s="44">
        <f t="shared" si="3"/>
        <v>58.333333333333336</v>
      </c>
      <c r="M22" s="42">
        <v>27</v>
      </c>
      <c r="N22" s="45">
        <f t="shared" si="1"/>
        <v>38.888888888888886</v>
      </c>
      <c r="O22" s="44"/>
      <c r="P22" s="44"/>
    </row>
    <row r="23" spans="1:16" x14ac:dyDescent="0.25">
      <c r="A23" s="30">
        <v>10900</v>
      </c>
      <c r="B23" s="41">
        <v>1</v>
      </c>
      <c r="C23" s="45">
        <f t="shared" si="2"/>
        <v>5.5555555555555554</v>
      </c>
      <c r="D23" s="41">
        <v>23</v>
      </c>
      <c r="E23" s="45">
        <f t="shared" si="0"/>
        <v>41.666666666666664</v>
      </c>
      <c r="F23" s="41"/>
      <c r="G23" s="41"/>
      <c r="J23" s="31">
        <v>10900</v>
      </c>
      <c r="K23" s="41">
        <v>33</v>
      </c>
      <c r="L23" s="45">
        <f t="shared" si="3"/>
        <v>51.851851851851855</v>
      </c>
      <c r="M23" s="41">
        <v>19</v>
      </c>
      <c r="N23" s="45">
        <f t="shared" si="1"/>
        <v>42.592592592592595</v>
      </c>
      <c r="O23" s="46">
        <f>SUM(L20:L23)</f>
        <v>204.62962962962962</v>
      </c>
      <c r="P23" s="46">
        <f>SUM(N20:N23)</f>
        <v>239.81481481481478</v>
      </c>
    </row>
    <row r="24" spans="1:16" x14ac:dyDescent="0.25">
      <c r="A24" s="30">
        <v>10950</v>
      </c>
      <c r="B24" s="41">
        <v>16</v>
      </c>
      <c r="C24" s="45">
        <f>((((B23+B24)/(2))*(A24-A23))/(27))</f>
        <v>15.74074074074074</v>
      </c>
      <c r="D24" s="41">
        <v>6</v>
      </c>
      <c r="E24" s="45">
        <f t="shared" si="0"/>
        <v>26.851851851851851</v>
      </c>
      <c r="F24" s="41"/>
      <c r="G24" s="41"/>
      <c r="J24" s="30">
        <v>10950</v>
      </c>
      <c r="K24" s="41">
        <v>95</v>
      </c>
      <c r="L24" s="45">
        <f t="shared" si="3"/>
        <v>118.51851851851852</v>
      </c>
      <c r="M24" s="41">
        <v>3</v>
      </c>
      <c r="N24" s="45">
        <f t="shared" si="1"/>
        <v>20.37037037037037</v>
      </c>
      <c r="O24" s="42"/>
      <c r="P24" s="42"/>
    </row>
    <row r="25" spans="1:16" x14ac:dyDescent="0.25">
      <c r="A25" s="30">
        <v>11000</v>
      </c>
      <c r="B25" s="41">
        <v>23</v>
      </c>
      <c r="C25" s="45">
        <f t="shared" si="2"/>
        <v>36.111111111111114</v>
      </c>
      <c r="D25" s="41">
        <v>4</v>
      </c>
      <c r="E25" s="45">
        <f t="shared" si="0"/>
        <v>9.2592592592592595</v>
      </c>
      <c r="F25" s="41"/>
      <c r="G25" s="41"/>
      <c r="J25" s="30">
        <v>11000</v>
      </c>
      <c r="K25" s="41">
        <v>72</v>
      </c>
      <c r="L25" s="45">
        <f t="shared" si="3"/>
        <v>154.62962962962962</v>
      </c>
      <c r="M25" s="41">
        <v>0</v>
      </c>
      <c r="N25" s="45">
        <f t="shared" si="1"/>
        <v>2.7777777777777777</v>
      </c>
      <c r="O25" s="42"/>
      <c r="P25" s="42"/>
    </row>
    <row r="26" spans="1:16" s="22" customFormat="1" x14ac:dyDescent="0.25">
      <c r="A26" s="31">
        <v>11027.81</v>
      </c>
      <c r="B26" s="42">
        <v>0</v>
      </c>
      <c r="C26" s="44">
        <f>((((B25+B26)/(2))*(A26-A25))/(27))</f>
        <v>11.844999999999784</v>
      </c>
      <c r="D26" s="42">
        <v>0</v>
      </c>
      <c r="E26" s="45">
        <f t="shared" si="0"/>
        <v>2.0599999999999623</v>
      </c>
      <c r="F26" s="46">
        <f>SUM(C23:C26)</f>
        <v>69.25240740740719</v>
      </c>
      <c r="G26" s="46">
        <f>SUM(E23:E26)</f>
        <v>79.837777777777731</v>
      </c>
      <c r="J26" s="31">
        <v>11027.81</v>
      </c>
      <c r="K26" s="42">
        <v>0</v>
      </c>
      <c r="L26" s="44">
        <f t="shared" si="3"/>
        <v>37.079999999999323</v>
      </c>
      <c r="M26" s="42">
        <v>0</v>
      </c>
      <c r="N26" s="45">
        <f t="shared" si="1"/>
        <v>0</v>
      </c>
      <c r="O26" s="43">
        <f>SUM(L24:L26)</f>
        <v>310.22814814814745</v>
      </c>
      <c r="P26" s="43">
        <f>SUM(N24:N26)</f>
        <v>23.148148148148149</v>
      </c>
    </row>
    <row r="27" spans="1:16" s="22" customFormat="1" x14ac:dyDescent="0.25">
      <c r="A27" s="33"/>
      <c r="B27" s="34"/>
      <c r="C27" s="35"/>
      <c r="D27" s="34"/>
      <c r="E27" s="36"/>
      <c r="F27" s="35"/>
      <c r="G27" s="34"/>
      <c r="J27" s="33"/>
      <c r="K27" s="34"/>
      <c r="L27" s="35"/>
      <c r="M27" s="34"/>
      <c r="N27" s="36"/>
      <c r="O27" s="38"/>
      <c r="P27" s="39"/>
    </row>
    <row r="28" spans="1:16" ht="13.8" thickBot="1" x14ac:dyDescent="0.3">
      <c r="A28" s="107" t="s">
        <v>50</v>
      </c>
      <c r="B28" s="108"/>
      <c r="C28" s="108"/>
      <c r="D28" s="108"/>
      <c r="E28" s="109"/>
      <c r="F28" s="27">
        <f>SUM(F4:F27)</f>
        <v>1953.7033333333334</v>
      </c>
      <c r="G28" s="27">
        <f>SUM(G4:G27)</f>
        <v>453.60537037037034</v>
      </c>
      <c r="J28" s="107" t="s">
        <v>50</v>
      </c>
      <c r="K28" s="108"/>
      <c r="L28" s="108"/>
      <c r="M28" s="108"/>
      <c r="N28" s="109"/>
      <c r="O28" s="27">
        <f>SUM(O4:O27)</f>
        <v>925.59851851851795</v>
      </c>
      <c r="P28" s="27">
        <f>SUM(P4:P27)</f>
        <v>1708.5314814814817</v>
      </c>
    </row>
  </sheetData>
  <mergeCells count="8">
    <mergeCell ref="F2:G2"/>
    <mergeCell ref="A28:E28"/>
    <mergeCell ref="A1:G1"/>
    <mergeCell ref="A2:A3"/>
    <mergeCell ref="J1:P1"/>
    <mergeCell ref="J2:J3"/>
    <mergeCell ref="O2:P2"/>
    <mergeCell ref="J28:N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SUBSUMMARY</vt:lpstr>
      <vt:lpstr>Sheet1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2015-05-18T14:50:53Z</cp:lastPrinted>
  <dcterms:created xsi:type="dcterms:W3CDTF">2005-09-27T11:52:28Z</dcterms:created>
  <dcterms:modified xsi:type="dcterms:W3CDTF">2025-12-20T19:25:05Z</dcterms:modified>
</cp:coreProperties>
</file>