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ngineering\Projects\ODOT 2022 Urban Paving Program PID 108935\108935\Design\EngData\"/>
    </mc:Choice>
  </mc:AlternateContent>
  <bookViews>
    <workbookView xWindow="810" yWindow="-120" windowWidth="28110" windowHeight="16440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02" i="1" l="1"/>
  <c r="K127" i="1"/>
  <c r="N127" i="1"/>
  <c r="P123" i="1"/>
  <c r="P144" i="1"/>
  <c r="K144" i="1" l="1"/>
  <c r="K123" i="1"/>
  <c r="K122" i="1"/>
  <c r="K111" i="1"/>
  <c r="K110" i="1"/>
  <c r="K46" i="1"/>
  <c r="K45" i="1"/>
  <c r="P214" i="1" l="1"/>
  <c r="K214" i="1" s="1"/>
  <c r="Q207" i="1"/>
  <c r="K207" i="1" s="1"/>
  <c r="Q204" i="1"/>
  <c r="K204" i="1" s="1"/>
  <c r="P200" i="1"/>
  <c r="K200" i="1" s="1"/>
  <c r="Q194" i="1"/>
  <c r="K194" i="1" s="1"/>
  <c r="P193" i="1"/>
  <c r="K193" i="1" s="1"/>
  <c r="Q188" i="1"/>
  <c r="K188" i="1" s="1"/>
  <c r="Q184" i="1"/>
  <c r="K184" i="1" s="1"/>
  <c r="P183" i="1"/>
  <c r="K183" i="1" s="1"/>
  <c r="Q146" i="1"/>
  <c r="K146" i="1" s="1"/>
  <c r="Q141" i="1"/>
  <c r="K141" i="1" s="1"/>
  <c r="O130" i="1"/>
  <c r="K130" i="1" s="1"/>
  <c r="O128" i="1"/>
  <c r="K128" i="1" s="1"/>
  <c r="P107" i="1"/>
  <c r="K107" i="1" s="1"/>
  <c r="Q104" i="1"/>
  <c r="K104" i="1" s="1"/>
  <c r="P69" i="1"/>
  <c r="K69" i="1" s="1"/>
  <c r="Q66" i="1"/>
  <c r="K66" i="1" s="1"/>
  <c r="P63" i="1" l="1"/>
  <c r="K63" i="1" s="1"/>
  <c r="Q60" i="1"/>
  <c r="K60" i="1" s="1"/>
  <c r="P57" i="1"/>
  <c r="K57" i="1" s="1"/>
  <c r="Q54" i="1"/>
  <c r="K54" i="1" s="1"/>
  <c r="P52" i="1"/>
  <c r="K52" i="1" s="1"/>
  <c r="Q48" i="1"/>
  <c r="K48" i="1" s="1"/>
  <c r="P44" i="1"/>
  <c r="O41" i="1"/>
  <c r="K41" i="1" s="1"/>
  <c r="O40" i="1"/>
  <c r="K40" i="1" s="1"/>
  <c r="P35" i="1"/>
  <c r="K35" i="1" s="1"/>
  <c r="Q32" i="1"/>
  <c r="K32" i="1" s="1"/>
  <c r="P29" i="1"/>
  <c r="K29" i="1" s="1"/>
  <c r="M163" i="1" l="1"/>
  <c r="M242" i="1"/>
  <c r="N242" i="1" l="1"/>
  <c r="AE248" i="1" l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E321" i="1" l="1"/>
  <c r="AD321" i="1"/>
  <c r="AC321" i="1"/>
  <c r="AB321" i="1"/>
  <c r="AA321" i="1"/>
  <c r="Z321" i="1"/>
  <c r="Y321" i="1"/>
  <c r="L321" i="1"/>
  <c r="AE242" i="1"/>
  <c r="AD242" i="1"/>
  <c r="AC242" i="1"/>
  <c r="AB242" i="1"/>
  <c r="AA242" i="1"/>
  <c r="Z242" i="1"/>
  <c r="L242" i="1"/>
  <c r="AE163" i="1"/>
  <c r="AD163" i="1"/>
  <c r="AC163" i="1"/>
  <c r="AB163" i="1"/>
  <c r="AA163" i="1"/>
  <c r="Z163" i="1"/>
  <c r="Y163" i="1"/>
  <c r="V163" i="1"/>
  <c r="L163" i="1"/>
  <c r="AD84" i="1"/>
  <c r="AA84" i="1"/>
  <c r="Z84" i="1"/>
  <c r="Y84" i="1"/>
  <c r="V84" i="1"/>
  <c r="AE260" i="1" l="1"/>
  <c r="AD260" i="1"/>
  <c r="AC260" i="1"/>
  <c r="AB260" i="1"/>
  <c r="AA260" i="1"/>
  <c r="Z260" i="1"/>
  <c r="Y260" i="1"/>
  <c r="X260" i="1"/>
  <c r="X321" i="1" s="1"/>
  <c r="W260" i="1"/>
  <c r="W321" i="1" s="1"/>
  <c r="V260" i="1"/>
  <c r="V321" i="1" s="1"/>
  <c r="U260" i="1"/>
  <c r="U321" i="1" s="1"/>
  <c r="T260" i="1"/>
  <c r="T321" i="1" s="1"/>
  <c r="S260" i="1"/>
  <c r="S321" i="1" s="1"/>
  <c r="R260" i="1"/>
  <c r="R321" i="1" s="1"/>
  <c r="Q260" i="1"/>
  <c r="Q321" i="1" s="1"/>
  <c r="P260" i="1"/>
  <c r="P321" i="1" s="1"/>
  <c r="O260" i="1"/>
  <c r="O321" i="1" s="1"/>
  <c r="N260" i="1"/>
  <c r="N321" i="1" s="1"/>
  <c r="M260" i="1"/>
  <c r="M321" i="1" s="1"/>
  <c r="L260" i="1"/>
  <c r="K260" i="1"/>
  <c r="K321" i="1" s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E181" i="1"/>
  <c r="AD181" i="1"/>
  <c r="AC181" i="1"/>
  <c r="AB181" i="1"/>
  <c r="AA181" i="1"/>
  <c r="Z181" i="1"/>
  <c r="Y181" i="1"/>
  <c r="Y242" i="1" s="1"/>
  <c r="X181" i="1"/>
  <c r="X242" i="1" s="1"/>
  <c r="W181" i="1"/>
  <c r="W242" i="1" s="1"/>
  <c r="V181" i="1"/>
  <c r="V242" i="1" s="1"/>
  <c r="U181" i="1"/>
  <c r="U242" i="1" s="1"/>
  <c r="T181" i="1"/>
  <c r="T242" i="1" s="1"/>
  <c r="S181" i="1"/>
  <c r="S242" i="1" s="1"/>
  <c r="R181" i="1"/>
  <c r="R242" i="1" s="1"/>
  <c r="Q181" i="1"/>
  <c r="Q242" i="1" s="1"/>
  <c r="P181" i="1"/>
  <c r="P242" i="1" s="1"/>
  <c r="O181" i="1"/>
  <c r="O242" i="1" s="1"/>
  <c r="N181" i="1"/>
  <c r="M181" i="1"/>
  <c r="L181" i="1"/>
  <c r="K181" i="1"/>
  <c r="K242" i="1" s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E102" i="1"/>
  <c r="AD102" i="1"/>
  <c r="AC102" i="1"/>
  <c r="AB102" i="1"/>
  <c r="AA102" i="1"/>
  <c r="Z102" i="1"/>
  <c r="Y102" i="1"/>
  <c r="X102" i="1"/>
  <c r="X163" i="1" s="1"/>
  <c r="W102" i="1"/>
  <c r="W163" i="1" s="1"/>
  <c r="V102" i="1"/>
  <c r="U102" i="1"/>
  <c r="U163" i="1" s="1"/>
  <c r="T102" i="1"/>
  <c r="T163" i="1" s="1"/>
  <c r="S102" i="1"/>
  <c r="S163" i="1" s="1"/>
  <c r="R102" i="1"/>
  <c r="R163" i="1" s="1"/>
  <c r="Q102" i="1"/>
  <c r="Q163" i="1" s="1"/>
  <c r="P102" i="1"/>
  <c r="P163" i="1" s="1"/>
  <c r="O102" i="1"/>
  <c r="O163" i="1" s="1"/>
  <c r="N102" i="1"/>
  <c r="N163" i="1" s="1"/>
  <c r="M102" i="1"/>
  <c r="L102" i="1"/>
  <c r="K102" i="1"/>
  <c r="K163" i="1" s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L23" i="1" l="1"/>
  <c r="L84" i="1" s="1"/>
  <c r="M23" i="1"/>
  <c r="M84" i="1" s="1"/>
  <c r="N23" i="1"/>
  <c r="N84" i="1" s="1"/>
  <c r="O23" i="1"/>
  <c r="O84" i="1" s="1"/>
  <c r="P23" i="1"/>
  <c r="P84" i="1" s="1"/>
  <c r="Q23" i="1"/>
  <c r="Q84" i="1" s="1"/>
  <c r="R23" i="1"/>
  <c r="R84" i="1" s="1"/>
  <c r="S23" i="1"/>
  <c r="S84" i="1" s="1"/>
  <c r="T23" i="1"/>
  <c r="T84" i="1" s="1"/>
  <c r="U23" i="1"/>
  <c r="U84" i="1" s="1"/>
  <c r="V23" i="1"/>
  <c r="W23" i="1"/>
  <c r="W84" i="1" s="1"/>
  <c r="X23" i="1"/>
  <c r="X84" i="1" s="1"/>
  <c r="Y23" i="1"/>
  <c r="Z23" i="1"/>
  <c r="AA23" i="1"/>
  <c r="AB23" i="1"/>
  <c r="AB84" i="1" s="1"/>
  <c r="AC23" i="1"/>
  <c r="AC84" i="1" s="1"/>
  <c r="AD23" i="1"/>
  <c r="AE23" i="1"/>
  <c r="AE84" i="1" s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K23" i="1"/>
  <c r="K84" i="1" s="1"/>
  <c r="K10" i="1" l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<sst xmlns="http://schemas.openxmlformats.org/spreadsheetml/2006/main" count="435" uniqueCount="150">
  <si>
    <t>SHEET NO.</t>
  </si>
  <si>
    <t>STATION TO STATION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</si>
  <si>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</si>
  <si>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</si>
  <si>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</si>
  <si>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</si>
  <si>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</si>
  <si>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</si>
  <si>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</si>
  <si>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</si>
  <si>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</si>
  <si>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</si>
  <si>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</si>
  <si>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</si>
  <si>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</si>
  <si>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</si>
  <si>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</si>
  <si>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</si>
  <si>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</si>
  <si>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REF NO.</t>
  </si>
  <si>
    <t>TRAFFIC CONTROL</t>
  </si>
  <si>
    <t>621E00100</t>
  </si>
  <si>
    <t>644E00400</t>
  </si>
  <si>
    <t>644E00500</t>
  </si>
  <si>
    <t>644E00600</t>
  </si>
  <si>
    <t>644E01300</t>
  </si>
  <si>
    <t>644E00200</t>
  </si>
  <si>
    <t>644E00700</t>
  </si>
  <si>
    <t>644E01510</t>
  </si>
  <si>
    <t>644E00300</t>
  </si>
  <si>
    <t>CL-1</t>
  </si>
  <si>
    <t>S-1</t>
  </si>
  <si>
    <t>CH-1</t>
  </si>
  <si>
    <t>CH-2</t>
  </si>
  <si>
    <t>S-2</t>
  </si>
  <si>
    <t>A-1</t>
  </si>
  <si>
    <t>A-2</t>
  </si>
  <si>
    <t>S-3</t>
  </si>
  <si>
    <t>CL-2</t>
  </si>
  <si>
    <t>CL-3</t>
  </si>
  <si>
    <t>CL-4</t>
  </si>
  <si>
    <t>CH-3</t>
  </si>
  <si>
    <t>CH-4</t>
  </si>
  <si>
    <t>LL-1</t>
  </si>
  <si>
    <t>LL-2</t>
  </si>
  <si>
    <t>TY-1</t>
  </si>
  <si>
    <t>A-3</t>
  </si>
  <si>
    <t>A-4</t>
  </si>
  <si>
    <t>TY-2</t>
  </si>
  <si>
    <t>CH-6</t>
  </si>
  <si>
    <t>A-5</t>
  </si>
  <si>
    <t>A-6</t>
  </si>
  <si>
    <t>CL-5</t>
  </si>
  <si>
    <t>10-11</t>
  </si>
  <si>
    <t>10</t>
  </si>
  <si>
    <t>11</t>
  </si>
  <si>
    <t>CH-7</t>
  </si>
  <si>
    <t>TY-3</t>
  </si>
  <si>
    <t>A-7</t>
  </si>
  <si>
    <t>A-8</t>
  </si>
  <si>
    <t>CL-6</t>
  </si>
  <si>
    <t>TY-4</t>
  </si>
  <si>
    <t>CH-5</t>
  </si>
  <si>
    <t>CH-8</t>
  </si>
  <si>
    <t>A-9</t>
  </si>
  <si>
    <t>A-10</t>
  </si>
  <si>
    <t>CL-7</t>
  </si>
  <si>
    <t>TY-5</t>
  </si>
  <si>
    <t>CH-9</t>
  </si>
  <si>
    <t>A-11</t>
  </si>
  <si>
    <t>A-12</t>
  </si>
  <si>
    <t>TY-6</t>
  </si>
  <si>
    <t>CH-10</t>
  </si>
  <si>
    <t>CH-11</t>
  </si>
  <si>
    <t>A-13</t>
  </si>
  <si>
    <t>A-14</t>
  </si>
  <si>
    <t>S-4</t>
  </si>
  <si>
    <t>XW-1</t>
  </si>
  <si>
    <t>XW-2</t>
  </si>
  <si>
    <t>XW-3</t>
  </si>
  <si>
    <t>S-5</t>
  </si>
  <si>
    <t>CH-12</t>
  </si>
  <si>
    <t>CH-13</t>
  </si>
  <si>
    <t>LL-3</t>
  </si>
  <si>
    <t>A-16</t>
  </si>
  <si>
    <t>LL-4</t>
  </si>
  <si>
    <t>CH-14</t>
  </si>
  <si>
    <t>12</t>
  </si>
  <si>
    <t>A-17</t>
  </si>
  <si>
    <t>A-18</t>
  </si>
  <si>
    <t>A-19</t>
  </si>
  <si>
    <t>A-20</t>
  </si>
  <si>
    <t>A-21</t>
  </si>
  <si>
    <t>A-22</t>
  </si>
  <si>
    <t>12-13</t>
  </si>
  <si>
    <t>13</t>
  </si>
  <si>
    <t>A-23</t>
  </si>
  <si>
    <t>CH-15</t>
  </si>
  <si>
    <t>A-24</t>
  </si>
  <si>
    <t>A-25</t>
  </si>
  <si>
    <t>CL-10</t>
  </si>
  <si>
    <t>CH-16</t>
  </si>
  <si>
    <t>A-26</t>
  </si>
  <si>
    <t>A-27</t>
  </si>
  <si>
    <t>A-28</t>
  </si>
  <si>
    <t>CL-11</t>
  </si>
  <si>
    <t>CH-17</t>
  </si>
  <si>
    <t>A-29</t>
  </si>
  <si>
    <t>A-30</t>
  </si>
  <si>
    <t>CH-18</t>
  </si>
  <si>
    <t>A-31</t>
  </si>
  <si>
    <t>A-32</t>
  </si>
  <si>
    <t>A-33</t>
  </si>
  <si>
    <t>CL-12</t>
  </si>
  <si>
    <t>CH-19</t>
  </si>
  <si>
    <t>A-34</t>
  </si>
  <si>
    <t>A-35</t>
  </si>
  <si>
    <t>A-36</t>
  </si>
  <si>
    <t>A-37</t>
  </si>
  <si>
    <t>12-14</t>
  </si>
  <si>
    <t>CL-13</t>
  </si>
  <si>
    <t>TY-7</t>
  </si>
  <si>
    <t>TW-1</t>
  </si>
  <si>
    <t>CH-20</t>
  </si>
  <si>
    <t>CH-21</t>
  </si>
  <si>
    <t>CH-22</t>
  </si>
  <si>
    <t>A-38</t>
  </si>
  <si>
    <t>A-39</t>
  </si>
  <si>
    <t>A-40</t>
  </si>
  <si>
    <t>S-6</t>
  </si>
  <si>
    <t>CL-14</t>
  </si>
  <si>
    <t>TY-8</t>
  </si>
  <si>
    <t>14</t>
  </si>
  <si>
    <t>LT</t>
  </si>
  <si>
    <t>RT</t>
  </si>
  <si>
    <t>LT/RT</t>
  </si>
  <si>
    <t>A-15</t>
  </si>
  <si>
    <t>C</t>
  </si>
  <si>
    <t>A-41</t>
  </si>
  <si>
    <t>DW-1</t>
  </si>
  <si>
    <t>DY-2</t>
  </si>
  <si>
    <t>DW-3</t>
  </si>
  <si>
    <t>DW-4</t>
  </si>
  <si>
    <t xml:space="preserve"> (DOUBLE SOLID)</t>
  </si>
  <si>
    <t>NOT USED</t>
  </si>
  <si>
    <t xml:space="preserve"> (DASHED/SOLID)</t>
  </si>
  <si>
    <t>644E00601</t>
  </si>
  <si>
    <t>CL-9A</t>
  </si>
  <si>
    <t>CL-9B</t>
  </si>
  <si>
    <t>DW-5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</si>
</sst>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???/???"/>
    <numFmt numFmtId="165" formatCode="0&quot;+&quot;00.00"/>
    <numFmt numFmtId="166" formatCode="0\)"/>
    <numFmt numFmtId="167" formatCode="&quot;SUBSUMMARY SHEET &quot;#"/>
    <numFmt numFmtId="168" formatCode="0.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right" vertical="center"/>
    </xf>
    <xf numFmtId="49" fontId="4" fillId="0" borderId="0" xfId="0" applyNumberFormat="1" applyFont="1" applyFill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</xf>
    <xf numFmtId="168" fontId="4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49" fontId="7" fillId="0" borderId="14" xfId="0" applyNumberFormat="1" applyFont="1" applyFill="1" applyBorder="1" applyAlignment="1" applyProtection="1">
      <alignment horizontal="center" vertical="center" textRotation="90" wrapText="1"/>
    </xf>
    <xf numFmtId="49" fontId="7" fillId="0" borderId="15" xfId="0" applyNumberFormat="1" applyFont="1" applyFill="1" applyBorder="1" applyAlignment="1" applyProtection="1">
      <alignment horizontal="center" vertical="center" textRotation="90" wrapText="1"/>
    </xf>
    <xf numFmtId="49" fontId="7" fillId="0" borderId="17" xfId="0" applyNumberFormat="1" applyFont="1" applyFill="1" applyBorder="1" applyAlignment="1" applyProtection="1">
      <alignment horizontal="center" vertical="center" textRotation="90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13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B22" t="str">
            <v>Y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F23" t="str">
            <v>WORK ORDER/SPECIFIED LOCATION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F24" t="str">
            <v>WORK ORDER/SPECIFIED LOCATION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F25" t="str">
            <v>WORK ORDER/SPECIFIED LOCATION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F26" t="str">
            <v>WORK ORDER/SPECIFIED LOCATION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F27" t="str">
            <v>WORK ORDER/SPECIFIED LOCATION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F28" t="str">
            <v>WORK ORDER/SPECIFIED LOCATION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F29" t="str">
            <v>WORK ORDER/SPECIFIED LOCATION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F30" t="str">
            <v>WORK ORDER/SPECIFIED LOCATION</v>
          </cell>
          <cell r="G30">
            <v>0</v>
          </cell>
        </row>
        <row r="31">
          <cell r="A31" t="str">
            <v>201E26501</v>
          </cell>
          <cell r="B31" t="str">
            <v>Y</v>
          </cell>
          <cell r="C31" t="str">
            <v>EACH</v>
          </cell>
          <cell r="D31" t="str">
            <v>STUMP REMOVED, 18", AS PER PLAN</v>
          </cell>
          <cell r="F31" t="str">
            <v>WORK ORDER/SPECIFIED LOCATION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B40" t="str">
            <v>Y</v>
          </cell>
          <cell r="C40" t="str">
            <v>LS</v>
          </cell>
          <cell r="D40" t="str">
            <v>RAILROAD CROSSING REMOVED, AS PER PLAN</v>
          </cell>
          <cell r="F40" t="str">
            <v>DESIGN BUILD PROJECTS ONLY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B177" t="str">
            <v>Y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B178" t="str">
            <v>Y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B179" t="str">
            <v>Y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F183" t="str">
            <v>ADD SUPPLEMENTAL OR PARCEL NO.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F184" t="str">
            <v>ADD SUPPLEMENTAL OR PARCEL NO.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F185" t="str">
            <v>ADD SUPPLEMENTAL OR PARCEL NO.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B208" t="str">
            <v>Y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B209" t="str">
            <v>Y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B215" t="str">
            <v>Y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B216" t="str">
            <v>Y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B217" t="str">
            <v>Y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B241" t="str">
            <v>Y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F254" t="str">
            <v>DESIGN BUILD PROJECTS ONLY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F255" t="str">
            <v>DESIGN BUILD PROJECTS ONLY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F256" t="str">
            <v>DESIGN BUILD PROJECTS ONLY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B262" t="str">
            <v>Y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B263" t="str">
            <v>Y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B264" t="str">
            <v>Y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B316" t="str">
            <v>Y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B317" t="str">
            <v>Y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B318" t="str">
            <v>Y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F324" t="str">
            <v>ADD SUPPLEMENTAL DESCRIPTION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F325" t="str">
            <v>ADD SUPPLEMENTAL DESCRIPTION</v>
          </cell>
          <cell r="G325">
            <v>0</v>
          </cell>
        </row>
        <row r="326">
          <cell r="A326" t="str">
            <v>204E13000</v>
          </cell>
          <cell r="B326" t="str">
            <v>Y</v>
          </cell>
          <cell r="C326" t="str">
            <v>CY</v>
          </cell>
          <cell r="D326" t="str">
            <v>EXCAVATION OF SUBGRADE</v>
          </cell>
          <cell r="F326" t="str">
            <v>DESIGN BUILD PROJECTS ONLY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B369" t="str">
            <v>Y</v>
          </cell>
          <cell r="C369" t="str">
            <v>LS</v>
          </cell>
          <cell r="D369" t="str">
            <v>BLASTING CONSULTANT</v>
          </cell>
          <cell r="F369" t="str">
            <v>ADD SUPPLEMENTAL DESCRIPTION</v>
          </cell>
          <cell r="G369">
            <v>0</v>
          </cell>
        </row>
        <row r="370">
          <cell r="A370" t="str">
            <v>208E13000</v>
          </cell>
          <cell r="B370" t="str">
            <v>Y</v>
          </cell>
          <cell r="C370" t="str">
            <v>LS</v>
          </cell>
          <cell r="D370" t="str">
            <v>AIR BLAST AND NOISE CONTROL</v>
          </cell>
          <cell r="F370" t="str">
            <v>ADD SUPPLEMENTAL DESCRIPTION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F386" t="str">
            <v>CHECK UNIT OF MEASURE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B390" t="str">
            <v>Y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F393" t="str">
            <v>CHECK UNIT OF MEASURE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F394" t="str">
            <v>CHECK UNIT OF MEASURE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F404" t="str">
            <v>CHECK UNIT OF MEASURE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F405" t="str">
            <v>CHECK UNIT OF MEASURE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F407" t="str">
            <v>CHECK UNIT OF MEASURE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F418" t="str">
            <v>CHECK UNIT OF MEASURE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F419" t="str">
            <v>CHECK UNIT OF MEASURE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F420" t="str">
            <v>ADD SUPPLEMENTAL DESCRIPTION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F421" t="str">
            <v>ADD SUPPLEMENTAL DESCRIPTION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F422" t="str">
            <v>SPECIFY DEPTH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F423" t="str">
            <v>SPECIFY DEPTH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F424" t="str">
            <v>SPECIFY DEPTH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F425" t="str">
            <v>SPECIFY DEPTH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F434" t="str">
            <v>ADD SUPPLEMENTAL DESCRIPTION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F439" t="str">
            <v>ADD SUPPLEMENTAL DESCRIPTION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B449" t="str">
            <v>Y</v>
          </cell>
          <cell r="C449" t="str">
            <v>CY</v>
          </cell>
          <cell r="D449" t="str">
            <v>ASPHALT CONCRETE BASE, PG64-22</v>
          </cell>
          <cell r="F449" t="str">
            <v>DESIGN BUILD PROJECTS ONLY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F458" t="str">
            <v>SPECIFY BINDER TYPE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F493" t="str">
            <v>ADD SUPPLEMENTAL DESCRIPTION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B497" t="str">
            <v>Y</v>
          </cell>
          <cell r="C497" t="str">
            <v>GAL</v>
          </cell>
          <cell r="D497" t="str">
            <v>PRIME COAT</v>
          </cell>
          <cell r="F497" t="str">
            <v>DESIGN BUILD PROJECTS ONLY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F518" t="str">
            <v>CHECK UNIT OF MEASURE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F519" t="str">
            <v>CHECK UNIT OF MEASURE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F520" t="str">
            <v>CHECK UNIT OF MEASURE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F521" t="str">
            <v>CHECK UNIT OF MEASURE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F522" t="str">
            <v>CHECK UNIT OF MEASURE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F523" t="str">
            <v>CHECK UNIT OF MEASURE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F524" t="str">
            <v>CHECK UNIT OF MEASURE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F525" t="str">
            <v>CHECK UNIT OF MEASURE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F539" t="str">
            <v>ADD SUPPLEMENTAL DESCRIPTION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F559" t="str">
            <v>ADD SUPPLEMENTAL DESCRIPTION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F560" t="str">
            <v>ADD SUPPLEMENTAL DESCRIPTION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F570" t="str">
            <v>SPECIFY BINDER TYPE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F572" t="str">
            <v>SPECIFY BINDER TYPE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F576" t="str">
            <v>SPECIFY BINDER TYPE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F578" t="str">
            <v>SPECIFY BINDER TYPE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F588" t="str">
            <v>ADD SUPPLEMENTAL DESCRIPTION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F589" t="str">
            <v>ADD SUPPLEMENTAL DESCRIPTION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F590" t="str">
            <v>ADD SUPPLEMENTAL DESCRIPTION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F594" t="str">
            <v>SPECIFY BINDER TYPE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F596" t="str">
            <v>SPECIFY BINDER TYPE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F598" t="str">
            <v>SPECIFY BINDER TYPE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F600" t="str">
            <v>SPECIFY BINDER TYPE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F602" t="str">
            <v>SPECIFY BINDER TYPE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F604" t="str">
            <v>SPECIFY BINDER TYPE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F606" t="str">
            <v>SPECIFY BINDER TYPE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F609" t="str">
            <v>SPECIFY BINDER TYPE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F611" t="str">
            <v>SPECIFY BINDER TYPE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F613" t="str">
            <v>SPECIFY BINDER TYPE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F615" t="str">
            <v>SPECIFY BINDER TYPE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F617" t="str">
            <v>SPECIFY BINDER TYPE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F620" t="str">
            <v>SPECIFY BINDER TYPE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F625" t="str">
            <v>SPECIFY BINDER TYPE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F629" t="str">
            <v>SPECIFY BINDER TYPE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F631" t="str">
            <v>SPECIFY BINDER TYPE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F632" t="str">
            <v>ADD SUPPLEMENTAL DESCRIPTION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F637" t="str">
            <v>ADD SUPPLEMENTAL DESCRIPTION</v>
          </cell>
          <cell r="G637">
            <v>0</v>
          </cell>
        </row>
        <row r="638">
          <cell r="A638" t="str">
            <v>451E13011</v>
          </cell>
          <cell r="B638" t="str">
            <v>Y</v>
          </cell>
          <cell r="C638" t="str">
            <v>SY</v>
          </cell>
          <cell r="D638" t="str">
            <v>8" REINFORCED CONCRETE PAVEMENT, CLASS QC1, AS PER PLAN</v>
          </cell>
          <cell r="F638" t="str">
            <v>DESIGN BUILD PROJECTS ONLY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F683" t="str">
            <v>ADD SUPPLEMENTAL DESCRIPTION</v>
          </cell>
          <cell r="G683">
            <v>0</v>
          </cell>
        </row>
        <row r="684">
          <cell r="A684" t="str">
            <v>452E09020</v>
          </cell>
          <cell r="B684" t="str">
            <v>Y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B685" t="str">
            <v>Y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B686" t="str">
            <v>Y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B687" t="str">
            <v>Y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B688" t="str">
            <v>Y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B689" t="str">
            <v>Y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B690" t="str">
            <v>Y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F691" t="str">
            <v>ADD SUPPLEMENTAL DESCRIPTION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F779" t="str">
            <v>CHECK UNIT OF MEASURE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F780" t="str">
            <v>CHECK UNIT OF MEASURE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F781" t="str">
            <v>CHECK UNIT OF MEASURE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F782" t="str">
            <v>CHECK UNIT OF MEASURE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F783" t="str">
            <v>CHECK UNIT OF MEASURE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F786" t="str">
            <v>CHECK UNIT OF MEASURE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F787" t="str">
            <v>CHECK UNIT OF MEASURE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F788" t="str">
            <v>CHECK UNIT OF MEASURE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F790" t="str">
            <v>CHECK UNIT OF MEASURE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F791" t="str">
            <v>CHECK UNIT OF MEASURE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F797" t="str">
            <v>ADD SUPPLEMENTAL DESCRIPTION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F798" t="str">
            <v>SPECIFY MIN. SECTION MODULUS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F821" t="str">
            <v>ADD SUPPLEMENTAL DESCRIPTION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F822" t="str">
            <v>ADD SUPPLEMENTAL DESCRIPTION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B852" t="str">
            <v>Y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B853" t="str">
            <v>Y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B854" t="str">
            <v>Y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F883" t="str">
            <v>CONTINUOUS CONCRETE SLAB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F884" t="str">
            <v>CONT. CONC SLAB INCL PIER CAPS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F889" t="str">
            <v>SINGLE SPAN CONCRETE SLAB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F890" t="str">
            <v>SINGLE SPAN CONCRETE SLAB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F891" t="str">
            <v>SINGLE SPAN CONCRETE SLAB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F892" t="str">
            <v>DIAPHRAGMS FOR CONC I-BEAMS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F919" t="str">
            <v>WALLS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F920" t="str">
            <v>WALLS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F921" t="str">
            <v>WALLS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F922" t="str">
            <v>CAP AND COLUMN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F927" t="str">
            <v>COLUMNS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F928" t="str">
            <v>T TYPE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F929" t="str">
            <v>T TYPE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F930" t="str">
            <v>T TYPE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F931" t="str">
            <v>T TYPE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F936" t="str">
            <v>REPAIR OR RECONSTRUCTION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F937" t="str">
            <v>REPAIR OR RECONSTRUCTION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F938" t="str">
            <v>REPAIR OR RECONSTRUCTION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F939" t="str">
            <v>REPAIR OR RECONSTRUCTION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F958" t="str">
            <v>REPAIR OR RECONSTRUCTION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F959" t="str">
            <v>REPAIR OR RECONSTRUCTION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F960" t="str">
            <v>REPAIR OR RECONSTRUCTION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F961" t="str">
            <v>REPAIR OR RECONSTRUCTION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F962" t="str">
            <v>CHECK UNIT OF MEASURE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F963" t="str">
            <v>CHECK UNIT OF MEASURE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F964" t="str">
            <v>CHECK UNIT OF MEASURE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F965" t="str">
            <v>CHECK UNIT OF MEASURE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F996" t="str">
            <v>ADD SUPPLEMENTAL DESCRIPTION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F997" t="str">
            <v>ADD SUPPLEMENTAL DESCRIPTION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F998" t="str">
            <v>ADD SUPPLEMENTAL DESCRIPTION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F999" t="str">
            <v>ADD SUPPLEMENTAL DESCRIPTION</v>
          </cell>
          <cell r="G999">
            <v>0</v>
          </cell>
        </row>
        <row r="1000">
          <cell r="A1000" t="str">
            <v>512E10300</v>
          </cell>
          <cell r="B1000" t="str">
            <v>Y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F1001" t="str">
            <v>ADD SUPPLEMENTAL DESCRIPTION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F1002" t="str">
            <v>ADD SUPPLEMENTAL DESCRIPTION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F1003" t="str">
            <v>ADD SUPPLEMENTAL DESCRIPTION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F1004" t="str">
            <v>ADD SUPPLEMENTAL DESCRIPTION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F1005" t="str">
            <v>ADD SUPPLEMENTAL DESCRIPTION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F1006" t="str">
            <v>ADD SUPPLEMENTAL DESCRIPTION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B1021" t="str">
            <v>Y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F1024" t="str">
            <v>CHECK UNIT OF MEASURE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F1025" t="str">
            <v>CHECK UNIT OF MEASURE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F1030" t="str">
            <v>CHECK UNIT OF MEASURE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F1031" t="str">
            <v>CHECK UNIT OF MEASURE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F1032" t="str">
            <v>CHECK UNIT OF MEASURE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F1033" t="str">
            <v>CHECK UNIT OF MEASURE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F1035" t="str">
            <v>CHECK UNIT OF MEASURE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B1041" t="str">
            <v>Y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B1042" t="str">
            <v>Y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B1043" t="str">
            <v>Y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B1044" t="str">
            <v>Y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B1045" t="str">
            <v>Y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B1046" t="str">
            <v>Y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B1047" t="str">
            <v>Y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B1048" t="str">
            <v>Y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B1053" t="str">
            <v>Y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B1054" t="str">
            <v>Y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B1055" t="str">
            <v>Y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B1056" t="str">
            <v>Y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F1069" t="str">
            <v>CHECK UNIT OF MEASURE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F1070" t="str">
            <v>CHECK UNIT OF MEASURE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F1071" t="str">
            <v>CHECK UNIT OF MEASURE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F1072" t="str">
            <v>CHECK UNIT OF MEASURE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F1073" t="str">
            <v>CHECK UNIT OF MEASURE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F1074" t="str">
            <v>CHECK UNIT OF MEASURE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F1075" t="str">
            <v>CHECK UNIT OF MEASURE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F1076" t="str">
            <v>CHECK UNIT OF MEASURE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F1077" t="str">
            <v>CHECK UNIT OF MEASURE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F1078" t="str">
            <v>CHECK UNIT OF MEASURE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F1079" t="str">
            <v>CHECK UNIT OF MEASURE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F1080" t="str">
            <v>CHECK UNIT OF MEASURE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F1081" t="str">
            <v>CHECK UNIT OF MEASURE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F1082" t="str">
            <v>CHECK UNIT OF MEASURE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F1099" t="str">
            <v>ADD SUPPLEMENTAL DESCRIPTION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F1100" t="str">
            <v>ADD SUPPLEMENTAL DESCRIPTION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F1101" t="str">
            <v>ADD SUPPLEMENTAL DESCRIPTION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F1102" t="str">
            <v>ADD SUPPLEMENTAL DESCRIPTION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F1103" t="str">
            <v>ADD SUPPLEMENTAL DESCRIPTION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B1139" t="str">
            <v>Y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B1140" t="str">
            <v>Y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B1141" t="str">
            <v>Y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F1213" t="str">
            <v>SPECIFY BEAM LENGTH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F1214" t="str">
            <v>SPECIFY BEAM LENGTH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F1215" t="str">
            <v>SPECIFY BEAM LENGTH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F1216" t="str">
            <v>SPECIFY BEAM LENGTH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F1217" t="str">
            <v>SPECIFY BEAM LENGTH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F1218" t="str">
            <v>SPECIFY BEAM LENGTH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F1219" t="str">
            <v>SPECIFY BEAM LENGTH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F1220" t="str">
            <v>SPECIFY BEAM LENGTH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F1221" t="str">
            <v>SPECIFY BEAM LENGTH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F1222" t="str">
            <v>SPECIFY BEAM LENGTH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F1223" t="str">
            <v>SPECIFY BEAM LENGTH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F1224" t="str">
            <v>SPECIFY BEAM LENGTH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F1225" t="str">
            <v>SPECIFY BEAM LENGTH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F1226" t="str">
            <v>SPECIFY BEAM LENGTH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F1227" t="str">
            <v>SPECIFY BEAM LENGTH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F1228" t="str">
            <v>SPECIFY BEAM LENGTH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F1229" t="str">
            <v>ADD SUPPLEMENTAL DESCRIPTION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F1230" t="str">
            <v>ADD SUPPLEMENTAL DESCRIPTION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F1252" t="str">
            <v>WITHOUT SIDEWALK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B1256" t="str">
            <v>Y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F1267" t="str">
            <v>SPECIFY THICKNESS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B1273" t="str">
            <v>Y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B1274" t="str">
            <v>Y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B1275" t="str">
            <v>Y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B1288" t="str">
            <v>Y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B1289" t="str">
            <v>Y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F1299" t="str">
            <v>&lt;2" THICK, SPECIFY DIMENSIONS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F1300" t="str">
            <v>&lt;2" THICK, SPECIFY DIMENSIONS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F1301" t="str">
            <v>2"-3" TK, SPECIFY DIMENSIONS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F1302" t="str">
            <v>2"-3" TK, SPECIFY DIMENSIONS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F1307" t="str">
            <v>5" &amp; OVER, SPECIFY DIMENSIONS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F1308" t="str">
            <v>5" &amp; OVER, SPECIFY DIMENSIONS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F1309" t="str">
            <v>&lt;2" THICK, SPECIFY DIMENSIONS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F1310" t="str">
            <v>&lt;2" THICK, SPECIFY DIMENSIONS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F1311" t="str">
            <v>2"-3" TK, SPECIFY DIMENSIONS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F1312" t="str">
            <v>2"-3" TK, SPECIFY DIMENSIONS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F1313" t="str">
            <v>3"-4" TK, SPECIFY DIMENSIONS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F1314" t="str">
            <v>3"-4" TK, SPECIFY DIMENSIONS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B1321" t="str">
            <v>Y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B1322" t="str">
            <v>Y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F1323" t="str">
            <v>CHECK UNIT OF MEASURE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F1324" t="str">
            <v>CHECK UNIT OF MEASURE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F1325" t="str">
            <v>CHECK UNIT OF MEASURE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F1326" t="str">
            <v>CHECK UNIT OF MEASURE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B1335" t="str">
            <v>Y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F1336" t="str">
            <v>ADD SUPPLEMENTAL DESCRIPTION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F1337" t="str">
            <v>ADD SUPPLEMENTAL DESCRIPTION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F1338" t="str">
            <v>ADD SUPPLEMENTAL DESCRIPTION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F1339" t="str">
            <v>ADD SUPPLEMENTAL DESCRIPTION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F1369" t="str">
            <v>ADD SUPPLEMENTAL DESCRIPTION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F1407" t="str">
            <v>STEEL BEAM BRIDGES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F1408" t="str">
            <v>GIRDER BRIDGES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F1409" t="str">
            <v>GIRDER BRIDGES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F1410" t="str">
            <v>ADD SUPPLEMENTAL DESCRIPTION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F1417" t="str">
            <v>CHECK UNIT OF MEASURE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F1418" t="str">
            <v>CHECK UNIT OF MEASURE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F1419" t="str">
            <v>CHECK UNIT OF MEASURE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F1420" t="str">
            <v>CHECK UNIT OF MEASURE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F1421" t="str">
            <v>CHECK UNIT OF MEASURE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F1422" t="str">
            <v>CHECK UNIT OF MEASURE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F1423" t="str">
            <v>CHECK UNIT OF MEASURE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F1424" t="str">
            <v>CHECK UNIT OF MEASURE</v>
          </cell>
          <cell r="G1424">
            <v>0</v>
          </cell>
        </row>
        <row r="1425">
          <cell r="A1425" t="str">
            <v>518E42400</v>
          </cell>
          <cell r="B1425" t="str">
            <v>Y</v>
          </cell>
          <cell r="C1425" t="str">
            <v>FT</v>
          </cell>
          <cell r="D1425" t="str">
            <v>6" PERFORATED PIPE, INCLUDING SPECIALS</v>
          </cell>
          <cell r="F1425" t="str">
            <v>CHECK UNIT OF MEASURE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F1455" t="str">
            <v>CHECK UNIT OF MEASURE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F1456" t="str">
            <v>CHECK UNIT OF MEASURE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F1457" t="str">
            <v>CHECK UNIT OF MEASURE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F1458" t="str">
            <v>CHECK UNIT OF MEASURE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F1459" t="str">
            <v>CHECK UNIT OF MEASURE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F1461" t="str">
            <v>ADD SUPPLEMENTAL DESCRIPTION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B1466" t="str">
            <v>Y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B1467" t="str">
            <v>Y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B1470" t="str">
            <v>Y</v>
          </cell>
          <cell r="C1470" t="str">
            <v>EACH</v>
          </cell>
          <cell r="D1470" t="str">
            <v>DYNAMIC LOAD TESTING, AS PER PLAN</v>
          </cell>
          <cell r="F1470" t="str">
            <v>ADD SUPPLEMENTAL DESCRIPTION</v>
          </cell>
          <cell r="G1470">
            <v>0</v>
          </cell>
        </row>
        <row r="1471">
          <cell r="A1471" t="str">
            <v>523E20500</v>
          </cell>
          <cell r="B1471" t="str">
            <v>Y</v>
          </cell>
          <cell r="C1471" t="str">
            <v>EACH</v>
          </cell>
          <cell r="D1471" t="str">
            <v>RESTRIKE</v>
          </cell>
          <cell r="F1471" t="str">
            <v>ADD SUPPLEMENTAL DESCRIPTION</v>
          </cell>
          <cell r="G1471">
            <v>0</v>
          </cell>
        </row>
        <row r="1472">
          <cell r="A1472" t="str">
            <v>523E20501</v>
          </cell>
          <cell r="B1472" t="str">
            <v>Y</v>
          </cell>
          <cell r="C1472" t="str">
            <v>EACH</v>
          </cell>
          <cell r="D1472" t="str">
            <v>RESTRIKE, AS PER PLAN</v>
          </cell>
          <cell r="F1472" t="str">
            <v>ADD SUPPLEMENTAL DESCRIPTION</v>
          </cell>
          <cell r="G1472">
            <v>0</v>
          </cell>
        </row>
        <row r="1473">
          <cell r="A1473" t="str">
            <v>524E94400</v>
          </cell>
          <cell r="B1473" t="str">
            <v>Y</v>
          </cell>
          <cell r="C1473" t="str">
            <v>FT</v>
          </cell>
          <cell r="D1473" t="str">
            <v>DRILLED SHAFTS, 18" DIAMETER</v>
          </cell>
          <cell r="F1473" t="str">
            <v>ADD SUPPLEMENTAL DESCRIPTION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B1477" t="str">
            <v>Y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B1478" t="str">
            <v>Y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B1479" t="str">
            <v>Y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B1480" t="str">
            <v>Y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B1481" t="str">
            <v>Y</v>
          </cell>
          <cell r="C1481" t="str">
            <v>FT</v>
          </cell>
          <cell r="D1481" t="str">
            <v>DRILLED SHAFTS, 24" DIAMETER, ABOVE BEDROCK</v>
          </cell>
          <cell r="F1481" t="str">
            <v>ADD SUPPLEMENTAL DESCRIPTION</v>
          </cell>
          <cell r="G1481">
            <v>0</v>
          </cell>
        </row>
        <row r="1482">
          <cell r="A1482" t="str">
            <v>524E94503</v>
          </cell>
          <cell r="B1482" t="str">
            <v>Y</v>
          </cell>
          <cell r="C1482" t="str">
            <v>FT</v>
          </cell>
          <cell r="D1482" t="str">
            <v>DRILLED SHAFTS, 24" DIAMETER, ABOVE BEDROCK, AS PER PLAN</v>
          </cell>
          <cell r="F1482" t="str">
            <v>ADD SUPPLEMENTAL DESCRIPTION</v>
          </cell>
          <cell r="G1482">
            <v>0</v>
          </cell>
        </row>
        <row r="1483">
          <cell r="A1483" t="str">
            <v>524E94504</v>
          </cell>
          <cell r="B1483" t="str">
            <v>Y</v>
          </cell>
          <cell r="C1483" t="str">
            <v>FT</v>
          </cell>
          <cell r="D1483" t="str">
            <v>DRILLED SHAFTS, 24" DIAMETER, INTO BEDROCK</v>
          </cell>
          <cell r="F1483" t="str">
            <v>ADD SUPPLEMENTAL DESCRIPTION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F1484" t="str">
            <v>CHECK UNIT OF MEASURE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F1485" t="str">
            <v>CHECK UNIT OF MEASURE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F1486" t="str">
            <v>SPECIFY DIMENSIONS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F1560" t="str">
            <v>ADD SUPPLEMENTAL DESCRIPTION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F1561" t="str">
            <v>ADD SUPPLEMENTAL DESCRIPTION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F1562" t="str">
            <v>ADD SUPPLEMENTAL DESCRIPTION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F1563" t="str">
            <v>ADD SUPPLEMENTAL DESCRIPTION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F1633" t="str">
            <v>ADD SUPPLEMENTAL DESCRIPTION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F1634" t="str">
            <v>ADD SUPPLEMENTAL DESCRIPTION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B1640" t="str">
            <v>Y</v>
          </cell>
          <cell r="C1640" t="str">
            <v>SY</v>
          </cell>
          <cell r="D1640" t="str">
            <v>RIPRAP</v>
          </cell>
          <cell r="F1640" t="str">
            <v>ADD SUPPLEMENTAL DESCRIPTION</v>
          </cell>
          <cell r="G1640">
            <v>0</v>
          </cell>
        </row>
        <row r="1641">
          <cell r="A1641" t="str">
            <v>601E10001</v>
          </cell>
          <cell r="B1641" t="str">
            <v>Y</v>
          </cell>
          <cell r="C1641" t="str">
            <v>SY</v>
          </cell>
          <cell r="D1641" t="str">
            <v>RIPRAP, AS PER PLAN</v>
          </cell>
          <cell r="F1641" t="str">
            <v>ADD SUPPLEMENTAL DESCRIPTION</v>
          </cell>
          <cell r="G1641">
            <v>0</v>
          </cell>
        </row>
        <row r="1642">
          <cell r="A1642" t="str">
            <v>601E10970</v>
          </cell>
          <cell r="B1642" t="str">
            <v>Y</v>
          </cell>
          <cell r="C1642" t="str">
            <v>SY</v>
          </cell>
          <cell r="D1642" t="str">
            <v>RIPRAP, TYPE A</v>
          </cell>
          <cell r="F1642" t="str">
            <v>ADD SUPPLEMENTAL DESCRIPTION</v>
          </cell>
          <cell r="G1642">
            <v>0</v>
          </cell>
        </row>
        <row r="1643">
          <cell r="A1643" t="str">
            <v>601E10971</v>
          </cell>
          <cell r="B1643" t="str">
            <v>Y</v>
          </cell>
          <cell r="C1643" t="str">
            <v>SY</v>
          </cell>
          <cell r="D1643" t="str">
            <v>RIPRAP, TYPE A, AS PER PLAN</v>
          </cell>
          <cell r="F1643" t="str">
            <v>ADD SUPPLEMENTAL DESCRIPTION</v>
          </cell>
          <cell r="G1643">
            <v>0</v>
          </cell>
        </row>
        <row r="1644">
          <cell r="A1644" t="str">
            <v>601E10980</v>
          </cell>
          <cell r="B1644" t="str">
            <v>Y</v>
          </cell>
          <cell r="C1644" t="str">
            <v>SY</v>
          </cell>
          <cell r="D1644" t="str">
            <v>RIPRAP, TYPE B</v>
          </cell>
          <cell r="F1644" t="str">
            <v>ADD SUPPLEMENTAL DESCRIPTION</v>
          </cell>
          <cell r="G1644">
            <v>0</v>
          </cell>
        </row>
        <row r="1645">
          <cell r="A1645" t="str">
            <v>601E10981</v>
          </cell>
          <cell r="B1645" t="str">
            <v>Y</v>
          </cell>
          <cell r="C1645" t="str">
            <v>SY</v>
          </cell>
          <cell r="D1645" t="str">
            <v>RIPRAP, TYPE B, AS PER PLAN</v>
          </cell>
          <cell r="F1645" t="str">
            <v>ADD SUPPLEMENTAL DESCRIPTION</v>
          </cell>
          <cell r="G1645">
            <v>0</v>
          </cell>
        </row>
        <row r="1646">
          <cell r="A1646" t="str">
            <v>601E10990</v>
          </cell>
          <cell r="B1646" t="str">
            <v>Y</v>
          </cell>
          <cell r="C1646" t="str">
            <v>SY</v>
          </cell>
          <cell r="D1646" t="str">
            <v>RIPRAP, TYPE C</v>
          </cell>
          <cell r="F1646" t="str">
            <v>ADD SUPPLEMENTAL DESCRIPTION</v>
          </cell>
          <cell r="G1646">
            <v>0</v>
          </cell>
        </row>
        <row r="1647">
          <cell r="A1647" t="str">
            <v>601E10991</v>
          </cell>
          <cell r="B1647" t="str">
            <v>Y</v>
          </cell>
          <cell r="C1647" t="str">
            <v>SY</v>
          </cell>
          <cell r="D1647" t="str">
            <v>RIPRAP, TYPE C, AS PER PLAN</v>
          </cell>
          <cell r="F1647" t="str">
            <v>ADD SUPPLEMENTAL DESCRIPTION</v>
          </cell>
          <cell r="G1647">
            <v>0</v>
          </cell>
        </row>
        <row r="1648">
          <cell r="A1648" t="str">
            <v>601E11000</v>
          </cell>
          <cell r="B1648" t="str">
            <v>Y</v>
          </cell>
          <cell r="C1648" t="str">
            <v>SY</v>
          </cell>
          <cell r="D1648" t="str">
            <v>RIPRAP, TYPE D</v>
          </cell>
          <cell r="F1648" t="str">
            <v>ADD SUPPLEMENTAL DESCRIPTION</v>
          </cell>
          <cell r="G1648">
            <v>0</v>
          </cell>
        </row>
        <row r="1649">
          <cell r="A1649" t="str">
            <v>601E11001</v>
          </cell>
          <cell r="B1649" t="str">
            <v>Y</v>
          </cell>
          <cell r="C1649" t="str">
            <v>SY</v>
          </cell>
          <cell r="D1649" t="str">
            <v>RIPRAP, TYPE D, AS PER PLAN</v>
          </cell>
          <cell r="F1649" t="str">
            <v>ADD SUPPLEMENTAL DESCRIPTION</v>
          </cell>
          <cell r="G1649">
            <v>0</v>
          </cell>
        </row>
        <row r="1650">
          <cell r="A1650" t="str">
            <v>601E12000</v>
          </cell>
          <cell r="B1650" t="str">
            <v>Y</v>
          </cell>
          <cell r="C1650" t="str">
            <v>SY</v>
          </cell>
          <cell r="D1650" t="str">
            <v>RIPRAP, WITH GROUT</v>
          </cell>
          <cell r="F1650" t="str">
            <v>ADD SUPPLEMENTAL DESCRIPTION</v>
          </cell>
          <cell r="G1650">
            <v>0</v>
          </cell>
        </row>
        <row r="1651">
          <cell r="A1651" t="str">
            <v>601E12001</v>
          </cell>
          <cell r="B1651" t="str">
            <v>Y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B1652" t="str">
            <v>Y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B1653" t="str">
            <v>Y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B1654" t="str">
            <v>Y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B1655" t="str">
            <v>Y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B1656" t="str">
            <v>Y</v>
          </cell>
          <cell r="C1656" t="str">
            <v>SY</v>
          </cell>
          <cell r="D1656" t="str">
            <v>CONCRETE SLOPE PROTECTION</v>
          </cell>
          <cell r="F1656" t="str">
            <v>DESIGN BUILD PROJECTS ONLY</v>
          </cell>
          <cell r="G1656">
            <v>0</v>
          </cell>
        </row>
        <row r="1657">
          <cell r="A1657" t="str">
            <v>601E21001</v>
          </cell>
          <cell r="B1657" t="str">
            <v>Y</v>
          </cell>
          <cell r="C1657" t="str">
            <v>SY</v>
          </cell>
          <cell r="D1657" t="str">
            <v>CONCRETE SLOPE PROTECTION, AS PER PLAN</v>
          </cell>
          <cell r="F1657" t="str">
            <v>DESIGN BUILD PROJECTS ONLY</v>
          </cell>
          <cell r="G1657">
            <v>0</v>
          </cell>
        </row>
        <row r="1658">
          <cell r="A1658" t="str">
            <v>601E21050</v>
          </cell>
          <cell r="B1658" t="str">
            <v>Y</v>
          </cell>
          <cell r="C1658" t="str">
            <v>SY</v>
          </cell>
          <cell r="D1658" t="str">
            <v>TIED CONCRETE BLOCK MAT, TYPE 1</v>
          </cell>
          <cell r="F1658" t="str">
            <v>DESIGN BUILD PROJECTS ONLY</v>
          </cell>
          <cell r="G1658">
            <v>0</v>
          </cell>
        </row>
        <row r="1659">
          <cell r="A1659" t="str">
            <v>601E21051</v>
          </cell>
          <cell r="B1659" t="str">
            <v>Y</v>
          </cell>
          <cell r="C1659" t="str">
            <v>SY</v>
          </cell>
          <cell r="D1659" t="str">
            <v>TIED CONCRETE BLOCK MAT, TYPE 1, AS PER PLAN</v>
          </cell>
          <cell r="F1659" t="str">
            <v>DESIGN BUILD PROJECTS ONLY</v>
          </cell>
          <cell r="G1659">
            <v>0</v>
          </cell>
        </row>
        <row r="1660">
          <cell r="A1660" t="str">
            <v>601E21060</v>
          </cell>
          <cell r="B1660" t="str">
            <v>Y</v>
          </cell>
          <cell r="C1660" t="str">
            <v>SY</v>
          </cell>
          <cell r="D1660" t="str">
            <v>TIED CONCRETE BLOCK MAT, TYPE 2</v>
          </cell>
          <cell r="F1660" t="str">
            <v>DESIGN BUILD PROJECTS ONLY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F1685" t="str">
            <v>ADD SUPPLEMENTAL DESCRIPTION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F1686" t="str">
            <v>ADD SUPPLEMENTAL DESCRIPTION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F1687" t="str">
            <v>ADD SUPPLEMENTAL DESCRIPTION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F1704" t="str">
            <v>ADD SUPPLEMENTAL DESCRIPTION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F1736" t="str">
            <v>SPECIFY TYPE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B1738" t="str">
            <v>Y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F1739" t="str">
            <v>ADD SUPPLEMENTAL DESCRIPTION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F1756" t="str">
            <v>ADD SUPPLEMENTAL DESCRIPTION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F1761" t="str">
            <v>ADD SUPPLEMENTAL DESCRIPTION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F1762" t="str">
            <v>ADD SUPPLEMENTAL DESCRIPTION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F1763" t="str">
            <v>ADD SUPPLEMENTAL DESCRIPTION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F1764" t="str">
            <v>ADD SUPPLEMENTAL DESCRIPTION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F1771" t="str">
            <v>ADD SUPPLEMENTAL DESCRIPTION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F1772" t="str">
            <v>ADD SUPPLEMENTAL DESCRIPTION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F1773" t="str">
            <v>ADD SUPPLEMENTAL DESCRIPTION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F1774" t="str">
            <v>ADD SUPPLEMENTAL DESCRIPTION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F1775" t="str">
            <v>ADD SUPPLEMENTAL DESCRIPTION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F1823" t="str">
            <v>ADD SUPPLEMENTAL DESCRIPTION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F1824" t="str">
            <v>ADD SUPPLEMENTAL DESCRIPTION</v>
          </cell>
          <cell r="G1824">
            <v>0</v>
          </cell>
        </row>
        <row r="1825">
          <cell r="A1825" t="str">
            <v>606E12000</v>
          </cell>
          <cell r="B1825" t="str">
            <v>Y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B1826" t="str">
            <v>Y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B1827" t="str">
            <v>Y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B1828" t="str">
            <v>Y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B1829" t="str">
            <v>Y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B1830" t="str">
            <v>Y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B1831" t="str">
            <v>Y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B1832" t="str">
            <v>Y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B1833" t="str">
            <v>Y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B1834" t="str">
            <v>Y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B1835" t="str">
            <v>Y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B1836" t="str">
            <v>Y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B1837" t="str">
            <v>Y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B1838" t="str">
            <v>Y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B1839" t="str">
            <v>Y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B1840" t="str">
            <v>Y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B1841" t="str">
            <v>Y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B1842" t="str">
            <v>Y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B1843" t="str">
            <v>Y</v>
          </cell>
          <cell r="C1843" t="str">
            <v>FT</v>
          </cell>
          <cell r="D1843" t="str">
            <v>GUARDRAIL, TYPE MGS</v>
          </cell>
          <cell r="F1843" t="str">
            <v>ADD SUPPLEMENTAL DESCRIPTION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F1846" t="str">
            <v>REQUIRES PLAN INSERT SHEET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F1847" t="str">
            <v>REQUIRES PLAN INSERT SHEET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F1848" t="str">
            <v>REQUIRES PLAN INSERT SHEET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F1849" t="str">
            <v>REQUIRES PLAN INSERT SHEET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F1850" t="str">
            <v>REQUIRES PLAN INSERT SHEET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F1851" t="str">
            <v>REQUIRES PLAN INSERT SHEET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F1852" t="str">
            <v>REQUIRES PLAN INSERT SHEET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F1853" t="str">
            <v>REQUIRES PLAN INSERT SHEET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F1854" t="str">
            <v>REQUIRES PLAN INSERT SHEET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F1855" t="str">
            <v>REQUIRES PLAN INSERT SHEET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F1856" t="str">
            <v>REQUIRES PLAN INSERT SHEET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F1859" t="str">
            <v>REQUIRES PLAN INSERT SHEET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F1886" t="str">
            <v>REQUIRES PLAN INSERT SHEET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F1887" t="str">
            <v>REQUIRES PLAN INSERT SHEET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F1899" t="str">
            <v>REQUIRES PLAN INSERT SHEET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F1900" t="str">
            <v>REQUIRES PLAN INSERT SHEET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F1911" t="str">
            <v>REQUIRES PLAN INSERT SHEET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F1912" t="str">
            <v>OTHER THAN TYPE 5 GUARDRAIL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F1915" t="str">
            <v>REQUIRES PLAN INSERT SHEET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F1916" t="str">
            <v>REQUIRES PLAN INSERT SHEET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F1923" t="str">
            <v>REQUIRES PLAN INSERT SHEET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F1938" t="str">
            <v>REQUIRES PLAN INSERT SHEET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F1945" t="str">
            <v>REQUIRES PLAN INSERT SHEET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F1949" t="str">
            <v>SPECIFY NCHRP 350/MASH 2016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F1950" t="str">
            <v>SPECIFY NCHRP 350/MASH 2016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B2044" t="str">
            <v>Y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B2045" t="str">
            <v>Y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B2046" t="str">
            <v>Y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B2047" t="str">
            <v>Y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B2048" t="str">
            <v>Y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B2049" t="str">
            <v>Y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B2050" t="str">
            <v>Y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B2051" t="str">
            <v>Y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B2052" t="str">
            <v>Y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B2053" t="str">
            <v>Y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B2054" t="str">
            <v>Y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B2055" t="str">
            <v>Y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B2056" t="str">
            <v>Y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B2057" t="str">
            <v>Y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B2058" t="str">
            <v>Y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B2059" t="str">
            <v>Y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B2060" t="str">
            <v>Y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B2061" t="str">
            <v>Y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F2067" t="str">
            <v>SPECIFY DESIGN MPH/INCH WIDTH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F2068" t="str">
            <v>SPECIFY DESIGN MPH/INCH WIDTH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F2077" t="str">
            <v>ADD SUPPLEMENTAL DESCRIPTION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F2078" t="str">
            <v>ADD SUPPLEMENTAL DESCRIPTION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F2083" t="str">
            <v>ADD SUPPLEMENTAL DESCRIPTION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F2084" t="str">
            <v>ADD SUPPLEMENTAL DESCRIPTION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F2085" t="str">
            <v>ADD SUPPLEMENTAL DESCRIPTION</v>
          </cell>
          <cell r="G2085">
            <v>0</v>
          </cell>
        </row>
        <row r="2086">
          <cell r="A2086" t="str">
            <v>607E35000</v>
          </cell>
          <cell r="B2086" t="str">
            <v>Y</v>
          </cell>
          <cell r="C2086" t="str">
            <v>FT</v>
          </cell>
          <cell r="D2086" t="str">
            <v>FENCE REMOVED AND REBUILT</v>
          </cell>
          <cell r="F2086" t="str">
            <v>DESIGN BUILD PROJECTS ONLY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F2087" t="str">
            <v>ADD SUPPLEMENTAL DESCRIPTION</v>
          </cell>
          <cell r="G2087">
            <v>0</v>
          </cell>
        </row>
        <row r="2088">
          <cell r="A2088" t="str">
            <v>607E39900</v>
          </cell>
          <cell r="B2088" t="str">
            <v>Y</v>
          </cell>
          <cell r="C2088" t="str">
            <v>FT</v>
          </cell>
          <cell r="D2088" t="str">
            <v>VANDAL PROTECTION FENCE, 6' STRAIGHT, COATED FABRIC</v>
          </cell>
          <cell r="F2088" t="str">
            <v>DESIGN BUILD PROJECTS ONLY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F2097" t="str">
            <v>SPECIFY HEIGHT, OTHER THAN 5'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B2122" t="str">
            <v>Y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B2123" t="str">
            <v>Y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F2135" t="str">
            <v>ADD SUPPLEMENTAL DESCRIPTION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F2136" t="str">
            <v>ADD SUPPLEMENTAL DESCRIPTION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F2137" t="str">
            <v>ADD SUPPLEMENTAL DESCRIPTION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F2138" t="str">
            <v>ADD SUPPLEMENTAL DESCRIPTION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F2168" t="str">
            <v>ADD SUPPLEMENTAL DESCRIPTION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F2169" t="str">
            <v>ADD SUPPLEMENTAL DESCRIPTION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F2170" t="str">
            <v>ADD SUPPLEMENTAL DESCRIPTION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F2202" t="str">
            <v>CHECK UNIT OF MEASURE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F2203" t="str">
            <v>CHECK UNIT OF MEASURE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F2204" t="str">
            <v>CHECK UNIT OF MEASURE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F2205" t="str">
            <v>CHECK UNIT OF MEASURE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F2206" t="str">
            <v>CHECK UNIT OF MEASURE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F2207" t="str">
            <v>CHECK UNIT OF MEASURE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F2208" t="str">
            <v>CHECK UNIT OF MEASURE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F2225" t="str">
            <v>ADD SUPPLEMENTAL DESCRIPTION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F2226" t="str">
            <v>ADD SUPPLEMENTAL DESCRIPTION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F2227" t="str">
            <v>ADD SUPPLEMENTAL DESCRIPTION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B2234" t="str">
            <v>Y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B2240" t="str">
            <v>Y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F2466" t="str">
            <v>SPECIFY MATL WHEN WARRANTED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F2467" t="str">
            <v>SPECIFY MATL WHEN WARRANTED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F2468" t="str">
            <v>SPECIFY MATL WHEN WARRANTED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F2469" t="str">
            <v>SPECIFY MATL WHEN WARRANTED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F2470" t="str">
            <v>SPECIFY MATL WHEN WARRANTED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F2471" t="str">
            <v>SPECIFY MATL WHEN WARRANTED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F2472" t="str">
            <v>SPECIFY MATL WHEN WARRANTED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F2473" t="str">
            <v>SPECIFY MATL WHEN WARRANTED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F2474" t="str">
            <v>SPECIFY MATL WHEN WARRANTED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F2475" t="str">
            <v>SPECIFY MATL WHEN WARRANTED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F2476" t="str">
            <v>SPECIFY MATL WHEN WARRANTED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F2477" t="str">
            <v>SPECIFY MATL WHEN WARRANTED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F2478" t="str">
            <v>SPECIFY MATL WHEN WARRANTED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F2479" t="str">
            <v>SPECIFY MATL WHEN WARRANTED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F2480" t="str">
            <v>SPECIFY MATL WHEN WARRANTED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F2481" t="str">
            <v>SPECIFY MATL WHEN WARRANTED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F2482" t="str">
            <v>SPECIFY MATL WHEN WARRANTED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F2483" t="str">
            <v>SPECIFY MATL WHEN WARRANTED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F2484" t="str">
            <v>SPECIFY MATL WHEN WARRANTED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F2485" t="str">
            <v>SPECIFY MATL WHEN WARRANTED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F2486" t="str">
            <v>SPECIFY MATL WHEN WARRANTED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F2487" t="str">
            <v>SPECIFY MATL WHEN WARRANTED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F2488" t="str">
            <v>SPECIFY MATL WHEN WARRANTED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F2489" t="str">
            <v>SPECIFY MATL WHEN WARRANTED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F2490" t="str">
            <v>SPECIFY MATL WHEN WARRANTED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F2491" t="str">
            <v>SPECIFY MATL WHEN WARRANTED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F2611" t="str">
            <v>SPECIFY CONDUIT DIAMETER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F2612" t="str">
            <v>SPECIFY CONDUIT DIAMETER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F2613" t="str">
            <v>SPECIFY CONDUIT DIAMETER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F2614" t="str">
            <v>SPECIFY CONDUIT DIAMETER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F2615" t="str">
            <v>SPECIFY SIZE (SPAN X RISE)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F2616" t="str">
            <v>SPECIFY SIZE (SPAN X RISE)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F2617" t="str">
            <v>SPECIFY SIZE (SPAN X RISE)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F2618" t="str">
            <v>SPECIFY SIZE (SPAN X RISE)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F2619" t="str">
            <v>SPECIFY SIZE (SPAN X RISE)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F2620" t="str">
            <v>SPECIFY SIZE (SPAN X RISE)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F2621" t="str">
            <v>SPECIFY MIN/MAX COV; SPANXRISE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F2622" t="str">
            <v>SPECIFY MIN/MAX COV; SPANXRISE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F2623" t="str">
            <v>SPECIFY MIN/MAX COV; SPANXRISE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F2624" t="str">
            <v>SPECIFY MIN/MAX COV; SPANXRISE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F2712" t="str">
            <v>SPECIFY TYPE AND SIZE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F2714" t="str">
            <v>SPECIFY TYPE AND SIZE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F2715" t="str">
            <v>SPECIFY TYPE AND SIZE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B2717" t="str">
            <v>Y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F2718" t="str">
            <v>SPECIFY SIZE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F2719" t="str">
            <v>SPECIFY SIZE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F2720" t="str">
            <v>SPECIFY SIZE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B2722" t="str">
            <v>Y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F2723" t="str">
            <v>ADD SUPPLEMENTAL DESCRIPTION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F2724" t="str">
            <v>ADD SUPPLEMENTAL DESCRIPTION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F2725" t="str">
            <v>ADD SUPPLEMENTAL DESCRIPTION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F2726" t="str">
            <v>ADD SUPPLEMENTAL DESCRIPTION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F2727" t="str">
            <v>ADD SUPPLEMENTAL DESCRIPTION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B2729" t="str">
            <v>Y</v>
          </cell>
          <cell r="C2729" t="str">
            <v>EACH</v>
          </cell>
          <cell r="D2729" t="str">
            <v>CATCH BASIN, NO. 5</v>
          </cell>
          <cell r="F2729" t="str">
            <v>DESIGN BUILD PROJECTS ONLY</v>
          </cell>
          <cell r="G2729">
            <v>0</v>
          </cell>
        </row>
        <row r="2730">
          <cell r="A2730" t="str">
            <v>611E98301</v>
          </cell>
          <cell r="B2730" t="str">
            <v>Y</v>
          </cell>
          <cell r="C2730" t="str">
            <v>EACH</v>
          </cell>
          <cell r="D2730" t="str">
            <v>CATCH BASIN, NO. 5, AS PER PLAN</v>
          </cell>
          <cell r="F2730" t="str">
            <v>DESIGN BUILD PROJECTS ONLY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F2801" t="str">
            <v>ADD SUPPLEMENTAL DESCRIPTION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F2892" t="str">
            <v>ADD SUPPLEMENTAL DESCRIPTION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F2919" t="str">
            <v>ADD SUPPLEMENTAL DESCRIPTION</v>
          </cell>
          <cell r="G2919">
            <v>0</v>
          </cell>
        </row>
        <row r="2920">
          <cell r="A2920" t="str">
            <v>611E99731</v>
          </cell>
          <cell r="B2920" t="str">
            <v>Y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B2923" t="str">
            <v>Y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B2930" t="str">
            <v>Y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B2931" t="str">
            <v>Y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B2934" t="str">
            <v>Y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B2936" t="str">
            <v>Y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F2937" t="str">
            <v>ADD SUPPLEMENTAL DESCRIPTION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F2938" t="str">
            <v>ADD SUPPLEMENTAL DESCRIPTION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F2939" t="str">
            <v>ADD SUPPLEMENTAL DESCRIPTION</v>
          </cell>
          <cell r="G2939">
            <v>0</v>
          </cell>
        </row>
        <row r="2940">
          <cell r="A2940" t="str">
            <v>613E41351</v>
          </cell>
          <cell r="B2940" t="str">
            <v>Y</v>
          </cell>
          <cell r="C2940" t="str">
            <v>CY</v>
          </cell>
          <cell r="D2940" t="str">
            <v>LOW STRENGTH MORTAR BACKFILL (TYPE 3), AS PER PLAN</v>
          </cell>
          <cell r="F2940" t="str">
            <v>ADD SUPPLEMENTAL DESCRIPTION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B2960" t="str">
            <v>Y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B2961" t="str">
            <v>Y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B2962" t="str">
            <v>Y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F2968" t="str">
            <v>SPECIFY INCH WIDTH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F2972" t="str">
            <v>TEMPORARY ONLY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F2973" t="str">
            <v>ADD SUPPLEMENTAL DESCRIPTION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F2980" t="str">
            <v>CHECK UNIT OF MEASURE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F2981" t="str">
            <v>CHECK UNIT OF MEASURE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B2992" t="str">
            <v>Y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B2997" t="str">
            <v>Y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F3002" t="str">
            <v>SPECIFY 1WAY OR BIDIRECTIONAL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F3003" t="str">
            <v>SPECIFY 1WAY OR BIDIRECTIONAL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F3004" t="str">
            <v>SPECIFY 1WAY OR BIDIRECTIONAL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F3005" t="str">
            <v>SPECIFY 1WAY OR BIDIRECTIONAL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F3006" t="str">
            <v>SPECIFY 1WAY OR BIDIRECTIONAL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B3016" t="str">
            <v>Y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B3017" t="str">
            <v>Y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F3027" t="str">
            <v>CHECK UNIT OF MEASURE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F3028" t="str">
            <v>SOON OBSOLETE - USE 808E18700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B3174" t="str">
            <v>Y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B3177" t="str">
            <v>Y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B3182" t="str">
            <v>Y</v>
          </cell>
          <cell r="C3182" t="str">
            <v>MNTH</v>
          </cell>
          <cell r="D3182" t="str">
            <v>FIELD OFFICE, TYPE B</v>
          </cell>
          <cell r="F3182" t="str">
            <v>DESIGN BUILD PROJECTS ONLY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F3193" t="str">
            <v>ADD SUPPLEMENTAL DESCRIPTION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F3194" t="str">
            <v>ADD SUPPLEMENTAL DESCRIPTION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F3195" t="str">
            <v>ADD SUPPLEMENTAL DESCRIPTION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F3196" t="str">
            <v>CHECK UNIT OF MEASURE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F3199" t="str">
            <v>CHECK UNIT OF MEASURE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F3200" t="str">
            <v>CHECK UNIT OF MEASURE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F3201" t="str">
            <v>CHECK UNIT OF MEASURE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F3231" t="str">
            <v>ADD SUPPLEMENTAL DESCRIPTION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F3232" t="str">
            <v>ADD SUPPLEMENTAL DESCRIPTION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F3249" t="str">
            <v>REQUIRES PLAN INSERT SHEET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F3250" t="str">
            <v>REQUIRES PLAN INSERT SHEET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F3309" t="str">
            <v>ADD SUPPLEMENTAL DESCRIPTION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F3310" t="str">
            <v>ADD SUPPLEMENTAL DESCRIPTION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F3311" t="str">
            <v>ADD SUPPLEMENTAL DESCRIPTION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F3312" t="str">
            <v>ADD SUPPLEMENTAL DESCRIPTION</v>
          </cell>
          <cell r="G3312">
            <v>0</v>
          </cell>
        </row>
        <row r="3313">
          <cell r="A3313" t="str">
            <v>624E15001</v>
          </cell>
          <cell r="B3313" t="str">
            <v>Y</v>
          </cell>
          <cell r="C3313" t="str">
            <v>EACH</v>
          </cell>
          <cell r="D3313" t="str">
            <v>MOBILIZATION, AS PER PLAN</v>
          </cell>
          <cell r="F3313" t="str">
            <v>DESIGN BUILD PROJECTS ONLY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F3333" t="str">
            <v>ADD SUPPLEMENTAL DESCRIPTION</v>
          </cell>
          <cell r="G3333">
            <v>0</v>
          </cell>
        </row>
        <row r="3334">
          <cell r="A3334" t="str">
            <v>625E01200</v>
          </cell>
          <cell r="B3334" t="str">
            <v>Y</v>
          </cell>
          <cell r="C3334" t="str">
            <v>EACH</v>
          </cell>
          <cell r="D3334" t="str">
            <v>CONNECTOR KIT, TYPE VIII, CU</v>
          </cell>
          <cell r="F3334" t="str">
            <v>DESIGN BUILD PROJECTS ONLY</v>
          </cell>
          <cell r="G3334">
            <v>0</v>
          </cell>
        </row>
        <row r="3335">
          <cell r="A3335" t="str">
            <v>625E02500</v>
          </cell>
          <cell r="B3335" t="str">
            <v>Y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B3340" t="str">
            <v>Y</v>
          </cell>
          <cell r="C3340" t="str">
            <v>EACH</v>
          </cell>
          <cell r="D3340" t="str">
            <v>TRANSFORMER BASE, TYPE AT-X, AS PER PLAN</v>
          </cell>
          <cell r="F3340" t="str">
            <v>DESIGN BUILD PROJECTS ONLY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F3356" t="str">
            <v>ADD SUPPLEMENTAL DESCRIPTION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F3359" t="str">
            <v>ADD SUPPLEMENTAL DESCRIPTION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F3360" t="str">
            <v>ADD SUPPLEMENTAL DESCRIPTION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F3362" t="str">
            <v>ADD SUPPLEMENTAL DESCRIPTION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F3363" t="str">
            <v>ADD SUPPLEMENTAL DESCRIPTION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F3374" t="str">
            <v>ADD SUPPLEMENTAL DESCRIPTION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F3439" t="str">
            <v>ADD SUPPLEMENTAL DESCRIPTION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F3458" t="str">
            <v>ADD SUPPLEMENTAL DESCRIPTION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F3469" t="str">
            <v>ADD SUPPLEMENTAL DESCRIPTION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F3492" t="str">
            <v>ADD SUPPLEMENTAL DESCRIPTION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F3504" t="str">
            <v>ADD SUPPLEMENTAL DESCRIPTION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F3521" t="str">
            <v>ADD SUPPLEMENTAL DESCRIPTION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F3545" t="str">
            <v>ADD SUPPLEMENTAL DESCRIPTION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F3619" t="str">
            <v>ADD SUPPLEMENTAL DESCRIPTION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F3620" t="str">
            <v>ADD SUPPLEMENTAL DESCRIPTION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F3644" t="str">
            <v>ADD SUPPLEMENTAL DESCRIPTION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F3645" t="str">
            <v>ADD SUPPLEMENTAL DESCRIPTION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F3648" t="str">
            <v>ADD SUPPLEMENTAL DESCRIPTION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F3649" t="str">
            <v>ADD SUPPLEMENTAL DESCRIPTION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F3653" t="str">
            <v>ADD SUPPLEMENTAL DESCRIPTION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F3654" t="str">
            <v>ADD SUPPLEMENTAL DESCRIPTION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F3655" t="str">
            <v>ADD SUPPLEMENTAL DESCRIPTION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F3656" t="str">
            <v>ADD SUPPLEMENTAL DESCRIPTION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F3657" t="str">
            <v>ADD SUPPLEMENTAL DESCRIPTION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F3660" t="str">
            <v>ADD SUPPLEMENTAL DESCRIPTION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F3661" t="str">
            <v>ADD SUPPLEMENTAL DESCRIPTION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F3664" t="str">
            <v>ADD SUPPLEMENTAL DESCRIPTION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F3665" t="str">
            <v>ADD SUPPLEMENTAL DESCRIPTION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F3666" t="str">
            <v>ADD SUPPLEMENTAL DESCRIPTION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F3685" t="str">
            <v>ADD SUPPLEMENTAL DESCRIPTION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F3725" t="str">
            <v>ADD SUPPLEMENTAL DESCRIPTION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B3736" t="str">
            <v>Y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F3758" t="str">
            <v>CHECK UNIT OF MEASURE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F3759" t="str">
            <v>CHECK UNIT OF MEASURE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F3760" t="str">
            <v>CHECK UNIT OF MEASURE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F3761" t="str">
            <v>CHECK UNIT OF MEASURE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B3768" t="str">
            <v>Y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B3769" t="str">
            <v>Y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B3770" t="str">
            <v>Y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B3780" t="str">
            <v>Y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B3781" t="str">
            <v>Y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F3815" t="str">
            <v>SPECIFY LOCATION</v>
          </cell>
          <cell r="G3815">
            <v>0</v>
          </cell>
        </row>
        <row r="3816">
          <cell r="A3816" t="str">
            <v>630E01101</v>
          </cell>
          <cell r="B3816" t="str">
            <v>Y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F3817" t="str">
            <v>ADD SUPPLEMENTAL DESCRIPTION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F3818" t="str">
            <v>ADD SUPPLEMENTAL DESCRIPTION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F3819" t="str">
            <v>ADD SUPPLEMENTAL DESCRIPTION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F3820" t="str">
            <v>ADD SUPPLEMENTAL DESCRIPTION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F3821" t="str">
            <v>ADD SUPPLEMENTAL DESCRIPTION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F3822" t="str">
            <v>ADD SUPPLEMENTAL DESCRIPTION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F3823" t="str">
            <v>ADD SUPPLEMENTAL DESCRIPTION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F3824" t="str">
            <v>ADD SUPPLEMENTAL DESCRIPTION</v>
          </cell>
          <cell r="G3824">
            <v>0</v>
          </cell>
        </row>
        <row r="3825">
          <cell r="A3825" t="str">
            <v>630E06400</v>
          </cell>
          <cell r="B3825" t="str">
            <v>Y</v>
          </cell>
          <cell r="C3825" t="str">
            <v>FT</v>
          </cell>
          <cell r="D3825" t="str">
            <v>GROUND MOUNTED STRUCTURAL BEAM SUPPORT, S4X7.7</v>
          </cell>
          <cell r="F3825" t="str">
            <v>DESIGN BUILD PROJECTS ONLY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F3826" t="str">
            <v>SPECIFY 1WAY OR BIDIRECTIONAL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F3827" t="str">
            <v>SPECIFY 1WAY OR BIDIRECTIONAL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F3828" t="str">
            <v>SPECIFY 1WAY OR BIDIRECTIONAL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F3829" t="str">
            <v>SPECIFY 1WAY OR BIDIRECTIONAL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F3830" t="str">
            <v>SPECIFY 1WAY OR BIDIRECTIONAL</v>
          </cell>
          <cell r="G3830">
            <v>0</v>
          </cell>
        </row>
        <row r="3831">
          <cell r="A3831" t="str">
            <v>630E07500</v>
          </cell>
          <cell r="B3831" t="str">
            <v>Y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F4048" t="str">
            <v>ADD SUPPLEMENTAL DESCRIPTION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F4057" t="str">
            <v>ADD SUPPLEMENTAL DESCRIPTION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B4098" t="str">
            <v>Y</v>
          </cell>
          <cell r="C4098" t="str">
            <v>SF</v>
          </cell>
          <cell r="D4098" t="str">
            <v>SIGN, GROUND MOUNTED EXTRUSHEET</v>
          </cell>
          <cell r="F4098" t="str">
            <v>CHECK UNIT OF MEASURE</v>
          </cell>
          <cell r="G4098">
            <v>0</v>
          </cell>
        </row>
        <row r="4099">
          <cell r="A4099" t="str">
            <v>630E80201</v>
          </cell>
          <cell r="B4099" t="str">
            <v>Y</v>
          </cell>
          <cell r="C4099" t="str">
            <v>SF</v>
          </cell>
          <cell r="D4099" t="str">
            <v>SIGN, GROUND MOUNTED EXTRUSHEET, AS PER PLAN</v>
          </cell>
          <cell r="F4099" t="str">
            <v>CHECK UNIT OF MEASURE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B4126" t="str">
            <v>Y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F4298" t="str">
            <v>ADD SUPPLEMENTAL DESCRIPTION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F4301" t="str">
            <v>ADD SUPPLEMENTAL DESCRIPTION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F4302" t="str">
            <v>ADD SUPPLEMENTAL DESCRIPTION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F4303" t="str">
            <v>ADD SUPPLEMENTAL DESCRIPTION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F4304" t="str">
            <v>ADD SUPPLEMENTAL DESCRIPTION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F4305" t="str">
            <v>ADD SUPPLEMENTAL DESCRIPTION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F4306" t="str">
            <v>ADD SUPPLEMENTAL DESCRIPTION</v>
          </cell>
          <cell r="G4306">
            <v>0</v>
          </cell>
        </row>
        <row r="4307">
          <cell r="A4307" t="str">
            <v>631E87102</v>
          </cell>
          <cell r="B4307" t="str">
            <v>Y</v>
          </cell>
          <cell r="C4307" t="str">
            <v>EACH</v>
          </cell>
          <cell r="D4307" t="str">
            <v>BALLAST, TYPE CMRI-100-480</v>
          </cell>
          <cell r="F4307" t="str">
            <v>DESIGN BUILD PROJECTS ONLY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F4333" t="str">
            <v>ADD SUPPLEMENTAL DESCRIPTION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F4342" t="str">
            <v>ADD SUPPLEMENTAL DESCRIPTION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F4347" t="str">
            <v>SPECIFY TYPE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F4348" t="str">
            <v>SPECIFY TYPE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F4363" t="str">
            <v>ADD SUPPLEMENTAL DESCRIPTION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F4413" t="str">
            <v>SPECIFY COLOR IF NECESSARY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F4414" t="str">
            <v>SPECIFY COLOR IF NECESSARY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F4415" t="str">
            <v>SPECIFY COLOR IF NECESSARY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F4416" t="str">
            <v>SPECIFY COLOR IF NECESSARY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F4419" t="str">
            <v>SPECIFY COLOR IF NECESSARY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F4420" t="str">
            <v>SPECIFY COLOR IF NECESSARY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F4421" t="str">
            <v>SPECIFY COLOR IF NECESSARY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F4422" t="str">
            <v>SPECIFY COLOR IF NECESSARY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F4423" t="str">
            <v>SPECIFY COLOR IF NECESSARY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F4424" t="str">
            <v>SPECIFY COLOR IF NECESSARY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F4425" t="str">
            <v>SPECIFY COLOR IF NECESSARY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F4426" t="str">
            <v>SPECIFY COLOR IF NECESSARY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F4427" t="str">
            <v>SPECIFY COLOR IF NECESSARY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F4428" t="str">
            <v>SPECIFY COLOR IF NECESSARY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F4429" t="str">
            <v>SPECIFY COLOR IF NECESSARY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F4430" t="str">
            <v>SPECIFY COLOR IF NECESSARY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F4431" t="str">
            <v>SPECIFY COLOR IF NECESSARY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F4432" t="str">
            <v>SPECIFY COLOR IF NECESSARY</v>
          </cell>
          <cell r="G4432">
            <v>0</v>
          </cell>
        </row>
        <row r="4433">
          <cell r="A4433" t="str">
            <v>632E26500</v>
          </cell>
          <cell r="B4433" t="str">
            <v>Y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B4434" t="str">
            <v>Y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B4435" t="str">
            <v>Y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B4436" t="str">
            <v>Y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F4437" t="str">
            <v>SPECIFY TYPE AND/OR COLOR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F4438" t="str">
            <v>SPECIFY TYPE AND/OR COLOR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F4485" t="str">
            <v>ADD SUPPLEMENTAL DESCRIPTION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F4536" t="str">
            <v>ADD SUPPLEMENTAL DESCRIPTION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F4537" t="str">
            <v>ADD SUPPLEMENTAL DESCRIPTION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F4538" t="str">
            <v>ADD SUPPLEMENTAL DESCRIPTION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F4539" t="str">
            <v>ADD SUPPLEMENTAL DESCRIPTION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F4540" t="str">
            <v>ADD SUPPLEMENTAL DESCRIPTION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F4586" t="str">
            <v>ADD SUPPLEMENTAL DESCRIPTION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F4598" t="str">
            <v>ADD SUPPLEMENTAL DESCRIPTION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F4795" t="str">
            <v>ADD SUPPLEMENTAL DESCRIPTION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F4834" t="str">
            <v>ADD SUPPLEMENTAL DESCRIPTION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F4906" t="str">
            <v>SPECIFY TYPE OF ITEM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F4920" t="str">
            <v>ADD SUPPLEMENTAL DESCRIPTION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F4921" t="str">
            <v>ADD SUPPLEMENTAL DESCRIPTION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F4922" t="str">
            <v>ADD SUPPLEMENTAL DESCRIPTION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F4923" t="str">
            <v>ADD SUPPLEMENTAL DESCRIPTION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F4924" t="str">
            <v>ADD SUPPLEMENTAL DESCRIPTION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F4925" t="str">
            <v>ADD SUPPLEMENTAL DESCRIPTION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F4926" t="str">
            <v>ADD SUPPLEMENTAL DESCRIPTION</v>
          </cell>
          <cell r="G4926">
            <v>0</v>
          </cell>
        </row>
        <row r="4927">
          <cell r="A4927" t="str">
            <v>633E39001</v>
          </cell>
          <cell r="B4927" t="str">
            <v>Y</v>
          </cell>
          <cell r="C4927" t="str">
            <v>EACH</v>
          </cell>
          <cell r="D4927" t="str">
            <v>CONTROLLER, MASTER, TRAFFIC RESPONSIVE, AS PER PLAN</v>
          </cell>
          <cell r="F4927" t="str">
            <v>DESIGN BUILD PROJECTS ONLY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F4942" t="str">
            <v>SPECIFY CABINET TYPE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F4943" t="str">
            <v>SPECIFY CABINET TYPE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F5006" t="str">
            <v>ADD SUPPLEMENTAL DESCRIPTION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F5007" t="str">
            <v>ADD SUPPLEMENTAL DESCRIPTION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F5008" t="str">
            <v>ADD SUPPLEMENTAL DESCRIPTION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F5009" t="str">
            <v>ADD SUPPLEMENTAL DESCRIPTION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F5010" t="str">
            <v>ADD SUPPLEMENTAL DESCRIPTION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F5011" t="str">
            <v>ADD SUPPLEMENTAL DESCRIPTION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B5793" t="str">
            <v>Y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B5794" t="str">
            <v>Y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B5795" t="str">
            <v>Y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B5798" t="str">
            <v>Y</v>
          </cell>
          <cell r="C5798" t="str">
            <v>MILE</v>
          </cell>
          <cell r="D5798" t="str">
            <v>EDGE LINE, 4"</v>
          </cell>
          <cell r="F5798" t="str">
            <v>SPECIFY MUNICIPAL STANDARD</v>
          </cell>
          <cell r="G5798">
            <v>0</v>
          </cell>
        </row>
        <row r="5799">
          <cell r="A5799" t="str">
            <v>642E00091</v>
          </cell>
          <cell r="B5799" t="str">
            <v>Y</v>
          </cell>
          <cell r="C5799" t="str">
            <v>MILE</v>
          </cell>
          <cell r="D5799" t="str">
            <v>EDGE LINE, 4", AS PER PLAN</v>
          </cell>
          <cell r="F5799" t="str">
            <v>SPECIFY MUNICIPAL STANDARD</v>
          </cell>
          <cell r="G5799">
            <v>0</v>
          </cell>
        </row>
        <row r="5800">
          <cell r="A5800" t="str">
            <v>642E00094</v>
          </cell>
          <cell r="B5800" t="str">
            <v>Y</v>
          </cell>
          <cell r="C5800" t="str">
            <v>MILE</v>
          </cell>
          <cell r="D5800" t="str">
            <v>EDGE LINE, 6"</v>
          </cell>
          <cell r="F5800" t="str">
            <v>SPECIFY MUNICIPAL STANDARD</v>
          </cell>
          <cell r="G5800">
            <v>0</v>
          </cell>
        </row>
        <row r="5801">
          <cell r="A5801" t="str">
            <v>642E00100</v>
          </cell>
          <cell r="B5801" t="str">
            <v>Y</v>
          </cell>
          <cell r="C5801" t="str">
            <v>MILE</v>
          </cell>
          <cell r="D5801" t="str">
            <v>EDGE LINE, 4", TYPE 1</v>
          </cell>
          <cell r="F5801" t="str">
            <v>SPECIFY MUNICIPAL STANDARD</v>
          </cell>
          <cell r="G5801">
            <v>0</v>
          </cell>
        </row>
        <row r="5802">
          <cell r="A5802" t="str">
            <v>642E00101</v>
          </cell>
          <cell r="B5802" t="str">
            <v>Y</v>
          </cell>
          <cell r="C5802" t="str">
            <v>MILE</v>
          </cell>
          <cell r="D5802" t="str">
            <v>EDGE LINE, 4", TYPE 1, AS PER PLAN</v>
          </cell>
          <cell r="F5802" t="str">
            <v>SPECIFY MUNICIPAL STANDARD</v>
          </cell>
          <cell r="G5802">
            <v>0</v>
          </cell>
        </row>
        <row r="5803">
          <cell r="A5803" t="str">
            <v>642E00104</v>
          </cell>
          <cell r="B5803" t="str">
            <v>Y</v>
          </cell>
          <cell r="C5803" t="str">
            <v>MILE</v>
          </cell>
          <cell r="D5803" t="str">
            <v>EDGE LINE, 6", TYPE 1</v>
          </cell>
          <cell r="F5803" t="str">
            <v>SPECIFY MUNICIPAL STANDARD</v>
          </cell>
          <cell r="G5803">
            <v>0</v>
          </cell>
        </row>
        <row r="5804">
          <cell r="A5804" t="str">
            <v>642E00105</v>
          </cell>
          <cell r="B5804" t="str">
            <v>Y</v>
          </cell>
          <cell r="C5804" t="str">
            <v>MILE</v>
          </cell>
          <cell r="D5804" t="str">
            <v>EDGE LINE, 6", TYPE 1, AS PER PLAN</v>
          </cell>
          <cell r="F5804" t="str">
            <v>SPECIFY MUNICIPAL STANDARD</v>
          </cell>
          <cell r="G5804">
            <v>0</v>
          </cell>
        </row>
        <row r="5805">
          <cell r="A5805" t="str">
            <v>642E00110</v>
          </cell>
          <cell r="B5805" t="str">
            <v>Y</v>
          </cell>
          <cell r="C5805" t="str">
            <v>MILE</v>
          </cell>
          <cell r="D5805" t="str">
            <v>EDGE LINE, 4", TYPE 1A</v>
          </cell>
          <cell r="F5805" t="str">
            <v>SPECIFY MUNICIPAL STANDARD</v>
          </cell>
          <cell r="G5805">
            <v>0</v>
          </cell>
        </row>
        <row r="5806">
          <cell r="A5806" t="str">
            <v>642E00111</v>
          </cell>
          <cell r="B5806" t="str">
            <v>Y</v>
          </cell>
          <cell r="C5806" t="str">
            <v>MILE</v>
          </cell>
          <cell r="D5806" t="str">
            <v>EDGE LINE, 4", TYPE 1A, AS PER PLAN</v>
          </cell>
          <cell r="F5806" t="str">
            <v>SPECIFY MUNICIPAL STANDARD</v>
          </cell>
          <cell r="G5806">
            <v>0</v>
          </cell>
        </row>
        <row r="5807">
          <cell r="A5807" t="str">
            <v>642E00114</v>
          </cell>
          <cell r="B5807" t="str">
            <v>Y</v>
          </cell>
          <cell r="C5807" t="str">
            <v>MILE</v>
          </cell>
          <cell r="D5807" t="str">
            <v>EDGE LINE, 6", TYPE 1A</v>
          </cell>
          <cell r="F5807" t="str">
            <v>SPECIFY MUNICIPAL STANDARD</v>
          </cell>
          <cell r="G5807">
            <v>0</v>
          </cell>
        </row>
        <row r="5808">
          <cell r="A5808" t="str">
            <v>642E00190</v>
          </cell>
          <cell r="B5808" t="str">
            <v>Y</v>
          </cell>
          <cell r="C5808" t="str">
            <v>MILE</v>
          </cell>
          <cell r="D5808" t="str">
            <v>LANE LINE, 4"</v>
          </cell>
          <cell r="F5808" t="str">
            <v>SPECIFY MUNICIPAL STANDARD</v>
          </cell>
          <cell r="G5808">
            <v>0</v>
          </cell>
        </row>
        <row r="5809">
          <cell r="A5809" t="str">
            <v>642E00191</v>
          </cell>
          <cell r="B5809" t="str">
            <v>Y</v>
          </cell>
          <cell r="C5809" t="str">
            <v>MILE</v>
          </cell>
          <cell r="D5809" t="str">
            <v>LANE LINE, 4", AS PER PLAN</v>
          </cell>
          <cell r="F5809" t="str">
            <v>SPECIFY MUNICIPAL STANDARD</v>
          </cell>
          <cell r="G5809">
            <v>0</v>
          </cell>
        </row>
        <row r="5810">
          <cell r="A5810" t="str">
            <v>642E00194</v>
          </cell>
          <cell r="B5810" t="str">
            <v>Y</v>
          </cell>
          <cell r="C5810" t="str">
            <v>MILE</v>
          </cell>
          <cell r="D5810" t="str">
            <v>LANE LINE, 6"</v>
          </cell>
          <cell r="F5810" t="str">
            <v>SPECIFY MUNICIPAL STANDARD</v>
          </cell>
          <cell r="G5810">
            <v>0</v>
          </cell>
        </row>
        <row r="5811">
          <cell r="A5811" t="str">
            <v>642E00200</v>
          </cell>
          <cell r="B5811" t="str">
            <v>Y</v>
          </cell>
          <cell r="C5811" t="str">
            <v>MILE</v>
          </cell>
          <cell r="D5811" t="str">
            <v>LANE LINE, 4", TYPE 1</v>
          </cell>
          <cell r="F5811" t="str">
            <v>SPECIFY MUNICIPAL STANDARD</v>
          </cell>
          <cell r="G5811">
            <v>0</v>
          </cell>
        </row>
        <row r="5812">
          <cell r="A5812" t="str">
            <v>642E00201</v>
          </cell>
          <cell r="B5812" t="str">
            <v>Y</v>
          </cell>
          <cell r="C5812" t="str">
            <v>MILE</v>
          </cell>
          <cell r="D5812" t="str">
            <v>LANE LINE, 4", TYPE 1, AS PER PLAN</v>
          </cell>
          <cell r="F5812" t="str">
            <v>SPECIFY MUNICIPAL STANDARD</v>
          </cell>
          <cell r="G5812">
            <v>0</v>
          </cell>
        </row>
        <row r="5813">
          <cell r="A5813" t="str">
            <v>642E00204</v>
          </cell>
          <cell r="B5813" t="str">
            <v>Y</v>
          </cell>
          <cell r="C5813" t="str">
            <v>MILE</v>
          </cell>
          <cell r="D5813" t="str">
            <v>LANE LINE, 6", TYPE 1</v>
          </cell>
          <cell r="F5813" t="str">
            <v>SPECIFY MUNICIPAL STANDARD</v>
          </cell>
          <cell r="G5813">
            <v>0</v>
          </cell>
        </row>
        <row r="5814">
          <cell r="A5814" t="str">
            <v>642E00205</v>
          </cell>
          <cell r="B5814" t="str">
            <v>Y</v>
          </cell>
          <cell r="C5814" t="str">
            <v>MILE</v>
          </cell>
          <cell r="D5814" t="str">
            <v>LANE LINE, 6", TYPE 1, AS PER PLAN</v>
          </cell>
          <cell r="F5814" t="str">
            <v>SPECIFY MUNICIPAL STANDARD</v>
          </cell>
          <cell r="G5814">
            <v>0</v>
          </cell>
        </row>
        <row r="5815">
          <cell r="A5815" t="str">
            <v>642E00210</v>
          </cell>
          <cell r="B5815" t="str">
            <v>Y</v>
          </cell>
          <cell r="C5815" t="str">
            <v>MILE</v>
          </cell>
          <cell r="D5815" t="str">
            <v>LANE LINE, 4", TYPE 1A</v>
          </cell>
          <cell r="F5815" t="str">
            <v>SPECIFY MUNICIPAL STANDARD</v>
          </cell>
          <cell r="G5815">
            <v>0</v>
          </cell>
        </row>
        <row r="5816">
          <cell r="A5816" t="str">
            <v>642E00211</v>
          </cell>
          <cell r="B5816" t="str">
            <v>Y</v>
          </cell>
          <cell r="C5816" t="str">
            <v>MILE</v>
          </cell>
          <cell r="D5816" t="str">
            <v>LANE LINE, 4", TYPE 1A, AS PER PLAN</v>
          </cell>
          <cell r="F5816" t="str">
            <v>SPECIFY MUNICIPAL STANDARD</v>
          </cell>
          <cell r="G5816">
            <v>0</v>
          </cell>
        </row>
        <row r="5817">
          <cell r="A5817" t="str">
            <v>642E00214</v>
          </cell>
          <cell r="B5817" t="str">
            <v>Y</v>
          </cell>
          <cell r="C5817" t="str">
            <v>MILE</v>
          </cell>
          <cell r="D5817" t="str">
            <v>LANE LINE, 6", TYPE 1A</v>
          </cell>
          <cell r="F5817" t="str">
            <v>SPECIFY MUNICIPAL STANDARD</v>
          </cell>
          <cell r="G5817">
            <v>0</v>
          </cell>
        </row>
        <row r="5818">
          <cell r="A5818" t="str">
            <v>642E00290</v>
          </cell>
          <cell r="B5818" t="str">
            <v>Y</v>
          </cell>
          <cell r="C5818" t="str">
            <v>MILE</v>
          </cell>
          <cell r="D5818" t="str">
            <v>CENTER LINE</v>
          </cell>
          <cell r="F5818" t="str">
            <v>SPECIFY MUNICIPAL STANDARD</v>
          </cell>
          <cell r="G5818">
            <v>0</v>
          </cell>
        </row>
        <row r="5819">
          <cell r="A5819" t="str">
            <v>642E00291</v>
          </cell>
          <cell r="B5819" t="str">
            <v>Y</v>
          </cell>
          <cell r="C5819" t="str">
            <v>MILE</v>
          </cell>
          <cell r="D5819" t="str">
            <v>CENTER LINE, AS PER PLAN</v>
          </cell>
          <cell r="F5819" t="str">
            <v>SPECIFY MUNICIPAL STANDARD</v>
          </cell>
          <cell r="G5819">
            <v>0</v>
          </cell>
        </row>
        <row r="5820">
          <cell r="A5820" t="str">
            <v>642E00300</v>
          </cell>
          <cell r="B5820" t="str">
            <v>Y</v>
          </cell>
          <cell r="C5820" t="str">
            <v>MILE</v>
          </cell>
          <cell r="D5820" t="str">
            <v>CENTER LINE, TYPE 1</v>
          </cell>
          <cell r="F5820" t="str">
            <v>SPECIFY MUNICIPAL STANDARD</v>
          </cell>
          <cell r="G5820">
            <v>0</v>
          </cell>
        </row>
        <row r="5821">
          <cell r="A5821" t="str">
            <v>642E00301</v>
          </cell>
          <cell r="B5821" t="str">
            <v>Y</v>
          </cell>
          <cell r="C5821" t="str">
            <v>MILE</v>
          </cell>
          <cell r="D5821" t="str">
            <v>CENTER LINE, TYPE 1, AS PER PLAN</v>
          </cell>
          <cell r="F5821" t="str">
            <v>SPECIFY MUNICIPAL STANDARD</v>
          </cell>
          <cell r="G5821">
            <v>0</v>
          </cell>
        </row>
        <row r="5822">
          <cell r="A5822" t="str">
            <v>642E00310</v>
          </cell>
          <cell r="B5822" t="str">
            <v>Y</v>
          </cell>
          <cell r="C5822" t="str">
            <v>MILE</v>
          </cell>
          <cell r="D5822" t="str">
            <v>CENTER LINE, TYPE 1A</v>
          </cell>
          <cell r="F5822" t="str">
            <v>SPECIFY MUNICIPAL STANDARD</v>
          </cell>
          <cell r="G5822">
            <v>0</v>
          </cell>
        </row>
        <row r="5823">
          <cell r="A5823" t="str">
            <v>642E00311</v>
          </cell>
          <cell r="B5823" t="str">
            <v>Y</v>
          </cell>
          <cell r="C5823" t="str">
            <v>MILE</v>
          </cell>
          <cell r="D5823" t="str">
            <v>CENTER LINE, TYPE 1A, AS PER PLAN</v>
          </cell>
          <cell r="F5823" t="str">
            <v>SPECIFY MUNICIPAL STANDARD</v>
          </cell>
          <cell r="G5823">
            <v>0</v>
          </cell>
        </row>
        <row r="5824">
          <cell r="A5824" t="str">
            <v>642E00390</v>
          </cell>
          <cell r="B5824" t="str">
            <v>Y</v>
          </cell>
          <cell r="C5824" t="str">
            <v>FT</v>
          </cell>
          <cell r="D5824" t="str">
            <v>CHANNELIZING LINE, 8"</v>
          </cell>
          <cell r="F5824" t="str">
            <v>SPECIFY MUNICIPAL STANDARD</v>
          </cell>
          <cell r="G5824">
            <v>0</v>
          </cell>
        </row>
        <row r="5825">
          <cell r="A5825" t="str">
            <v>642E00391</v>
          </cell>
          <cell r="B5825" t="str">
            <v>Y</v>
          </cell>
          <cell r="C5825" t="str">
            <v>FT</v>
          </cell>
          <cell r="D5825" t="str">
            <v>CHANNELIZING LINE, 8", AS PER PLAN</v>
          </cell>
          <cell r="F5825" t="str">
            <v>SPECIFY MUNICIPAL STANDARD</v>
          </cell>
          <cell r="G5825">
            <v>0</v>
          </cell>
        </row>
        <row r="5826">
          <cell r="A5826" t="str">
            <v>642E00394</v>
          </cell>
          <cell r="B5826" t="str">
            <v>Y</v>
          </cell>
          <cell r="C5826" t="str">
            <v>FT</v>
          </cell>
          <cell r="D5826" t="str">
            <v>CHANNELIZING LINE, 12"</v>
          </cell>
          <cell r="F5826" t="str">
            <v>SPECIFY MUNICIPAL STANDARD</v>
          </cell>
          <cell r="G5826">
            <v>0</v>
          </cell>
        </row>
        <row r="5827">
          <cell r="A5827" t="str">
            <v>642E00400</v>
          </cell>
          <cell r="B5827" t="str">
            <v>Y</v>
          </cell>
          <cell r="C5827" t="str">
            <v>FT</v>
          </cell>
          <cell r="D5827" t="str">
            <v>CHANNELIZING LINE, 8", TYPE 1</v>
          </cell>
          <cell r="F5827" t="str">
            <v>SPECIFY MUNICIPAL STANDARD</v>
          </cell>
          <cell r="G5827">
            <v>0</v>
          </cell>
        </row>
        <row r="5828">
          <cell r="A5828" t="str">
            <v>642E00401</v>
          </cell>
          <cell r="B5828" t="str">
            <v>Y</v>
          </cell>
          <cell r="C5828" t="str">
            <v>FT</v>
          </cell>
          <cell r="D5828" t="str">
            <v>CHANNELIZING LINE, 8", TYPE 1, AS PER PLAN</v>
          </cell>
          <cell r="F5828" t="str">
            <v>SPECIFY MUNICIPAL STANDARD</v>
          </cell>
          <cell r="G5828">
            <v>0</v>
          </cell>
        </row>
        <row r="5829">
          <cell r="A5829" t="str">
            <v>642E00404</v>
          </cell>
          <cell r="B5829" t="str">
            <v>Y</v>
          </cell>
          <cell r="C5829" t="str">
            <v>FT</v>
          </cell>
          <cell r="D5829" t="str">
            <v>CHANNELIZING LINE, 12", TYPE 1</v>
          </cell>
          <cell r="F5829" t="str">
            <v>SPECIFY MUNICIPAL STANDARD</v>
          </cell>
          <cell r="G5829">
            <v>0</v>
          </cell>
        </row>
        <row r="5830">
          <cell r="A5830" t="str">
            <v>642E00405</v>
          </cell>
          <cell r="B5830" t="str">
            <v>Y</v>
          </cell>
          <cell r="C5830" t="str">
            <v>FT</v>
          </cell>
          <cell r="D5830" t="str">
            <v>CHANNELIZING LINE, 12", TYPE 1, AS PER PLAN</v>
          </cell>
          <cell r="F5830" t="str">
            <v>SPECIFY MUNICIPAL STANDARD</v>
          </cell>
          <cell r="G5830">
            <v>0</v>
          </cell>
        </row>
        <row r="5831">
          <cell r="A5831" t="str">
            <v>642E00410</v>
          </cell>
          <cell r="B5831" t="str">
            <v>Y</v>
          </cell>
          <cell r="C5831" t="str">
            <v>FT</v>
          </cell>
          <cell r="D5831" t="str">
            <v>CHANNELIZING LINE, 8", TYPE 1A</v>
          </cell>
          <cell r="F5831" t="str">
            <v>SPECIFY MUNICIPAL STANDARD</v>
          </cell>
          <cell r="G5831">
            <v>0</v>
          </cell>
        </row>
        <row r="5832">
          <cell r="A5832" t="str">
            <v>642E00411</v>
          </cell>
          <cell r="B5832" t="str">
            <v>Y</v>
          </cell>
          <cell r="C5832" t="str">
            <v>FT</v>
          </cell>
          <cell r="D5832" t="str">
            <v>CHANNELIZING LINE, 8", TYPE 1A, AS PER PLAN</v>
          </cell>
          <cell r="F5832" t="str">
            <v>SPECIFY MUNICIPAL STANDARD</v>
          </cell>
          <cell r="G5832">
            <v>0</v>
          </cell>
        </row>
        <row r="5833">
          <cell r="A5833" t="str">
            <v>642E00414</v>
          </cell>
          <cell r="B5833" t="str">
            <v>Y</v>
          </cell>
          <cell r="C5833" t="str">
            <v>FT</v>
          </cell>
          <cell r="D5833" t="str">
            <v>CHANNELIZING LINE, 12", TYPE 1A</v>
          </cell>
          <cell r="F5833" t="str">
            <v>SPECIFY MUNICIPAL STANDARD</v>
          </cell>
          <cell r="G5833">
            <v>0</v>
          </cell>
        </row>
        <row r="5834">
          <cell r="A5834" t="str">
            <v>642E00490</v>
          </cell>
          <cell r="B5834" t="str">
            <v>Y</v>
          </cell>
          <cell r="C5834" t="str">
            <v>FT</v>
          </cell>
          <cell r="D5834" t="str">
            <v>STOP LINE</v>
          </cell>
          <cell r="F5834" t="str">
            <v>SPECIFY MUNICIPAL STANDARD</v>
          </cell>
          <cell r="G5834">
            <v>0</v>
          </cell>
        </row>
        <row r="5835">
          <cell r="A5835" t="str">
            <v>642E00491</v>
          </cell>
          <cell r="B5835" t="str">
            <v>Y</v>
          </cell>
          <cell r="C5835" t="str">
            <v>FT</v>
          </cell>
          <cell r="D5835" t="str">
            <v>STOP LINE, AS PER PLAN</v>
          </cell>
          <cell r="F5835" t="str">
            <v>SPECIFY MUNICIPAL STANDARD</v>
          </cell>
          <cell r="G5835">
            <v>0</v>
          </cell>
        </row>
        <row r="5836">
          <cell r="A5836" t="str">
            <v>642E00500</v>
          </cell>
          <cell r="B5836" t="str">
            <v>Y</v>
          </cell>
          <cell r="C5836" t="str">
            <v>FT</v>
          </cell>
          <cell r="D5836" t="str">
            <v>STOP LINE, TYPE 1</v>
          </cell>
          <cell r="F5836" t="str">
            <v>SPECIFY MUNICIPAL STANDARD</v>
          </cell>
          <cell r="G5836">
            <v>0</v>
          </cell>
        </row>
        <row r="5837">
          <cell r="A5837" t="str">
            <v>642E00501</v>
          </cell>
          <cell r="B5837" t="str">
            <v>Y</v>
          </cell>
          <cell r="C5837" t="str">
            <v>FT</v>
          </cell>
          <cell r="D5837" t="str">
            <v>STOP LINE, TYPE 1, AS PER PLAN</v>
          </cell>
          <cell r="F5837" t="str">
            <v>SPECIFY MUNICIPAL STANDARD</v>
          </cell>
          <cell r="G5837">
            <v>0</v>
          </cell>
        </row>
        <row r="5838">
          <cell r="A5838" t="str">
            <v>642E00510</v>
          </cell>
          <cell r="B5838" t="str">
            <v>Y</v>
          </cell>
          <cell r="C5838" t="str">
            <v>FT</v>
          </cell>
          <cell r="D5838" t="str">
            <v>STOP LINE, TYPE 1A</v>
          </cell>
          <cell r="F5838" t="str">
            <v>SPECIFY MUNICIPAL STANDARD</v>
          </cell>
          <cell r="G5838">
            <v>0</v>
          </cell>
        </row>
        <row r="5839">
          <cell r="A5839" t="str">
            <v>642E00511</v>
          </cell>
          <cell r="B5839" t="str">
            <v>Y</v>
          </cell>
          <cell r="C5839" t="str">
            <v>FT</v>
          </cell>
          <cell r="D5839" t="str">
            <v>STOP LINE, TYPE 1A, AS PER PLAN</v>
          </cell>
          <cell r="F5839" t="str">
            <v>SPECIFY MUNICIPAL STANDARD</v>
          </cell>
          <cell r="G5839">
            <v>0</v>
          </cell>
        </row>
        <row r="5840">
          <cell r="A5840" t="str">
            <v>642E00590</v>
          </cell>
          <cell r="B5840" t="str">
            <v>Y</v>
          </cell>
          <cell r="C5840" t="str">
            <v>FT</v>
          </cell>
          <cell r="D5840" t="str">
            <v>CROSSWALK LINE</v>
          </cell>
          <cell r="F5840" t="str">
            <v>SPECIFY MUNICIPAL STANDARD</v>
          </cell>
          <cell r="G5840">
            <v>0</v>
          </cell>
        </row>
        <row r="5841">
          <cell r="A5841" t="str">
            <v>642E00591</v>
          </cell>
          <cell r="B5841" t="str">
            <v>Y</v>
          </cell>
          <cell r="C5841" t="str">
            <v>FT</v>
          </cell>
          <cell r="D5841" t="str">
            <v>CROSSWALK LINE, AS PER PLAN</v>
          </cell>
          <cell r="F5841" t="str">
            <v>SPECIFY MUNICIPAL STANDARD</v>
          </cell>
          <cell r="G5841">
            <v>0</v>
          </cell>
        </row>
        <row r="5842">
          <cell r="A5842" t="str">
            <v>642E00600</v>
          </cell>
          <cell r="B5842" t="str">
            <v>Y</v>
          </cell>
          <cell r="C5842" t="str">
            <v>FT</v>
          </cell>
          <cell r="D5842" t="str">
            <v>CROSSWALK LINE, TYPE 1</v>
          </cell>
          <cell r="F5842" t="str">
            <v>SPECIFY MUNICIPAL STANDARD</v>
          </cell>
          <cell r="G5842">
            <v>0</v>
          </cell>
        </row>
        <row r="5843">
          <cell r="A5843" t="str">
            <v>642E00601</v>
          </cell>
          <cell r="B5843" t="str">
            <v>Y</v>
          </cell>
          <cell r="C5843" t="str">
            <v>FT</v>
          </cell>
          <cell r="D5843" t="str">
            <v>CROSSWALK LINE, TYPE 1, AS PER PLAN</v>
          </cell>
          <cell r="F5843" t="str">
            <v>SPECIFY MUNICIPAL STANDARD</v>
          </cell>
          <cell r="G5843">
            <v>0</v>
          </cell>
        </row>
        <row r="5844">
          <cell r="A5844" t="str">
            <v>642E00610</v>
          </cell>
          <cell r="B5844" t="str">
            <v>Y</v>
          </cell>
          <cell r="C5844" t="str">
            <v>FT</v>
          </cell>
          <cell r="D5844" t="str">
            <v>CROSSWALK LINE, TYPE 1A</v>
          </cell>
          <cell r="F5844" t="str">
            <v>SPECIFY MUNICIPAL STANDARD</v>
          </cell>
          <cell r="G5844">
            <v>0</v>
          </cell>
        </row>
        <row r="5845">
          <cell r="A5845" t="str">
            <v>642E00611</v>
          </cell>
          <cell r="B5845" t="str">
            <v>Y</v>
          </cell>
          <cell r="C5845" t="str">
            <v>FT</v>
          </cell>
          <cell r="D5845" t="str">
            <v>CROSSWALK LINE, TYPE 1A, AS PER PLAN</v>
          </cell>
          <cell r="F5845" t="str">
            <v>SPECIFY MUNICIPAL STANDARD</v>
          </cell>
          <cell r="G5845">
            <v>0</v>
          </cell>
        </row>
        <row r="5846">
          <cell r="A5846" t="str">
            <v>642E00690</v>
          </cell>
          <cell r="B5846" t="str">
            <v>Y</v>
          </cell>
          <cell r="C5846" t="str">
            <v>FT</v>
          </cell>
          <cell r="D5846" t="str">
            <v>TRANSVERSE/DIAGONAL LINE</v>
          </cell>
          <cell r="F5846" t="str">
            <v>SPECIFY MUNICIPAL STANDARD</v>
          </cell>
          <cell r="G5846">
            <v>0</v>
          </cell>
        </row>
        <row r="5847">
          <cell r="A5847" t="str">
            <v>642E00691</v>
          </cell>
          <cell r="B5847" t="str">
            <v>Y</v>
          </cell>
          <cell r="C5847" t="str">
            <v>FT</v>
          </cell>
          <cell r="D5847" t="str">
            <v>TRANSVERSE/DIAGONAL LINE, AS PER PLAN</v>
          </cell>
          <cell r="F5847" t="str">
            <v>SPECIFY MUNICIPAL STANDARD</v>
          </cell>
          <cell r="G5847">
            <v>0</v>
          </cell>
        </row>
        <row r="5848">
          <cell r="A5848" t="str">
            <v>642E00700</v>
          </cell>
          <cell r="B5848" t="str">
            <v>Y</v>
          </cell>
          <cell r="C5848" t="str">
            <v>FT</v>
          </cell>
          <cell r="D5848" t="str">
            <v>TRANSVERSE/DIAGONAL LINE, TYPE 1</v>
          </cell>
          <cell r="F5848" t="str">
            <v>SPECIFY MUNICIPAL STANDARD</v>
          </cell>
          <cell r="G5848">
            <v>0</v>
          </cell>
        </row>
        <row r="5849">
          <cell r="A5849" t="str">
            <v>642E00701</v>
          </cell>
          <cell r="B5849" t="str">
            <v>Y</v>
          </cell>
          <cell r="C5849" t="str">
            <v>FT</v>
          </cell>
          <cell r="D5849" t="str">
            <v>TRANSVERSE/DIAGONAL LINE, TYPE 1, AS PER PLAN</v>
          </cell>
          <cell r="F5849" t="str">
            <v>SPECIFY MUNICIPAL STANDARD</v>
          </cell>
          <cell r="G5849">
            <v>0</v>
          </cell>
        </row>
        <row r="5850">
          <cell r="A5850" t="str">
            <v>642E00710</v>
          </cell>
          <cell r="B5850" t="str">
            <v>Y</v>
          </cell>
          <cell r="C5850" t="str">
            <v>FT</v>
          </cell>
          <cell r="D5850" t="str">
            <v>TRANSVERSE/DIAGONAL LINE, TYPE 1A</v>
          </cell>
          <cell r="F5850" t="str">
            <v>SPECIFY MUNICIPAL STANDARD</v>
          </cell>
          <cell r="G5850">
            <v>0</v>
          </cell>
        </row>
        <row r="5851">
          <cell r="A5851" t="str">
            <v>642E00711</v>
          </cell>
          <cell r="B5851" t="str">
            <v>Y</v>
          </cell>
          <cell r="C5851" t="str">
            <v>FT</v>
          </cell>
          <cell r="D5851" t="str">
            <v>TRANSVERSE/DIAGONAL LINE, TYPE 1A, AS PER PLAN</v>
          </cell>
          <cell r="F5851" t="str">
            <v>SPECIFY MUNICIPAL STANDARD</v>
          </cell>
          <cell r="G5851">
            <v>0</v>
          </cell>
        </row>
        <row r="5852">
          <cell r="A5852" t="str">
            <v>642E00720</v>
          </cell>
          <cell r="B5852" t="str">
            <v>Y</v>
          </cell>
          <cell r="C5852" t="str">
            <v>FT</v>
          </cell>
          <cell r="D5852" t="str">
            <v>CHEVRON MARKING, TYPE 1</v>
          </cell>
          <cell r="F5852" t="str">
            <v>SPECIFY MUNICIPAL STANDARD</v>
          </cell>
          <cell r="G5852">
            <v>0</v>
          </cell>
        </row>
        <row r="5853">
          <cell r="A5853" t="str">
            <v>642E00721</v>
          </cell>
          <cell r="B5853" t="str">
            <v>Y</v>
          </cell>
          <cell r="C5853" t="str">
            <v>FT</v>
          </cell>
          <cell r="D5853" t="str">
            <v>CHEVRON MARKING, TYPE 1, AS PER PLAN</v>
          </cell>
          <cell r="F5853" t="str">
            <v>SPECIFY MUNICIPAL STANDARD</v>
          </cell>
          <cell r="G5853">
            <v>0</v>
          </cell>
        </row>
        <row r="5854">
          <cell r="A5854" t="str">
            <v>642E00730</v>
          </cell>
          <cell r="B5854" t="str">
            <v>Y</v>
          </cell>
          <cell r="C5854" t="str">
            <v>FT</v>
          </cell>
          <cell r="D5854" t="str">
            <v>CHEVRON MARKING, TYPE 1A</v>
          </cell>
          <cell r="F5854" t="str">
            <v>SPECIFY MUNICIPAL STANDARD</v>
          </cell>
          <cell r="G5854">
            <v>0</v>
          </cell>
        </row>
        <row r="5855">
          <cell r="A5855" t="str">
            <v>642E00731</v>
          </cell>
          <cell r="B5855" t="str">
            <v>Y</v>
          </cell>
          <cell r="C5855" t="str">
            <v>FT</v>
          </cell>
          <cell r="D5855" t="str">
            <v>CHEVRON MARKING, TYPE 1A, AS PER PLAN</v>
          </cell>
          <cell r="F5855" t="str">
            <v>SPECIFY MUNICIPAL STANDARD</v>
          </cell>
          <cell r="G5855">
            <v>0</v>
          </cell>
        </row>
        <row r="5856">
          <cell r="A5856" t="str">
            <v>642E00790</v>
          </cell>
          <cell r="B5856" t="str">
            <v>Y</v>
          </cell>
          <cell r="C5856" t="str">
            <v>FT</v>
          </cell>
          <cell r="D5856" t="str">
            <v>CURB MARKING</v>
          </cell>
          <cell r="F5856" t="str">
            <v>SPECIFY MUNICIPAL STANDARD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F5857" t="str">
            <v>ADD SUPPLEMENTAL DESCRIPTION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F5858" t="str">
            <v>ADD SUPPLEMENTAL DESCRIPTION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F5859" t="str">
            <v>ADD SUPPLEMENTAL DESCRIPTION</v>
          </cell>
          <cell r="G5859">
            <v>0</v>
          </cell>
        </row>
        <row r="5860">
          <cell r="A5860" t="str">
            <v>642E00901</v>
          </cell>
          <cell r="B5860" t="str">
            <v>Y</v>
          </cell>
          <cell r="C5860" t="str">
            <v>SF</v>
          </cell>
          <cell r="D5860" t="str">
            <v>ISLAND MARKING, TYPE 1, AS PER PLAN</v>
          </cell>
          <cell r="F5860" t="str">
            <v>DESIGN BUILD PROJECTS ONLY</v>
          </cell>
          <cell r="G5860">
            <v>0</v>
          </cell>
        </row>
        <row r="5861">
          <cell r="A5861" t="str">
            <v>642E00910</v>
          </cell>
          <cell r="B5861" t="str">
            <v>Y</v>
          </cell>
          <cell r="C5861" t="str">
            <v>SF</v>
          </cell>
          <cell r="D5861" t="str">
            <v>ISLAND MARKING</v>
          </cell>
          <cell r="F5861" t="str">
            <v>DESIGN BUILD PROJECTS ONLY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B6017" t="str">
            <v>Y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B6018" t="str">
            <v>Y</v>
          </cell>
          <cell r="C6018" t="str">
            <v>SF</v>
          </cell>
          <cell r="D6018" t="str">
            <v>GREEN COLORED PAVEMENT FOR BIKE LANES</v>
          </cell>
          <cell r="F6018" t="str">
            <v>CHECK UNIT OF MEASURE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F6019" t="str">
            <v>ADD SUPPLEMENTAL DESCRIPTION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F6020" t="str">
            <v>ADD SUPPLEMENTAL DESCRIPTION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F6021" t="str">
            <v>ADD SUPPLEMENTAL DESCRIPTION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F6022" t="str">
            <v>ADD SUPPLEMENTAL DESCRIPTION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F6023" t="str">
            <v>ADD SUPPLEMENTAL DESCRIPTION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B6085" t="str">
            <v>Y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F6086" t="str">
            <v>ADD SUPPLEMENTAL DESCRIPTION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F6087" t="str">
            <v>ADD SUPPLEMENTAL DESCRIPTION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F6088" t="str">
            <v>ADD SUPPLEMENTAL DESCRIPTION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B6152" t="str">
            <v>Y</v>
          </cell>
          <cell r="C6152" t="str">
            <v>FT</v>
          </cell>
          <cell r="D6152" t="str">
            <v>TRANSVERSE/DIAGONAL LINE, TYPE A3</v>
          </cell>
          <cell r="F6152" t="str">
            <v>CHECK UNIT OF MEASURE</v>
          </cell>
          <cell r="G6152">
            <v>0</v>
          </cell>
        </row>
        <row r="6153">
          <cell r="A6153" t="str">
            <v>645E00711</v>
          </cell>
          <cell r="B6153" t="str">
            <v>Y</v>
          </cell>
          <cell r="C6153" t="str">
            <v>FT</v>
          </cell>
          <cell r="D6153" t="str">
            <v>TRANSVERSE/DIAGONAL LINE, TYPE A3, AS PER PLAN</v>
          </cell>
          <cell r="F6153" t="str">
            <v>CHECK UNIT OF MEASURE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F6154" t="str">
            <v>ADD SUPPLEMENTAL DESCRIPTION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F6155" t="str">
            <v>ADD SUPPLEMENTAL DESCRIPTION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F6156" t="str">
            <v>ADD SUPPLEMENTAL DESCRIPTION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F6157" t="str">
            <v>ADD SUPPLEMENTAL DESCRIPTION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B6341" t="str">
            <v>Y</v>
          </cell>
          <cell r="C6341" t="str">
            <v>FT</v>
          </cell>
          <cell r="D6341" t="str">
            <v>CHANNELIZING LINE, 12", TYPE A125</v>
          </cell>
          <cell r="F6341" t="str">
            <v>CHECK UNIT OF MEASURE</v>
          </cell>
          <cell r="G6341">
            <v>0</v>
          </cell>
        </row>
        <row r="6342">
          <cell r="A6342" t="str">
            <v>647E18010</v>
          </cell>
          <cell r="B6342" t="str">
            <v>Y</v>
          </cell>
          <cell r="C6342" t="str">
            <v>FT</v>
          </cell>
          <cell r="D6342" t="str">
            <v>CHANNELIZING LINE, 8", TYPE B90</v>
          </cell>
          <cell r="F6342" t="str">
            <v>CHECK UNIT OF MEASURE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F6346" t="str">
            <v>ADD SUPPLEMENTAL DESCRIPTION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F6347" t="str">
            <v>ADD SUPPLEMENTAL DESCRIPTION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B6402" t="str">
            <v>Y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B6403" t="str">
            <v>Y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F6414" t="str">
            <v>ADD SUPPLEMENTAL DESCRIPTION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F6415" t="str">
            <v>ADD SUPPLEMENTAL DESCRIPTION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F6416" t="str">
            <v>ADD SUPPLEMENTAL DESCRIPTION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F6508" t="str">
            <v>ADD SUPPLEMENTAL DESCRIPTION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F6509" t="str">
            <v>ADD SUPPLEMENTAL DESCRIPTION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F6510" t="str">
            <v>ADD SUPPLEMENTAL DESCRIPTION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F6511" t="str">
            <v>ADD SUPPLEMENTAL DESCRIPTION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B6600" t="str">
            <v>Y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F6615" t="str">
            <v>SPECIFY TYPE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F6616" t="str">
            <v>SPECIFY TYPE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F6617" t="str">
            <v>SPECIFY TYPE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F6618" t="str">
            <v>SPECIFY TYPE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F6619" t="str">
            <v>SPECIFY TYPE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F6621" t="str">
            <v>SPECIFY TYPE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F6622" t="str">
            <v>SPECIFY TYPE AND CONDITION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F6623" t="str">
            <v>SPECIFY TYPE AND CONDITION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F6624" t="str">
            <v>SPECIFY TYPE AND CONDITION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F6625" t="str">
            <v>SPECIFY TYPE AND CONDITION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F6626" t="str">
            <v>SPECIFY TYPE AND CONDITION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F6627" t="str">
            <v>SPECIFY TYPE AND CONDITION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F6628" t="str">
            <v>SPECIFY TYPE AND CONDITION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F6629" t="str">
            <v>SPECIFY TYPE AND CONDITION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F6630" t="str">
            <v>SPECIFY TYPE AND CONDITION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F6631" t="str">
            <v>SPECIFY TYPE AND CONDITION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F6632" t="str">
            <v>SPECIFY TYPE AND CONDITION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F6633" t="str">
            <v>SPECIFY TYPE AND CONDITION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F6634" t="str">
            <v>SPECIFY TYPE AND CONDITION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F6635" t="str">
            <v>SPECIFY TYPE AND CONDITION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F6636" t="str">
            <v>SPECIFY TYPE AND CONDITION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F6637" t="str">
            <v>SPECIFY TYPE AND CONDITION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F6638" t="str">
            <v>SPECIFY TYPE AND CONDITION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F6639" t="str">
            <v>SPECIFY TYPE AND CONDITION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F6640" t="str">
            <v>SPECIFY TYPE AND CONDITION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F6641" t="str">
            <v>SPECIFY TYPE AND CONDITION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F6642" t="str">
            <v>SPECIFY TYPE AND CONDITION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F6643" t="str">
            <v>SPECIFY TYPE AND CONDITION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F6644" t="str">
            <v>SPECIFY TYPE AND CONDITION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F6645" t="str">
            <v>SPECIFY TYPE AND CONDITION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F6646" t="str">
            <v>SPECIFY TYPE AND CONDITION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F6647" t="str">
            <v>SPECIFY TYPE AND CONDITION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F6648" t="str">
            <v>SPECIFY TYPE AND CONDITION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F6649" t="str">
            <v>SPECIFY TYPE AND CONDITION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F6650" t="str">
            <v>SPECIFY TYPE AND CONDITION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F6651" t="str">
            <v>SPECIFY TYPE AND CONDITION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F6652" t="str">
            <v>SPECIFY TYPE AND CONDITION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F6653" t="str">
            <v>SPECIFY TYPE AND CONDITION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F6654" t="str">
            <v>SPECIFY TYPE AND CONDITION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F6655" t="str">
            <v>SPECIFY TYPE AND CONDITION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F6656" t="str">
            <v>SPECIFY TYPE AND CONDITION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F6659" t="str">
            <v>SPECIFY TYPE AND CONDITION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F6660" t="str">
            <v>SPECIFY TYPE AND CONDITION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F6669" t="str">
            <v>SPECIFY TYPE AND CONDITION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F6670" t="str">
            <v>SPECIFY TYPE AND CONDITION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F6671" t="str">
            <v>SPECIFY TYPE AND CONDITION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F6672" t="str">
            <v>SPECIFY TYPE AND CONDITION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F6673" t="str">
            <v>SPECIFY TYPE AND CONDITION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F6674" t="str">
            <v>SPECIFY TYPE AND CONDITION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F6675" t="str">
            <v>SPECIFY TYPE AND CONDITION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F6676" t="str">
            <v>SPECIFY TYPE AND CONDITION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F6677" t="str">
            <v>SPECIFY TYPE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F6678" t="str">
            <v>SPECIFY TYPE AND CONDITION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F6679" t="str">
            <v>SPECIFY TYPE AND CONDITION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F6680" t="str">
            <v>SPECIFY TYPE AND CONDITION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F6681" t="str">
            <v>SPECIFY TYPE AND CONDITION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F6682" t="str">
            <v>SPECIFY TYPE AND CONDITION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F6689" t="str">
            <v>SPECIFY TYPE AND CONDITION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F6690" t="str">
            <v>SPECIFY TYPE AND CONDITION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F6698" t="str">
            <v>ADD SUPPLEMENTAL DESCRIPTION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F6704" t="str">
            <v>ADD SUPPLEMENTAL DESCRIPTION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F6745" t="str">
            <v>GENERAL ONLY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F6746" t="str">
            <v>NO ELEC/PLBG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F6747" t="str">
            <v>GENERAL ONLY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F6748" t="str">
            <v>GENERAL ONLY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F6749" t="str">
            <v>GENERAL ONLY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F6750" t="str">
            <v>GENERAL ONLY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F6751" t="str">
            <v>GENERAL ONLY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F6752" t="str">
            <v>GENERAL ONLY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B6762" t="str">
            <v>Y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F6775" t="str">
            <v>HEATING &amp; VENTILATING ONLY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F6776" t="str">
            <v>HEATING &amp; VENTILATING ONLY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F6777" t="str">
            <v>ELECTRICAL ONLY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F6778" t="str">
            <v>ELECTRICAL ONLY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F6779" t="str">
            <v>ELECTRICAL ONLY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F6780" t="str">
            <v>ELECTRICAL ONLY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F6781" t="str">
            <v>ELECTRICAL ONLY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F6850" t="str">
            <v>ADD SUPPLEMENTAL DESCRIPTION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F6851" t="str">
            <v>ADD SUPPLEMENTAL DESCRIPTION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F6852" t="str">
            <v>ADD SUPPLEMENTAL DESCRIPTION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B6856" t="str">
            <v>Y</v>
          </cell>
          <cell r="C6856" t="str">
            <v>CY</v>
          </cell>
          <cell r="D6856" t="str">
            <v>RUBBERIZED OPEN GRADED ASPHALT FRICTION COURSE</v>
          </cell>
          <cell r="F6856" t="str">
            <v>ADD SUPPLEMENTAL DESCRIPTION</v>
          </cell>
          <cell r="G6856">
            <v>0</v>
          </cell>
        </row>
        <row r="6857">
          <cell r="A6857" t="str">
            <v>803E45001</v>
          </cell>
          <cell r="B6857" t="str">
            <v>Y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B6858" t="str">
            <v>Y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B6859" t="str">
            <v>Y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B6860" t="str">
            <v>Y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B6861" t="str">
            <v>Y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B6862" t="str">
            <v>Y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B6863" t="str">
            <v>Y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B6864" t="str">
            <v>Y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B6865" t="str">
            <v>Y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B6866" t="str">
            <v>Y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B6867" t="str">
            <v>Y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B6868" t="str">
            <v>Y</v>
          </cell>
          <cell r="C6868" t="str">
            <v>FT</v>
          </cell>
          <cell r="D6868" t="str">
            <v>FIBER OPTIC CABLE, ARMORED, 18 FIBER</v>
          </cell>
          <cell r="F6868" t="str">
            <v>ADD SUPPLEMENTAL DESCRIPTION</v>
          </cell>
          <cell r="G6868">
            <v>0</v>
          </cell>
        </row>
        <row r="6869">
          <cell r="A6869" t="str">
            <v>804E20011</v>
          </cell>
          <cell r="B6869" t="str">
            <v>Y</v>
          </cell>
          <cell r="C6869" t="str">
            <v>FT</v>
          </cell>
          <cell r="D6869" t="str">
            <v>FIBER OPTIC CABLE, ARMORED, 18 FIBER, AS PER PLAN</v>
          </cell>
          <cell r="F6869" t="str">
            <v>ADD SUPPLEMENTAL DESCRIPTION</v>
          </cell>
          <cell r="G6869">
            <v>0</v>
          </cell>
        </row>
        <row r="6870">
          <cell r="A6870" t="str">
            <v>804E20020</v>
          </cell>
          <cell r="B6870" t="str">
            <v>Y</v>
          </cell>
          <cell r="C6870" t="str">
            <v>FT</v>
          </cell>
          <cell r="D6870" t="str">
            <v>FIBER OPTIC CABLE, INTEGRAL MESSENGER WIRE, 18 FIBER</v>
          </cell>
          <cell r="F6870" t="str">
            <v>ADD SUPPLEMENTAL DESCRIPTION</v>
          </cell>
          <cell r="G6870">
            <v>0</v>
          </cell>
        </row>
        <row r="6871">
          <cell r="A6871" t="str">
            <v>804E20034</v>
          </cell>
          <cell r="B6871" t="str">
            <v>Y</v>
          </cell>
          <cell r="C6871" t="str">
            <v>FT</v>
          </cell>
          <cell r="D6871" t="str">
            <v>FIBER OPTIC CABLE, ARMORED, 24 FIBER</v>
          </cell>
          <cell r="F6871" t="str">
            <v>ADD SUPPLEMENTAL DESCRIPTION</v>
          </cell>
          <cell r="G6871">
            <v>0</v>
          </cell>
        </row>
        <row r="6872">
          <cell r="A6872" t="str">
            <v>804E20044</v>
          </cell>
          <cell r="B6872" t="str">
            <v>Y</v>
          </cell>
          <cell r="C6872" t="str">
            <v>FT</v>
          </cell>
          <cell r="D6872" t="str">
            <v>FIBER OPTIC CABLE, ARMORED, 36 FIBER</v>
          </cell>
          <cell r="F6872" t="str">
            <v>ADD SUPPLEMENTAL DESCRIPTION</v>
          </cell>
          <cell r="G6872">
            <v>0</v>
          </cell>
        </row>
        <row r="6873">
          <cell r="A6873" t="str">
            <v>804E20050</v>
          </cell>
          <cell r="B6873" t="str">
            <v>Y</v>
          </cell>
          <cell r="C6873" t="str">
            <v>FT</v>
          </cell>
          <cell r="D6873" t="str">
            <v>FIBER OPTIC CABLE, ARMORED, 48 FIBER</v>
          </cell>
          <cell r="F6873" t="str">
            <v>ADD SUPPLEMENTAL DESCRIPTION</v>
          </cell>
          <cell r="G6873">
            <v>0</v>
          </cell>
        </row>
        <row r="6874">
          <cell r="A6874" t="str">
            <v>804E20056</v>
          </cell>
          <cell r="B6874" t="str">
            <v>Y</v>
          </cell>
          <cell r="C6874" t="str">
            <v>FT</v>
          </cell>
          <cell r="D6874" t="str">
            <v>FIBER OPTIC CABLE, ARMORED, 60 FIBER</v>
          </cell>
          <cell r="F6874" t="str">
            <v>ADD SUPPLEMENTAL DESCRIPTION</v>
          </cell>
          <cell r="G6874">
            <v>0</v>
          </cell>
        </row>
        <row r="6875">
          <cell r="A6875" t="str">
            <v>804E20110</v>
          </cell>
          <cell r="B6875" t="str">
            <v>Y</v>
          </cell>
          <cell r="C6875" t="str">
            <v>FT</v>
          </cell>
          <cell r="D6875" t="str">
            <v>FIBER OPTIC CABLE, ARMORED, 108 FIBER</v>
          </cell>
          <cell r="F6875" t="str">
            <v>ADD SUPPLEMENTAL DESCRIPTION</v>
          </cell>
          <cell r="G6875">
            <v>0</v>
          </cell>
        </row>
        <row r="6876">
          <cell r="A6876" t="str">
            <v>804E20114</v>
          </cell>
          <cell r="B6876" t="str">
            <v>Y</v>
          </cell>
          <cell r="C6876" t="str">
            <v>FT</v>
          </cell>
          <cell r="D6876" t="str">
            <v>FIBER OPTIC CABLE, ARMORED, 144 FIBER</v>
          </cell>
          <cell r="F6876" t="str">
            <v>ADD SUPPLEMENTAL DESCRIPTION</v>
          </cell>
          <cell r="G6876">
            <v>0</v>
          </cell>
        </row>
        <row r="6877">
          <cell r="A6877" t="str">
            <v>804E20220</v>
          </cell>
          <cell r="B6877" t="str">
            <v>Y</v>
          </cell>
          <cell r="C6877" t="str">
            <v>FT</v>
          </cell>
          <cell r="D6877" t="str">
            <v>FIBER OPTIC CABLE, ARMORED, INTEGRAL MESSENGER, 12 FIBER</v>
          </cell>
          <cell r="F6877" t="str">
            <v>ADD SUPPLEMENTAL DESCRIPTION</v>
          </cell>
          <cell r="G6877">
            <v>0</v>
          </cell>
        </row>
        <row r="6878">
          <cell r="A6878" t="str">
            <v>804E20240</v>
          </cell>
          <cell r="B6878" t="str">
            <v>Y</v>
          </cell>
          <cell r="C6878" t="str">
            <v>FT</v>
          </cell>
          <cell r="D6878" t="str">
            <v>FIBER OPTIC CABLE, ARMORED, INTEGRAL MESSENGER, 24 FIBER</v>
          </cell>
          <cell r="F6878" t="str">
            <v>ADD SUPPLEMENTAL DESCRIPTION</v>
          </cell>
          <cell r="G6878">
            <v>0</v>
          </cell>
        </row>
        <row r="6879">
          <cell r="A6879" t="str">
            <v>804E20260</v>
          </cell>
          <cell r="B6879" t="str">
            <v>Y</v>
          </cell>
          <cell r="C6879" t="str">
            <v>FT</v>
          </cell>
          <cell r="D6879" t="str">
            <v>FIBER OPTIC CABLE, ARMORED, INTEGRAL MESSENGER, 48 FIBER</v>
          </cell>
          <cell r="F6879" t="str">
            <v>ADD SUPPLEMENTAL DESCRIPTION</v>
          </cell>
          <cell r="G6879">
            <v>0</v>
          </cell>
        </row>
        <row r="6880">
          <cell r="A6880" t="str">
            <v>804E20266</v>
          </cell>
          <cell r="B6880" t="str">
            <v>Y</v>
          </cell>
          <cell r="C6880" t="str">
            <v>FT</v>
          </cell>
          <cell r="D6880" t="str">
            <v>FIBER OPTIC CABLE, ARMORED, INTEGRAL MESSENGER, 36 FIBER</v>
          </cell>
          <cell r="F6880" t="str">
            <v>ADD SUPPLEMENTAL DESCRIPTION</v>
          </cell>
          <cell r="G6880">
            <v>0</v>
          </cell>
        </row>
        <row r="6881">
          <cell r="A6881" t="str">
            <v>804E20280</v>
          </cell>
          <cell r="B6881" t="str">
            <v>Y</v>
          </cell>
          <cell r="C6881" t="str">
            <v>FT</v>
          </cell>
          <cell r="D6881" t="str">
            <v>FIBER OPTIC CABLE, ARMORED, INTEGRAL MESSENGER, 144 FIBER</v>
          </cell>
          <cell r="F6881" t="str">
            <v>ADD SUPPLEMENTAL DESCRIPTION</v>
          </cell>
          <cell r="G6881">
            <v>0</v>
          </cell>
        </row>
        <row r="6882">
          <cell r="A6882" t="str">
            <v>804E29990</v>
          </cell>
          <cell r="B6882" t="str">
            <v>Y</v>
          </cell>
          <cell r="C6882" t="str">
            <v>EACH</v>
          </cell>
          <cell r="D6882" t="str">
            <v>FAN-OUT KIT, 2 FIBER</v>
          </cell>
          <cell r="F6882" t="str">
            <v>ADD SUPPLEMENTAL DESCRIPTION</v>
          </cell>
          <cell r="G6882">
            <v>0</v>
          </cell>
        </row>
        <row r="6883">
          <cell r="A6883" t="str">
            <v>804E30000</v>
          </cell>
          <cell r="B6883" t="str">
            <v>Y</v>
          </cell>
          <cell r="C6883" t="str">
            <v>EACH</v>
          </cell>
          <cell r="D6883" t="str">
            <v>FAN-OUT KIT, 6 FIBER</v>
          </cell>
          <cell r="F6883" t="str">
            <v>ADD SUPPLEMENTAL DESCRIPTION</v>
          </cell>
          <cell r="G6883">
            <v>0</v>
          </cell>
        </row>
        <row r="6884">
          <cell r="A6884" t="str">
            <v>804E30001</v>
          </cell>
          <cell r="B6884" t="str">
            <v>Y</v>
          </cell>
          <cell r="C6884" t="str">
            <v>EACH</v>
          </cell>
          <cell r="D6884" t="str">
            <v>FAN-OUT KIT, 6 FIBER, AS PER PLAN</v>
          </cell>
          <cell r="F6884" t="str">
            <v>ADD SUPPLEMENTAL DESCRIPTION</v>
          </cell>
          <cell r="G6884">
            <v>0</v>
          </cell>
        </row>
        <row r="6885">
          <cell r="A6885" t="str">
            <v>804E30010</v>
          </cell>
          <cell r="B6885" t="str">
            <v>Y</v>
          </cell>
          <cell r="C6885" t="str">
            <v>EACH</v>
          </cell>
          <cell r="D6885" t="str">
            <v>FAN-OUT KIT, 12 FIBER</v>
          </cell>
          <cell r="F6885" t="str">
            <v>ADD SUPPLEMENTAL DESCRIPTION</v>
          </cell>
          <cell r="G6885">
            <v>0</v>
          </cell>
        </row>
        <row r="6886">
          <cell r="A6886" t="str">
            <v>804E30011</v>
          </cell>
          <cell r="B6886" t="str">
            <v>Y</v>
          </cell>
          <cell r="C6886" t="str">
            <v>EACH</v>
          </cell>
          <cell r="D6886" t="str">
            <v>FAN-OUT KIT, 12 FIBER, AS PER PLAN</v>
          </cell>
          <cell r="F6886" t="str">
            <v>ADD SUPPLEMENTAL DESCRIPTION</v>
          </cell>
          <cell r="G6886">
            <v>0</v>
          </cell>
        </row>
        <row r="6887">
          <cell r="A6887" t="str">
            <v>804E31990</v>
          </cell>
          <cell r="B6887" t="str">
            <v>Y</v>
          </cell>
          <cell r="C6887" t="str">
            <v>EACH</v>
          </cell>
          <cell r="D6887" t="str">
            <v>DROP CABLE, 2 FIBER</v>
          </cell>
          <cell r="F6887" t="str">
            <v>ADD SUPPLEMENTAL DESCRIPTION</v>
          </cell>
          <cell r="G6887">
            <v>0</v>
          </cell>
        </row>
        <row r="6888">
          <cell r="A6888" t="str">
            <v>804E32000</v>
          </cell>
          <cell r="B6888" t="str">
            <v>Y</v>
          </cell>
          <cell r="C6888" t="str">
            <v>EACH</v>
          </cell>
          <cell r="D6888" t="str">
            <v>DROP CABLE, 6 FIBER</v>
          </cell>
          <cell r="F6888" t="str">
            <v>ADD SUPPLEMENTAL DESCRIPTION</v>
          </cell>
          <cell r="G6888">
            <v>0</v>
          </cell>
        </row>
        <row r="6889">
          <cell r="A6889" t="str">
            <v>804E32001</v>
          </cell>
          <cell r="B6889" t="str">
            <v>Y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B6890" t="str">
            <v>Y</v>
          </cell>
          <cell r="C6890" t="str">
            <v>EACH</v>
          </cell>
          <cell r="D6890" t="str">
            <v>DROP CABLE, 12 FIBER</v>
          </cell>
          <cell r="F6890" t="str">
            <v>CHECK UNIT OF MEASURE</v>
          </cell>
          <cell r="G6890">
            <v>0</v>
          </cell>
        </row>
        <row r="6891">
          <cell r="A6891" t="str">
            <v>804E32011</v>
          </cell>
          <cell r="B6891" t="str">
            <v>Y</v>
          </cell>
          <cell r="C6891" t="str">
            <v>EACH</v>
          </cell>
          <cell r="D6891" t="str">
            <v>DROP CABLE, 12 FIBER, AS PER PLAN</v>
          </cell>
          <cell r="F6891" t="str">
            <v>CHECK UNIT OF MEASURE</v>
          </cell>
          <cell r="G6891">
            <v>0</v>
          </cell>
        </row>
        <row r="6892">
          <cell r="A6892" t="str">
            <v>804E32020</v>
          </cell>
          <cell r="B6892" t="str">
            <v>Y</v>
          </cell>
          <cell r="C6892" t="str">
            <v>FT</v>
          </cell>
          <cell r="D6892" t="str">
            <v>DROP CABLE, 6 FIBER</v>
          </cell>
          <cell r="F6892" t="str">
            <v>CHECK UNIT OF MEASURE</v>
          </cell>
          <cell r="G6892">
            <v>0</v>
          </cell>
        </row>
        <row r="6893">
          <cell r="A6893" t="str">
            <v>804E32021</v>
          </cell>
          <cell r="B6893" t="str">
            <v>Y</v>
          </cell>
          <cell r="C6893" t="str">
            <v>FT</v>
          </cell>
          <cell r="D6893" t="str">
            <v>DROP CABLE, 6 FIBER, AS PER PLAN</v>
          </cell>
          <cell r="F6893" t="str">
            <v>CHECK UNIT OF MEASURE</v>
          </cell>
          <cell r="G6893">
            <v>0</v>
          </cell>
        </row>
        <row r="6894">
          <cell r="A6894" t="str">
            <v>804E32040</v>
          </cell>
          <cell r="B6894" t="str">
            <v>Y</v>
          </cell>
          <cell r="C6894" t="str">
            <v>FT</v>
          </cell>
          <cell r="D6894" t="str">
            <v>DROP CABLE, 12 FIBER</v>
          </cell>
          <cell r="F6894" t="str">
            <v>CHECK UNIT OF MEASURE</v>
          </cell>
          <cell r="G6894">
            <v>0</v>
          </cell>
        </row>
        <row r="6895">
          <cell r="A6895" t="str">
            <v>804E32060</v>
          </cell>
          <cell r="B6895" t="str">
            <v>Y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B6896" t="str">
            <v>Y</v>
          </cell>
          <cell r="C6896" t="str">
            <v>EACH</v>
          </cell>
          <cell r="D6896" t="str">
            <v>FIBER OPTIC PATCH CORD, 2 FIBER</v>
          </cell>
          <cell r="F6896" t="str">
            <v>CHECK UNIT OF MEASURE</v>
          </cell>
          <cell r="G6896">
            <v>0</v>
          </cell>
        </row>
        <row r="6897">
          <cell r="A6897" t="str">
            <v>804E33000</v>
          </cell>
          <cell r="B6897" t="str">
            <v>Y</v>
          </cell>
          <cell r="C6897" t="str">
            <v>EACH</v>
          </cell>
          <cell r="D6897" t="str">
            <v>FIBER OPTIC PATCH CORD, 4 FIBER</v>
          </cell>
          <cell r="F6897" t="str">
            <v>CHECK UNIT OF MEASURE</v>
          </cell>
          <cell r="G6897">
            <v>0</v>
          </cell>
        </row>
        <row r="6898">
          <cell r="A6898" t="str">
            <v>804E33001</v>
          </cell>
          <cell r="B6898" t="str">
            <v>Y</v>
          </cell>
          <cell r="C6898" t="str">
            <v>EACH</v>
          </cell>
          <cell r="D6898" t="str">
            <v>FIBER OPTIC PATCH CORD, 4 FIBER, AS PER PLAN</v>
          </cell>
          <cell r="F6898" t="str">
            <v>CHECK UNIT OF MEASURE</v>
          </cell>
          <cell r="G6898">
            <v>0</v>
          </cell>
        </row>
        <row r="6899">
          <cell r="A6899" t="str">
            <v>804E33990</v>
          </cell>
          <cell r="B6899" t="str">
            <v>Y</v>
          </cell>
          <cell r="C6899" t="str">
            <v>EACH</v>
          </cell>
          <cell r="D6899" t="str">
            <v>FIBER OPTIC PATCH CORD, 1 FIBER</v>
          </cell>
          <cell r="F6899" t="str">
            <v>CHECK UNIT OF MEASURE</v>
          </cell>
          <cell r="G6899">
            <v>0</v>
          </cell>
        </row>
        <row r="6900">
          <cell r="A6900" t="str">
            <v>804E33991</v>
          </cell>
          <cell r="B6900" t="str">
            <v>Y</v>
          </cell>
          <cell r="C6900" t="str">
            <v>EACH</v>
          </cell>
          <cell r="D6900" t="str">
            <v>FIBER OPTIC PATCH CORD, 1 FIBER, AS PER PLAN</v>
          </cell>
          <cell r="F6900" t="str">
            <v>CHECK UNIT OF MEASURE</v>
          </cell>
          <cell r="G6900">
            <v>0</v>
          </cell>
        </row>
        <row r="6901">
          <cell r="A6901" t="str">
            <v>804E33996</v>
          </cell>
          <cell r="B6901" t="str">
            <v>Y</v>
          </cell>
          <cell r="C6901" t="str">
            <v>EACH</v>
          </cell>
          <cell r="D6901" t="str">
            <v>FIBER TERMINATION PANEL, 2 FIBER</v>
          </cell>
          <cell r="F6901" t="str">
            <v>CHECK UNIT OF MEASURE</v>
          </cell>
          <cell r="G6901">
            <v>0</v>
          </cell>
        </row>
        <row r="6902">
          <cell r="A6902" t="str">
            <v>804E34000</v>
          </cell>
          <cell r="B6902" t="str">
            <v>Y</v>
          </cell>
          <cell r="C6902" t="str">
            <v>EACH</v>
          </cell>
          <cell r="D6902" t="str">
            <v>FIBER TERMINATION PANEL, 6 FIBER</v>
          </cell>
          <cell r="F6902" t="str">
            <v>CHECK UNIT OF MEASURE</v>
          </cell>
          <cell r="G6902">
            <v>0</v>
          </cell>
        </row>
        <row r="6903">
          <cell r="A6903" t="str">
            <v>804E34001</v>
          </cell>
          <cell r="B6903" t="str">
            <v>Y</v>
          </cell>
          <cell r="C6903" t="str">
            <v>EACH</v>
          </cell>
          <cell r="D6903" t="str">
            <v>FIBER TERMINATION PANEL, 6 FIBER, AS PER PLAN</v>
          </cell>
          <cell r="F6903" t="str">
            <v>CHECK UNIT OF MEASURE</v>
          </cell>
          <cell r="G6903">
            <v>0</v>
          </cell>
        </row>
        <row r="6904">
          <cell r="A6904" t="str">
            <v>804E34012</v>
          </cell>
          <cell r="B6904" t="str">
            <v>Y</v>
          </cell>
          <cell r="C6904" t="str">
            <v>EACH</v>
          </cell>
          <cell r="D6904" t="str">
            <v>FIBER TERMINATION PANEL, 12 FIBER</v>
          </cell>
          <cell r="F6904" t="str">
            <v>ADD SUPPLEMENTAL DESCRIPTION</v>
          </cell>
          <cell r="G6904">
            <v>0</v>
          </cell>
        </row>
        <row r="6905">
          <cell r="A6905" t="str">
            <v>804E34013</v>
          </cell>
          <cell r="B6905" t="str">
            <v>Y</v>
          </cell>
          <cell r="C6905" t="str">
            <v>EACH</v>
          </cell>
          <cell r="D6905" t="str">
            <v>FIBER TERMINATION PANEL, 12 FIBER, AS PER PLAN</v>
          </cell>
          <cell r="F6905" t="str">
            <v>ADD SUPPLEMENTAL DESCRIPTION</v>
          </cell>
          <cell r="G6905">
            <v>0</v>
          </cell>
        </row>
        <row r="6906">
          <cell r="A6906" t="str">
            <v>804E34022</v>
          </cell>
          <cell r="B6906" t="str">
            <v>Y</v>
          </cell>
          <cell r="C6906" t="str">
            <v>EACH</v>
          </cell>
          <cell r="D6906" t="str">
            <v>FIBER TERMINATION PANEL, 24 FIBER</v>
          </cell>
          <cell r="F6906" t="str">
            <v>ADD SUPPLEMENTAL DESCRIPTION</v>
          </cell>
          <cell r="G6906">
            <v>0</v>
          </cell>
        </row>
        <row r="6907">
          <cell r="A6907" t="str">
            <v>804E34023</v>
          </cell>
          <cell r="B6907" t="str">
            <v>Y</v>
          </cell>
          <cell r="C6907" t="str">
            <v>EACH</v>
          </cell>
          <cell r="D6907" t="str">
            <v>FIBER TERMINATION PANEL, 24 FIBER, AS PER PLAN</v>
          </cell>
          <cell r="F6907" t="str">
            <v>ADD SUPPLEMENTAL DESCRIPTION</v>
          </cell>
          <cell r="G6907">
            <v>0</v>
          </cell>
        </row>
        <row r="6908">
          <cell r="A6908" t="str">
            <v>804E34026</v>
          </cell>
          <cell r="B6908" t="str">
            <v>Y</v>
          </cell>
          <cell r="C6908" t="str">
            <v>EACH</v>
          </cell>
          <cell r="D6908" t="str">
            <v>FIBER TERMINATION PANEL, 36 FIBER</v>
          </cell>
          <cell r="F6908" t="str">
            <v>CHECK UNIT OF MEASURE</v>
          </cell>
          <cell r="G6908">
            <v>0</v>
          </cell>
        </row>
        <row r="6909">
          <cell r="A6909" t="str">
            <v>804E34030</v>
          </cell>
          <cell r="B6909" t="str">
            <v>Y</v>
          </cell>
          <cell r="C6909" t="str">
            <v>EACH</v>
          </cell>
          <cell r="D6909" t="str">
            <v>FIBER TERMINATION PANEL, 48 FIBER</v>
          </cell>
          <cell r="F6909" t="str">
            <v>CHECK UNIT OF MEASURE</v>
          </cell>
          <cell r="G6909">
            <v>0</v>
          </cell>
        </row>
        <row r="6910">
          <cell r="A6910" t="str">
            <v>804E34042</v>
          </cell>
          <cell r="B6910" t="str">
            <v>Y</v>
          </cell>
          <cell r="C6910" t="str">
            <v>EACH</v>
          </cell>
          <cell r="D6910" t="str">
            <v>FIBER TERMINATION PANEL, 72 FIBER</v>
          </cell>
          <cell r="F6910" t="str">
            <v>CHECK UNIT OF MEASURE</v>
          </cell>
          <cell r="G6910">
            <v>0</v>
          </cell>
        </row>
        <row r="6911">
          <cell r="A6911" t="str">
            <v>804E34062</v>
          </cell>
          <cell r="B6911" t="str">
            <v>Y</v>
          </cell>
          <cell r="C6911" t="str">
            <v>EACH</v>
          </cell>
          <cell r="D6911" t="str">
            <v>FIBER TERMINATION PANEL, 144 FIBER</v>
          </cell>
          <cell r="F6911" t="str">
            <v>CHECK UNIT OF MEASURE</v>
          </cell>
          <cell r="G6911">
            <v>0</v>
          </cell>
        </row>
        <row r="6912">
          <cell r="A6912" t="str">
            <v>804E34082</v>
          </cell>
          <cell r="B6912" t="str">
            <v>Y</v>
          </cell>
          <cell r="C6912" t="str">
            <v>EACH</v>
          </cell>
          <cell r="D6912" t="str">
            <v>FIBER TERMINATION PANEL, 288 FIBER</v>
          </cell>
          <cell r="F6912" t="str">
            <v>CHECK UNIT OF MEASURE</v>
          </cell>
          <cell r="G6912">
            <v>0</v>
          </cell>
        </row>
        <row r="6913">
          <cell r="A6913" t="str">
            <v>804E35000</v>
          </cell>
          <cell r="B6913" t="str">
            <v>Y</v>
          </cell>
          <cell r="C6913" t="str">
            <v>EACH</v>
          </cell>
          <cell r="D6913" t="str">
            <v>FUSION SPLICE</v>
          </cell>
          <cell r="F6913" t="str">
            <v>CHECK UNIT OF MEASURE</v>
          </cell>
          <cell r="G6913">
            <v>0</v>
          </cell>
        </row>
        <row r="6914">
          <cell r="A6914" t="str">
            <v>804E35001</v>
          </cell>
          <cell r="B6914" t="str">
            <v>Y</v>
          </cell>
          <cell r="C6914" t="str">
            <v>EACH</v>
          </cell>
          <cell r="D6914" t="str">
            <v>FUSION SPLICE, AS PER PLAN</v>
          </cell>
          <cell r="F6914" t="str">
            <v>CHECK UNIT OF MEASURE</v>
          </cell>
          <cell r="G6914">
            <v>0</v>
          </cell>
        </row>
        <row r="6915">
          <cell r="A6915" t="str">
            <v>804E35010</v>
          </cell>
          <cell r="B6915" t="str">
            <v>Y</v>
          </cell>
          <cell r="C6915" t="str">
            <v>EACH</v>
          </cell>
          <cell r="D6915" t="str">
            <v>FIBER OPTIC FUSION SPLICER</v>
          </cell>
          <cell r="F6915" t="str">
            <v>CHECK UNIT OF MEASURE</v>
          </cell>
          <cell r="G6915">
            <v>0</v>
          </cell>
        </row>
        <row r="6916">
          <cell r="A6916" t="str">
            <v>804E36000</v>
          </cell>
          <cell r="B6916" t="str">
            <v>Y</v>
          </cell>
          <cell r="C6916" t="str">
            <v>EACH</v>
          </cell>
          <cell r="D6916" t="str">
            <v>SLACK INSTALLATION</v>
          </cell>
          <cell r="F6916" t="str">
            <v>CHECK UNIT OF MEASURE</v>
          </cell>
          <cell r="G6916">
            <v>0</v>
          </cell>
        </row>
        <row r="6917">
          <cell r="A6917" t="str">
            <v>804E36001</v>
          </cell>
          <cell r="B6917" t="str">
            <v>Y</v>
          </cell>
          <cell r="C6917" t="str">
            <v>EACH</v>
          </cell>
          <cell r="D6917" t="str">
            <v>SLACK INSTALLATION, AS PER PLAN</v>
          </cell>
          <cell r="F6917" t="str">
            <v>CHECK UNIT OF MEASURE</v>
          </cell>
          <cell r="G6917">
            <v>0</v>
          </cell>
        </row>
        <row r="6918">
          <cell r="A6918" t="str">
            <v>804E37000</v>
          </cell>
          <cell r="B6918" t="str">
            <v>Y</v>
          </cell>
          <cell r="C6918" t="str">
            <v>EACH</v>
          </cell>
          <cell r="D6918" t="str">
            <v>SPLICE ENCLOSURE</v>
          </cell>
          <cell r="F6918" t="str">
            <v>CHECK UNIT OF MEASURE</v>
          </cell>
          <cell r="G6918">
            <v>0</v>
          </cell>
        </row>
        <row r="6919">
          <cell r="A6919" t="str">
            <v>804E37001</v>
          </cell>
          <cell r="B6919" t="str">
            <v>Y</v>
          </cell>
          <cell r="C6919" t="str">
            <v>EACH</v>
          </cell>
          <cell r="D6919" t="str">
            <v>SPLICE ENCLOSURE, AS PER PLAN</v>
          </cell>
          <cell r="F6919" t="str">
            <v>CHECK UNIT OF MEASURE</v>
          </cell>
          <cell r="G6919">
            <v>0</v>
          </cell>
        </row>
        <row r="6920">
          <cell r="A6920" t="str">
            <v>804E37500</v>
          </cell>
          <cell r="B6920" t="str">
            <v>Y</v>
          </cell>
          <cell r="C6920" t="str">
            <v>EACH</v>
          </cell>
          <cell r="D6920" t="str">
            <v>FIBER OPTIC CONNECTOR</v>
          </cell>
          <cell r="F6920" t="str">
            <v>CHECK UNIT OF MEASURE</v>
          </cell>
          <cell r="G6920">
            <v>0</v>
          </cell>
        </row>
        <row r="6921">
          <cell r="A6921" t="str">
            <v>804E37501</v>
          </cell>
          <cell r="B6921" t="str">
            <v>Y</v>
          </cell>
          <cell r="C6921" t="str">
            <v>EACH</v>
          </cell>
          <cell r="D6921" t="str">
            <v>FIBER OPTIC CONNECTOR, AS PER PLAN</v>
          </cell>
          <cell r="F6921" t="str">
            <v>CHECK UNIT OF MEASURE</v>
          </cell>
          <cell r="G6921">
            <v>0</v>
          </cell>
        </row>
        <row r="6922">
          <cell r="A6922" t="str">
            <v>804E37700</v>
          </cell>
          <cell r="B6922" t="str">
            <v>Y</v>
          </cell>
          <cell r="C6922" t="str">
            <v>LS</v>
          </cell>
          <cell r="D6922" t="str">
            <v>FIBER OPTIC CABLE TESTING</v>
          </cell>
          <cell r="F6922" t="str">
            <v>CHECK UNIT OF MEASURE</v>
          </cell>
          <cell r="G6922">
            <v>0</v>
          </cell>
        </row>
        <row r="6923">
          <cell r="A6923" t="str">
            <v>804E37701</v>
          </cell>
          <cell r="B6923" t="str">
            <v>Y</v>
          </cell>
          <cell r="C6923" t="str">
            <v>LS</v>
          </cell>
          <cell r="D6923" t="str">
            <v>FIBER OPTIC CABLE TESTING, AS PER PLAN</v>
          </cell>
          <cell r="F6923" t="str">
            <v>CHECK UNIT OF MEASURE</v>
          </cell>
          <cell r="G6923">
            <v>0</v>
          </cell>
        </row>
        <row r="6924">
          <cell r="A6924" t="str">
            <v>804E37800</v>
          </cell>
          <cell r="B6924" t="str">
            <v>Y</v>
          </cell>
          <cell r="C6924" t="str">
            <v>LS</v>
          </cell>
          <cell r="D6924" t="str">
            <v>FIBER OPTIC TRAINING</v>
          </cell>
          <cell r="F6924" t="str">
            <v>CHECK UNIT OF MEASURE</v>
          </cell>
          <cell r="G6924">
            <v>0</v>
          </cell>
        </row>
        <row r="6925">
          <cell r="A6925" t="str">
            <v>804E38000</v>
          </cell>
          <cell r="B6925" t="str">
            <v>Y</v>
          </cell>
          <cell r="C6925" t="str">
            <v>EACH</v>
          </cell>
          <cell r="D6925" t="str">
            <v>FIBER OPTIC CABLE MODEM</v>
          </cell>
          <cell r="F6925" t="str">
            <v>CHECK UNIT OF MEASURE</v>
          </cell>
          <cell r="G6925">
            <v>0</v>
          </cell>
        </row>
        <row r="6926">
          <cell r="A6926" t="str">
            <v>804E38001</v>
          </cell>
          <cell r="B6926" t="str">
            <v>Y</v>
          </cell>
          <cell r="C6926" t="str">
            <v>EACH</v>
          </cell>
          <cell r="D6926" t="str">
            <v>FIBER OPTIC CABLE MODEM, AS PER PLAN</v>
          </cell>
          <cell r="F6926" t="str">
            <v>CHECK UNIT OF MEASURE</v>
          </cell>
          <cell r="G6926">
            <v>0</v>
          </cell>
        </row>
        <row r="6927">
          <cell r="A6927" t="str">
            <v>804E38100</v>
          </cell>
          <cell r="B6927" t="str">
            <v>Y</v>
          </cell>
          <cell r="C6927" t="str">
            <v>EACH</v>
          </cell>
          <cell r="D6927" t="str">
            <v>FIBER OPTIC CABLE MEDIA CONVERTER, ETHERNET</v>
          </cell>
          <cell r="F6927" t="str">
            <v>CHECK UNIT OF MEASURE</v>
          </cell>
          <cell r="G6927">
            <v>0</v>
          </cell>
        </row>
        <row r="6928">
          <cell r="A6928" t="str">
            <v>804E38101</v>
          </cell>
          <cell r="B6928" t="str">
            <v>Y</v>
          </cell>
          <cell r="C6928" t="str">
            <v>EACH</v>
          </cell>
          <cell r="D6928" t="str">
            <v>FIBER OPTIC CABLE MEDIA CONVERTER, ETHERNET, AS PER PLAN</v>
          </cell>
          <cell r="F6928" t="str">
            <v>CHECK UNIT OF MEASURE</v>
          </cell>
          <cell r="G6928">
            <v>0</v>
          </cell>
        </row>
        <row r="6929">
          <cell r="A6929" t="str">
            <v>804E38150</v>
          </cell>
          <cell r="B6929" t="str">
            <v>Y</v>
          </cell>
          <cell r="C6929" t="str">
            <v>EACH</v>
          </cell>
          <cell r="D6929" t="str">
            <v>FIBER OPTIC CABLE MEDIA CONVERTER, SERIAL</v>
          </cell>
          <cell r="F6929" t="str">
            <v>CHECK UNIT OF MEASURE</v>
          </cell>
          <cell r="G6929">
            <v>0</v>
          </cell>
        </row>
        <row r="6930">
          <cell r="A6930" t="str">
            <v>804E38151</v>
          </cell>
          <cell r="B6930" t="str">
            <v>Y</v>
          </cell>
          <cell r="C6930" t="str">
            <v>EACH</v>
          </cell>
          <cell r="D6930" t="str">
            <v>FIBER OPTIC CABLE MEDIA CONVERTER, SERIAL, AS PER PLAN</v>
          </cell>
          <cell r="F6930" t="str">
            <v>CHECK UNIT OF MEASURE</v>
          </cell>
          <cell r="G6930">
            <v>0</v>
          </cell>
        </row>
        <row r="6931">
          <cell r="A6931" t="str">
            <v>804E39000</v>
          </cell>
          <cell r="B6931" t="str">
            <v>Y</v>
          </cell>
          <cell r="C6931" t="str">
            <v>EACH</v>
          </cell>
          <cell r="D6931" t="str">
            <v>FIBER OPTIC OPTICAL TIME DOMAIN REFLECTOMETER (OTDR)</v>
          </cell>
          <cell r="F6931" t="str">
            <v>CHECK UNIT OF MEASURE</v>
          </cell>
          <cell r="G6931">
            <v>0</v>
          </cell>
        </row>
        <row r="6932">
          <cell r="A6932" t="str">
            <v>804E39100</v>
          </cell>
          <cell r="B6932" t="str">
            <v>Y</v>
          </cell>
          <cell r="C6932" t="str">
            <v>EACH</v>
          </cell>
          <cell r="D6932" t="str">
            <v>FIBER OPTIC CLEAVER</v>
          </cell>
          <cell r="F6932" t="str">
            <v>CHECK UNIT OF MEASURE</v>
          </cell>
          <cell r="G6932">
            <v>0</v>
          </cell>
        </row>
        <row r="6933">
          <cell r="A6933" t="str">
            <v>804E39200</v>
          </cell>
          <cell r="B6933" t="str">
            <v>Y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B6934" t="str">
            <v>Y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B6935" t="str">
            <v>Y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B6936" t="str">
            <v>Y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B6938" t="str">
            <v>Y</v>
          </cell>
          <cell r="C6938" t="str">
            <v>EACH</v>
          </cell>
          <cell r="D6938" t="str">
            <v>GLOBAL POSITIONING SYSTEM CLOCK ASSEMBLY</v>
          </cell>
          <cell r="F6938" t="str">
            <v>ADD SUPPLEMENTAL DESCRIPTION</v>
          </cell>
          <cell r="G6938">
            <v>0</v>
          </cell>
        </row>
        <row r="6939">
          <cell r="A6939" t="str">
            <v>805E00101</v>
          </cell>
          <cell r="B6939" t="str">
            <v>Y</v>
          </cell>
          <cell r="C6939" t="str">
            <v>EACH</v>
          </cell>
          <cell r="D6939" t="str">
            <v>GLOBAL POSITIONING SYSTEM CLOCK ASSEMBLY, AS PER PLAN</v>
          </cell>
          <cell r="F6939" t="str">
            <v>ADD SUPPLEMENTAL DESCRIPTION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F6994" t="str">
            <v>CHECK UNIT OF MEASURE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F7035" t="str">
            <v>ADD SUPPLEMENTAL DESCRIPTION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F7036" t="str">
            <v>ADD SUPPLEMENTAL DESCRIPTION</v>
          </cell>
          <cell r="G7036">
            <v>0</v>
          </cell>
        </row>
        <row r="7037">
          <cell r="A7037" t="str">
            <v>838E20700</v>
          </cell>
          <cell r="B7037" t="str">
            <v>Y</v>
          </cell>
          <cell r="C7037" t="str">
            <v>CY</v>
          </cell>
          <cell r="D7037" t="str">
            <v>GABIONS</v>
          </cell>
          <cell r="F7037" t="str">
            <v>DESIGN BUILD PROJECTS ONLY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F7050" t="str">
            <v>CHECK UNIT OF MEASURE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F7071" t="str">
            <v>ADD SUPPLEMENTAL DESCRIPTION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B7089" t="str">
            <v>Y</v>
          </cell>
          <cell r="C7089" t="str">
            <v>CY</v>
          </cell>
          <cell r="D7089" t="str">
            <v>SUPERPLASTICIZED DENSE CONCRETE OVERLAY (VARIABLE THICKNESS), MATERIAL ONLY, AS PER PLAN</v>
          </cell>
          <cell r="F7089" t="str">
            <v>DESIGN BUILD PROJECTS ONLY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F7105" t="str">
            <v>LOCATION REQUIRED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F7106" t="str">
            <v>LOCATION REQUIRED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F7107" t="str">
            <v>SEE SS820 FOR SUPP DESCRIPTION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F7130" t="str">
            <v>ADD SUPPLEMENTAL DESCRIPTION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F7131" t="str">
            <v>SPECIFY TYPE AND SIZE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F7132" t="str">
            <v>SPECIFY TYPE AND SIZE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B7142" t="str">
            <v>Y</v>
          </cell>
          <cell r="C7142" t="str">
            <v>SY</v>
          </cell>
          <cell r="D7142" t="str">
            <v>GEOGRID FOR SUBGRADE STABILIZATION</v>
          </cell>
          <cell r="F7142" t="str">
            <v>DESIGN BUILD PROJECTS ONLY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F7143" t="str">
            <v>SPECIFY SIZE (___" DIAMETER)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F7144" t="str">
            <v>SPECIFY SIZE (___" DIAMETER)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F7145" t="str">
            <v>SPECIFY SIZE (RISE X SPAN)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F7146" t="str">
            <v>SPECIFY SIZE (SPAN X RISE)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F7147" t="str">
            <v>SPECIFY SIZE (___" DIAMETER)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F7148" t="str">
            <v>SPECIFY SIZE (___" DIAMETER)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F7186" t="str">
            <v>SPECIFY SIZE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F7187" t="str">
            <v>SPECIFY SIZE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F7188" t="str">
            <v>SPECIFY SIZE (RISE X SPAN)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F7189" t="str">
            <v>SPECIFY SIZE (RISE X SPAN)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F7190" t="str">
            <v>SPECIFY SIZE (RISE X SPAN)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F7191" t="str">
            <v>SPECIFY SIZE (RISE X SPAN)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F7192" t="str">
            <v>SPECIFY SPAN X RISE OR SIZE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F7193" t="str">
            <v>SPECIFY SPAN X RISE OR SIZE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F7204" t="str">
            <v>ADD SUPPLEMENTAL DESCRIPTION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F7207" t="str">
            <v>SPECIFY THICKNESS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F7210" t="str">
            <v>SPECIFY THICKNESS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F7211" t="str">
            <v>SPECIFY THICKNESS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F7212" t="str">
            <v>SPECIFY THICKNESS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F7224" t="str">
            <v>SPECIFY NOMINAL THICKNESS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F7225" t="str">
            <v>SPECIFY NOMINAL THICKNESS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F7227" t="str">
            <v>SPECIFY THICKNESS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F7228" t="str">
            <v>SPECIFY THICKNESS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F7229" t="str">
            <v>SPECIFY THICKNESS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F7230" t="str">
            <v>SPECIFY THICKNESS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F7253" t="str">
            <v>ADD SUPPLEMENTAL DESCRIPTION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F7254" t="str">
            <v>ADD SUPPLEMENTAL DESCRIPTION</v>
          </cell>
          <cell r="G7254">
            <v>0</v>
          </cell>
        </row>
        <row r="7255">
          <cell r="A7255" t="str">
            <v>892E10400</v>
          </cell>
          <cell r="B7255" t="str">
            <v>Y</v>
          </cell>
          <cell r="C7255" t="str">
            <v>CY</v>
          </cell>
          <cell r="D7255" t="str">
            <v>QC/QA CONCRETE, CLASS QC3, SUPERSTRUCTURE (DECK) WITH WARRANTY</v>
          </cell>
          <cell r="F7255" t="str">
            <v>DESIGN BUILD PROJECTS ONLY</v>
          </cell>
          <cell r="G7255">
            <v>0</v>
          </cell>
        </row>
        <row r="7256">
          <cell r="A7256" t="str">
            <v>892E10600</v>
          </cell>
          <cell r="B7256" t="str">
            <v>Y</v>
          </cell>
          <cell r="C7256" t="str">
            <v>SY</v>
          </cell>
          <cell r="D7256" t="str">
            <v>QC/QA CONCRETE, CLASS QC2, SUPERSTRUCTURE (DECK) WITH WARRANTY</v>
          </cell>
          <cell r="F7256" t="str">
            <v>DESIGN BUILD PROJECTS ONLY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F7284" t="str">
            <v>ADD SUPPLEMENTAL DESCRIPTION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B7331">
            <v>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B7332">
            <v>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B7333">
            <v>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  <row r="7334">
          <cell r="A7334" t="str">
            <v>880E15001</v>
          </cell>
          <cell r="B7334">
            <v>0</v>
          </cell>
          <cell r="C7334" t="str">
            <v>CY</v>
          </cell>
          <cell r="D7334" t="str">
            <v>ASPHALT CONCRETE WITH WARRANTY (7 YEARS), AS PER PLAN</v>
          </cell>
          <cell r="F7334">
            <v>0</v>
          </cell>
          <cell r="G7334">
            <v>0</v>
          </cell>
        </row>
        <row r="7335">
          <cell r="A7335" t="str">
            <v>880E99000</v>
          </cell>
          <cell r="B7335" t="str">
            <v>Y</v>
          </cell>
          <cell r="C7335" t="str">
            <v>LS</v>
          </cell>
          <cell r="D7335" t="str">
            <v>SPECIAL - ASPHALT PAVEMENT (5 YEAR WARRANTY)</v>
          </cell>
          <cell r="F7335" t="str">
            <v>DESIGN BUILD PROJECTS ONLY</v>
          </cell>
          <cell r="G7335">
            <v>0</v>
          </cell>
        </row>
        <row r="7336">
          <cell r="A7336" t="str">
            <v>880E99050</v>
          </cell>
          <cell r="B7336" t="str">
            <v>Y</v>
          </cell>
          <cell r="C7336" t="str">
            <v>LS</v>
          </cell>
          <cell r="D7336" t="str">
            <v>SPECIAL - ASPHALT PAVEMENT (7 YEAR WARRANTY)</v>
          </cell>
          <cell r="F7336" t="str">
            <v>DESIGN BUILD PROJECTS ONLY</v>
          </cell>
          <cell r="G7336">
            <v>0</v>
          </cell>
        </row>
        <row r="7337">
          <cell r="A7337" t="str">
            <v>881E10000</v>
          </cell>
          <cell r="B7337">
            <v>0</v>
          </cell>
          <cell r="C7337" t="str">
            <v>SY</v>
          </cell>
          <cell r="D7337" t="str">
            <v>MICROSURFACING WITH WARRANTY, SINGLE COURSE</v>
          </cell>
          <cell r="F7337">
            <v>0</v>
          </cell>
          <cell r="G7337">
            <v>0</v>
          </cell>
        </row>
        <row r="7338">
          <cell r="A7338" t="str">
            <v>881E10001</v>
          </cell>
          <cell r="B7338">
            <v>0</v>
          </cell>
          <cell r="C7338" t="str">
            <v>SY</v>
          </cell>
          <cell r="D7338" t="str">
            <v>MICROSURFACING WITH WARRANTY, SINGLE COURSE, AS PER PLAN</v>
          </cell>
          <cell r="F7338">
            <v>0</v>
          </cell>
          <cell r="G7338">
            <v>0</v>
          </cell>
        </row>
        <row r="7339">
          <cell r="A7339" t="str">
            <v>881E20000</v>
          </cell>
          <cell r="B7339">
            <v>0</v>
          </cell>
          <cell r="C7339" t="str">
            <v>SY</v>
          </cell>
          <cell r="D7339" t="str">
            <v>MICROSURFACING WITH WARRANTY, MULTIPLE COURSE</v>
          </cell>
          <cell r="F7339">
            <v>0</v>
          </cell>
          <cell r="G7339">
            <v>0</v>
          </cell>
        </row>
        <row r="7340">
          <cell r="A7340" t="str">
            <v>881E20001</v>
          </cell>
          <cell r="B7340">
            <v>0</v>
          </cell>
          <cell r="C7340" t="str">
            <v>SY</v>
          </cell>
          <cell r="D7340" t="str">
            <v>MICROSURFACING WITH WARRANTY, MULTIPLE COURSE, AS PER PLAN</v>
          </cell>
          <cell r="F7340">
            <v>0</v>
          </cell>
          <cell r="G7340">
            <v>0</v>
          </cell>
        </row>
        <row r="7341">
          <cell r="A7341" t="str">
            <v>882E10000</v>
          </cell>
          <cell r="B7341">
            <v>0</v>
          </cell>
          <cell r="C7341" t="str">
            <v>SY</v>
          </cell>
          <cell r="D7341" t="str">
            <v>SINGLE CHIP SEAL WITH TWO YEAR WARRANTY</v>
          </cell>
          <cell r="F7341">
            <v>0</v>
          </cell>
          <cell r="G7341">
            <v>0</v>
          </cell>
        </row>
        <row r="7342">
          <cell r="A7342" t="str">
            <v>882E10001</v>
          </cell>
          <cell r="B7342">
            <v>0</v>
          </cell>
          <cell r="C7342" t="str">
            <v>SY</v>
          </cell>
          <cell r="D7342" t="str">
            <v>SINGLE CHIP SEAL WITH TWO YEAR WARRANTY, AS PER PLAN</v>
          </cell>
          <cell r="F7342">
            <v>0</v>
          </cell>
          <cell r="G7342">
            <v>0</v>
          </cell>
        </row>
        <row r="7343">
          <cell r="A7343" t="str">
            <v>882E20000</v>
          </cell>
          <cell r="B7343">
            <v>0</v>
          </cell>
          <cell r="C7343" t="str">
            <v>SY</v>
          </cell>
          <cell r="D7343" t="str">
            <v>DOUBLE CHIP SEAL WITH TWO YEAR WARRANTY</v>
          </cell>
          <cell r="F7343">
            <v>0</v>
          </cell>
          <cell r="G7343">
            <v>0</v>
          </cell>
        </row>
        <row r="7344">
          <cell r="A7344" t="str">
            <v>882E20001</v>
          </cell>
          <cell r="B7344">
            <v>0</v>
          </cell>
          <cell r="C7344" t="str">
            <v>SY</v>
          </cell>
          <cell r="D7344" t="str">
            <v>DOUBLE CHIP SEAL WITH TWO YEAR WARRANTY, AS PER PLAN</v>
          </cell>
          <cell r="F7344">
            <v>0</v>
          </cell>
          <cell r="G7344">
            <v>0</v>
          </cell>
        </row>
        <row r="7345">
          <cell r="A7345" t="str">
            <v>882E98000</v>
          </cell>
          <cell r="B7345">
            <v>0</v>
          </cell>
          <cell r="C7345" t="str">
            <v>SY</v>
          </cell>
          <cell r="D7345" t="str">
            <v>CHIP SEAL, MISC.:</v>
          </cell>
          <cell r="F7345" t="str">
            <v>ADD SUPPLEMENTAL DESCRIPTION</v>
          </cell>
          <cell r="G7345">
            <v>1</v>
          </cell>
        </row>
        <row r="7346">
          <cell r="A7346" t="str">
            <v>883E00050</v>
          </cell>
          <cell r="B7346">
            <v>0</v>
          </cell>
          <cell r="C7346" t="str">
            <v>SF</v>
          </cell>
          <cell r="D7346" t="str">
            <v>SURFACE PREPARATION OF STRUCTURAL STEEL, WITH WARRANTY</v>
          </cell>
          <cell r="F7346">
            <v>0</v>
          </cell>
          <cell r="G7346">
            <v>0</v>
          </cell>
        </row>
        <row r="7347">
          <cell r="A7347" t="str">
            <v>883E00060</v>
          </cell>
          <cell r="B7347">
            <v>0</v>
          </cell>
          <cell r="C7347" t="str">
            <v>LS</v>
          </cell>
          <cell r="D7347" t="str">
            <v>SURFACE PREPARATION OF STRUCTURAL STEEL, WITH WARRANTY</v>
          </cell>
          <cell r="F7347">
            <v>0</v>
          </cell>
          <cell r="G7347">
            <v>0</v>
          </cell>
        </row>
        <row r="7348">
          <cell r="A7348" t="str">
            <v>883E00200</v>
          </cell>
          <cell r="B7348">
            <v>0</v>
          </cell>
          <cell r="C7348" t="str">
            <v>SF</v>
          </cell>
          <cell r="D7348" t="str">
            <v>FIELD METALLIZING OF STRUCTURAL STEEL, WITH WARRANTY</v>
          </cell>
          <cell r="F7348">
            <v>0</v>
          </cell>
          <cell r="G7348">
            <v>0</v>
          </cell>
        </row>
        <row r="7349">
          <cell r="A7349" t="str">
            <v>883E00210</v>
          </cell>
          <cell r="B7349">
            <v>0</v>
          </cell>
          <cell r="C7349" t="str">
            <v>LS</v>
          </cell>
          <cell r="D7349" t="str">
            <v>FIELD METALLIZING OF STRUCTURAL STEEL, WITH WARRANTY</v>
          </cell>
          <cell r="F7349">
            <v>0</v>
          </cell>
          <cell r="G7349">
            <v>0</v>
          </cell>
        </row>
        <row r="7350">
          <cell r="A7350" t="str">
            <v>883E00504</v>
          </cell>
          <cell r="B7350">
            <v>0</v>
          </cell>
          <cell r="C7350" t="str">
            <v>MNHR</v>
          </cell>
          <cell r="D7350" t="str">
            <v>GRINDING FINS, TEARS, SLIVERS ON STRUCTURAL STEEL</v>
          </cell>
          <cell r="F7350">
            <v>0</v>
          </cell>
          <cell r="G7350">
            <v>0</v>
          </cell>
        </row>
        <row r="7351">
          <cell r="A7351" t="str">
            <v>884E00500</v>
          </cell>
          <cell r="B7351">
            <v>0</v>
          </cell>
          <cell r="C7351" t="str">
            <v>SY</v>
          </cell>
          <cell r="D7351" t="str">
            <v>VARIABLE THICKNESS PORTLAND CEMENT CONCRETE PAVEMENT (7 YEAR WARRANTY)</v>
          </cell>
          <cell r="F7351">
            <v>0</v>
          </cell>
          <cell r="G7351">
            <v>0</v>
          </cell>
        </row>
        <row r="7352">
          <cell r="A7352" t="str">
            <v>884E10000</v>
          </cell>
          <cell r="B7352">
            <v>0</v>
          </cell>
          <cell r="C7352" t="str">
            <v>SY</v>
          </cell>
          <cell r="D7352" t="str">
            <v>8" PORTLAND CEMENT CONCRETE PAVEMENT (7 YEAR WARRANTY)</v>
          </cell>
          <cell r="F7352">
            <v>0</v>
          </cell>
          <cell r="G7352">
            <v>0</v>
          </cell>
        </row>
        <row r="7353">
          <cell r="A7353" t="str">
            <v>884E10050</v>
          </cell>
          <cell r="B7353">
            <v>0</v>
          </cell>
          <cell r="C7353" t="str">
            <v>SY</v>
          </cell>
          <cell r="D7353" t="str">
            <v>9" PORTLAND CEMENT CONCRETE PAVEMENT (7 YEAR WARRANTY)</v>
          </cell>
          <cell r="F7353">
            <v>0</v>
          </cell>
          <cell r="G7353">
            <v>0</v>
          </cell>
        </row>
        <row r="7354">
          <cell r="A7354" t="str">
            <v>884E10051</v>
          </cell>
          <cell r="B7354">
            <v>0</v>
          </cell>
          <cell r="C7354" t="str">
            <v>SY</v>
          </cell>
          <cell r="D7354" t="str">
            <v>9" PORTLAND CEMENT CONCRETE PAVEMENT (7 YEAR WARRANTY), AS PER PLAN</v>
          </cell>
          <cell r="F7354">
            <v>0</v>
          </cell>
          <cell r="G7354">
            <v>0</v>
          </cell>
        </row>
        <row r="7355">
          <cell r="A7355" t="str">
            <v>884E10080</v>
          </cell>
          <cell r="B7355">
            <v>0</v>
          </cell>
          <cell r="C7355" t="str">
            <v>SY</v>
          </cell>
          <cell r="D7355" t="str">
            <v>9.5" PORTLAND CEMENT CONCRETE PAVEMENT (7 YEAR WARRANTY)</v>
          </cell>
          <cell r="F7355">
            <v>0</v>
          </cell>
          <cell r="G7355">
            <v>0</v>
          </cell>
        </row>
        <row r="7356">
          <cell r="A7356" t="str">
            <v>884E10100</v>
          </cell>
          <cell r="B7356">
            <v>0</v>
          </cell>
          <cell r="C7356" t="str">
            <v>SY</v>
          </cell>
          <cell r="D7356" t="str">
            <v>10" PORTLAND CEMENT CONCRETE PAVEMENT (7 YEAR WARRANTY)</v>
          </cell>
          <cell r="F7356">
            <v>0</v>
          </cell>
          <cell r="G7356">
            <v>0</v>
          </cell>
        </row>
        <row r="7357">
          <cell r="A7357" t="str">
            <v>884E10150</v>
          </cell>
          <cell r="B7357">
            <v>0</v>
          </cell>
          <cell r="C7357" t="str">
            <v>SY</v>
          </cell>
          <cell r="D7357" t="str">
            <v>11" PORTLAND CEMENT CONCRETE PAVEMENT (7 YEAR WARRANTY)</v>
          </cell>
          <cell r="F7357">
            <v>0</v>
          </cell>
          <cell r="G7357">
            <v>0</v>
          </cell>
        </row>
        <row r="7358">
          <cell r="A7358" t="str">
            <v>884E10200</v>
          </cell>
          <cell r="B7358">
            <v>0</v>
          </cell>
          <cell r="C7358" t="str">
            <v>SY</v>
          </cell>
          <cell r="D7358" t="str">
            <v>12" PORTLAND CEMENT CONCRETE PAVEMENT (7 YEAR WARRANTY)</v>
          </cell>
          <cell r="F7358">
            <v>0</v>
          </cell>
          <cell r="G7358">
            <v>0</v>
          </cell>
        </row>
        <row r="7359">
          <cell r="A7359" t="str">
            <v>884E10201</v>
          </cell>
          <cell r="B7359">
            <v>0</v>
          </cell>
          <cell r="C7359" t="str">
            <v>SY</v>
          </cell>
          <cell r="D7359" t="str">
            <v>12" PORTLAND CEMENT CONCRETE PAVEMENT (7 YEAR WARRANTY), AS PER PLAN</v>
          </cell>
          <cell r="F7359">
            <v>0</v>
          </cell>
          <cell r="G7359">
            <v>0</v>
          </cell>
        </row>
        <row r="7360">
          <cell r="A7360" t="str">
            <v>884E10240</v>
          </cell>
          <cell r="B7360">
            <v>0</v>
          </cell>
          <cell r="C7360" t="str">
            <v>SY</v>
          </cell>
          <cell r="D7360" t="str">
            <v>12.5" PORTLAND CEMENT CONCRETE PAVEMENT (7 YEAR WARRANTY)</v>
          </cell>
          <cell r="F7360">
            <v>0</v>
          </cell>
          <cell r="G7360">
            <v>0</v>
          </cell>
        </row>
        <row r="7361">
          <cell r="A7361" t="str">
            <v>884E10250</v>
          </cell>
          <cell r="B7361">
            <v>0</v>
          </cell>
          <cell r="C7361" t="str">
            <v>SY</v>
          </cell>
          <cell r="D7361" t="str">
            <v>13" PORTLAND CEMENT CONCRETE PAVEMENT (7 YEAR WARRANTY)</v>
          </cell>
          <cell r="F7361">
            <v>0</v>
          </cell>
          <cell r="G7361">
            <v>0</v>
          </cell>
        </row>
        <row r="7362">
          <cell r="A7362" t="str">
            <v>884E10270</v>
          </cell>
          <cell r="B7362">
            <v>0</v>
          </cell>
          <cell r="C7362" t="str">
            <v>SY</v>
          </cell>
          <cell r="D7362" t="str">
            <v>13.5" PORTLAND CEMENT CONCRETE PAVEMENT (7 YEAR WARRANTY)</v>
          </cell>
          <cell r="F7362">
            <v>0</v>
          </cell>
          <cell r="G7362">
            <v>0</v>
          </cell>
        </row>
        <row r="7363">
          <cell r="A7363" t="str">
            <v>884E10300</v>
          </cell>
          <cell r="B7363">
            <v>0</v>
          </cell>
          <cell r="C7363" t="str">
            <v>SY</v>
          </cell>
          <cell r="D7363" t="str">
            <v>14" PORTLAND CEMENT CONCRETE PAVEMENT (7 YEAR WARRANTY)</v>
          </cell>
          <cell r="F7363">
            <v>0</v>
          </cell>
          <cell r="G7363">
            <v>0</v>
          </cell>
        </row>
        <row r="7364">
          <cell r="A7364" t="str">
            <v>884E10320</v>
          </cell>
          <cell r="B7364">
            <v>0</v>
          </cell>
          <cell r="C7364" t="str">
            <v>SY</v>
          </cell>
          <cell r="D7364" t="str">
            <v>14.5" PORTLAND CEMENT CONCRETE PAVEMENT (7 YEAR WARRANTY)</v>
          </cell>
          <cell r="F7364">
            <v>0</v>
          </cell>
          <cell r="G7364">
            <v>0</v>
          </cell>
        </row>
        <row r="7365">
          <cell r="A7365" t="str">
            <v>884E10321</v>
          </cell>
          <cell r="B7365">
            <v>0</v>
          </cell>
          <cell r="C7365" t="str">
            <v>SY</v>
          </cell>
          <cell r="D7365" t="str">
            <v>14.5" PORTLAND CEMENT CONCRETE PAVEMENT (7 YEAR WARRANTY), AS PER PLAN</v>
          </cell>
          <cell r="F7365">
            <v>0</v>
          </cell>
          <cell r="G7365">
            <v>0</v>
          </cell>
        </row>
        <row r="7366">
          <cell r="A7366" t="str">
            <v>884E10350</v>
          </cell>
          <cell r="B7366">
            <v>0</v>
          </cell>
          <cell r="C7366" t="str">
            <v>SY</v>
          </cell>
          <cell r="D7366" t="str">
            <v>15" PORTLAND CEMENT CONCRETE PAVEMENT (7 YEAR WARRANTY)</v>
          </cell>
          <cell r="F7366">
            <v>0</v>
          </cell>
          <cell r="G7366">
            <v>0</v>
          </cell>
        </row>
        <row r="7367">
          <cell r="A7367" t="str">
            <v>884E80000</v>
          </cell>
          <cell r="B7367">
            <v>0</v>
          </cell>
          <cell r="C7367" t="str">
            <v>SY</v>
          </cell>
          <cell r="D7367" t="str">
            <v>PORTLAND CEMENT CONCRETE PAVEMENT (7 YEAR WARRANTY), MISC.:</v>
          </cell>
          <cell r="F7367" t="str">
            <v>SPECIFY THICKNESS</v>
          </cell>
          <cell r="G7367">
            <v>1</v>
          </cell>
        </row>
        <row r="7368">
          <cell r="A7368" t="str">
            <v>884E99000</v>
          </cell>
          <cell r="B7368" t="str">
            <v>Y</v>
          </cell>
          <cell r="C7368" t="str">
            <v>LS</v>
          </cell>
          <cell r="D7368" t="str">
            <v>SPECIAL - PORTLAND CEMENT CONCRETE PAVEMENT (7 YEAR WARRANTY)</v>
          </cell>
          <cell r="F7368" t="str">
            <v>DESIGN BUILD PROJECTS ONLY</v>
          </cell>
          <cell r="G7368">
            <v>0</v>
          </cell>
        </row>
        <row r="7369">
          <cell r="A7369" t="str">
            <v>885E00050</v>
          </cell>
          <cell r="B7369">
            <v>0</v>
          </cell>
          <cell r="C7369" t="str">
            <v>SF</v>
          </cell>
          <cell r="D7369" t="str">
            <v>SURFACE PREPARATION OF EXISTING STRUCTURAL STEEL, WITH WARRANTY</v>
          </cell>
          <cell r="F7369">
            <v>0</v>
          </cell>
          <cell r="G7369">
            <v>0</v>
          </cell>
        </row>
        <row r="7370">
          <cell r="A7370" t="str">
            <v>885E00051</v>
          </cell>
          <cell r="B7370">
            <v>0</v>
          </cell>
          <cell r="C7370" t="str">
            <v>SF</v>
          </cell>
          <cell r="D7370" t="str">
            <v>SURFACE PREPARATION OF EXISTING STRUCTURAL STEEL, WITH WARRANTY, AS PER PLAN</v>
          </cell>
          <cell r="F7370">
            <v>0</v>
          </cell>
          <cell r="G7370">
            <v>0</v>
          </cell>
        </row>
        <row r="7371">
          <cell r="A7371" t="str">
            <v>885E00056</v>
          </cell>
          <cell r="B7371">
            <v>0</v>
          </cell>
          <cell r="C7371" t="str">
            <v>SF</v>
          </cell>
          <cell r="D7371" t="str">
            <v>FIELD PAINTING OF EXISTING STRUCTURAL STEEL, PRIME COAT, WITH WARRANTY</v>
          </cell>
          <cell r="F7371">
            <v>0</v>
          </cell>
          <cell r="G7371">
            <v>0</v>
          </cell>
        </row>
        <row r="7372">
          <cell r="A7372" t="str">
            <v>885E00057</v>
          </cell>
          <cell r="B7372">
            <v>0</v>
          </cell>
          <cell r="C7372" t="str">
            <v>SF</v>
          </cell>
          <cell r="D7372" t="str">
            <v>FIELD PAINTING OF EXISTING STRUCTURAL STEEL, PRIME COAT, WITH WARRANTY, AS PER PLAN</v>
          </cell>
          <cell r="F7372">
            <v>0</v>
          </cell>
          <cell r="G7372">
            <v>0</v>
          </cell>
        </row>
        <row r="7373">
          <cell r="A7373" t="str">
            <v>885E00060</v>
          </cell>
          <cell r="B7373">
            <v>0</v>
          </cell>
          <cell r="C7373" t="str">
            <v>SF</v>
          </cell>
          <cell r="D7373" t="str">
            <v>FIELD PAINTING OF EXISTING STRUCTURAL STEEL, INTERMEDIATE COAT, WITH WARRANTY</v>
          </cell>
          <cell r="F7373">
            <v>0</v>
          </cell>
          <cell r="G7373">
            <v>0</v>
          </cell>
        </row>
        <row r="7374">
          <cell r="A7374" t="str">
            <v>885E00061</v>
          </cell>
          <cell r="B7374">
            <v>0</v>
          </cell>
          <cell r="C7374" t="str">
            <v>SF</v>
          </cell>
          <cell r="D7374" t="str">
            <v>FIELD PAINTING OF EXISTING STRUCTURAL STEEL, INTERMEDIATE COAT, WITH WARRANTY, AS PER PLAN</v>
          </cell>
          <cell r="F7374">
            <v>0</v>
          </cell>
          <cell r="G7374">
            <v>0</v>
          </cell>
        </row>
        <row r="7375">
          <cell r="A7375" t="str">
            <v>885E00066</v>
          </cell>
          <cell r="B7375">
            <v>0</v>
          </cell>
          <cell r="C7375" t="str">
            <v>SF</v>
          </cell>
          <cell r="D7375" t="str">
            <v>FIELD PAINTING STRUCTURAL STEEL, FINISH COAT, WITH WARRANTY</v>
          </cell>
          <cell r="F7375">
            <v>0</v>
          </cell>
          <cell r="G7375">
            <v>0</v>
          </cell>
        </row>
        <row r="7376">
          <cell r="A7376" t="str">
            <v>885E00067</v>
          </cell>
          <cell r="B7376">
            <v>0</v>
          </cell>
          <cell r="C7376" t="str">
            <v>SF</v>
          </cell>
          <cell r="D7376" t="str">
            <v>FIELD PAINTING STRUCTURAL STEEL, FINISH COAT, WITH WARRANTY, AS PER PLAN</v>
          </cell>
          <cell r="F7376">
            <v>0</v>
          </cell>
          <cell r="G7376">
            <v>0</v>
          </cell>
        </row>
        <row r="7377">
          <cell r="A7377" t="str">
            <v>885E00100</v>
          </cell>
          <cell r="B7377">
            <v>0</v>
          </cell>
          <cell r="C7377" t="str">
            <v>LS</v>
          </cell>
          <cell r="D7377" t="str">
            <v>SURFACE PREPARATION OF EXISTING STRUCTURAL STEEL, WITH WARRANTY</v>
          </cell>
          <cell r="F7377">
            <v>0</v>
          </cell>
          <cell r="G7377">
            <v>0</v>
          </cell>
        </row>
        <row r="7378">
          <cell r="A7378" t="str">
            <v>885E00200</v>
          </cell>
          <cell r="B7378">
            <v>0</v>
          </cell>
          <cell r="C7378" t="str">
            <v>LS</v>
          </cell>
          <cell r="D7378" t="str">
            <v>FIELD PAINTING OF EXISTING STRUCTURAL STEEL, PRIME COAT, WITH WARRANTY</v>
          </cell>
          <cell r="F7378">
            <v>0</v>
          </cell>
          <cell r="G7378">
            <v>0</v>
          </cell>
        </row>
        <row r="7379">
          <cell r="A7379" t="str">
            <v>885E00300</v>
          </cell>
          <cell r="B7379">
            <v>0</v>
          </cell>
          <cell r="C7379" t="str">
            <v>LS</v>
          </cell>
          <cell r="D7379" t="str">
            <v>FIELD PAINTING STRUCTURAL STEEL, INTERMEDIATE COAT, WITH WARRANTY</v>
          </cell>
          <cell r="F7379">
            <v>0</v>
          </cell>
          <cell r="G7379">
            <v>0</v>
          </cell>
        </row>
        <row r="7380">
          <cell r="A7380" t="str">
            <v>885E00400</v>
          </cell>
          <cell r="B7380">
            <v>0</v>
          </cell>
          <cell r="C7380" t="str">
            <v>LS</v>
          </cell>
          <cell r="D7380" t="str">
            <v>FIELD PAINTING STRUCTURAL STEEL, FINISH COAT, WITH WARRANTY</v>
          </cell>
          <cell r="F7380">
            <v>0</v>
          </cell>
          <cell r="G7380">
            <v>0</v>
          </cell>
        </row>
        <row r="7381">
          <cell r="A7381" t="str">
            <v>885E00504</v>
          </cell>
          <cell r="B7381">
            <v>0</v>
          </cell>
          <cell r="C7381" t="str">
            <v>MNHR</v>
          </cell>
          <cell r="D7381" t="str">
            <v>GRINDING FINS, TEARS, SLIVERS ON EXISTING STRUCTURAL STEEL</v>
          </cell>
          <cell r="F7381">
            <v>0</v>
          </cell>
          <cell r="G7381">
            <v>0</v>
          </cell>
        </row>
        <row r="7382">
          <cell r="A7382" t="str">
            <v>885E00800</v>
          </cell>
          <cell r="B7382">
            <v>0</v>
          </cell>
          <cell r="C7382" t="str">
            <v>LB</v>
          </cell>
          <cell r="D7382" t="str">
            <v>FIELD PAINTING STRUCTURAL STEEL, INTERMEDIATE COAT, WITH WARRANTY</v>
          </cell>
          <cell r="F7382">
            <v>0</v>
          </cell>
          <cell r="G7382">
            <v>0</v>
          </cell>
        </row>
        <row r="7383">
          <cell r="A7383" t="str">
            <v>885E00850</v>
          </cell>
          <cell r="B7383">
            <v>0</v>
          </cell>
          <cell r="C7383" t="str">
            <v>LB</v>
          </cell>
          <cell r="D7383" t="str">
            <v>FIELD PAINTING STRUCTURAL STEEL, FINISH COAT, WITH WARRANTY</v>
          </cell>
          <cell r="F7383">
            <v>0</v>
          </cell>
          <cell r="G7383">
            <v>0</v>
          </cell>
        </row>
        <row r="7384">
          <cell r="A7384" t="str">
            <v>885E10000</v>
          </cell>
          <cell r="B7384">
            <v>0</v>
          </cell>
          <cell r="C7384" t="str">
            <v>EACH</v>
          </cell>
          <cell r="D7384" t="str">
            <v>FINAL INSPECTION REPAIR</v>
          </cell>
          <cell r="F7384">
            <v>0</v>
          </cell>
          <cell r="G7384">
            <v>0</v>
          </cell>
        </row>
        <row r="7385">
          <cell r="A7385" t="str">
            <v>885E90000</v>
          </cell>
          <cell r="B7385">
            <v>0</v>
          </cell>
          <cell r="C7385" t="str">
            <v>SF</v>
          </cell>
          <cell r="D7385" t="str">
            <v>FIELD PAINTING, MISC.:</v>
          </cell>
          <cell r="F7385" t="str">
            <v>ADD SUPPLEMENTAL DESCRIPTION</v>
          </cell>
          <cell r="G7385">
            <v>1</v>
          </cell>
        </row>
        <row r="7386">
          <cell r="A7386" t="str">
            <v>885E90010</v>
          </cell>
          <cell r="B7386">
            <v>0</v>
          </cell>
          <cell r="C7386" t="str">
            <v>LS</v>
          </cell>
          <cell r="D7386" t="str">
            <v>FIELD PAINTING, MISC.:</v>
          </cell>
          <cell r="F7386" t="str">
            <v>ADD SUPPLEMENTAL DESCRIPTION</v>
          </cell>
          <cell r="G7386">
            <v>1</v>
          </cell>
        </row>
        <row r="7387">
          <cell r="A7387" t="str">
            <v>885E90020</v>
          </cell>
          <cell r="B7387">
            <v>0</v>
          </cell>
          <cell r="C7387" t="str">
            <v>FT</v>
          </cell>
          <cell r="D7387" t="str">
            <v>FIELD PAINTING, MISC.:</v>
          </cell>
          <cell r="F7387" t="str">
            <v>ADD SUPPLEMENTAL DESCRIPTION</v>
          </cell>
          <cell r="G7387">
            <v>1</v>
          </cell>
        </row>
        <row r="7388">
          <cell r="A7388" t="str">
            <v>886E10000</v>
          </cell>
          <cell r="B7388">
            <v>0</v>
          </cell>
          <cell r="C7388" t="str">
            <v>SY</v>
          </cell>
          <cell r="D7388" t="str">
            <v>HOT IN-PLACE RECYCLING WITH WARRANTY</v>
          </cell>
          <cell r="F7388">
            <v>0</v>
          </cell>
          <cell r="G7388">
            <v>0</v>
          </cell>
        </row>
        <row r="7389">
          <cell r="A7389" t="str">
            <v>892E10200</v>
          </cell>
          <cell r="B7389">
            <v>0</v>
          </cell>
          <cell r="C7389" t="str">
            <v>CY</v>
          </cell>
          <cell r="D7389" t="str">
            <v>QC/QA CONCRETE, CLASS QC2, SUPERSTRUCTURE (DECK) WITH WARRANTY</v>
          </cell>
          <cell r="F7389">
            <v>0</v>
          </cell>
          <cell r="G7389">
            <v>0</v>
          </cell>
        </row>
        <row r="7390">
          <cell r="A7390" t="str">
            <v>892E10201</v>
          </cell>
          <cell r="B7390">
            <v>0</v>
          </cell>
          <cell r="C7390" t="str">
            <v>CY</v>
          </cell>
          <cell r="D7390" t="str">
            <v>QC/QA CONCRETE, CLASS QC2, SUPERSTRUCTURE (DECK) WITH WARRANTY, AS PER PLAN</v>
          </cell>
          <cell r="F7390">
            <v>0</v>
          </cell>
          <cell r="G7390">
            <v>0</v>
          </cell>
        </row>
        <row r="7391">
          <cell r="A7391" t="str">
            <v>892E10400</v>
          </cell>
          <cell r="B7391">
            <v>0</v>
          </cell>
          <cell r="C7391" t="str">
            <v>CY</v>
          </cell>
          <cell r="D7391" t="str">
            <v>QC/QA CONCRETE, CLASS QC3, SUPERSTRUCTURE (DECK) WITH WARRANTY</v>
          </cell>
          <cell r="F7391">
            <v>0</v>
          </cell>
          <cell r="G7391">
            <v>0</v>
          </cell>
        </row>
        <row r="7392">
          <cell r="A7392" t="str">
            <v>892E10600</v>
          </cell>
          <cell r="B7392">
            <v>0</v>
          </cell>
          <cell r="C7392" t="str">
            <v>SY</v>
          </cell>
          <cell r="D7392" t="str">
            <v>QC/QA CONCRETE, CLASS QC2, SUPERSTRUCTURE (DECK) WITH WARRANTY</v>
          </cell>
          <cell r="F7392">
            <v>0</v>
          </cell>
          <cell r="G7392">
            <v>0</v>
          </cell>
        </row>
        <row r="7393">
          <cell r="A7393" t="str">
            <v>892E10800</v>
          </cell>
          <cell r="B7393">
            <v>0</v>
          </cell>
          <cell r="C7393" t="str">
            <v>SY</v>
          </cell>
          <cell r="D7393" t="str">
            <v>QC/QA CONCRETE, CLASS QC3, SUPERSTRUCTURE (DECK) WITH WARRANTY</v>
          </cell>
          <cell r="F7393">
            <v>0</v>
          </cell>
          <cell r="G7393">
            <v>0</v>
          </cell>
        </row>
        <row r="7394">
          <cell r="A7394" t="str">
            <v>895E10010</v>
          </cell>
          <cell r="B7394">
            <v>0</v>
          </cell>
          <cell r="C7394" t="str">
            <v>EACH</v>
          </cell>
          <cell r="D7394" t="str">
            <v>MANUFACTURED WATER QUALITY STRUCTURE, TYPE 1</v>
          </cell>
          <cell r="F7394">
            <v>0</v>
          </cell>
          <cell r="G7394">
            <v>0</v>
          </cell>
        </row>
        <row r="7395">
          <cell r="A7395" t="str">
            <v>895E10011</v>
          </cell>
          <cell r="B7395">
            <v>0</v>
          </cell>
          <cell r="C7395" t="str">
            <v>EACH</v>
          </cell>
          <cell r="D7395" t="str">
            <v>MANUFACTURED WATER QUALITY STRUCTURE, TYPE 1, AS PER PLAN</v>
          </cell>
          <cell r="F7395">
            <v>0</v>
          </cell>
          <cell r="G7395">
            <v>0</v>
          </cell>
        </row>
        <row r="7396">
          <cell r="A7396" t="str">
            <v>895E10020</v>
          </cell>
          <cell r="B7396">
            <v>0</v>
          </cell>
          <cell r="C7396" t="str">
            <v>EACH</v>
          </cell>
          <cell r="D7396" t="str">
            <v>MANUFACTURED WATER QUALITY STRUCTURE, TYPE 2</v>
          </cell>
          <cell r="F7396">
            <v>0</v>
          </cell>
          <cell r="G7396">
            <v>0</v>
          </cell>
        </row>
        <row r="7397">
          <cell r="A7397" t="str">
            <v>895E10021</v>
          </cell>
          <cell r="B7397">
            <v>0</v>
          </cell>
          <cell r="C7397" t="str">
            <v>EACH</v>
          </cell>
          <cell r="D7397" t="str">
            <v>MANUFACTURED WATER QUALITY STRUCTURE, TYPE 2, AS PER PLAN</v>
          </cell>
          <cell r="F7397">
            <v>0</v>
          </cell>
          <cell r="G7397">
            <v>0</v>
          </cell>
        </row>
        <row r="7398">
          <cell r="A7398" t="str">
            <v>895E10030</v>
          </cell>
          <cell r="B7398">
            <v>0</v>
          </cell>
          <cell r="C7398" t="str">
            <v>EACH</v>
          </cell>
          <cell r="D7398" t="str">
            <v>MANUFACTURED WATER QUALITY STRUCTURE, TYPE 3</v>
          </cell>
          <cell r="F7398">
            <v>0</v>
          </cell>
          <cell r="G7398">
            <v>0</v>
          </cell>
        </row>
        <row r="7399">
          <cell r="A7399" t="str">
            <v>895E10040</v>
          </cell>
          <cell r="B7399">
            <v>0</v>
          </cell>
          <cell r="C7399" t="str">
            <v>EACH</v>
          </cell>
          <cell r="D7399" t="str">
            <v>MANUFACTURED WATER QUALITY STRUCTURE, TYPE 4</v>
          </cell>
          <cell r="F7399">
            <v>0</v>
          </cell>
          <cell r="G7399">
            <v>0</v>
          </cell>
        </row>
        <row r="7400">
          <cell r="A7400" t="str">
            <v>896E00010</v>
          </cell>
          <cell r="B7400">
            <v>0</v>
          </cell>
          <cell r="C7400" t="str">
            <v>SNMT</v>
          </cell>
          <cell r="D7400" t="str">
            <v>PORTABLE NON-INTRUSIVE TRAFFIC SENSOR, CLASS I</v>
          </cell>
          <cell r="F7400">
            <v>0</v>
          </cell>
          <cell r="G7400">
            <v>0</v>
          </cell>
        </row>
        <row r="7401">
          <cell r="A7401" t="str">
            <v>896E00012</v>
          </cell>
          <cell r="B7401">
            <v>0</v>
          </cell>
          <cell r="C7401" t="str">
            <v>SNMT</v>
          </cell>
          <cell r="D7401" t="str">
            <v>PORTABLE NON-INTRUSIVE TRAFFIC SENSOR, CLASS II</v>
          </cell>
          <cell r="F7401">
            <v>0</v>
          </cell>
          <cell r="G7401">
            <v>0</v>
          </cell>
        </row>
        <row r="7402">
          <cell r="A7402" t="str">
            <v>896E00020</v>
          </cell>
          <cell r="B7402">
            <v>0</v>
          </cell>
          <cell r="C7402" t="str">
            <v>SNMT</v>
          </cell>
          <cell r="D7402" t="str">
            <v>PORTABLE CHANGEABLE MESSAGE SIGN</v>
          </cell>
          <cell r="F7402">
            <v>0</v>
          </cell>
          <cell r="G7402">
            <v>0</v>
          </cell>
        </row>
        <row r="7403">
          <cell r="A7403" t="str">
            <v>896E00021</v>
          </cell>
          <cell r="B7403">
            <v>0</v>
          </cell>
          <cell r="C7403" t="str">
            <v>SNMT</v>
          </cell>
          <cell r="D7403" t="str">
            <v>PORTABLE CHANGEABLE MESSAGE SIGN, AS PER PLAN</v>
          </cell>
          <cell r="F7403">
            <v>0</v>
          </cell>
          <cell r="G7403">
            <v>0</v>
          </cell>
        </row>
        <row r="7404">
          <cell r="A7404" t="str">
            <v>897E01010</v>
          </cell>
          <cell r="B7404">
            <v>0</v>
          </cell>
          <cell r="C7404" t="str">
            <v>SY</v>
          </cell>
          <cell r="D7404" t="str">
            <v>PAVEMENT PLANING, ASPHALT CONCRETE, CLASS A</v>
          </cell>
          <cell r="F7404" t="str">
            <v>SPECIFY DEPTH</v>
          </cell>
          <cell r="G7404">
            <v>1</v>
          </cell>
        </row>
        <row r="7405">
          <cell r="A7405" t="str">
            <v>897E01011</v>
          </cell>
          <cell r="B7405">
            <v>0</v>
          </cell>
          <cell r="C7405" t="str">
            <v>SY</v>
          </cell>
          <cell r="D7405" t="str">
            <v>PAVEMENT PLANING, ASPHALT CONCRETE, CLASS A, AS PER PLAN</v>
          </cell>
          <cell r="F7405" t="str">
            <v>SPECIFY DEPTH</v>
          </cell>
          <cell r="G7405">
            <v>1</v>
          </cell>
        </row>
        <row r="7406">
          <cell r="A7406" t="str">
            <v>897E01020</v>
          </cell>
          <cell r="B7406">
            <v>0</v>
          </cell>
          <cell r="C7406" t="str">
            <v>SY</v>
          </cell>
          <cell r="D7406" t="str">
            <v>PAVEMENT PLANING, ASPHALT CONCRETE, CLASS B</v>
          </cell>
          <cell r="F7406" t="str">
            <v>SPECIFY DEPTH</v>
          </cell>
          <cell r="G7406">
            <v>1</v>
          </cell>
        </row>
        <row r="7407">
          <cell r="A7407" t="str">
            <v>897E01021</v>
          </cell>
          <cell r="B7407">
            <v>0</v>
          </cell>
          <cell r="C7407" t="str">
            <v>SY</v>
          </cell>
          <cell r="D7407" t="str">
            <v>PAVEMENT PLANING, ASPHALT CONCRETE, CLASS B, AS PER PLAN</v>
          </cell>
          <cell r="F7407" t="str">
            <v>SPECIFY DEPTH</v>
          </cell>
          <cell r="G7407">
            <v>1</v>
          </cell>
        </row>
        <row r="7408">
          <cell r="A7408" t="str">
            <v>897E02000</v>
          </cell>
          <cell r="B7408">
            <v>0</v>
          </cell>
          <cell r="C7408" t="str">
            <v>SY</v>
          </cell>
          <cell r="D7408" t="str">
            <v>PATCHING PLANED SURFACE</v>
          </cell>
          <cell r="F7408">
            <v>0</v>
          </cell>
          <cell r="G7408">
            <v>0</v>
          </cell>
        </row>
        <row r="7409">
          <cell r="A7409" t="str">
            <v>897E02001</v>
          </cell>
          <cell r="B7409">
            <v>0</v>
          </cell>
          <cell r="C7409" t="str">
            <v>SY</v>
          </cell>
          <cell r="D7409" t="str">
            <v>PATCHING PLANED SURFACE, AS PER PLAN</v>
          </cell>
          <cell r="F7409">
            <v>0</v>
          </cell>
          <cell r="G7409">
            <v>0</v>
          </cell>
        </row>
        <row r="7410">
          <cell r="A7410" t="str">
            <v>900E01000</v>
          </cell>
          <cell r="B7410" t="str">
            <v>Y</v>
          </cell>
          <cell r="C7410" t="str">
            <v>MILE</v>
          </cell>
          <cell r="D7410" t="str">
            <v>SPECIAL -</v>
          </cell>
          <cell r="F7410" t="str">
            <v>ADD SUPP DESC - RAIL ONLY</v>
          </cell>
          <cell r="G7410">
            <v>1</v>
          </cell>
        </row>
        <row r="7411">
          <cell r="A7411" t="str">
            <v>900E10000</v>
          </cell>
          <cell r="B7411" t="str">
            <v>Y</v>
          </cell>
          <cell r="C7411" t="str">
            <v>FT</v>
          </cell>
          <cell r="D7411" t="str">
            <v>SPECIAL -</v>
          </cell>
          <cell r="F7411" t="str">
            <v>ADD SUPP DESC - RAIL ONLY</v>
          </cell>
          <cell r="G7411">
            <v>1</v>
          </cell>
        </row>
        <row r="7412">
          <cell r="A7412" t="str">
            <v>900E11000</v>
          </cell>
          <cell r="B7412" t="str">
            <v>Y</v>
          </cell>
          <cell r="C7412" t="str">
            <v>EACH</v>
          </cell>
          <cell r="D7412" t="str">
            <v>SPECIAL -</v>
          </cell>
          <cell r="F7412" t="str">
            <v>ADD SUPP DESC - RAIL ONLY</v>
          </cell>
          <cell r="G7412">
            <v>1</v>
          </cell>
        </row>
        <row r="7413">
          <cell r="A7413" t="str">
            <v>900E12000</v>
          </cell>
          <cell r="B7413" t="str">
            <v>Y</v>
          </cell>
          <cell r="C7413" t="str">
            <v>TKFT</v>
          </cell>
          <cell r="D7413" t="str">
            <v>SPECIAL -</v>
          </cell>
          <cell r="F7413" t="str">
            <v>ADD SUPP DESC - RAIL ONLY</v>
          </cell>
          <cell r="G7413">
            <v>1</v>
          </cell>
        </row>
        <row r="7414">
          <cell r="A7414" t="str">
            <v>900E13000</v>
          </cell>
          <cell r="B7414" t="str">
            <v>Y</v>
          </cell>
          <cell r="C7414" t="str">
            <v>PAIR</v>
          </cell>
          <cell r="D7414" t="str">
            <v>SPECIAL -</v>
          </cell>
          <cell r="F7414" t="str">
            <v>ADD SUPP DESC - RAIL ONLY</v>
          </cell>
          <cell r="G7414">
            <v>1</v>
          </cell>
        </row>
        <row r="7415">
          <cell r="A7415" t="str">
            <v>900E14000</v>
          </cell>
          <cell r="B7415" t="str">
            <v>Y</v>
          </cell>
          <cell r="C7415" t="str">
            <v>JT</v>
          </cell>
          <cell r="D7415" t="str">
            <v>SPECIAL -</v>
          </cell>
          <cell r="F7415" t="str">
            <v>ADD SUPP DESC - RAIL ONLY</v>
          </cell>
          <cell r="G7415">
            <v>1</v>
          </cell>
        </row>
        <row r="7416">
          <cell r="A7416" t="str">
            <v>900E15000</v>
          </cell>
          <cell r="B7416" t="str">
            <v>Y</v>
          </cell>
          <cell r="C7416" t="str">
            <v>SET</v>
          </cell>
          <cell r="D7416" t="str">
            <v>SPECIAL -</v>
          </cell>
          <cell r="F7416" t="str">
            <v>ADD SUPP DESC - RAIL ONLY</v>
          </cell>
          <cell r="G7416">
            <v>1</v>
          </cell>
        </row>
        <row r="7417">
          <cell r="A7417" t="str">
            <v>900E16000</v>
          </cell>
          <cell r="B7417" t="str">
            <v>Y</v>
          </cell>
          <cell r="C7417" t="str">
            <v>TON</v>
          </cell>
          <cell r="D7417" t="str">
            <v>SPECIAL -</v>
          </cell>
          <cell r="F7417" t="str">
            <v>ADD SUPP DESC - RAIL ONLY</v>
          </cell>
          <cell r="G7417">
            <v>1</v>
          </cell>
        </row>
        <row r="7418">
          <cell r="A7418" t="str">
            <v>900E17000</v>
          </cell>
          <cell r="B7418" t="str">
            <v>Y</v>
          </cell>
          <cell r="C7418" t="str">
            <v>LS</v>
          </cell>
          <cell r="D7418" t="str">
            <v>SPECIAL -</v>
          </cell>
          <cell r="F7418" t="str">
            <v>ADD SUPP DESC - RAIL ONLY</v>
          </cell>
          <cell r="G7418">
            <v>1</v>
          </cell>
        </row>
        <row r="7419">
          <cell r="A7419" t="str">
            <v>900E19000</v>
          </cell>
          <cell r="B7419" t="str">
            <v>Y</v>
          </cell>
          <cell r="C7419" t="str">
            <v>CY</v>
          </cell>
          <cell r="D7419" t="str">
            <v>SPECIAL -</v>
          </cell>
          <cell r="F7419" t="str">
            <v>ADD SUPP DESC - RAIL ONLY</v>
          </cell>
          <cell r="G7419">
            <v>1</v>
          </cell>
        </row>
        <row r="7420">
          <cell r="A7420" t="str">
            <v>900E20000</v>
          </cell>
          <cell r="B7420" t="str">
            <v>Y</v>
          </cell>
          <cell r="C7420" t="str">
            <v>SY</v>
          </cell>
          <cell r="D7420" t="str">
            <v>SPECIAL -</v>
          </cell>
          <cell r="F7420" t="str">
            <v>ADD SUPP DESC - RAIL ONLY</v>
          </cell>
          <cell r="G7420">
            <v>1</v>
          </cell>
        </row>
        <row r="7421">
          <cell r="A7421" t="str">
            <v>900E21000</v>
          </cell>
          <cell r="B7421" t="str">
            <v>Y</v>
          </cell>
          <cell r="C7421" t="str">
            <v>BNDL</v>
          </cell>
          <cell r="D7421" t="str">
            <v>SPECIAL -</v>
          </cell>
          <cell r="F7421" t="str">
            <v>ADD SUPP DESC - RAIL ONLY</v>
          </cell>
          <cell r="G7421">
            <v>1</v>
          </cell>
        </row>
        <row r="7422">
          <cell r="A7422" t="str">
            <v>900E22000</v>
          </cell>
          <cell r="B7422" t="str">
            <v>Y</v>
          </cell>
          <cell r="C7422" t="str">
            <v>LB</v>
          </cell>
          <cell r="D7422" t="str">
            <v>SPECIAL -</v>
          </cell>
          <cell r="F7422" t="str">
            <v>ADD SUPP DESC - RAIL ONLY</v>
          </cell>
          <cell r="G7422">
            <v>1</v>
          </cell>
        </row>
        <row r="7423">
          <cell r="A7423" t="str">
            <v>950E10000</v>
          </cell>
          <cell r="B7423" t="str">
            <v>Y</v>
          </cell>
          <cell r="C7423" t="str">
            <v>LS</v>
          </cell>
          <cell r="D7423" t="str">
            <v>SPECIAL - SALT SHED DEMOLISHED</v>
          </cell>
          <cell r="F7423">
            <v>0</v>
          </cell>
          <cell r="G7423">
            <v>0</v>
          </cell>
        </row>
        <row r="7424">
          <cell r="A7424" t="str">
            <v>950E14000</v>
          </cell>
          <cell r="B7424" t="str">
            <v>Y</v>
          </cell>
          <cell r="C7424" t="str">
            <v>EACH</v>
          </cell>
          <cell r="D7424" t="str">
            <v>SPECIAL - SALT DOME CONSTRUCTED, 51'</v>
          </cell>
          <cell r="F7424">
            <v>0</v>
          </cell>
          <cell r="G7424">
            <v>0</v>
          </cell>
        </row>
        <row r="7425">
          <cell r="A7425" t="str">
            <v>950E14010</v>
          </cell>
          <cell r="B7425" t="str">
            <v>Y</v>
          </cell>
          <cell r="C7425" t="str">
            <v>EACH</v>
          </cell>
          <cell r="D7425" t="str">
            <v>SPECIAL - SALT DOME CONSTRUCTED, 56'</v>
          </cell>
          <cell r="F7425">
            <v>0</v>
          </cell>
          <cell r="G7425">
            <v>0</v>
          </cell>
        </row>
        <row r="7426">
          <cell r="A7426" t="str">
            <v>950E15000</v>
          </cell>
          <cell r="B7426" t="str">
            <v>Y</v>
          </cell>
          <cell r="C7426" t="str">
            <v>EACH</v>
          </cell>
          <cell r="D7426" t="str">
            <v>SPECIAL - SALT DOME CONSTRUCTED, 62'</v>
          </cell>
          <cell r="F7426">
            <v>0</v>
          </cell>
          <cell r="G7426">
            <v>0</v>
          </cell>
        </row>
        <row r="7427">
          <cell r="A7427" t="str">
            <v>950E16000</v>
          </cell>
          <cell r="B7427" t="str">
            <v>Y</v>
          </cell>
          <cell r="C7427" t="str">
            <v>EACH</v>
          </cell>
          <cell r="D7427" t="str">
            <v>SPECIAL - SALT DOME CONSTRUCTED, 61'</v>
          </cell>
          <cell r="F7427">
            <v>0</v>
          </cell>
          <cell r="G7427">
            <v>0</v>
          </cell>
        </row>
        <row r="7428">
          <cell r="A7428" t="str">
            <v>950E20000</v>
          </cell>
          <cell r="B7428" t="str">
            <v>Y</v>
          </cell>
          <cell r="C7428" t="str">
            <v>EACH</v>
          </cell>
          <cell r="D7428" t="str">
            <v>SPECIAL - SALT DOME CONSTRUCTED, 72'</v>
          </cell>
          <cell r="F7428">
            <v>0</v>
          </cell>
          <cell r="G7428">
            <v>0</v>
          </cell>
        </row>
        <row r="7429">
          <cell r="A7429" t="str">
            <v>950E20010</v>
          </cell>
          <cell r="B7429" t="str">
            <v>Y</v>
          </cell>
          <cell r="C7429" t="str">
            <v>EACH</v>
          </cell>
          <cell r="D7429" t="str">
            <v>SPECIAL - SALT DOME CONSTRUCTED, 82'</v>
          </cell>
          <cell r="F7429">
            <v>0</v>
          </cell>
          <cell r="G7429">
            <v>0</v>
          </cell>
        </row>
        <row r="7430">
          <cell r="A7430" t="str">
            <v>950E30000</v>
          </cell>
          <cell r="B7430" t="str">
            <v>Y</v>
          </cell>
          <cell r="C7430" t="str">
            <v>EACH</v>
          </cell>
          <cell r="D7430" t="str">
            <v>SPECIAL - SALT DOME CONSTRUCTED, 100'</v>
          </cell>
          <cell r="F7430">
            <v>0</v>
          </cell>
          <cell r="G7430">
            <v>0</v>
          </cell>
        </row>
        <row r="7431">
          <cell r="A7431" t="str">
            <v>950E35000</v>
          </cell>
          <cell r="B7431" t="str">
            <v>Y</v>
          </cell>
          <cell r="C7431" t="str">
            <v>LS</v>
          </cell>
          <cell r="D7431" t="str">
            <v>SPECIAL - ROOF REPLACEMENT</v>
          </cell>
          <cell r="F7431">
            <v>0</v>
          </cell>
          <cell r="G7431">
            <v>0</v>
          </cell>
        </row>
        <row r="7432">
          <cell r="A7432" t="str">
            <v>950E40000</v>
          </cell>
          <cell r="B7432" t="str">
            <v>Y</v>
          </cell>
          <cell r="C7432" t="str">
            <v>EACH</v>
          </cell>
          <cell r="D7432" t="str">
            <v>SPECIAL - MANUFACTURED OFFICE, 44'</v>
          </cell>
          <cell r="F7432">
            <v>0</v>
          </cell>
          <cell r="G7432">
            <v>0</v>
          </cell>
        </row>
        <row r="7433">
          <cell r="A7433" t="str">
            <v>950E50000</v>
          </cell>
          <cell r="B7433" t="str">
            <v>Y</v>
          </cell>
          <cell r="C7433" t="str">
            <v>LS</v>
          </cell>
          <cell r="D7433" t="str">
            <v>SPECIAL - FACILITIES</v>
          </cell>
          <cell r="F7433" t="str">
            <v>ADD SUPPLEMENTAL DESCRIPTION</v>
          </cell>
          <cell r="G7433">
            <v>1</v>
          </cell>
        </row>
        <row r="7434">
          <cell r="A7434" t="str">
            <v>950E51000</v>
          </cell>
          <cell r="B7434" t="str">
            <v>Y</v>
          </cell>
          <cell r="C7434" t="str">
            <v>EACH</v>
          </cell>
          <cell r="D7434" t="str">
            <v>SPECIAL - FACILITIES</v>
          </cell>
          <cell r="F7434" t="str">
            <v>ADD SUPPLEMENTAL DESCRIPTION</v>
          </cell>
          <cell r="G7434">
            <v>1</v>
          </cell>
        </row>
        <row r="7435">
          <cell r="A7435" t="str">
            <v>990E10000</v>
          </cell>
          <cell r="B7435">
            <v>0</v>
          </cell>
          <cell r="C7435" t="str">
            <v>LS</v>
          </cell>
          <cell r="D7435" t="str">
            <v>ESTIMATED COST OF REPAIRS TO DETOUR</v>
          </cell>
          <cell r="F7435" t="str">
            <v>ODOT INTERNAL USE ONLY</v>
          </cell>
          <cell r="G7435">
            <v>0</v>
          </cell>
        </row>
        <row r="7436">
          <cell r="A7436" t="str">
            <v>990E10010</v>
          </cell>
          <cell r="B7436">
            <v>0</v>
          </cell>
          <cell r="C7436" t="str">
            <v>LS</v>
          </cell>
          <cell r="D7436" t="str">
            <v>ESTIMATED COST OF RIGHT OF WAY</v>
          </cell>
          <cell r="F7436" t="str">
            <v>ODOT INTERNAL USE ONLY</v>
          </cell>
          <cell r="G7436">
            <v>0</v>
          </cell>
        </row>
        <row r="7437">
          <cell r="A7437" t="str">
            <v>990E10020</v>
          </cell>
          <cell r="B7437">
            <v>0</v>
          </cell>
          <cell r="C7437" t="str">
            <v>LS</v>
          </cell>
          <cell r="D7437" t="str">
            <v>ESTIMATED COST OF ENGINEERING, SUPERINTENDENCE AND CONTINGENCIES</v>
          </cell>
          <cell r="F7437" t="str">
            <v>ODOT INTERNAL USE ONLY</v>
          </cell>
          <cell r="G7437">
            <v>0</v>
          </cell>
        </row>
        <row r="7438">
          <cell r="A7438" t="str">
            <v>990E10030</v>
          </cell>
          <cell r="B7438">
            <v>0</v>
          </cell>
          <cell r="C7438" t="str">
            <v>LS</v>
          </cell>
          <cell r="D7438" t="str">
            <v>ESTIMATED COST OF PRELIMINARY ENGINEERING</v>
          </cell>
          <cell r="F7438" t="str">
            <v>ODOT INTERNAL USE ONLY</v>
          </cell>
          <cell r="G7438">
            <v>0</v>
          </cell>
        </row>
        <row r="7439">
          <cell r="A7439" t="str">
            <v>990E10040</v>
          </cell>
          <cell r="B7439">
            <v>0</v>
          </cell>
          <cell r="C7439" t="str">
            <v>LS</v>
          </cell>
          <cell r="D7439" t="str">
            <v>ESTIMATED COST OF FORCE ACCOUNT WORK</v>
          </cell>
          <cell r="F7439" t="str">
            <v>ODOT INTERNAL USE ONLY</v>
          </cell>
          <cell r="G7439">
            <v>0</v>
          </cell>
        </row>
        <row r="7440">
          <cell r="A7440" t="str">
            <v>990E10500</v>
          </cell>
          <cell r="B7440">
            <v>0</v>
          </cell>
          <cell r="C7440" t="str">
            <v>LS</v>
          </cell>
          <cell r="D7440" t="str">
            <v>ESTIMATED COST OF INCENTIVE/DISINCENTIVE PAYMENT</v>
          </cell>
          <cell r="F7440" t="str">
            <v>ODOT INTERNAL USE ONLY</v>
          </cell>
          <cell r="G7440">
            <v>0</v>
          </cell>
        </row>
        <row r="7441">
          <cell r="A7441" t="str">
            <v>990E20000</v>
          </cell>
          <cell r="B7441">
            <v>0</v>
          </cell>
          <cell r="C7441" t="str">
            <v>LS</v>
          </cell>
          <cell r="D7441" t="str">
            <v>FORCE ACCOUNT</v>
          </cell>
          <cell r="F7441" t="str">
            <v>SITE MANAGER USE ONLY</v>
          </cell>
          <cell r="G7441">
            <v>0</v>
          </cell>
        </row>
        <row r="7442">
          <cell r="A7442" t="str">
            <v>990E20010</v>
          </cell>
          <cell r="B7442">
            <v>0</v>
          </cell>
          <cell r="C7442" t="str">
            <v>LS</v>
          </cell>
          <cell r="D7442" t="str">
            <v>DIFFERENCE BETWEEN ESTIMATED AND ACTUAL COST OF FORCE ACCOUNT</v>
          </cell>
          <cell r="F7442" t="str">
            <v>SITE MANAGER USE ONLY</v>
          </cell>
          <cell r="G7442">
            <v>0</v>
          </cell>
        </row>
        <row r="7443">
          <cell r="A7443" t="str">
            <v>990E21000</v>
          </cell>
          <cell r="B7443">
            <v>0</v>
          </cell>
          <cell r="C7443" t="str">
            <v>DLR</v>
          </cell>
          <cell r="D7443" t="str">
            <v>INTEREST PAYMENTS</v>
          </cell>
          <cell r="F7443" t="str">
            <v>SITE MANAGER USE ONLY</v>
          </cell>
          <cell r="G7443">
            <v>0</v>
          </cell>
        </row>
        <row r="7444">
          <cell r="A7444" t="str">
            <v>990E24000</v>
          </cell>
          <cell r="B7444">
            <v>0</v>
          </cell>
          <cell r="C7444" t="str">
            <v>LS</v>
          </cell>
          <cell r="D7444" t="str">
            <v>BITUMINOUS PRICE ADJUSTMENT</v>
          </cell>
          <cell r="F7444" t="str">
            <v>SITE MANAGER USE ONLY</v>
          </cell>
          <cell r="G7444">
            <v>0</v>
          </cell>
        </row>
        <row r="7445">
          <cell r="A7445" t="str">
            <v>990E24100</v>
          </cell>
          <cell r="B7445">
            <v>0</v>
          </cell>
          <cell r="C7445" t="str">
            <v>LS</v>
          </cell>
          <cell r="D7445" t="str">
            <v>446 ADJUSTMENT</v>
          </cell>
          <cell r="F7445" t="str">
            <v>SITE MANAGER USE ONLY</v>
          </cell>
          <cell r="G7445">
            <v>0</v>
          </cell>
        </row>
        <row r="7446">
          <cell r="A7446" t="str">
            <v>990E24200</v>
          </cell>
          <cell r="B7446">
            <v>0</v>
          </cell>
          <cell r="C7446" t="str">
            <v>LS</v>
          </cell>
          <cell r="D7446" t="str">
            <v>448 ADJUSTMENT</v>
          </cell>
          <cell r="F7446" t="str">
            <v>SITE MANAGER USE ONLY</v>
          </cell>
          <cell r="G7446">
            <v>0</v>
          </cell>
        </row>
        <row r="7447">
          <cell r="A7447" t="str">
            <v>990E24300</v>
          </cell>
          <cell r="B7447">
            <v>0</v>
          </cell>
          <cell r="C7447" t="str">
            <v>LS</v>
          </cell>
          <cell r="D7447" t="str">
            <v>SMOOTHNESS</v>
          </cell>
          <cell r="F7447" t="str">
            <v>SITE MANAGER USE ONLY</v>
          </cell>
          <cell r="G7447">
            <v>0</v>
          </cell>
        </row>
        <row r="7448">
          <cell r="A7448" t="str">
            <v>990E24400</v>
          </cell>
          <cell r="B7448">
            <v>0</v>
          </cell>
          <cell r="C7448" t="str">
            <v>LS</v>
          </cell>
          <cell r="D7448" t="str">
            <v>STEEL PRICE ADJUSTMENT</v>
          </cell>
          <cell r="F7448" t="str">
            <v>SITE MANAGER USE ONLY</v>
          </cell>
          <cell r="G7448">
            <v>0</v>
          </cell>
        </row>
        <row r="7449">
          <cell r="A7449" t="str">
            <v>990E24500</v>
          </cell>
          <cell r="B7449">
            <v>0</v>
          </cell>
          <cell r="C7449" t="str">
            <v>LS</v>
          </cell>
          <cell r="D7449" t="str">
            <v>QC / QA</v>
          </cell>
          <cell r="F7449" t="str">
            <v>SITE MANAGER USE ONLY</v>
          </cell>
          <cell r="G7449">
            <v>0</v>
          </cell>
        </row>
        <row r="7450">
          <cell r="A7450" t="str">
            <v>990E24600</v>
          </cell>
          <cell r="B7450">
            <v>0</v>
          </cell>
          <cell r="C7450" t="str">
            <v>LS</v>
          </cell>
          <cell r="D7450" t="str">
            <v>LANDSCAPING ADJUSTMENT</v>
          </cell>
          <cell r="F7450" t="str">
            <v>SITE MANAGER USE ONLY</v>
          </cell>
          <cell r="G7450">
            <v>0</v>
          </cell>
        </row>
        <row r="7451">
          <cell r="A7451" t="str">
            <v>990E24700</v>
          </cell>
          <cell r="B7451">
            <v>0</v>
          </cell>
          <cell r="C7451" t="str">
            <v>LS</v>
          </cell>
          <cell r="D7451" t="str">
            <v>104.02 ADJUSTMENT</v>
          </cell>
          <cell r="F7451" t="str">
            <v>SITE MANAGER USE ONLY</v>
          </cell>
          <cell r="G7451">
            <v>0</v>
          </cell>
        </row>
        <row r="7452">
          <cell r="A7452" t="str">
            <v>990E24800</v>
          </cell>
          <cell r="B7452">
            <v>0</v>
          </cell>
          <cell r="C7452" t="str">
            <v>LS</v>
          </cell>
          <cell r="D7452" t="str">
            <v>NON-SPEC MATERIAL DEDUCTION</v>
          </cell>
          <cell r="F7452" t="str">
            <v>SITE MANAGER USE ONLY</v>
          </cell>
          <cell r="G7452">
            <v>0</v>
          </cell>
        </row>
        <row r="7453">
          <cell r="A7453" t="str">
            <v>990E24900</v>
          </cell>
          <cell r="B7453">
            <v>0</v>
          </cell>
          <cell r="C7453" t="str">
            <v>LS</v>
          </cell>
          <cell r="D7453" t="str">
            <v>109.05 - BUY BACK MATERIAL</v>
          </cell>
          <cell r="F7453" t="str">
            <v>SITE MANAGER USE ONLY</v>
          </cell>
          <cell r="G7453">
            <v>0</v>
          </cell>
        </row>
        <row r="7454">
          <cell r="A7454" t="str">
            <v>990E25000</v>
          </cell>
          <cell r="B7454">
            <v>0</v>
          </cell>
          <cell r="C7454" t="str">
            <v>LS</v>
          </cell>
          <cell r="D7454" t="str">
            <v>FUEL PRICE ADJUSTMENT</v>
          </cell>
          <cell r="F7454" t="str">
            <v>SITE MANAGER USE ONLY</v>
          </cell>
          <cell r="G7454">
            <v>0</v>
          </cell>
        </row>
        <row r="7455">
          <cell r="A7455" t="str">
            <v>990E25100</v>
          </cell>
          <cell r="B7455">
            <v>0</v>
          </cell>
          <cell r="C7455" t="str">
            <v>LS</v>
          </cell>
          <cell r="D7455" t="str">
            <v>UTILITY CONFLICT/DELAYS</v>
          </cell>
          <cell r="F7455" t="str">
            <v>SITE MANAGER USE ONLY</v>
          </cell>
          <cell r="G7455">
            <v>0</v>
          </cell>
        </row>
        <row r="7456">
          <cell r="A7456" t="str">
            <v>990E25200</v>
          </cell>
          <cell r="B7456">
            <v>0</v>
          </cell>
          <cell r="C7456" t="str">
            <v>LS</v>
          </cell>
          <cell r="D7456" t="str">
            <v>ABANDONED UTILITY CONFLICT/DELAYS</v>
          </cell>
          <cell r="F7456" t="str">
            <v>SITE MANAGER USE ONLY</v>
          </cell>
          <cell r="G7456">
            <v>0</v>
          </cell>
        </row>
        <row r="7457">
          <cell r="A7457" t="str">
            <v>990E25300</v>
          </cell>
          <cell r="B7457">
            <v>0</v>
          </cell>
          <cell r="C7457" t="str">
            <v>LS</v>
          </cell>
          <cell r="D7457" t="str">
            <v>105.03 NON-CONFORMANCE ADJUSTMENT</v>
          </cell>
          <cell r="F7457" t="str">
            <v>SITE MANAGER USE ONLY</v>
          </cell>
          <cell r="G7457">
            <v>0</v>
          </cell>
        </row>
        <row r="7458">
          <cell r="A7458" t="str">
            <v>990E25400</v>
          </cell>
          <cell r="B7458">
            <v>0</v>
          </cell>
          <cell r="C7458" t="str">
            <v>LS</v>
          </cell>
          <cell r="D7458" t="str">
            <v>LUMP SUM ADJUSTMENT - GENERAL / OTHER ITEMS</v>
          </cell>
          <cell r="F7458" t="str">
            <v>SITE MANAGER USE ONLY</v>
          </cell>
          <cell r="G7458">
            <v>0</v>
          </cell>
        </row>
        <row r="7459">
          <cell r="A7459" t="str">
            <v>990E30000</v>
          </cell>
          <cell r="B7459">
            <v>0</v>
          </cell>
          <cell r="C7459" t="str">
            <v>LS</v>
          </cell>
          <cell r="D7459" t="str">
            <v>AGREED LUMP SUM</v>
          </cell>
          <cell r="F7459" t="str">
            <v>SITE MANAGER USE ONLY</v>
          </cell>
          <cell r="G7459">
            <v>0</v>
          </cell>
        </row>
        <row r="7460">
          <cell r="A7460" t="str">
            <v>990E40000</v>
          </cell>
          <cell r="B7460">
            <v>0</v>
          </cell>
          <cell r="C7460" t="str">
            <v>EACH</v>
          </cell>
          <cell r="D7460" t="str">
            <v>AGREED UNIT PRICE</v>
          </cell>
          <cell r="F7460" t="str">
            <v>SITE MANAGER USE ONLY</v>
          </cell>
          <cell r="G7460">
            <v>0</v>
          </cell>
        </row>
        <row r="7461">
          <cell r="A7461" t="str">
            <v>990E40010</v>
          </cell>
          <cell r="B7461">
            <v>0</v>
          </cell>
          <cell r="C7461" t="str">
            <v>FT</v>
          </cell>
          <cell r="D7461" t="str">
            <v>AGREED UNIT PRICE</v>
          </cell>
          <cell r="F7461" t="str">
            <v>SITE MANAGER USE ONLY</v>
          </cell>
          <cell r="G7461">
            <v>0</v>
          </cell>
        </row>
        <row r="7462">
          <cell r="A7462" t="str">
            <v>990E40020</v>
          </cell>
          <cell r="B7462">
            <v>0</v>
          </cell>
          <cell r="C7462" t="str">
            <v>SF</v>
          </cell>
          <cell r="D7462" t="str">
            <v>AGREED UNIT PRICE</v>
          </cell>
          <cell r="F7462" t="str">
            <v>SITE MANAGER USE ONLY</v>
          </cell>
          <cell r="G7462">
            <v>0</v>
          </cell>
        </row>
        <row r="7463">
          <cell r="A7463" t="str">
            <v>990E40030</v>
          </cell>
          <cell r="B7463">
            <v>0</v>
          </cell>
          <cell r="C7463" t="str">
            <v>SY</v>
          </cell>
          <cell r="D7463" t="str">
            <v>AGREED UNIT PRICE</v>
          </cell>
          <cell r="F7463" t="str">
            <v>SITE MANAGER USE ONLY</v>
          </cell>
          <cell r="G7463">
            <v>0</v>
          </cell>
        </row>
        <row r="7464">
          <cell r="A7464" t="str">
            <v>990E40050</v>
          </cell>
          <cell r="B7464">
            <v>0</v>
          </cell>
          <cell r="C7464" t="str">
            <v>MILE</v>
          </cell>
          <cell r="D7464" t="str">
            <v>AGREED UNIT PRICE</v>
          </cell>
          <cell r="F7464" t="str">
            <v>SITE MANAGER USE ONLY</v>
          </cell>
          <cell r="G7464">
            <v>0</v>
          </cell>
        </row>
        <row r="7465">
          <cell r="A7465" t="str">
            <v>990E40060</v>
          </cell>
          <cell r="B7465">
            <v>0</v>
          </cell>
          <cell r="C7465" t="str">
            <v>CY</v>
          </cell>
          <cell r="D7465" t="str">
            <v>AGREED UNIT PRICE</v>
          </cell>
          <cell r="F7465" t="str">
            <v>SITE MANAGER USE ONLY</v>
          </cell>
          <cell r="G7465">
            <v>0</v>
          </cell>
        </row>
        <row r="7466">
          <cell r="A7466" t="str">
            <v>990E40070</v>
          </cell>
          <cell r="B7466">
            <v>0</v>
          </cell>
          <cell r="C7466" t="str">
            <v>LB</v>
          </cell>
          <cell r="D7466" t="str">
            <v>AGREED UNIT PRICE</v>
          </cell>
          <cell r="F7466" t="str">
            <v>SITE MANAGER USE ONLY</v>
          </cell>
          <cell r="G7466">
            <v>0</v>
          </cell>
        </row>
        <row r="7467">
          <cell r="A7467" t="str">
            <v>990E40080</v>
          </cell>
          <cell r="B7467">
            <v>0</v>
          </cell>
          <cell r="C7467" t="str">
            <v>MNTH</v>
          </cell>
          <cell r="D7467" t="str">
            <v>AGREED UNIT PRICE</v>
          </cell>
          <cell r="F7467" t="str">
            <v>SITE MANAGER USE ONLY</v>
          </cell>
          <cell r="G7467">
            <v>0</v>
          </cell>
        </row>
        <row r="7468">
          <cell r="A7468" t="str">
            <v>990E40090</v>
          </cell>
          <cell r="B7468">
            <v>0</v>
          </cell>
          <cell r="C7468" t="str">
            <v>TON</v>
          </cell>
          <cell r="D7468" t="str">
            <v>AGREED UNIT PRICE</v>
          </cell>
          <cell r="F7468" t="str">
            <v>SITE MANAGER USE ONLY</v>
          </cell>
          <cell r="G7468">
            <v>0</v>
          </cell>
        </row>
        <row r="7469">
          <cell r="A7469" t="str">
            <v>990E40100</v>
          </cell>
          <cell r="B7469">
            <v>0</v>
          </cell>
          <cell r="C7469" t="str">
            <v>TKFT</v>
          </cell>
          <cell r="D7469" t="str">
            <v>AGREED UNIT PRICE</v>
          </cell>
          <cell r="F7469" t="str">
            <v>SITE MANAGER USE ONLY</v>
          </cell>
          <cell r="G7469">
            <v>0</v>
          </cell>
        </row>
        <row r="7470">
          <cell r="A7470" t="str">
            <v>990E50000</v>
          </cell>
          <cell r="B7470">
            <v>0</v>
          </cell>
          <cell r="C7470" t="str">
            <v>HOUR</v>
          </cell>
          <cell r="D7470" t="str">
            <v>AGREED UNIT PRICE</v>
          </cell>
          <cell r="F7470" t="str">
            <v>SITE MANAGER USE ONLY</v>
          </cell>
          <cell r="G7470">
            <v>0</v>
          </cell>
        </row>
        <row r="7471">
          <cell r="A7471" t="str">
            <v>990E50100</v>
          </cell>
          <cell r="B7471">
            <v>0</v>
          </cell>
          <cell r="C7471" t="str">
            <v>DAY</v>
          </cell>
          <cell r="D7471" t="str">
            <v>AGREED UNIT PRICE</v>
          </cell>
          <cell r="F7471" t="str">
            <v>SITE MANAGER USE ONLY</v>
          </cell>
          <cell r="G7471">
            <v>0</v>
          </cell>
        </row>
        <row r="7472">
          <cell r="A7472" t="str">
            <v>990E50110</v>
          </cell>
          <cell r="B7472">
            <v>0</v>
          </cell>
          <cell r="C7472" t="str">
            <v>GAL</v>
          </cell>
          <cell r="D7472" t="str">
            <v>AGREED UNIT PRICE</v>
          </cell>
          <cell r="F7472" t="str">
            <v>SITE MANAGER USE ONLY</v>
          </cell>
          <cell r="G7472">
            <v>0</v>
          </cell>
        </row>
        <row r="7473">
          <cell r="A7473" t="str">
            <v>990E50120</v>
          </cell>
          <cell r="B7473">
            <v>0</v>
          </cell>
          <cell r="C7473" t="str">
            <v>STA</v>
          </cell>
          <cell r="D7473" t="str">
            <v>AGREED UNIT PRICE</v>
          </cell>
          <cell r="F7473" t="str">
            <v>SITE MANAGER USE ONLY</v>
          </cell>
          <cell r="G7473">
            <v>0</v>
          </cell>
        </row>
        <row r="7474">
          <cell r="A7474" t="str">
            <v>990E50130</v>
          </cell>
          <cell r="B7474">
            <v>0</v>
          </cell>
          <cell r="C7474" t="str">
            <v>MSF</v>
          </cell>
          <cell r="D7474" t="str">
            <v>AGREED UNIT PRICE</v>
          </cell>
          <cell r="F7474" t="str">
            <v>SITE MANAGER USE ONLY</v>
          </cell>
          <cell r="G7474">
            <v>0</v>
          </cell>
        </row>
        <row r="7475">
          <cell r="A7475" t="str">
            <v>990E50140</v>
          </cell>
          <cell r="B7475">
            <v>0</v>
          </cell>
          <cell r="C7475" t="str">
            <v>MGAL</v>
          </cell>
          <cell r="D7475" t="str">
            <v>AGREED UNIT PRICE</v>
          </cell>
          <cell r="F7475" t="str">
            <v>SITE MANAGER USE ONLY</v>
          </cell>
          <cell r="G747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321"/>
  <sheetViews>
    <sheetView showGridLines="0" tabSelected="1" topLeftCell="A167" zoomScale="50" zoomScaleNormal="50" workbookViewId="0">
      <selection activeCell="D168" sqref="D168:AE242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4" width="8.7109375" style="5" customWidth="1"/>
    <col min="5" max="5" width="8.7109375" style="43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1" width="9.7109375" style="7" customWidth="1"/>
    <col min="32" max="32" width="2.7109375" style="5" customWidth="1"/>
    <col min="33" max="16384" width="9.140625" style="5"/>
  </cols>
  <sheetData>
    <row r="1" spans="1:38" ht="12.75" hidden="1" customHeight="1" x14ac:dyDescent="0.2">
      <c r="A1" s="5">
        <v>1</v>
      </c>
      <c r="D1" s="2"/>
      <c r="E1" s="41"/>
      <c r="F1" s="3"/>
      <c r="G1" s="3" t="s">
        <v>6</v>
      </c>
      <c r="H1" s="35" t="s">
        <v>15</v>
      </c>
      <c r="I1" s="2" t="s">
        <v>14</v>
      </c>
      <c r="J1" s="1"/>
      <c r="K1" s="1"/>
      <c r="L1" s="1"/>
      <c r="M1" s="26"/>
      <c r="N1" s="1"/>
      <c r="O1" s="1"/>
      <c r="P1" s="1"/>
      <c r="Q1" s="26"/>
      <c r="R1" s="26"/>
      <c r="S1" s="26"/>
      <c r="T1" s="26"/>
      <c r="U1" s="26"/>
      <c r="V1" s="26"/>
      <c r="W1" s="21"/>
      <c r="X1" s="21"/>
      <c r="Y1" s="1"/>
      <c r="Z1" s="1"/>
      <c r="AA1" s="21"/>
      <c r="AB1" s="21"/>
      <c r="AC1" s="28"/>
      <c r="AD1" s="28"/>
      <c r="AE1" s="28"/>
    </row>
    <row r="2" spans="1:38" ht="12.75" hidden="1" customHeight="1" x14ac:dyDescent="0.2">
      <c r="D2" s="2"/>
      <c r="E2" s="41"/>
      <c r="F2" s="3"/>
      <c r="G2" s="3" t="s">
        <v>4</v>
      </c>
      <c r="H2" s="35" t="s">
        <v>16</v>
      </c>
      <c r="I2" s="2" t="s">
        <v>5</v>
      </c>
      <c r="J2" s="1"/>
      <c r="K2" s="1"/>
      <c r="L2" s="1"/>
      <c r="M2" s="26"/>
      <c r="N2" s="1"/>
      <c r="O2" s="1"/>
      <c r="P2" s="1"/>
      <c r="Q2" s="26"/>
      <c r="R2" s="26"/>
      <c r="S2" s="26"/>
      <c r="T2" s="26"/>
      <c r="U2" s="26"/>
      <c r="V2" s="26"/>
      <c r="W2" s="21"/>
      <c r="X2" s="21"/>
      <c r="Y2" s="1"/>
      <c r="Z2" s="1"/>
      <c r="AA2" s="21"/>
      <c r="AB2" s="21"/>
      <c r="AC2" s="28"/>
      <c r="AD2" s="28"/>
      <c r="AE2" s="28"/>
    </row>
    <row r="3" spans="1:38" ht="12.75" hidden="1" customHeight="1" x14ac:dyDescent="0.2">
      <c r="D3" s="2"/>
      <c r="E3" s="42"/>
      <c r="F3" s="3"/>
      <c r="G3" s="3"/>
      <c r="H3" s="35" t="s">
        <v>17</v>
      </c>
      <c r="I3" s="2" t="s">
        <v>12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1"/>
      <c r="X3" s="21"/>
      <c r="Y3" s="1"/>
      <c r="Z3" s="1"/>
      <c r="AA3" s="21"/>
      <c r="AB3" s="21"/>
      <c r="AC3" s="28"/>
      <c r="AD3" s="28"/>
      <c r="AE3" s="28"/>
    </row>
    <row r="4" spans="1:38" ht="12.75" hidden="1" customHeight="1" x14ac:dyDescent="0.2">
      <c r="D4" s="2"/>
      <c r="E4" s="42"/>
      <c r="F4" s="4"/>
      <c r="G4" s="4"/>
      <c r="H4" s="35" t="s">
        <v>18</v>
      </c>
      <c r="I4" s="2" t="s">
        <v>13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1"/>
      <c r="X4" s="21"/>
      <c r="Y4" s="1"/>
      <c r="Z4" s="1"/>
      <c r="AA4" s="21"/>
      <c r="AB4" s="21"/>
      <c r="AC4" s="28"/>
      <c r="AD4" s="28"/>
      <c r="AE4" s="28"/>
    </row>
    <row r="5" spans="1:38" ht="12.75" hidden="1" customHeight="1" x14ac:dyDescent="0.2">
      <c r="D5" s="2"/>
      <c r="E5" s="42"/>
      <c r="F5" s="4"/>
      <c r="G5" s="4"/>
      <c r="H5" s="35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7"/>
      <c r="X5" s="27"/>
      <c r="Y5" s="1"/>
      <c r="Z5" s="1"/>
      <c r="AA5" s="27"/>
      <c r="AB5" s="27"/>
      <c r="AC5" s="28"/>
      <c r="AD5" s="28"/>
      <c r="AE5" s="28"/>
    </row>
    <row r="6" spans="1:38" ht="12.75" hidden="1" customHeight="1" thickBot="1" x14ac:dyDescent="0.25"/>
    <row r="7" spans="1:38" ht="12.75" hidden="1" customHeight="1" thickBot="1" x14ac:dyDescent="0.25">
      <c r="B7" s="30" t="s">
        <v>9</v>
      </c>
      <c r="D7" s="53">
        <f>AG7</f>
        <v>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G7" s="23">
        <v>1</v>
      </c>
      <c r="AH7" s="24" t="s">
        <v>3</v>
      </c>
      <c r="AI7" s="25"/>
      <c r="AJ7" s="25"/>
      <c r="AK7" s="25"/>
      <c r="AL7" s="25"/>
    </row>
    <row r="8" spans="1:38" ht="12.75" customHeight="1" thickBot="1" x14ac:dyDescent="0.25">
      <c r="B8" s="34">
        <v>7</v>
      </c>
      <c r="D8" s="54" t="s">
        <v>7</v>
      </c>
      <c r="E8" s="54"/>
      <c r="F8" s="54"/>
      <c r="G8" s="54"/>
      <c r="H8" s="54"/>
      <c r="I8" s="54"/>
      <c r="J8" s="54"/>
      <c r="K8" s="29" t="s">
        <v>21</v>
      </c>
      <c r="L8" s="29"/>
      <c r="M8" s="29"/>
      <c r="N8" s="29"/>
      <c r="O8" s="29" t="s">
        <v>26</v>
      </c>
      <c r="P8" s="29" t="s">
        <v>29</v>
      </c>
      <c r="Q8" s="29" t="s">
        <v>22</v>
      </c>
      <c r="R8" s="29" t="s">
        <v>23</v>
      </c>
      <c r="S8" s="29" t="s">
        <v>24</v>
      </c>
      <c r="T8" s="29"/>
      <c r="U8" s="29" t="s">
        <v>27</v>
      </c>
      <c r="V8" s="29"/>
      <c r="W8" s="29" t="s">
        <v>25</v>
      </c>
      <c r="X8" s="29" t="s">
        <v>28</v>
      </c>
      <c r="Y8" s="29"/>
      <c r="Z8" s="29"/>
      <c r="AA8" s="29"/>
      <c r="AB8" s="29"/>
      <c r="AC8" s="29"/>
      <c r="AD8" s="29"/>
      <c r="AE8" s="29"/>
    </row>
    <row r="9" spans="1:38" ht="12.75" customHeight="1" thickBot="1" x14ac:dyDescent="0.25">
      <c r="D9" s="55" t="s">
        <v>8</v>
      </c>
      <c r="E9" s="55"/>
      <c r="F9" s="55"/>
      <c r="G9" s="55"/>
      <c r="H9" s="55"/>
      <c r="I9" s="55"/>
      <c r="J9" s="55"/>
      <c r="K9" s="22"/>
      <c r="L9" s="22"/>
      <c r="M9" s="22"/>
      <c r="N9" s="22"/>
      <c r="O9" s="22"/>
      <c r="P9" s="22" t="s">
        <v>143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8" ht="12.75" customHeight="1" x14ac:dyDescent="0.2">
      <c r="B10" s="79" t="s">
        <v>10</v>
      </c>
      <c r="D10" s="56" t="s">
        <v>19</v>
      </c>
      <c r="E10" s="59" t="s">
        <v>0</v>
      </c>
      <c r="F10" s="62" t="s">
        <v>1</v>
      </c>
      <c r="G10" s="63"/>
      <c r="H10" s="63"/>
      <c r="I10" s="63"/>
      <c r="J10" s="64"/>
      <c r="K10" s="8" t="str">
        <f t="shared" ref="K10:AE10" si="0">IF(OR(TRIM(K8)=0,TRIM(K8)=""),"",IF(IFERROR(TRIM(INDEX(QryItemNamed,MATCH(TRIM(K8),ITEM,0),2)),"")="Y","SPECIAL",LEFT(IFERROR(TRIM(INDEX(ITEM,MATCH(TRIM(K8),ITEM,0))),""),3)))</f>
        <v>621</v>
      </c>
      <c r="L10" s="9" t="str">
        <f t="shared" si="0"/>
        <v/>
      </c>
      <c r="M10" s="9" t="str">
        <f t="shared" si="0"/>
        <v/>
      </c>
      <c r="N10" s="9" t="str">
        <f t="shared" si="0"/>
        <v/>
      </c>
      <c r="O10" s="9" t="str">
        <f t="shared" si="0"/>
        <v>644</v>
      </c>
      <c r="P10" s="9" t="str">
        <f t="shared" si="0"/>
        <v>644</v>
      </c>
      <c r="Q10" s="9" t="str">
        <f t="shared" si="0"/>
        <v>644</v>
      </c>
      <c r="R10" s="9" t="str">
        <f t="shared" si="0"/>
        <v>644</v>
      </c>
      <c r="S10" s="9" t="str">
        <f t="shared" si="0"/>
        <v>644</v>
      </c>
      <c r="T10" s="9" t="str">
        <f t="shared" si="0"/>
        <v/>
      </c>
      <c r="U10" s="9" t="str">
        <f t="shared" si="0"/>
        <v>644</v>
      </c>
      <c r="V10" s="9" t="str">
        <f t="shared" si="0"/>
        <v/>
      </c>
      <c r="W10" s="9" t="str">
        <f t="shared" si="0"/>
        <v>644</v>
      </c>
      <c r="X10" s="9" t="str">
        <f t="shared" si="0"/>
        <v>644</v>
      </c>
      <c r="Y10" s="9" t="str">
        <f t="shared" si="0"/>
        <v/>
      </c>
      <c r="Z10" s="9" t="str">
        <f t="shared" si="0"/>
        <v/>
      </c>
      <c r="AA10" s="9" t="str">
        <f t="shared" si="0"/>
        <v/>
      </c>
      <c r="AB10" s="9" t="str">
        <f t="shared" si="0"/>
        <v/>
      </c>
      <c r="AC10" s="9" t="str">
        <f t="shared" si="0"/>
        <v/>
      </c>
      <c r="AD10" s="9" t="str">
        <f t="shared" si="0"/>
        <v/>
      </c>
      <c r="AE10" s="9" t="str">
        <f t="shared" si="0"/>
        <v/>
      </c>
    </row>
    <row r="11" spans="1:38" ht="12.75" customHeight="1" x14ac:dyDescent="0.2">
      <c r="B11" s="80"/>
      <c r="D11" s="57"/>
      <c r="E11" s="60"/>
      <c r="F11" s="65"/>
      <c r="G11" s="66"/>
      <c r="H11" s="66"/>
      <c r="I11" s="66"/>
      <c r="J11" s="67"/>
      <c r="K11" s="71" t="str">
        <f t="shared" ref="K11:AE11" si="1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>RPM</v>
      </c>
      <c r="L11" s="72" t="str">
        <f t="shared" si="1"/>
        <v/>
      </c>
      <c r="M11" s="72" t="str">
        <f t="shared" si="1"/>
        <v/>
      </c>
      <c r="N11" s="72" t="str">
        <f t="shared" si="1"/>
        <v/>
      </c>
      <c r="O11" s="72" t="str">
        <f t="shared" si="1"/>
        <v>LANE LINE, 4"</v>
      </c>
      <c r="P11" s="72" t="str">
        <f t="shared" si="1"/>
        <v>CENTER LINE (DOUBLE SOLID)</v>
      </c>
      <c r="Q11" s="72" t="str">
        <f t="shared" si="1"/>
        <v>CHANNELIZING LINE, 8"</v>
      </c>
      <c r="R11" s="72" t="str">
        <f t="shared" si="1"/>
        <v>STOP LINE</v>
      </c>
      <c r="S11" s="72" t="str">
        <f t="shared" si="1"/>
        <v>CROSSWALK LINE</v>
      </c>
      <c r="T11" s="72" t="str">
        <f t="shared" si="1"/>
        <v/>
      </c>
      <c r="U11" s="72" t="str">
        <f t="shared" si="1"/>
        <v>TRANSVERSE/DIAGONAL LINE</v>
      </c>
      <c r="V11" s="72" t="str">
        <f t="shared" si="1"/>
        <v/>
      </c>
      <c r="W11" s="72" t="str">
        <f t="shared" si="1"/>
        <v>LANE ARROW</v>
      </c>
      <c r="X11" s="72" t="str">
        <f t="shared" si="1"/>
        <v>DOTTED LINE, 6"</v>
      </c>
      <c r="Y11" s="72" t="str">
        <f t="shared" si="1"/>
        <v/>
      </c>
      <c r="Z11" s="72" t="str">
        <f t="shared" si="1"/>
        <v/>
      </c>
      <c r="AA11" s="72" t="str">
        <f t="shared" si="1"/>
        <v/>
      </c>
      <c r="AB11" s="72" t="str">
        <f t="shared" si="1"/>
        <v/>
      </c>
      <c r="AC11" s="72" t="str">
        <f t="shared" si="1"/>
        <v/>
      </c>
      <c r="AD11" s="72" t="str">
        <f t="shared" si="1"/>
        <v/>
      </c>
      <c r="AE11" s="72" t="str">
        <f t="shared" si="1"/>
        <v/>
      </c>
    </row>
    <row r="12" spans="1:38" ht="12.75" customHeight="1" x14ac:dyDescent="0.2">
      <c r="B12" s="80"/>
      <c r="D12" s="57"/>
      <c r="E12" s="60"/>
      <c r="F12" s="65"/>
      <c r="G12" s="66"/>
      <c r="H12" s="66"/>
      <c r="I12" s="66"/>
      <c r="J12" s="67"/>
      <c r="K12" s="71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</row>
    <row r="13" spans="1:38" ht="12.75" customHeight="1" x14ac:dyDescent="0.2">
      <c r="B13" s="80"/>
      <c r="D13" s="57"/>
      <c r="E13" s="60"/>
      <c r="F13" s="65"/>
      <c r="G13" s="66"/>
      <c r="H13" s="66"/>
      <c r="I13" s="66"/>
      <c r="J13" s="67"/>
      <c r="K13" s="71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</row>
    <row r="14" spans="1:38" ht="12.75" customHeight="1" x14ac:dyDescent="0.2">
      <c r="B14" s="80"/>
      <c r="D14" s="57"/>
      <c r="E14" s="60"/>
      <c r="F14" s="65"/>
      <c r="G14" s="66"/>
      <c r="H14" s="66"/>
      <c r="I14" s="66"/>
      <c r="J14" s="67"/>
      <c r="K14" s="71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</row>
    <row r="15" spans="1:38" ht="12.75" customHeight="1" x14ac:dyDescent="0.2">
      <c r="B15" s="80"/>
      <c r="D15" s="57"/>
      <c r="E15" s="60"/>
      <c r="F15" s="65"/>
      <c r="G15" s="66"/>
      <c r="H15" s="66"/>
      <c r="I15" s="66"/>
      <c r="J15" s="67"/>
      <c r="K15" s="71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</row>
    <row r="16" spans="1:38" ht="12.75" customHeight="1" x14ac:dyDescent="0.2">
      <c r="B16" s="80"/>
      <c r="D16" s="57"/>
      <c r="E16" s="60"/>
      <c r="F16" s="65"/>
      <c r="G16" s="66"/>
      <c r="H16" s="66"/>
      <c r="I16" s="66"/>
      <c r="J16" s="67"/>
      <c r="K16" s="7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2:31" ht="12.75" customHeight="1" x14ac:dyDescent="0.2">
      <c r="B17" s="80"/>
      <c r="D17" s="57"/>
      <c r="E17" s="60"/>
      <c r="F17" s="65"/>
      <c r="G17" s="66"/>
      <c r="H17" s="66"/>
      <c r="I17" s="66"/>
      <c r="J17" s="67"/>
      <c r="K17" s="71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</row>
    <row r="18" spans="2:31" ht="12.75" customHeight="1" x14ac:dyDescent="0.2">
      <c r="B18" s="80"/>
      <c r="D18" s="57"/>
      <c r="E18" s="60"/>
      <c r="F18" s="65"/>
      <c r="G18" s="66"/>
      <c r="H18" s="66"/>
      <c r="I18" s="66"/>
      <c r="J18" s="67"/>
      <c r="K18" s="71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</row>
    <row r="19" spans="2:31" ht="12.75" customHeight="1" x14ac:dyDescent="0.2">
      <c r="B19" s="80"/>
      <c r="D19" s="57"/>
      <c r="E19" s="60"/>
      <c r="F19" s="65"/>
      <c r="G19" s="66"/>
      <c r="H19" s="66"/>
      <c r="I19" s="66"/>
      <c r="J19" s="67"/>
      <c r="K19" s="71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</row>
    <row r="20" spans="2:31" ht="12.75" customHeight="1" x14ac:dyDescent="0.2">
      <c r="B20" s="80"/>
      <c r="D20" s="57"/>
      <c r="E20" s="60"/>
      <c r="F20" s="65"/>
      <c r="G20" s="66"/>
      <c r="H20" s="66"/>
      <c r="I20" s="66"/>
      <c r="J20" s="67"/>
      <c r="K20" s="71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</row>
    <row r="21" spans="2:31" ht="12.75" customHeight="1" x14ac:dyDescent="0.2">
      <c r="B21" s="80"/>
      <c r="D21" s="57"/>
      <c r="E21" s="60"/>
      <c r="F21" s="65"/>
      <c r="G21" s="66"/>
      <c r="H21" s="66"/>
      <c r="I21" s="66"/>
      <c r="J21" s="67"/>
      <c r="K21" s="71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</row>
    <row r="22" spans="2:31" ht="12.75" customHeight="1" x14ac:dyDescent="0.2">
      <c r="B22" s="80"/>
      <c r="D22" s="57"/>
      <c r="E22" s="60"/>
      <c r="F22" s="65"/>
      <c r="G22" s="66"/>
      <c r="H22" s="66"/>
      <c r="I22" s="66"/>
      <c r="J22" s="67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</row>
    <row r="23" spans="2:31" ht="12.75" customHeight="1" thickBot="1" x14ac:dyDescent="0.25">
      <c r="B23" s="81"/>
      <c r="D23" s="58"/>
      <c r="E23" s="61"/>
      <c r="F23" s="68"/>
      <c r="G23" s="69"/>
      <c r="H23" s="69"/>
      <c r="I23" s="69"/>
      <c r="J23" s="70"/>
      <c r="K23" s="10" t="str">
        <f t="shared" ref="K23:AE23" si="2">IF(OR(TRIM(K8)=0,TRIM(K8)=""),"",IF(IFERROR(TRIM(INDEX(QryItemNamed,MATCH(TRIM(K8),ITEM,0),3)),"")="LS","",IFERROR(TRIM(INDEX(QryItemNamed,MATCH(TRIM(K8),ITEM,0),3)),"")))</f>
        <v>EACH</v>
      </c>
      <c r="L23" s="11" t="str">
        <f t="shared" si="2"/>
        <v/>
      </c>
      <c r="M23" s="11" t="str">
        <f t="shared" si="2"/>
        <v/>
      </c>
      <c r="N23" s="11" t="str">
        <f t="shared" si="2"/>
        <v/>
      </c>
      <c r="O23" s="11" t="str">
        <f t="shared" si="2"/>
        <v>MILE</v>
      </c>
      <c r="P23" s="11" t="str">
        <f t="shared" si="2"/>
        <v>MILE</v>
      </c>
      <c r="Q23" s="11" t="str">
        <f t="shared" si="2"/>
        <v>FT</v>
      </c>
      <c r="R23" s="11" t="str">
        <f t="shared" si="2"/>
        <v>FT</v>
      </c>
      <c r="S23" s="11" t="str">
        <f t="shared" si="2"/>
        <v>FT</v>
      </c>
      <c r="T23" s="11" t="str">
        <f t="shared" si="2"/>
        <v/>
      </c>
      <c r="U23" s="11" t="str">
        <f t="shared" si="2"/>
        <v>FT</v>
      </c>
      <c r="V23" s="11" t="str">
        <f t="shared" si="2"/>
        <v/>
      </c>
      <c r="W23" s="11" t="str">
        <f t="shared" si="2"/>
        <v>EACH</v>
      </c>
      <c r="X23" s="11" t="str">
        <f t="shared" si="2"/>
        <v>FT</v>
      </c>
      <c r="Y23" s="11" t="str">
        <f t="shared" si="2"/>
        <v/>
      </c>
      <c r="Z23" s="11" t="str">
        <f t="shared" si="2"/>
        <v/>
      </c>
      <c r="AA23" s="11" t="str">
        <f t="shared" si="2"/>
        <v/>
      </c>
      <c r="AB23" s="11" t="str">
        <f t="shared" si="2"/>
        <v/>
      </c>
      <c r="AC23" s="11" t="str">
        <f t="shared" si="2"/>
        <v/>
      </c>
      <c r="AD23" s="11" t="str">
        <f t="shared" si="2"/>
        <v/>
      </c>
      <c r="AE23" s="11" t="str">
        <f t="shared" si="2"/>
        <v/>
      </c>
    </row>
    <row r="24" spans="2:31" ht="12.75" customHeight="1" x14ac:dyDescent="0.2">
      <c r="B24" s="31"/>
      <c r="D24" s="12"/>
      <c r="E24" s="44"/>
      <c r="F24" s="84" t="s">
        <v>20</v>
      </c>
      <c r="G24" s="85"/>
      <c r="H24" s="85"/>
      <c r="I24" s="85"/>
      <c r="J24" s="86"/>
      <c r="K24" s="13"/>
      <c r="L24" s="14"/>
      <c r="M24" s="14"/>
      <c r="N24" s="14"/>
      <c r="O24" s="14"/>
      <c r="P24" s="14"/>
      <c r="Q24" s="46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2:31" ht="12.75" customHeight="1" x14ac:dyDescent="0.2">
      <c r="B25" s="32">
        <v>1</v>
      </c>
      <c r="D25" s="15" t="s">
        <v>139</v>
      </c>
      <c r="E25" s="45">
        <v>10</v>
      </c>
      <c r="F25" s="40">
        <v>12810</v>
      </c>
      <c r="G25" s="17" t="s">
        <v>133</v>
      </c>
      <c r="H25" s="18"/>
      <c r="I25" s="40">
        <v>13071</v>
      </c>
      <c r="J25" s="19" t="s">
        <v>134</v>
      </c>
      <c r="K25" s="17"/>
      <c r="L25" s="18"/>
      <c r="M25" s="18"/>
      <c r="N25" s="18"/>
      <c r="O25" s="18"/>
      <c r="P25" s="18"/>
      <c r="Q25" s="38"/>
      <c r="R25" s="18"/>
      <c r="S25" s="18"/>
      <c r="T25" s="18"/>
      <c r="U25" s="18"/>
      <c r="V25" s="18"/>
      <c r="W25" s="18"/>
      <c r="X25" s="18">
        <v>270</v>
      </c>
      <c r="Y25" s="18"/>
      <c r="Z25" s="18"/>
      <c r="AA25" s="18"/>
      <c r="AB25" s="18"/>
      <c r="AC25" s="18"/>
      <c r="AD25" s="18"/>
      <c r="AE25" s="18"/>
    </row>
    <row r="26" spans="2:31" ht="12.75" customHeight="1" x14ac:dyDescent="0.2">
      <c r="B26" s="32">
        <v>1</v>
      </c>
      <c r="D26" s="15" t="s">
        <v>140</v>
      </c>
      <c r="E26" s="45">
        <v>10</v>
      </c>
      <c r="F26" s="40">
        <v>12824</v>
      </c>
      <c r="G26" s="17" t="s">
        <v>133</v>
      </c>
      <c r="H26" s="18"/>
      <c r="I26" s="40">
        <v>13033</v>
      </c>
      <c r="J26" s="19" t="s">
        <v>134</v>
      </c>
      <c r="K26" s="17"/>
      <c r="L26" s="18"/>
      <c r="M26" s="18"/>
      <c r="N26" s="18"/>
      <c r="O26" s="18"/>
      <c r="P26" s="18"/>
      <c r="Q26" s="38"/>
      <c r="R26" s="18"/>
      <c r="S26" s="18"/>
      <c r="T26" s="18"/>
      <c r="U26" s="18"/>
      <c r="V26" s="18"/>
      <c r="W26" s="18"/>
      <c r="X26" s="18">
        <v>217</v>
      </c>
      <c r="Y26" s="18"/>
      <c r="Z26" s="18"/>
      <c r="AA26" s="18"/>
      <c r="AB26" s="18"/>
      <c r="AC26" s="18"/>
      <c r="AD26" s="18"/>
      <c r="AE26" s="18"/>
    </row>
    <row r="27" spans="2:31" ht="12.75" customHeight="1" x14ac:dyDescent="0.2">
      <c r="B27" s="32">
        <v>1</v>
      </c>
      <c r="D27" s="15" t="s">
        <v>141</v>
      </c>
      <c r="E27" s="45">
        <v>10</v>
      </c>
      <c r="F27" s="40">
        <v>12832</v>
      </c>
      <c r="G27" s="17" t="s">
        <v>133</v>
      </c>
      <c r="H27" s="18"/>
      <c r="I27" s="40">
        <v>13084.6</v>
      </c>
      <c r="J27" s="19" t="s">
        <v>134</v>
      </c>
      <c r="K27" s="17"/>
      <c r="L27" s="18"/>
      <c r="M27" s="18"/>
      <c r="N27" s="18"/>
      <c r="O27" s="18"/>
      <c r="P27" s="18"/>
      <c r="Q27" s="38"/>
      <c r="R27" s="18"/>
      <c r="S27" s="18"/>
      <c r="T27" s="18"/>
      <c r="U27" s="18"/>
      <c r="V27" s="18"/>
      <c r="W27" s="18"/>
      <c r="X27" s="18">
        <v>268</v>
      </c>
      <c r="Y27" s="18"/>
      <c r="Z27" s="18"/>
      <c r="AA27" s="18"/>
      <c r="AB27" s="18"/>
      <c r="AC27" s="18"/>
      <c r="AD27" s="18"/>
      <c r="AE27" s="18"/>
    </row>
    <row r="28" spans="2:31" ht="12.75" customHeight="1" x14ac:dyDescent="0.2">
      <c r="B28" s="32">
        <v>1</v>
      </c>
      <c r="D28" s="15" t="s">
        <v>142</v>
      </c>
      <c r="E28" s="45" t="s">
        <v>54</v>
      </c>
      <c r="F28" s="40">
        <v>13033</v>
      </c>
      <c r="G28" s="17" t="s">
        <v>134</v>
      </c>
      <c r="H28" s="18"/>
      <c r="I28" s="40">
        <v>13069</v>
      </c>
      <c r="J28" s="19" t="s">
        <v>134</v>
      </c>
      <c r="K28" s="17"/>
      <c r="L28" s="18"/>
      <c r="M28" s="18"/>
      <c r="N28" s="18"/>
      <c r="O28" s="18"/>
      <c r="P28" s="18"/>
      <c r="Q28" s="38"/>
      <c r="R28" s="18"/>
      <c r="S28" s="18"/>
      <c r="T28" s="18"/>
      <c r="U28" s="18"/>
      <c r="V28" s="18"/>
      <c r="W28" s="18"/>
      <c r="X28" s="18">
        <v>48</v>
      </c>
      <c r="Y28" s="18"/>
      <c r="Z28" s="18"/>
      <c r="AA28" s="18"/>
      <c r="AB28" s="18"/>
      <c r="AC28" s="18"/>
      <c r="AD28" s="18"/>
      <c r="AE28" s="18"/>
    </row>
    <row r="29" spans="2:31" ht="12.75" customHeight="1" x14ac:dyDescent="0.2">
      <c r="B29" s="32">
        <v>1</v>
      </c>
      <c r="D29" s="15" t="s">
        <v>30</v>
      </c>
      <c r="E29" s="45" t="s">
        <v>54</v>
      </c>
      <c r="F29" s="40">
        <v>12953</v>
      </c>
      <c r="G29" s="17" t="s">
        <v>134</v>
      </c>
      <c r="H29" s="18"/>
      <c r="I29" s="40">
        <v>13033</v>
      </c>
      <c r="J29" s="19" t="s">
        <v>134</v>
      </c>
      <c r="K29" s="17">
        <f>ROUND(((P29*5280)/80)+1,0)</f>
        <v>3</v>
      </c>
      <c r="L29" s="18"/>
      <c r="M29" s="18"/>
      <c r="N29" s="18"/>
      <c r="O29" s="18"/>
      <c r="P29" s="18">
        <f>ROUND(163/5280,3)</f>
        <v>3.1E-2</v>
      </c>
      <c r="Q29" s="3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2:31" ht="12.75" customHeight="1" x14ac:dyDescent="0.2">
      <c r="B30" s="32"/>
      <c r="D30" s="15"/>
      <c r="E30" s="45"/>
      <c r="F30" s="40"/>
      <c r="G30" s="17"/>
      <c r="H30" s="18"/>
      <c r="I30" s="40"/>
      <c r="J30" s="19"/>
      <c r="K30" s="17"/>
      <c r="L30" s="18"/>
      <c r="M30" s="18"/>
      <c r="N30" s="18"/>
      <c r="O30" s="18"/>
      <c r="P30" s="18"/>
      <c r="Q30" s="3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2:31" ht="12.75" customHeight="1" x14ac:dyDescent="0.2">
      <c r="B31" s="32">
        <v>1</v>
      </c>
      <c r="D31" s="15" t="s">
        <v>31</v>
      </c>
      <c r="E31" s="45">
        <v>10</v>
      </c>
      <c r="F31" s="40">
        <v>13003</v>
      </c>
      <c r="G31" s="17" t="s">
        <v>133</v>
      </c>
      <c r="H31" s="18"/>
      <c r="I31" s="40"/>
      <c r="J31" s="19"/>
      <c r="K31" s="17"/>
      <c r="L31" s="18"/>
      <c r="M31" s="18"/>
      <c r="N31" s="18"/>
      <c r="O31" s="18"/>
      <c r="P31" s="18"/>
      <c r="Q31" s="38"/>
      <c r="R31" s="18">
        <v>21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2:31" ht="12.75" customHeight="1" x14ac:dyDescent="0.2">
      <c r="B32" s="32">
        <v>1</v>
      </c>
      <c r="D32" s="15" t="s">
        <v>32</v>
      </c>
      <c r="E32" s="45">
        <v>10</v>
      </c>
      <c r="F32" s="40">
        <v>13003</v>
      </c>
      <c r="G32" s="17" t="s">
        <v>133</v>
      </c>
      <c r="H32" s="18"/>
      <c r="I32" s="40">
        <v>13110</v>
      </c>
      <c r="J32" s="19" t="s">
        <v>133</v>
      </c>
      <c r="K32" s="17">
        <f>ROUND((Q32/40)+1,0)</f>
        <v>4</v>
      </c>
      <c r="L32" s="18"/>
      <c r="M32" s="18"/>
      <c r="N32" s="18"/>
      <c r="O32" s="18"/>
      <c r="P32" s="18"/>
      <c r="Q32" s="38">
        <f>I32-F32</f>
        <v>107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2:31" ht="12.75" customHeight="1" x14ac:dyDescent="0.2">
      <c r="B33" s="32">
        <v>1</v>
      </c>
      <c r="D33" s="15" t="s">
        <v>33</v>
      </c>
      <c r="E33" s="45"/>
      <c r="F33" s="40" t="s">
        <v>144</v>
      </c>
      <c r="G33" s="17"/>
      <c r="H33" s="18"/>
      <c r="I33" s="40"/>
      <c r="J33" s="19"/>
      <c r="K33" s="17"/>
      <c r="L33" s="18"/>
      <c r="M33" s="18"/>
      <c r="N33" s="18"/>
      <c r="O33" s="18"/>
      <c r="P33" s="18"/>
      <c r="Q33" s="3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2:31" ht="12.75" customHeight="1" x14ac:dyDescent="0.2">
      <c r="B34" s="32">
        <v>1</v>
      </c>
      <c r="D34" s="15" t="s">
        <v>34</v>
      </c>
      <c r="E34" s="45">
        <v>10</v>
      </c>
      <c r="F34" s="40">
        <v>13035</v>
      </c>
      <c r="G34" s="17" t="s">
        <v>135</v>
      </c>
      <c r="H34" s="18"/>
      <c r="I34" s="40"/>
      <c r="J34" s="19"/>
      <c r="K34" s="17"/>
      <c r="L34" s="18"/>
      <c r="M34" s="18"/>
      <c r="N34" s="18"/>
      <c r="O34" s="18"/>
      <c r="P34" s="18"/>
      <c r="Q34" s="38"/>
      <c r="R34" s="18">
        <v>10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2:31" ht="12.75" customHeight="1" x14ac:dyDescent="0.2">
      <c r="B35" s="32">
        <v>1</v>
      </c>
      <c r="D35" s="15" t="s">
        <v>38</v>
      </c>
      <c r="E35" s="45" t="s">
        <v>54</v>
      </c>
      <c r="F35" s="40">
        <v>13035</v>
      </c>
      <c r="G35" s="17" t="s">
        <v>135</v>
      </c>
      <c r="H35" s="18"/>
      <c r="I35" s="40">
        <v>13228</v>
      </c>
      <c r="J35" s="19" t="s">
        <v>135</v>
      </c>
      <c r="K35" s="17">
        <f>ROUND(((P35*5280)/80)+1,0)</f>
        <v>5</v>
      </c>
      <c r="L35" s="18"/>
      <c r="M35" s="18"/>
      <c r="N35" s="18"/>
      <c r="O35" s="18"/>
      <c r="P35" s="18">
        <f>ROUND(317/5280,3)</f>
        <v>0.06</v>
      </c>
      <c r="Q35" s="3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2:31" ht="12.75" customHeight="1" x14ac:dyDescent="0.2">
      <c r="B36" s="32"/>
      <c r="D36" s="15"/>
      <c r="E36" s="45"/>
      <c r="F36" s="40"/>
      <c r="G36" s="17"/>
      <c r="H36" s="18"/>
      <c r="I36" s="40"/>
      <c r="J36" s="19"/>
      <c r="K36" s="17"/>
      <c r="L36" s="18"/>
      <c r="M36" s="18"/>
      <c r="N36" s="18"/>
      <c r="O36" s="18"/>
      <c r="P36" s="18"/>
      <c r="Q36" s="3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2:31" ht="12.75" customHeight="1" x14ac:dyDescent="0.2">
      <c r="B37" s="32">
        <v>1</v>
      </c>
      <c r="D37" s="15" t="s">
        <v>35</v>
      </c>
      <c r="E37" s="45">
        <v>10</v>
      </c>
      <c r="F37" s="40">
        <v>13043</v>
      </c>
      <c r="G37" s="17" t="s">
        <v>135</v>
      </c>
      <c r="H37" s="18"/>
      <c r="I37" s="40"/>
      <c r="J37" s="19"/>
      <c r="K37" s="17"/>
      <c r="L37" s="18"/>
      <c r="M37" s="18"/>
      <c r="N37" s="18"/>
      <c r="O37" s="18"/>
      <c r="P37" s="18"/>
      <c r="Q37" s="38"/>
      <c r="R37" s="18"/>
      <c r="S37" s="18"/>
      <c r="T37" s="18"/>
      <c r="U37" s="18"/>
      <c r="V37" s="18"/>
      <c r="W37" s="18">
        <v>1</v>
      </c>
      <c r="X37" s="18"/>
      <c r="Y37" s="18"/>
      <c r="Z37" s="18"/>
      <c r="AA37" s="18"/>
      <c r="AB37" s="18"/>
      <c r="AC37" s="18"/>
      <c r="AD37" s="18"/>
      <c r="AE37" s="18"/>
    </row>
    <row r="38" spans="2:31" ht="12.75" customHeight="1" x14ac:dyDescent="0.2">
      <c r="B38" s="32">
        <v>1</v>
      </c>
      <c r="D38" s="15" t="s">
        <v>36</v>
      </c>
      <c r="E38" s="45">
        <v>10</v>
      </c>
      <c r="F38" s="40">
        <v>13092</v>
      </c>
      <c r="G38" s="17" t="s">
        <v>135</v>
      </c>
      <c r="H38" s="18"/>
      <c r="I38" s="40"/>
      <c r="J38" s="19"/>
      <c r="K38" s="17"/>
      <c r="L38" s="18"/>
      <c r="M38" s="18"/>
      <c r="N38" s="18"/>
      <c r="O38" s="18"/>
      <c r="P38" s="18"/>
      <c r="Q38" s="38"/>
      <c r="R38" s="18"/>
      <c r="S38" s="18"/>
      <c r="T38" s="18"/>
      <c r="U38" s="18"/>
      <c r="V38" s="18"/>
      <c r="W38" s="18">
        <v>1</v>
      </c>
      <c r="X38" s="18"/>
      <c r="Y38" s="18"/>
      <c r="Z38" s="18"/>
      <c r="AA38" s="18"/>
      <c r="AB38" s="18"/>
      <c r="AC38" s="18"/>
      <c r="AD38" s="18"/>
      <c r="AE38" s="18"/>
    </row>
    <row r="39" spans="2:31" ht="12.75" customHeight="1" x14ac:dyDescent="0.2">
      <c r="B39" s="32">
        <v>1</v>
      </c>
      <c r="D39" s="15" t="s">
        <v>45</v>
      </c>
      <c r="E39" s="45">
        <v>10</v>
      </c>
      <c r="F39" s="40">
        <v>13110</v>
      </c>
      <c r="G39" s="17" t="s">
        <v>135</v>
      </c>
      <c r="H39" s="18"/>
      <c r="I39" s="40">
        <v>13228</v>
      </c>
      <c r="J39" s="19" t="s">
        <v>135</v>
      </c>
      <c r="K39" s="17"/>
      <c r="L39" s="18"/>
      <c r="M39" s="18"/>
      <c r="N39" s="18"/>
      <c r="O39" s="18"/>
      <c r="P39" s="18"/>
      <c r="Q39" s="38"/>
      <c r="R39" s="18"/>
      <c r="S39" s="18"/>
      <c r="T39" s="18"/>
      <c r="U39" s="18">
        <v>90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2:31" ht="12.75" customHeight="1" x14ac:dyDescent="0.2">
      <c r="B40" s="32">
        <v>1</v>
      </c>
      <c r="D40" s="15" t="s">
        <v>43</v>
      </c>
      <c r="E40" s="45">
        <v>10</v>
      </c>
      <c r="F40" s="40">
        <v>13003</v>
      </c>
      <c r="G40" s="17" t="s">
        <v>133</v>
      </c>
      <c r="H40" s="18"/>
      <c r="I40" s="40">
        <v>14973</v>
      </c>
      <c r="J40" s="19" t="s">
        <v>133</v>
      </c>
      <c r="K40" s="17">
        <f>ROUND(((O40*5280)/80)+1,0)</f>
        <v>26</v>
      </c>
      <c r="L40" s="18"/>
      <c r="M40" s="18"/>
      <c r="N40" s="18"/>
      <c r="O40" s="18">
        <f>ROUND((I40-F40)/5280,3)</f>
        <v>0.373</v>
      </c>
      <c r="P40" s="18"/>
      <c r="Q40" s="3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2:31" ht="12.75" customHeight="1" x14ac:dyDescent="0.2">
      <c r="B41" s="32">
        <v>1</v>
      </c>
      <c r="D41" s="15" t="s">
        <v>44</v>
      </c>
      <c r="E41" s="45" t="s">
        <v>54</v>
      </c>
      <c r="F41" s="40">
        <v>13071</v>
      </c>
      <c r="G41" s="17" t="s">
        <v>134</v>
      </c>
      <c r="H41" s="18"/>
      <c r="I41" s="40">
        <v>14890</v>
      </c>
      <c r="J41" s="19" t="s">
        <v>134</v>
      </c>
      <c r="K41" s="17">
        <f>ROUND(((O41*5280)/80)+1,0)</f>
        <v>24</v>
      </c>
      <c r="L41" s="18"/>
      <c r="M41" s="18"/>
      <c r="N41" s="18"/>
      <c r="O41" s="18">
        <f>ROUND((I41-F41)/5280,3)</f>
        <v>0.34499999999999997</v>
      </c>
      <c r="P41" s="18"/>
      <c r="Q41" s="3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2:31" ht="12.75" customHeight="1" x14ac:dyDescent="0.2">
      <c r="B42" s="32"/>
      <c r="D42" s="15"/>
      <c r="E42" s="45"/>
      <c r="F42" s="40"/>
      <c r="G42" s="17"/>
      <c r="H42" s="18"/>
      <c r="I42" s="40"/>
      <c r="J42" s="19"/>
      <c r="K42" s="17"/>
      <c r="L42" s="18"/>
      <c r="M42" s="18"/>
      <c r="N42" s="18"/>
      <c r="O42" s="18"/>
      <c r="P42" s="18"/>
      <c r="Q42" s="3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2:31" ht="12.75" customHeight="1" x14ac:dyDescent="0.2">
      <c r="B43" s="32">
        <v>1</v>
      </c>
      <c r="D43" s="15" t="s">
        <v>37</v>
      </c>
      <c r="E43" s="45">
        <v>10</v>
      </c>
      <c r="F43" s="40">
        <v>13069</v>
      </c>
      <c r="G43" s="17" t="s">
        <v>134</v>
      </c>
      <c r="H43" s="18"/>
      <c r="I43" s="40">
        <v>13097.4</v>
      </c>
      <c r="J43" s="19" t="s">
        <v>134</v>
      </c>
      <c r="K43" s="17"/>
      <c r="L43" s="18"/>
      <c r="M43" s="18"/>
      <c r="N43" s="18"/>
      <c r="O43" s="18"/>
      <c r="P43" s="18"/>
      <c r="Q43" s="38"/>
      <c r="R43" s="18">
        <v>41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2:31" ht="12.75" customHeight="1" x14ac:dyDescent="0.2">
      <c r="B44" s="32">
        <v>1</v>
      </c>
      <c r="D44" s="15" t="s">
        <v>39</v>
      </c>
      <c r="E44" s="45">
        <v>10</v>
      </c>
      <c r="F44" s="40">
        <v>13069</v>
      </c>
      <c r="G44" s="17" t="s">
        <v>134</v>
      </c>
      <c r="H44" s="18"/>
      <c r="I44" s="40"/>
      <c r="J44" s="19"/>
      <c r="K44" s="17"/>
      <c r="L44" s="18"/>
      <c r="M44" s="18"/>
      <c r="N44" s="18"/>
      <c r="O44" s="18"/>
      <c r="P44" s="18">
        <f>ROUND(31/5280,3)</f>
        <v>6.0000000000000001E-3</v>
      </c>
      <c r="Q44" s="3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2:31" ht="12.75" customHeight="1" x14ac:dyDescent="0.2">
      <c r="B45" s="32">
        <v>1</v>
      </c>
      <c r="D45" s="15" t="s">
        <v>41</v>
      </c>
      <c r="E45" s="45">
        <v>10</v>
      </c>
      <c r="F45" s="40">
        <v>13076.2</v>
      </c>
      <c r="G45" s="17" t="s">
        <v>134</v>
      </c>
      <c r="H45" s="18"/>
      <c r="I45" s="40"/>
      <c r="J45" s="19"/>
      <c r="K45" s="17">
        <f t="shared" ref="K45:K46" si="3">ROUND((Q45/40)+1,0)</f>
        <v>2</v>
      </c>
      <c r="L45" s="18"/>
      <c r="M45" s="18"/>
      <c r="N45" s="18"/>
      <c r="O45" s="18"/>
      <c r="P45" s="18"/>
      <c r="Q45" s="38">
        <v>29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2:31" ht="12.75" customHeight="1" x14ac:dyDescent="0.2">
      <c r="B46" s="32">
        <v>1</v>
      </c>
      <c r="D46" s="15" t="s">
        <v>42</v>
      </c>
      <c r="E46" s="45">
        <v>10</v>
      </c>
      <c r="F46" s="40">
        <v>13084.6</v>
      </c>
      <c r="G46" s="17" t="s">
        <v>134</v>
      </c>
      <c r="H46" s="18"/>
      <c r="I46" s="40"/>
      <c r="J46" s="19"/>
      <c r="K46" s="17">
        <f t="shared" si="3"/>
        <v>2</v>
      </c>
      <c r="L46" s="18"/>
      <c r="M46" s="18"/>
      <c r="O46" s="18"/>
      <c r="P46" s="18"/>
      <c r="Q46" s="38">
        <v>26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2:31" ht="12.75" customHeight="1" x14ac:dyDescent="0.2">
      <c r="B47" s="32"/>
      <c r="D47" s="15"/>
      <c r="E47" s="45"/>
      <c r="F47" s="40"/>
      <c r="G47" s="17"/>
      <c r="H47" s="18"/>
      <c r="I47" s="40"/>
      <c r="J47" s="19"/>
      <c r="K47" s="17"/>
      <c r="L47" s="18"/>
      <c r="M47" s="18"/>
      <c r="N47" s="18"/>
      <c r="O47" s="18"/>
      <c r="P47" s="18"/>
      <c r="Q47" s="3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2:31" ht="12.75" customHeight="1" x14ac:dyDescent="0.2">
      <c r="B48" s="32">
        <v>1</v>
      </c>
      <c r="D48" s="15" t="s">
        <v>62</v>
      </c>
      <c r="E48" s="45">
        <v>10</v>
      </c>
      <c r="F48" s="40">
        <v>13262</v>
      </c>
      <c r="G48" s="17" t="s">
        <v>133</v>
      </c>
      <c r="H48" s="18"/>
      <c r="I48" s="40">
        <v>13312</v>
      </c>
      <c r="J48" s="19" t="s">
        <v>133</v>
      </c>
      <c r="K48" s="17">
        <f>ROUND((Q48/40)+1,0)</f>
        <v>2</v>
      </c>
      <c r="L48" s="18"/>
      <c r="M48" s="18"/>
      <c r="N48" s="18"/>
      <c r="O48" s="18"/>
      <c r="P48" s="18"/>
      <c r="Q48" s="38">
        <f>I48-F48</f>
        <v>50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2:31" ht="12.75" customHeight="1" x14ac:dyDescent="0.2">
      <c r="B49" s="32">
        <v>1</v>
      </c>
      <c r="D49" s="15" t="s">
        <v>46</v>
      </c>
      <c r="E49" s="45">
        <v>10</v>
      </c>
      <c r="F49" s="40">
        <v>13272</v>
      </c>
      <c r="G49" s="17" t="s">
        <v>135</v>
      </c>
      <c r="H49" s="18"/>
      <c r="I49" s="40"/>
      <c r="J49" s="19"/>
      <c r="K49" s="17"/>
      <c r="L49" s="18"/>
      <c r="M49" s="18"/>
      <c r="N49" s="18"/>
      <c r="O49" s="18"/>
      <c r="P49" s="18"/>
      <c r="Q49" s="38"/>
      <c r="R49" s="18"/>
      <c r="S49" s="18"/>
      <c r="T49" s="18"/>
      <c r="U49" s="18"/>
      <c r="V49" s="18"/>
      <c r="W49" s="18">
        <v>1</v>
      </c>
      <c r="X49" s="18"/>
      <c r="Y49" s="18"/>
      <c r="Z49" s="18"/>
      <c r="AA49" s="18"/>
      <c r="AB49" s="18"/>
      <c r="AC49" s="18"/>
      <c r="AD49" s="18"/>
      <c r="AE49" s="18"/>
    </row>
    <row r="50" spans="2:31" ht="12.75" customHeight="1" x14ac:dyDescent="0.2">
      <c r="B50" s="32">
        <v>1</v>
      </c>
      <c r="D50" s="15" t="s">
        <v>47</v>
      </c>
      <c r="E50" s="45">
        <v>10</v>
      </c>
      <c r="F50" s="40">
        <v>13304</v>
      </c>
      <c r="G50" s="17" t="s">
        <v>135</v>
      </c>
      <c r="H50" s="18"/>
      <c r="I50" s="40"/>
      <c r="J50" s="19"/>
      <c r="K50" s="17"/>
      <c r="L50" s="18"/>
      <c r="M50" s="18"/>
      <c r="N50" s="18"/>
      <c r="O50" s="18"/>
      <c r="P50" s="18"/>
      <c r="Q50" s="38"/>
      <c r="R50" s="18"/>
      <c r="S50" s="18"/>
      <c r="T50" s="18"/>
      <c r="U50" s="18"/>
      <c r="V50" s="18"/>
      <c r="W50" s="18">
        <v>1</v>
      </c>
      <c r="X50" s="18"/>
      <c r="Y50" s="18"/>
      <c r="Z50" s="18"/>
      <c r="AA50" s="18"/>
      <c r="AB50" s="18"/>
      <c r="AC50" s="18"/>
      <c r="AD50" s="18"/>
      <c r="AE50" s="18"/>
    </row>
    <row r="51" spans="2:31" ht="12.75" customHeight="1" x14ac:dyDescent="0.2">
      <c r="B51" s="32">
        <v>1</v>
      </c>
      <c r="D51" s="15" t="s">
        <v>48</v>
      </c>
      <c r="E51" s="45">
        <v>10</v>
      </c>
      <c r="F51" s="40">
        <v>13312</v>
      </c>
      <c r="G51" s="17" t="s">
        <v>135</v>
      </c>
      <c r="H51" s="18"/>
      <c r="I51" s="40">
        <v>13469</v>
      </c>
      <c r="J51" s="19" t="s">
        <v>135</v>
      </c>
      <c r="K51" s="17"/>
      <c r="L51" s="18"/>
      <c r="M51" s="18"/>
      <c r="N51" s="18"/>
      <c r="O51" s="18"/>
      <c r="P51" s="18"/>
      <c r="Q51" s="38"/>
      <c r="R51" s="18"/>
      <c r="S51" s="18"/>
      <c r="T51" s="18"/>
      <c r="U51" s="18">
        <v>139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2:31" ht="12.75" customHeight="1" x14ac:dyDescent="0.2">
      <c r="B52" s="32">
        <v>1</v>
      </c>
      <c r="D52" s="15" t="s">
        <v>40</v>
      </c>
      <c r="E52" s="45" t="s">
        <v>54</v>
      </c>
      <c r="F52" s="40">
        <v>13262</v>
      </c>
      <c r="G52" s="17" t="s">
        <v>135</v>
      </c>
      <c r="H52" s="18"/>
      <c r="I52" s="40">
        <v>13469</v>
      </c>
      <c r="J52" s="19" t="s">
        <v>135</v>
      </c>
      <c r="K52" s="17">
        <f>ROUND(((P52*5280)/80)+1,0)</f>
        <v>6</v>
      </c>
      <c r="L52" s="18"/>
      <c r="M52" s="18"/>
      <c r="N52" s="18"/>
      <c r="O52" s="18"/>
      <c r="P52" s="18">
        <f>ROUND(375/5280,3)</f>
        <v>7.0999999999999994E-2</v>
      </c>
      <c r="Q52" s="3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2:31" ht="12.75" customHeight="1" x14ac:dyDescent="0.2">
      <c r="B53" s="32"/>
      <c r="D53" s="15"/>
      <c r="E53" s="45"/>
      <c r="F53" s="40"/>
      <c r="G53" s="17"/>
      <c r="H53" s="18"/>
      <c r="I53" s="40"/>
      <c r="J53" s="19"/>
      <c r="K53" s="17"/>
      <c r="L53" s="18"/>
      <c r="M53" s="18"/>
      <c r="N53" s="18"/>
      <c r="O53" s="18"/>
      <c r="P53" s="18"/>
      <c r="Q53" s="3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2:31" ht="12.75" customHeight="1" x14ac:dyDescent="0.2">
      <c r="B54" s="32">
        <v>1</v>
      </c>
      <c r="D54" s="15" t="s">
        <v>49</v>
      </c>
      <c r="E54" s="45" t="s">
        <v>54</v>
      </c>
      <c r="F54" s="40">
        <v>13507</v>
      </c>
      <c r="G54" s="17" t="s">
        <v>133</v>
      </c>
      <c r="H54" s="18"/>
      <c r="I54" s="40">
        <v>13584</v>
      </c>
      <c r="J54" s="19" t="s">
        <v>134</v>
      </c>
      <c r="K54" s="17">
        <f>ROUND((Q54/40)+1,0)</f>
        <v>3</v>
      </c>
      <c r="L54" s="18"/>
      <c r="M54" s="18"/>
      <c r="N54" s="18"/>
      <c r="O54" s="18"/>
      <c r="P54" s="18"/>
      <c r="Q54" s="38">
        <f>I54-F54</f>
        <v>77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2:31" ht="12.75" customHeight="1" x14ac:dyDescent="0.2">
      <c r="B55" s="32">
        <v>1</v>
      </c>
      <c r="D55" s="15" t="s">
        <v>50</v>
      </c>
      <c r="E55" s="45" t="s">
        <v>54</v>
      </c>
      <c r="F55" s="40">
        <v>13517</v>
      </c>
      <c r="G55" s="17" t="s">
        <v>135</v>
      </c>
      <c r="H55" s="18"/>
      <c r="I55" s="40"/>
      <c r="J55" s="19"/>
      <c r="K55" s="17"/>
      <c r="L55" s="18"/>
      <c r="M55" s="18"/>
      <c r="N55" s="18"/>
      <c r="O55" s="18"/>
      <c r="P55" s="18"/>
      <c r="Q55" s="38"/>
      <c r="R55" s="18"/>
      <c r="S55" s="18"/>
      <c r="T55" s="18"/>
      <c r="U55" s="18"/>
      <c r="V55" s="18"/>
      <c r="W55" s="18">
        <v>1</v>
      </c>
      <c r="X55" s="18"/>
      <c r="Y55" s="18"/>
      <c r="Z55" s="18"/>
      <c r="AA55" s="18"/>
      <c r="AB55" s="18"/>
      <c r="AC55" s="18"/>
      <c r="AD55" s="18"/>
      <c r="AE55" s="18"/>
    </row>
    <row r="56" spans="2:31" ht="12.75" customHeight="1" x14ac:dyDescent="0.2">
      <c r="B56" s="32">
        <v>1</v>
      </c>
      <c r="D56" s="15" t="s">
        <v>51</v>
      </c>
      <c r="E56" s="45" t="s">
        <v>54</v>
      </c>
      <c r="F56" s="40">
        <v>13574</v>
      </c>
      <c r="G56" s="17" t="s">
        <v>135</v>
      </c>
      <c r="H56" s="18"/>
      <c r="I56" s="40"/>
      <c r="J56" s="19"/>
      <c r="K56" s="17"/>
      <c r="L56" s="18"/>
      <c r="M56" s="18"/>
      <c r="N56" s="18"/>
      <c r="O56" s="18"/>
      <c r="P56" s="18"/>
      <c r="Q56" s="38"/>
      <c r="R56" s="18"/>
      <c r="S56" s="18"/>
      <c r="T56" s="18"/>
      <c r="U56" s="18"/>
      <c r="V56" s="18"/>
      <c r="W56" s="18">
        <v>1</v>
      </c>
      <c r="X56" s="18"/>
      <c r="Y56" s="18"/>
      <c r="Z56" s="18"/>
      <c r="AA56" s="18"/>
      <c r="AB56" s="18"/>
      <c r="AC56" s="18"/>
      <c r="AD56" s="18"/>
      <c r="AE56" s="18"/>
    </row>
    <row r="57" spans="2:31" ht="12.75" customHeight="1" x14ac:dyDescent="0.2">
      <c r="B57" s="32">
        <v>1</v>
      </c>
      <c r="D57" s="15" t="s">
        <v>52</v>
      </c>
      <c r="E57" s="45" t="s">
        <v>53</v>
      </c>
      <c r="F57" s="40">
        <v>13507</v>
      </c>
      <c r="G57" s="17" t="s">
        <v>135</v>
      </c>
      <c r="H57" s="18"/>
      <c r="I57" s="40">
        <v>13786</v>
      </c>
      <c r="J57" s="19" t="s">
        <v>135</v>
      </c>
      <c r="K57" s="17">
        <f>ROUND(((P57*5280)/80)+1,0)</f>
        <v>7</v>
      </c>
      <c r="L57" s="18"/>
      <c r="M57" s="18"/>
      <c r="N57" s="18"/>
      <c r="O57" s="18"/>
      <c r="P57" s="18">
        <f>ROUND(494/5280,3)</f>
        <v>9.4E-2</v>
      </c>
      <c r="Q57" s="3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2:31" ht="12.75" customHeight="1" x14ac:dyDescent="0.2">
      <c r="B58" s="32">
        <v>1</v>
      </c>
      <c r="D58" s="15" t="s">
        <v>57</v>
      </c>
      <c r="E58" s="45" t="s">
        <v>55</v>
      </c>
      <c r="F58" s="40">
        <v>13584</v>
      </c>
      <c r="G58" s="17" t="s">
        <v>135</v>
      </c>
      <c r="H58" s="18"/>
      <c r="I58" s="40">
        <v>13786</v>
      </c>
      <c r="J58" s="19" t="s">
        <v>135</v>
      </c>
      <c r="K58" s="17"/>
      <c r="L58" s="18"/>
      <c r="M58" s="18"/>
      <c r="N58" s="18"/>
      <c r="O58" s="18"/>
      <c r="P58" s="18"/>
      <c r="Q58" s="38"/>
      <c r="R58" s="18"/>
      <c r="S58" s="18"/>
      <c r="T58" s="18"/>
      <c r="U58" s="18">
        <v>224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2:31" ht="12.75" customHeight="1" x14ac:dyDescent="0.2">
      <c r="B59" s="32"/>
      <c r="D59" s="15"/>
      <c r="E59" s="45"/>
      <c r="F59" s="40"/>
      <c r="G59" s="17"/>
      <c r="H59" s="18"/>
      <c r="I59" s="40"/>
      <c r="J59" s="19"/>
      <c r="K59" s="17"/>
      <c r="L59" s="18"/>
      <c r="M59" s="18"/>
      <c r="N59" s="18"/>
      <c r="O59" s="18"/>
      <c r="P59" s="18"/>
      <c r="Q59" s="3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2:31" ht="12.75" customHeight="1" x14ac:dyDescent="0.2">
      <c r="B60" s="32">
        <v>1</v>
      </c>
      <c r="D60" s="15" t="s">
        <v>56</v>
      </c>
      <c r="E60" s="45" t="s">
        <v>55</v>
      </c>
      <c r="F60" s="40">
        <v>13828</v>
      </c>
      <c r="G60" s="17" t="s">
        <v>133</v>
      </c>
      <c r="H60" s="18"/>
      <c r="I60" s="40">
        <v>13893</v>
      </c>
      <c r="J60" s="19" t="s">
        <v>133</v>
      </c>
      <c r="K60" s="17">
        <f>ROUND((Q60/40)+1,0)</f>
        <v>3</v>
      </c>
      <c r="L60" s="18"/>
      <c r="M60" s="18"/>
      <c r="N60" s="18"/>
      <c r="O60" s="18"/>
      <c r="P60" s="18"/>
      <c r="Q60" s="38">
        <f>I60-F60</f>
        <v>65</v>
      </c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2:31" ht="12.75" customHeight="1" x14ac:dyDescent="0.2">
      <c r="B61" s="32">
        <v>1</v>
      </c>
      <c r="D61" s="15" t="s">
        <v>58</v>
      </c>
      <c r="E61" s="45" t="s">
        <v>55</v>
      </c>
      <c r="F61" s="40">
        <v>13828</v>
      </c>
      <c r="G61" s="17" t="s">
        <v>135</v>
      </c>
      <c r="H61" s="18"/>
      <c r="I61" s="40"/>
      <c r="J61" s="19"/>
      <c r="K61" s="17"/>
      <c r="L61" s="18"/>
      <c r="M61" s="18"/>
      <c r="N61" s="18"/>
      <c r="O61" s="18"/>
      <c r="P61" s="18"/>
      <c r="Q61" s="38"/>
      <c r="R61" s="18"/>
      <c r="S61" s="18"/>
      <c r="T61" s="18"/>
      <c r="U61" s="18"/>
      <c r="V61" s="18"/>
      <c r="W61" s="18">
        <v>1</v>
      </c>
      <c r="X61" s="18"/>
      <c r="Y61" s="18"/>
      <c r="Z61" s="18"/>
      <c r="AA61" s="18"/>
      <c r="AB61" s="18"/>
      <c r="AC61" s="18"/>
      <c r="AD61" s="18"/>
      <c r="AE61" s="18"/>
    </row>
    <row r="62" spans="2:31" ht="12.75" customHeight="1" x14ac:dyDescent="0.2">
      <c r="B62" s="32">
        <v>1</v>
      </c>
      <c r="D62" s="15" t="s">
        <v>59</v>
      </c>
      <c r="E62" s="45" t="s">
        <v>55</v>
      </c>
      <c r="F62" s="40">
        <v>13885</v>
      </c>
      <c r="G62" s="17" t="s">
        <v>135</v>
      </c>
      <c r="H62" s="18"/>
      <c r="I62" s="40"/>
      <c r="J62" s="19"/>
      <c r="K62" s="17"/>
      <c r="L62" s="18"/>
      <c r="M62" s="18"/>
      <c r="N62" s="18"/>
      <c r="O62" s="18"/>
      <c r="P62" s="18"/>
      <c r="Q62" s="38"/>
      <c r="R62" s="18"/>
      <c r="S62" s="18"/>
      <c r="T62" s="18"/>
      <c r="U62" s="18"/>
      <c r="V62" s="18"/>
      <c r="W62" s="18">
        <v>1</v>
      </c>
      <c r="X62" s="18"/>
      <c r="Y62" s="18"/>
      <c r="Z62" s="18"/>
      <c r="AA62" s="18"/>
      <c r="AB62" s="18"/>
      <c r="AC62" s="18"/>
      <c r="AD62" s="18"/>
      <c r="AE62" s="18"/>
    </row>
    <row r="63" spans="2:31" ht="12.75" customHeight="1" x14ac:dyDescent="0.2">
      <c r="B63" s="32">
        <v>1</v>
      </c>
      <c r="D63" s="15" t="s">
        <v>60</v>
      </c>
      <c r="E63" s="45" t="s">
        <v>55</v>
      </c>
      <c r="F63" s="40">
        <v>13828</v>
      </c>
      <c r="G63" s="17" t="s">
        <v>135</v>
      </c>
      <c r="H63" s="18"/>
      <c r="I63" s="40">
        <v>14007.5</v>
      </c>
      <c r="J63" s="19" t="s">
        <v>135</v>
      </c>
      <c r="K63" s="17">
        <f>ROUND(((P63*5280)/80)+1,0)</f>
        <v>5</v>
      </c>
      <c r="L63" s="18"/>
      <c r="M63" s="18"/>
      <c r="N63" s="18"/>
      <c r="O63" s="18"/>
      <c r="P63" s="18">
        <f>ROUND(301/5280,3)</f>
        <v>5.7000000000000002E-2</v>
      </c>
      <c r="Q63" s="3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2:31" ht="12.75" customHeight="1" x14ac:dyDescent="0.2">
      <c r="B64" s="32">
        <v>1</v>
      </c>
      <c r="D64" s="15" t="s">
        <v>61</v>
      </c>
      <c r="E64" s="45" t="s">
        <v>55</v>
      </c>
      <c r="F64" s="40">
        <v>13893</v>
      </c>
      <c r="G64" s="17" t="s">
        <v>135</v>
      </c>
      <c r="H64" s="18"/>
      <c r="I64" s="40">
        <v>14007.5</v>
      </c>
      <c r="J64" s="19" t="s">
        <v>135</v>
      </c>
      <c r="K64" s="17"/>
      <c r="L64" s="18"/>
      <c r="M64" s="18"/>
      <c r="N64" s="18"/>
      <c r="O64" s="18"/>
      <c r="P64" s="18"/>
      <c r="Q64" s="38"/>
      <c r="R64" s="18"/>
      <c r="S64" s="18"/>
      <c r="T64" s="18"/>
      <c r="U64" s="18">
        <v>63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2:31" ht="12.75" customHeight="1" x14ac:dyDescent="0.2">
      <c r="B65" s="32"/>
      <c r="D65" s="15"/>
      <c r="E65" s="45"/>
      <c r="F65" s="40"/>
      <c r="G65" s="17"/>
      <c r="H65" s="18"/>
      <c r="I65" s="40"/>
      <c r="J65" s="19"/>
      <c r="K65" s="17"/>
      <c r="L65" s="18"/>
      <c r="M65" s="18"/>
      <c r="N65" s="18"/>
      <c r="O65" s="18"/>
      <c r="P65" s="18"/>
      <c r="Q65" s="3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31" ht="12.75" customHeight="1" x14ac:dyDescent="0.2">
      <c r="B66" s="32">
        <v>1</v>
      </c>
      <c r="D66" s="15" t="s">
        <v>63</v>
      </c>
      <c r="E66" s="45" t="s">
        <v>55</v>
      </c>
      <c r="F66" s="40">
        <v>14094</v>
      </c>
      <c r="G66" s="17" t="s">
        <v>133</v>
      </c>
      <c r="H66" s="18"/>
      <c r="I66" s="40">
        <v>14144</v>
      </c>
      <c r="J66" s="19" t="s">
        <v>133</v>
      </c>
      <c r="K66" s="17">
        <f>ROUND((Q66/40)+1,0)</f>
        <v>2</v>
      </c>
      <c r="L66" s="18"/>
      <c r="M66" s="18"/>
      <c r="N66" s="18"/>
      <c r="O66" s="18"/>
      <c r="P66" s="18"/>
      <c r="Q66" s="38">
        <f>I66-F66</f>
        <v>50</v>
      </c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2:31" ht="12.75" customHeight="1" x14ac:dyDescent="0.2">
      <c r="B67" s="32">
        <v>1</v>
      </c>
      <c r="D67" s="15" t="s">
        <v>64</v>
      </c>
      <c r="E67" s="45" t="s">
        <v>55</v>
      </c>
      <c r="F67" s="40">
        <v>14104</v>
      </c>
      <c r="G67" s="17" t="s">
        <v>135</v>
      </c>
      <c r="H67" s="18"/>
      <c r="I67" s="40"/>
      <c r="J67" s="19"/>
      <c r="K67" s="17"/>
      <c r="L67" s="18"/>
      <c r="M67" s="18"/>
      <c r="N67" s="18"/>
      <c r="O67" s="18"/>
      <c r="P67" s="18"/>
      <c r="Q67" s="38"/>
      <c r="R67" s="18"/>
      <c r="S67" s="18"/>
      <c r="T67" s="18"/>
      <c r="U67" s="18"/>
      <c r="V67" s="18"/>
      <c r="W67" s="18">
        <v>1</v>
      </c>
      <c r="X67" s="18"/>
      <c r="Y67" s="18"/>
      <c r="Z67" s="18"/>
      <c r="AA67" s="18"/>
      <c r="AB67" s="18"/>
      <c r="AC67" s="18"/>
      <c r="AD67" s="18"/>
      <c r="AE67" s="18"/>
    </row>
    <row r="68" spans="2:31" ht="12.75" customHeight="1" x14ac:dyDescent="0.2">
      <c r="B68" s="32">
        <v>1</v>
      </c>
      <c r="D68" s="15" t="s">
        <v>65</v>
      </c>
      <c r="E68" s="45" t="s">
        <v>55</v>
      </c>
      <c r="F68" s="40">
        <v>14134</v>
      </c>
      <c r="G68" s="17" t="s">
        <v>135</v>
      </c>
      <c r="H68" s="18"/>
      <c r="I68" s="40"/>
      <c r="J68" s="19"/>
      <c r="K68" s="17"/>
      <c r="L68" s="18"/>
      <c r="M68" s="18"/>
      <c r="N68" s="18"/>
      <c r="O68" s="18"/>
      <c r="P68" s="18"/>
      <c r="Q68" s="38"/>
      <c r="R68" s="18"/>
      <c r="S68" s="18"/>
      <c r="T68" s="18"/>
      <c r="U68" s="18"/>
      <c r="V68" s="18"/>
      <c r="W68" s="18">
        <v>1</v>
      </c>
      <c r="X68" s="18"/>
      <c r="Y68" s="18"/>
      <c r="Z68" s="18"/>
      <c r="AA68" s="18"/>
      <c r="AB68" s="18"/>
      <c r="AC68" s="18"/>
      <c r="AD68" s="18"/>
      <c r="AE68" s="18"/>
    </row>
    <row r="69" spans="2:31" ht="12.75" customHeight="1" x14ac:dyDescent="0.2">
      <c r="B69" s="32">
        <v>1</v>
      </c>
      <c r="D69" s="15" t="s">
        <v>66</v>
      </c>
      <c r="E69" s="45" t="s">
        <v>55</v>
      </c>
      <c r="F69" s="40">
        <v>14094</v>
      </c>
      <c r="G69" s="17" t="s">
        <v>135</v>
      </c>
      <c r="H69" s="18"/>
      <c r="I69" s="40">
        <v>14595</v>
      </c>
      <c r="J69" s="19" t="s">
        <v>135</v>
      </c>
      <c r="K69" s="17">
        <f>ROUND(((P69*5280)/80)+1,0)</f>
        <v>13</v>
      </c>
      <c r="L69" s="18"/>
      <c r="M69" s="18"/>
      <c r="N69" s="18"/>
      <c r="O69" s="18"/>
      <c r="P69" s="18">
        <f>ROUND(967/5280,3)</f>
        <v>0.183</v>
      </c>
      <c r="Q69" s="3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2:31" ht="12.75" customHeight="1" x14ac:dyDescent="0.2">
      <c r="B70" s="32">
        <v>1</v>
      </c>
      <c r="D70" s="15" t="s">
        <v>67</v>
      </c>
      <c r="E70" s="45" t="s">
        <v>55</v>
      </c>
      <c r="F70" s="40">
        <v>14144</v>
      </c>
      <c r="G70" s="17" t="s">
        <v>135</v>
      </c>
      <c r="H70" s="18"/>
      <c r="I70" s="40">
        <v>14595</v>
      </c>
      <c r="J70" s="19" t="s">
        <v>135</v>
      </c>
      <c r="K70" s="17"/>
      <c r="L70" s="18"/>
      <c r="M70" s="18"/>
      <c r="N70" s="18"/>
      <c r="O70" s="18"/>
      <c r="P70" s="18"/>
      <c r="Q70" s="38"/>
      <c r="R70" s="18"/>
      <c r="S70" s="18"/>
      <c r="T70" s="18"/>
      <c r="U70" s="18">
        <v>200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2:31" ht="12.75" customHeight="1" x14ac:dyDescent="0.2">
      <c r="B71" s="32"/>
      <c r="D71" s="15"/>
      <c r="E71" s="45"/>
      <c r="F71" s="40"/>
      <c r="G71" s="17"/>
      <c r="H71" s="18"/>
      <c r="I71" s="40"/>
      <c r="J71" s="19"/>
      <c r="K71" s="17"/>
      <c r="L71" s="18"/>
      <c r="M71" s="18"/>
      <c r="N71" s="18"/>
      <c r="O71" s="18"/>
      <c r="P71" s="18"/>
      <c r="Q71" s="3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2:31" ht="12.75" customHeight="1" x14ac:dyDescent="0.2">
      <c r="B72" s="32"/>
      <c r="D72" s="15"/>
      <c r="E72" s="45"/>
      <c r="F72" s="36"/>
      <c r="G72" s="17"/>
      <c r="H72" s="18"/>
      <c r="I72" s="36"/>
      <c r="J72" s="19"/>
      <c r="K72" s="17"/>
      <c r="L72" s="18"/>
      <c r="M72" s="18"/>
      <c r="N72" s="18"/>
      <c r="O72" s="18"/>
      <c r="P72" s="18"/>
      <c r="Q72" s="3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2:31" ht="12.75" customHeight="1" x14ac:dyDescent="0.2">
      <c r="B73" s="32"/>
      <c r="D73" s="15"/>
      <c r="E73" s="45"/>
      <c r="F73" s="36"/>
      <c r="G73" s="17"/>
      <c r="H73" s="18"/>
      <c r="I73" s="36"/>
      <c r="J73" s="19"/>
      <c r="K73" s="17"/>
      <c r="L73" s="18"/>
      <c r="M73" s="18"/>
      <c r="N73" s="18"/>
      <c r="O73" s="18"/>
      <c r="P73" s="18"/>
      <c r="Q73" s="3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2:31" ht="12.75" customHeight="1" x14ac:dyDescent="0.2">
      <c r="B74" s="32"/>
      <c r="D74" s="15"/>
      <c r="E74" s="45"/>
      <c r="F74" s="36"/>
      <c r="G74" s="17"/>
      <c r="H74" s="18"/>
      <c r="I74" s="36"/>
      <c r="J74" s="19"/>
      <c r="K74" s="17"/>
      <c r="L74" s="18"/>
      <c r="M74" s="18"/>
      <c r="N74" s="18"/>
      <c r="O74" s="18"/>
      <c r="P74" s="18"/>
      <c r="Q74" s="3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2:31" ht="12.75" customHeight="1" x14ac:dyDescent="0.2">
      <c r="B75" s="32"/>
      <c r="D75" s="15"/>
      <c r="E75" s="45"/>
      <c r="F75" s="36"/>
      <c r="G75" s="17"/>
      <c r="H75" s="18"/>
      <c r="I75" s="36"/>
      <c r="J75" s="19"/>
      <c r="K75" s="17"/>
      <c r="L75" s="18"/>
      <c r="M75" s="18"/>
      <c r="N75" s="18"/>
      <c r="O75" s="18"/>
      <c r="P75" s="18"/>
      <c r="Q75" s="38"/>
      <c r="R75" s="3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2:31" ht="12.75" customHeight="1" x14ac:dyDescent="0.2">
      <c r="B76" s="32"/>
      <c r="D76" s="15"/>
      <c r="E76" s="45"/>
      <c r="F76" s="36"/>
      <c r="G76" s="17"/>
      <c r="H76" s="18"/>
      <c r="I76" s="36"/>
      <c r="J76" s="19"/>
      <c r="K76" s="17"/>
      <c r="L76" s="18"/>
      <c r="M76" s="18"/>
      <c r="N76" s="18"/>
      <c r="O76" s="18"/>
      <c r="P76" s="18"/>
      <c r="Q76" s="3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2:31" ht="12.75" customHeight="1" x14ac:dyDescent="0.2">
      <c r="B77" s="32"/>
      <c r="D77" s="15"/>
      <c r="E77" s="45"/>
      <c r="F77" s="36"/>
      <c r="G77" s="17"/>
      <c r="H77" s="18"/>
      <c r="I77" s="36"/>
      <c r="J77" s="19"/>
      <c r="K77" s="17"/>
      <c r="L77" s="18"/>
      <c r="M77" s="18"/>
      <c r="N77" s="18"/>
      <c r="O77" s="18"/>
      <c r="P77" s="18"/>
      <c r="Q77" s="38"/>
      <c r="R77" s="3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2:31" ht="12.75" customHeight="1" x14ac:dyDescent="0.2">
      <c r="B78" s="32"/>
      <c r="D78" s="15"/>
      <c r="E78" s="45"/>
      <c r="F78" s="36"/>
      <c r="G78" s="17"/>
      <c r="H78" s="18"/>
      <c r="I78" s="36"/>
      <c r="J78" s="19"/>
      <c r="K78" s="17"/>
      <c r="L78" s="18"/>
      <c r="M78" s="18"/>
      <c r="N78" s="18"/>
      <c r="O78" s="18"/>
      <c r="P78" s="18"/>
      <c r="Q78" s="3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2:31" ht="12.75" customHeight="1" x14ac:dyDescent="0.2">
      <c r="B79" s="32"/>
      <c r="D79" s="15"/>
      <c r="E79" s="45"/>
      <c r="F79" s="36"/>
      <c r="G79" s="17"/>
      <c r="H79" s="18"/>
      <c r="I79" s="36"/>
      <c r="J79" s="19"/>
      <c r="K79" s="17"/>
      <c r="L79" s="18"/>
      <c r="M79" s="18"/>
      <c r="N79" s="18"/>
      <c r="O79" s="18"/>
      <c r="P79" s="18"/>
      <c r="Q79" s="3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2:31" ht="12.75" customHeight="1" x14ac:dyDescent="0.2">
      <c r="B80" s="32"/>
      <c r="D80" s="15"/>
      <c r="E80" s="45"/>
      <c r="F80" s="36"/>
      <c r="G80" s="17"/>
      <c r="H80" s="18"/>
      <c r="I80" s="36"/>
      <c r="J80" s="19"/>
      <c r="K80" s="17"/>
      <c r="L80" s="18"/>
      <c r="M80" s="18"/>
      <c r="N80" s="18"/>
      <c r="O80" s="18"/>
      <c r="P80" s="18"/>
      <c r="Q80" s="3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2:31" ht="12.75" customHeight="1" x14ac:dyDescent="0.2">
      <c r="B81" s="32"/>
      <c r="D81" s="15"/>
      <c r="E81" s="45"/>
      <c r="F81" s="36"/>
      <c r="G81" s="17"/>
      <c r="H81" s="18"/>
      <c r="I81" s="36"/>
      <c r="J81" s="19"/>
      <c r="K81" s="17"/>
      <c r="L81" s="18"/>
      <c r="M81" s="18"/>
      <c r="N81" s="18"/>
      <c r="O81" s="18"/>
      <c r="P81" s="18"/>
      <c r="Q81" s="3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2:31" ht="12.75" customHeight="1" x14ac:dyDescent="0.2">
      <c r="B82" s="32"/>
      <c r="D82" s="15"/>
      <c r="E82" s="45"/>
      <c r="F82" s="16"/>
      <c r="G82" s="17"/>
      <c r="H82" s="18"/>
      <c r="I82" s="16"/>
      <c r="J82" s="19"/>
      <c r="K82" s="17"/>
      <c r="L82" s="18"/>
      <c r="M82" s="18"/>
      <c r="N82" s="18"/>
      <c r="O82" s="18"/>
      <c r="P82" s="18"/>
      <c r="Q82" s="3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2:31" ht="12.75" customHeight="1" thickBot="1" x14ac:dyDescent="0.25">
      <c r="B83" s="33"/>
      <c r="D83" s="15"/>
      <c r="E83" s="45"/>
      <c r="F83" s="16"/>
      <c r="G83" s="17"/>
      <c r="H83" s="18"/>
      <c r="I83" s="16"/>
      <c r="J83" s="19"/>
      <c r="K83" s="17"/>
      <c r="L83" s="18"/>
      <c r="M83" s="18"/>
      <c r="N83" s="18"/>
      <c r="O83" s="18"/>
      <c r="P83" s="18"/>
      <c r="Q83" s="3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2:31" ht="12.75" customHeight="1" x14ac:dyDescent="0.2">
      <c r="B84" s="5" t="s">
        <v>11</v>
      </c>
      <c r="D84" s="49" t="s">
        <v>2</v>
      </c>
      <c r="E84" s="82"/>
      <c r="F84" s="82"/>
      <c r="G84" s="82"/>
      <c r="H84" s="82"/>
      <c r="I84" s="82"/>
      <c r="J84" s="83"/>
      <c r="K84" s="20">
        <f>IF(K8="","",IF(K23="",IF(SUM(COUNTIF(K24:K83,"LS")+COUNTIF(K24:K83,"LUMP"))&gt;0,"LS",""),IF(SUM(K24:K83)&gt;0,ROUNDUP(SUM(K24:K83),0),"")))</f>
        <v>107</v>
      </c>
      <c r="L84" s="20" t="str">
        <f t="shared" ref="L84:AE84" si="4">IF(L8="","",IF(L23="",IF(SUM(COUNTIF(L24:L83,"LS")+COUNTIF(L24:L83,"LUMP"))&gt;0,"LS",""),IF(SUM(L24:L83)&gt;0,ROUNDUP(SUM(L24:L83),0),"")))</f>
        <v/>
      </c>
      <c r="M84" s="20" t="str">
        <f t="shared" si="4"/>
        <v/>
      </c>
      <c r="N84" s="20" t="str">
        <f t="shared" si="4"/>
        <v/>
      </c>
      <c r="O84" s="47">
        <f>IF(O8="","",IF(O23="",IF(SUM(COUNTIF(O24:O83,"LS")+COUNTIF(O24:O83,"LUMP"))&gt;0,"LS",""),IF(SUM(O24:O83)&gt;0,ROUNDUP(SUM(O24:O83),2),"")))</f>
        <v>0.72</v>
      </c>
      <c r="P84" s="47">
        <f>IF(P8="","",IF(P23="",IF(SUM(COUNTIF(P24:P83,"LS")+COUNTIF(P24:P83,"LUMP"))&gt;0,"LS",""),IF(SUM(P24:P83)&gt;0,ROUNDUP(SUM(P24:P83),2),"")))</f>
        <v>0.51</v>
      </c>
      <c r="Q84" s="20">
        <f t="shared" si="4"/>
        <v>404</v>
      </c>
      <c r="R84" s="20">
        <f t="shared" si="4"/>
        <v>72</v>
      </c>
      <c r="S84" s="20" t="str">
        <f t="shared" si="4"/>
        <v/>
      </c>
      <c r="T84" s="20" t="str">
        <f t="shared" si="4"/>
        <v/>
      </c>
      <c r="U84" s="20">
        <f t="shared" si="4"/>
        <v>716</v>
      </c>
      <c r="V84" s="20" t="str">
        <f t="shared" si="4"/>
        <v/>
      </c>
      <c r="W84" s="20">
        <f t="shared" si="4"/>
        <v>10</v>
      </c>
      <c r="X84" s="20">
        <f t="shared" si="4"/>
        <v>803</v>
      </c>
      <c r="Y84" s="20" t="str">
        <f t="shared" si="4"/>
        <v/>
      </c>
      <c r="Z84" s="20" t="str">
        <f t="shared" si="4"/>
        <v/>
      </c>
      <c r="AA84" s="20" t="str">
        <f t="shared" si="4"/>
        <v/>
      </c>
      <c r="AB84" s="20" t="str">
        <f t="shared" si="4"/>
        <v/>
      </c>
      <c r="AC84" s="20" t="str">
        <f t="shared" si="4"/>
        <v/>
      </c>
      <c r="AD84" s="20" t="str">
        <f t="shared" si="4"/>
        <v/>
      </c>
      <c r="AE84" s="20" t="str">
        <f t="shared" si="4"/>
        <v/>
      </c>
    </row>
    <row r="85" spans="2:31" ht="12.75" customHeight="1" thickBot="1" x14ac:dyDescent="0.25"/>
    <row r="86" spans="2:31" ht="12.75" customHeight="1" thickBot="1" x14ac:dyDescent="0.25">
      <c r="B86" s="30" t="s">
        <v>9</v>
      </c>
      <c r="D86" s="53">
        <f>D7+1</f>
        <v>2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2:31" ht="12.75" customHeight="1" thickBot="1" x14ac:dyDescent="0.25">
      <c r="B87" s="34">
        <v>8</v>
      </c>
      <c r="D87" s="54" t="s">
        <v>7</v>
      </c>
      <c r="E87" s="54"/>
      <c r="F87" s="54"/>
      <c r="G87" s="54"/>
      <c r="H87" s="54"/>
      <c r="I87" s="54"/>
      <c r="J87" s="54"/>
      <c r="K87" s="29" t="s">
        <v>21</v>
      </c>
      <c r="L87" s="29"/>
      <c r="M87" s="29"/>
      <c r="N87" s="29" t="s">
        <v>29</v>
      </c>
      <c r="O87" s="29" t="s">
        <v>26</v>
      </c>
      <c r="P87" s="29" t="s">
        <v>29</v>
      </c>
      <c r="Q87" s="29" t="s">
        <v>22</v>
      </c>
      <c r="R87" s="29" t="s">
        <v>23</v>
      </c>
      <c r="S87" s="29" t="s">
        <v>24</v>
      </c>
      <c r="T87" s="29" t="s">
        <v>146</v>
      </c>
      <c r="U87" s="29" t="s">
        <v>27</v>
      </c>
      <c r="V87" s="29"/>
      <c r="W87" s="29" t="s">
        <v>25</v>
      </c>
      <c r="X87" s="29" t="s">
        <v>28</v>
      </c>
      <c r="Y87" s="29"/>
      <c r="Z87" s="29"/>
      <c r="AA87" s="29"/>
      <c r="AB87" s="29"/>
      <c r="AC87" s="29"/>
      <c r="AD87" s="29"/>
      <c r="AE87" s="29"/>
    </row>
    <row r="88" spans="2:31" ht="12.75" customHeight="1" thickBot="1" x14ac:dyDescent="0.25">
      <c r="D88" s="55" t="s">
        <v>8</v>
      </c>
      <c r="E88" s="55"/>
      <c r="F88" s="55"/>
      <c r="G88" s="55"/>
      <c r="H88" s="55"/>
      <c r="I88" s="55"/>
      <c r="J88" s="55"/>
      <c r="K88" s="22"/>
      <c r="L88" s="22"/>
      <c r="M88" s="22"/>
      <c r="N88" s="22" t="s">
        <v>145</v>
      </c>
      <c r="O88" s="22"/>
      <c r="P88" s="22" t="s">
        <v>143</v>
      </c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2:31" ht="12.75" customHeight="1" x14ac:dyDescent="0.2">
      <c r="B89" s="79" t="s">
        <v>10</v>
      </c>
      <c r="D89" s="56" t="s">
        <v>19</v>
      </c>
      <c r="E89" s="59" t="s">
        <v>0</v>
      </c>
      <c r="F89" s="62" t="s">
        <v>1</v>
      </c>
      <c r="G89" s="63"/>
      <c r="H89" s="63"/>
      <c r="I89" s="63"/>
      <c r="J89" s="64"/>
      <c r="K89" s="8" t="str">
        <f t="shared" ref="K89:AE89" si="5">IF(OR(TRIM(K87)=0,TRIM(K87)=""),"",IF(IFERROR(TRIM(INDEX(QryItemNamed,MATCH(TRIM(K87),ITEM,0),2)),"")="Y","SPECIAL",LEFT(IFERROR(TRIM(INDEX(ITEM,MATCH(TRIM(K87),ITEM,0))),""),3)))</f>
        <v>621</v>
      </c>
      <c r="L89" s="9" t="str">
        <f t="shared" si="5"/>
        <v/>
      </c>
      <c r="M89" s="9" t="str">
        <f t="shared" si="5"/>
        <v/>
      </c>
      <c r="N89" s="9" t="str">
        <f t="shared" si="5"/>
        <v>644</v>
      </c>
      <c r="O89" s="9" t="str">
        <f t="shared" si="5"/>
        <v>644</v>
      </c>
      <c r="P89" s="9" t="str">
        <f t="shared" si="5"/>
        <v>644</v>
      </c>
      <c r="Q89" s="9" t="str">
        <f t="shared" si="5"/>
        <v>644</v>
      </c>
      <c r="R89" s="9" t="str">
        <f t="shared" si="5"/>
        <v>644</v>
      </c>
      <c r="S89" s="9" t="str">
        <f t="shared" si="5"/>
        <v>644</v>
      </c>
      <c r="T89" s="9" t="str">
        <f t="shared" si="5"/>
        <v>644</v>
      </c>
      <c r="U89" s="9" t="str">
        <f t="shared" si="5"/>
        <v>644</v>
      </c>
      <c r="V89" s="9" t="str">
        <f t="shared" si="5"/>
        <v/>
      </c>
      <c r="W89" s="9" t="str">
        <f t="shared" si="5"/>
        <v>644</v>
      </c>
      <c r="X89" s="9" t="str">
        <f t="shared" si="5"/>
        <v>644</v>
      </c>
      <c r="Y89" s="9" t="str">
        <f t="shared" si="5"/>
        <v/>
      </c>
      <c r="Z89" s="9" t="str">
        <f t="shared" si="5"/>
        <v/>
      </c>
      <c r="AA89" s="9" t="str">
        <f t="shared" si="5"/>
        <v/>
      </c>
      <c r="AB89" s="9" t="str">
        <f t="shared" si="5"/>
        <v/>
      </c>
      <c r="AC89" s="9" t="str">
        <f t="shared" si="5"/>
        <v/>
      </c>
      <c r="AD89" s="9" t="str">
        <f t="shared" si="5"/>
        <v/>
      </c>
      <c r="AE89" s="9" t="str">
        <f t="shared" si="5"/>
        <v/>
      </c>
    </row>
    <row r="90" spans="2:31" ht="12.75" customHeight="1" x14ac:dyDescent="0.2">
      <c r="B90" s="80"/>
      <c r="D90" s="57"/>
      <c r="E90" s="60"/>
      <c r="F90" s="65"/>
      <c r="G90" s="66"/>
      <c r="H90" s="66"/>
      <c r="I90" s="66"/>
      <c r="J90" s="67"/>
      <c r="K90" s="71" t="str">
        <f t="shared" ref="K90:AE90" si="6">IF(OR(TRIM(K87)=0,TRIM(K87)=""),IF(K88="","",K88),IF(IFERROR(TRIM(INDEX(QryItemNamed,MATCH(TRIM(K87),ITEM,0),2)),"")="Y",TRIM(RIGHT(IFERROR(TRIM(INDEX(QryItemNamed,MATCH(TRIM(K87),ITEM,0),4)),"123456789012"),LEN(IFERROR(TRIM(INDEX(QryItemNamed,MATCH(TRIM(K87),ITEM,0),4)),"123456789012"))-9))&amp;K88,IFERROR(TRIM(INDEX(QryItemNamed,MATCH(TRIM(K87),ITEM,0),4))&amp;K88,"ITEM CODE DOES NOT EXIST IN ITEM MASTER")))</f>
        <v>RPM</v>
      </c>
      <c r="L90" s="72" t="str">
        <f t="shared" si="6"/>
        <v/>
      </c>
      <c r="M90" s="72" t="str">
        <f t="shared" si="6"/>
        <v/>
      </c>
      <c r="N90" s="72" t="str">
        <f t="shared" si="6"/>
        <v>CENTER LINE (DASHED/SOLID)</v>
      </c>
      <c r="O90" s="52" t="str">
        <f t="shared" si="6"/>
        <v>LANE LINE, 4"</v>
      </c>
      <c r="P90" s="52" t="str">
        <f t="shared" si="6"/>
        <v>CENTER LINE (DOUBLE SOLID)</v>
      </c>
      <c r="Q90" s="52" t="str">
        <f t="shared" si="6"/>
        <v>CHANNELIZING LINE, 8"</v>
      </c>
      <c r="R90" s="52" t="str">
        <f t="shared" si="6"/>
        <v>STOP LINE</v>
      </c>
      <c r="S90" s="52" t="str">
        <f t="shared" si="6"/>
        <v>CROSSWALK LINE</v>
      </c>
      <c r="T90" s="52" t="str">
        <f t="shared" si="6"/>
        <v>CROSSWALK LINE, AS PER PLAN</v>
      </c>
      <c r="U90" s="52" t="str">
        <f t="shared" si="6"/>
        <v>TRANSVERSE/DIAGONAL LINE</v>
      </c>
      <c r="V90" s="52" t="str">
        <f t="shared" si="6"/>
        <v/>
      </c>
      <c r="W90" s="52" t="str">
        <f t="shared" si="6"/>
        <v>LANE ARROW</v>
      </c>
      <c r="X90" s="52" t="str">
        <f t="shared" si="6"/>
        <v>DOTTED LINE, 6"</v>
      </c>
      <c r="Y90" s="52" t="str">
        <f t="shared" si="6"/>
        <v/>
      </c>
      <c r="Z90" s="52" t="str">
        <f t="shared" si="6"/>
        <v/>
      </c>
      <c r="AA90" s="73" t="str">
        <f t="shared" si="6"/>
        <v/>
      </c>
      <c r="AB90" s="52" t="str">
        <f t="shared" si="6"/>
        <v/>
      </c>
      <c r="AC90" s="52" t="str">
        <f t="shared" si="6"/>
        <v/>
      </c>
      <c r="AD90" s="52" t="str">
        <f t="shared" si="6"/>
        <v/>
      </c>
      <c r="AE90" s="52" t="str">
        <f t="shared" si="6"/>
        <v/>
      </c>
    </row>
    <row r="91" spans="2:31" ht="12.75" customHeight="1" x14ac:dyDescent="0.2">
      <c r="B91" s="80"/>
      <c r="D91" s="57"/>
      <c r="E91" s="60"/>
      <c r="F91" s="65"/>
      <c r="G91" s="66"/>
      <c r="H91" s="66"/>
      <c r="I91" s="66"/>
      <c r="J91" s="67"/>
      <c r="K91" s="71"/>
      <c r="L91" s="72"/>
      <c r="M91" s="72"/>
      <c r="N91" s="7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74"/>
      <c r="AB91" s="52"/>
      <c r="AC91" s="52"/>
      <c r="AD91" s="52"/>
      <c r="AE91" s="52"/>
    </row>
    <row r="92" spans="2:31" ht="12.75" customHeight="1" x14ac:dyDescent="0.2">
      <c r="B92" s="80"/>
      <c r="D92" s="57"/>
      <c r="E92" s="60"/>
      <c r="F92" s="65"/>
      <c r="G92" s="66"/>
      <c r="H92" s="66"/>
      <c r="I92" s="66"/>
      <c r="J92" s="67"/>
      <c r="K92" s="71"/>
      <c r="L92" s="72"/>
      <c r="M92" s="72"/>
      <c r="N92" s="7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74"/>
      <c r="AB92" s="52"/>
      <c r="AC92" s="52"/>
      <c r="AD92" s="52"/>
      <c r="AE92" s="52"/>
    </row>
    <row r="93" spans="2:31" ht="12.75" customHeight="1" x14ac:dyDescent="0.2">
      <c r="B93" s="80"/>
      <c r="D93" s="57"/>
      <c r="E93" s="60"/>
      <c r="F93" s="65"/>
      <c r="G93" s="66"/>
      <c r="H93" s="66"/>
      <c r="I93" s="66"/>
      <c r="J93" s="67"/>
      <c r="K93" s="71"/>
      <c r="L93" s="72"/>
      <c r="M93" s="72"/>
      <c r="N93" s="7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74"/>
      <c r="AB93" s="52"/>
      <c r="AC93" s="52"/>
      <c r="AD93" s="52"/>
      <c r="AE93" s="52"/>
    </row>
    <row r="94" spans="2:31" ht="12.75" customHeight="1" x14ac:dyDescent="0.2">
      <c r="B94" s="80"/>
      <c r="D94" s="57"/>
      <c r="E94" s="60"/>
      <c r="F94" s="65"/>
      <c r="G94" s="66"/>
      <c r="H94" s="66"/>
      <c r="I94" s="66"/>
      <c r="J94" s="67"/>
      <c r="K94" s="71"/>
      <c r="L94" s="72"/>
      <c r="M94" s="72"/>
      <c r="N94" s="7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74"/>
      <c r="AB94" s="52"/>
      <c r="AC94" s="52"/>
      <c r="AD94" s="52"/>
      <c r="AE94" s="52"/>
    </row>
    <row r="95" spans="2:31" ht="12.75" customHeight="1" x14ac:dyDescent="0.2">
      <c r="B95" s="80"/>
      <c r="D95" s="57"/>
      <c r="E95" s="60"/>
      <c r="F95" s="65"/>
      <c r="G95" s="66"/>
      <c r="H95" s="66"/>
      <c r="I95" s="66"/>
      <c r="J95" s="67"/>
      <c r="K95" s="71"/>
      <c r="L95" s="72"/>
      <c r="M95" s="72"/>
      <c r="N95" s="7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74"/>
      <c r="AB95" s="52"/>
      <c r="AC95" s="52"/>
      <c r="AD95" s="52"/>
      <c r="AE95" s="52"/>
    </row>
    <row r="96" spans="2:31" ht="12.75" customHeight="1" x14ac:dyDescent="0.2">
      <c r="B96" s="80"/>
      <c r="D96" s="57"/>
      <c r="E96" s="60"/>
      <c r="F96" s="65"/>
      <c r="G96" s="66"/>
      <c r="H96" s="66"/>
      <c r="I96" s="66"/>
      <c r="J96" s="67"/>
      <c r="K96" s="71"/>
      <c r="L96" s="72"/>
      <c r="M96" s="72"/>
      <c r="N96" s="7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74"/>
      <c r="AB96" s="52"/>
      <c r="AC96" s="52"/>
      <c r="AD96" s="52"/>
      <c r="AE96" s="52"/>
    </row>
    <row r="97" spans="2:31" ht="12.75" customHeight="1" x14ac:dyDescent="0.2">
      <c r="B97" s="80"/>
      <c r="D97" s="57"/>
      <c r="E97" s="60"/>
      <c r="F97" s="65"/>
      <c r="G97" s="66"/>
      <c r="H97" s="66"/>
      <c r="I97" s="66"/>
      <c r="J97" s="67"/>
      <c r="K97" s="71"/>
      <c r="L97" s="72"/>
      <c r="M97" s="72"/>
      <c r="N97" s="7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74"/>
      <c r="AB97" s="52"/>
      <c r="AC97" s="52"/>
      <c r="AD97" s="52"/>
      <c r="AE97" s="52"/>
    </row>
    <row r="98" spans="2:31" ht="12.75" customHeight="1" x14ac:dyDescent="0.2">
      <c r="B98" s="80"/>
      <c r="D98" s="57"/>
      <c r="E98" s="60"/>
      <c r="F98" s="65"/>
      <c r="G98" s="66"/>
      <c r="H98" s="66"/>
      <c r="I98" s="66"/>
      <c r="J98" s="67"/>
      <c r="K98" s="71"/>
      <c r="L98" s="72"/>
      <c r="M98" s="72"/>
      <c r="N98" s="7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74"/>
      <c r="AB98" s="52"/>
      <c r="AC98" s="52"/>
      <c r="AD98" s="52"/>
      <c r="AE98" s="52"/>
    </row>
    <row r="99" spans="2:31" ht="12.75" customHeight="1" x14ac:dyDescent="0.2">
      <c r="B99" s="80"/>
      <c r="D99" s="57"/>
      <c r="E99" s="60"/>
      <c r="F99" s="65"/>
      <c r="G99" s="66"/>
      <c r="H99" s="66"/>
      <c r="I99" s="66"/>
      <c r="J99" s="67"/>
      <c r="K99" s="71"/>
      <c r="L99" s="72"/>
      <c r="M99" s="72"/>
      <c r="N99" s="7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74"/>
      <c r="AB99" s="52"/>
      <c r="AC99" s="52"/>
      <c r="AD99" s="52"/>
      <c r="AE99" s="52"/>
    </row>
    <row r="100" spans="2:31" ht="12.75" customHeight="1" x14ac:dyDescent="0.2">
      <c r="B100" s="80"/>
      <c r="D100" s="57"/>
      <c r="E100" s="60"/>
      <c r="F100" s="65"/>
      <c r="G100" s="66"/>
      <c r="H100" s="66"/>
      <c r="I100" s="66"/>
      <c r="J100" s="67"/>
      <c r="K100" s="71"/>
      <c r="L100" s="72"/>
      <c r="M100" s="72"/>
      <c r="N100" s="7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74"/>
      <c r="AB100" s="52"/>
      <c r="AC100" s="52"/>
      <c r="AD100" s="52"/>
      <c r="AE100" s="52"/>
    </row>
    <row r="101" spans="2:31" ht="12.75" customHeight="1" x14ac:dyDescent="0.2">
      <c r="B101" s="80"/>
      <c r="D101" s="57"/>
      <c r="E101" s="60"/>
      <c r="F101" s="65"/>
      <c r="G101" s="66"/>
      <c r="H101" s="66"/>
      <c r="I101" s="66"/>
      <c r="J101" s="67"/>
      <c r="K101" s="71"/>
      <c r="L101" s="72"/>
      <c r="M101" s="72"/>
      <c r="N101" s="7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75"/>
      <c r="AB101" s="52"/>
      <c r="AC101" s="52"/>
      <c r="AD101" s="52"/>
      <c r="AE101" s="52"/>
    </row>
    <row r="102" spans="2:31" ht="12.75" customHeight="1" thickBot="1" x14ac:dyDescent="0.25">
      <c r="B102" s="81"/>
      <c r="D102" s="58"/>
      <c r="E102" s="61"/>
      <c r="F102" s="68"/>
      <c r="G102" s="69"/>
      <c r="H102" s="69"/>
      <c r="I102" s="69"/>
      <c r="J102" s="70"/>
      <c r="K102" s="10" t="str">
        <f t="shared" ref="K102:AE102" si="7">IF(OR(TRIM(K87)=0,TRIM(K87)=""),"",IF(IFERROR(TRIM(INDEX(QryItemNamed,MATCH(TRIM(K87),ITEM,0),3)),"")="LS","",IFERROR(TRIM(INDEX(QryItemNamed,MATCH(TRIM(K87),ITEM,0),3)),"")))</f>
        <v>EACH</v>
      </c>
      <c r="L102" s="11" t="str">
        <f t="shared" si="7"/>
        <v/>
      </c>
      <c r="M102" s="11" t="str">
        <f t="shared" si="7"/>
        <v/>
      </c>
      <c r="N102" s="11" t="str">
        <f t="shared" si="7"/>
        <v>MILE</v>
      </c>
      <c r="O102" s="11" t="str">
        <f t="shared" si="7"/>
        <v>MILE</v>
      </c>
      <c r="P102" s="11" t="str">
        <f t="shared" si="7"/>
        <v>MILE</v>
      </c>
      <c r="Q102" s="11" t="str">
        <f t="shared" si="7"/>
        <v>FT</v>
      </c>
      <c r="R102" s="11" t="str">
        <f t="shared" si="7"/>
        <v>FT</v>
      </c>
      <c r="S102" s="11" t="str">
        <f t="shared" si="7"/>
        <v>FT</v>
      </c>
      <c r="T102" s="11" t="str">
        <f t="shared" si="7"/>
        <v>FT</v>
      </c>
      <c r="U102" s="11" t="str">
        <f t="shared" si="7"/>
        <v>FT</v>
      </c>
      <c r="V102" s="11" t="str">
        <f t="shared" si="7"/>
        <v/>
      </c>
      <c r="W102" s="11" t="str">
        <f t="shared" si="7"/>
        <v>EACH</v>
      </c>
      <c r="X102" s="11" t="str">
        <f t="shared" si="7"/>
        <v>FT</v>
      </c>
      <c r="Y102" s="11" t="str">
        <f t="shared" si="7"/>
        <v/>
      </c>
      <c r="Z102" s="11" t="str">
        <f t="shared" si="7"/>
        <v/>
      </c>
      <c r="AA102" s="11" t="str">
        <f t="shared" si="7"/>
        <v/>
      </c>
      <c r="AB102" s="11" t="str">
        <f t="shared" si="7"/>
        <v/>
      </c>
      <c r="AC102" s="11" t="str">
        <f t="shared" si="7"/>
        <v/>
      </c>
      <c r="AD102" s="11" t="str">
        <f t="shared" si="7"/>
        <v/>
      </c>
      <c r="AE102" s="11" t="str">
        <f t="shared" si="7"/>
        <v/>
      </c>
    </row>
    <row r="103" spans="2:31" ht="12.75" customHeight="1" x14ac:dyDescent="0.2">
      <c r="B103" s="31"/>
      <c r="D103" s="12"/>
      <c r="E103" s="44"/>
      <c r="F103" s="76" t="s">
        <v>20</v>
      </c>
      <c r="G103" s="77"/>
      <c r="H103" s="77"/>
      <c r="I103" s="77"/>
      <c r="J103" s="78"/>
      <c r="K103" s="13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2:31" ht="12.75" customHeight="1" x14ac:dyDescent="0.2">
      <c r="B104" s="32">
        <v>1</v>
      </c>
      <c r="D104" s="15" t="s">
        <v>68</v>
      </c>
      <c r="E104" s="45" t="s">
        <v>87</v>
      </c>
      <c r="F104" s="39">
        <v>14686</v>
      </c>
      <c r="G104" s="17" t="s">
        <v>133</v>
      </c>
      <c r="H104" s="18"/>
      <c r="I104" s="39">
        <v>14760</v>
      </c>
      <c r="J104" s="19" t="s">
        <v>133</v>
      </c>
      <c r="K104" s="17">
        <f>ROUND((Q104/40)+1,0)</f>
        <v>3</v>
      </c>
      <c r="L104" s="18"/>
      <c r="M104" s="18"/>
      <c r="N104" s="18"/>
      <c r="O104" s="18"/>
      <c r="P104" s="18"/>
      <c r="Q104" s="37">
        <f>I104-F104</f>
        <v>74</v>
      </c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2:31" ht="12.75" customHeight="1" x14ac:dyDescent="0.2">
      <c r="B105" s="32">
        <v>1</v>
      </c>
      <c r="D105" s="15" t="s">
        <v>69</v>
      </c>
      <c r="E105" s="45" t="s">
        <v>87</v>
      </c>
      <c r="F105" s="39">
        <v>14696</v>
      </c>
      <c r="G105" s="17" t="s">
        <v>135</v>
      </c>
      <c r="H105" s="18"/>
      <c r="I105" s="39"/>
      <c r="J105" s="19"/>
      <c r="K105" s="17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>
        <v>1</v>
      </c>
      <c r="X105" s="18"/>
      <c r="Y105" s="18"/>
      <c r="Z105" s="18"/>
      <c r="AA105" s="18"/>
      <c r="AB105" s="18"/>
      <c r="AC105" s="18"/>
      <c r="AD105" s="18"/>
      <c r="AE105" s="18"/>
    </row>
    <row r="106" spans="2:31" ht="12.75" customHeight="1" x14ac:dyDescent="0.2">
      <c r="B106" s="32">
        <v>1</v>
      </c>
      <c r="D106" s="15" t="s">
        <v>70</v>
      </c>
      <c r="E106" s="45" t="s">
        <v>87</v>
      </c>
      <c r="F106" s="39">
        <v>14750</v>
      </c>
      <c r="G106" s="17" t="s">
        <v>135</v>
      </c>
      <c r="H106" s="18"/>
      <c r="I106" s="39"/>
      <c r="J106" s="19"/>
      <c r="K106" s="17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>
        <v>1</v>
      </c>
      <c r="X106" s="18"/>
      <c r="Y106" s="18"/>
      <c r="Z106" s="18"/>
      <c r="AA106" s="18"/>
      <c r="AB106" s="18"/>
      <c r="AC106" s="18"/>
      <c r="AD106" s="18"/>
      <c r="AE106" s="18"/>
    </row>
    <row r="107" spans="2:31" ht="12.75" customHeight="1" x14ac:dyDescent="0.2">
      <c r="B107" s="32">
        <v>1</v>
      </c>
      <c r="D107" s="15" t="s">
        <v>60</v>
      </c>
      <c r="E107" s="45" t="s">
        <v>87</v>
      </c>
      <c r="F107" s="39">
        <v>14686</v>
      </c>
      <c r="G107" s="17" t="s">
        <v>135</v>
      </c>
      <c r="H107" s="18"/>
      <c r="I107" s="39">
        <v>14971</v>
      </c>
      <c r="J107" s="19" t="s">
        <v>135</v>
      </c>
      <c r="K107" s="17">
        <f>ROUND(((P107*5280)/80)+1,0)</f>
        <v>6</v>
      </c>
      <c r="L107" s="18"/>
      <c r="M107" s="18"/>
      <c r="N107" s="18"/>
      <c r="O107" s="18"/>
      <c r="P107" s="18">
        <f>ROUND((288+130)/5280,3)</f>
        <v>7.9000000000000001E-2</v>
      </c>
      <c r="Q107" s="37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2:31" ht="12.75" customHeight="1" x14ac:dyDescent="0.2">
      <c r="B108" s="32">
        <v>1</v>
      </c>
      <c r="D108" s="15" t="s">
        <v>71</v>
      </c>
      <c r="E108" s="45" t="s">
        <v>87</v>
      </c>
      <c r="F108" s="39">
        <v>14760</v>
      </c>
      <c r="G108" s="17" t="s">
        <v>135</v>
      </c>
      <c r="H108" s="18"/>
      <c r="I108" s="39">
        <v>14890</v>
      </c>
      <c r="J108" s="19" t="s">
        <v>135</v>
      </c>
      <c r="K108" s="17"/>
      <c r="L108" s="18"/>
      <c r="M108" s="18"/>
      <c r="N108" s="18"/>
      <c r="O108" s="18"/>
      <c r="P108" s="18"/>
      <c r="Q108" s="37"/>
      <c r="R108" s="18"/>
      <c r="S108" s="18"/>
      <c r="T108" s="18"/>
      <c r="U108" s="18">
        <v>30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2:31" ht="12.75" customHeight="1" x14ac:dyDescent="0.2">
      <c r="B109" s="32"/>
      <c r="D109" s="15"/>
      <c r="E109" s="45"/>
      <c r="F109" s="39"/>
      <c r="G109" s="17"/>
      <c r="H109" s="18"/>
      <c r="I109" s="39"/>
      <c r="J109" s="19"/>
      <c r="K109" s="17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2:31" ht="12.75" customHeight="1" x14ac:dyDescent="0.2">
      <c r="B110" s="32">
        <v>1</v>
      </c>
      <c r="D110" s="15" t="s">
        <v>72</v>
      </c>
      <c r="E110" s="45" t="s">
        <v>87</v>
      </c>
      <c r="F110" s="39">
        <v>14890</v>
      </c>
      <c r="G110" s="17" t="s">
        <v>134</v>
      </c>
      <c r="H110" s="18"/>
      <c r="I110" s="39">
        <v>14972</v>
      </c>
      <c r="J110" s="19" t="s">
        <v>134</v>
      </c>
      <c r="K110" s="17">
        <f t="shared" ref="K110:K111" si="8">ROUND((Q110/40)+1,0)</f>
        <v>3</v>
      </c>
      <c r="L110" s="18"/>
      <c r="M110" s="18"/>
      <c r="N110" s="18"/>
      <c r="O110" s="18"/>
      <c r="P110" s="18"/>
      <c r="Q110" s="37">
        <v>82</v>
      </c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2:31" ht="12.75" customHeight="1" x14ac:dyDescent="0.2">
      <c r="B111" s="32">
        <v>1</v>
      </c>
      <c r="D111" s="15" t="s">
        <v>73</v>
      </c>
      <c r="E111" s="45" t="s">
        <v>87</v>
      </c>
      <c r="F111" s="39">
        <v>14890</v>
      </c>
      <c r="G111" s="17" t="s">
        <v>134</v>
      </c>
      <c r="H111" s="18"/>
      <c r="I111" s="39">
        <v>14973</v>
      </c>
      <c r="J111" s="19" t="s">
        <v>134</v>
      </c>
      <c r="K111" s="17">
        <f t="shared" si="8"/>
        <v>3</v>
      </c>
      <c r="L111" s="18"/>
      <c r="M111" s="18"/>
      <c r="N111" s="18"/>
      <c r="O111" s="18"/>
      <c r="P111" s="18"/>
      <c r="Q111" s="37">
        <v>83</v>
      </c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2:31" ht="12.75" customHeight="1" x14ac:dyDescent="0.2">
      <c r="B112" s="32">
        <v>1</v>
      </c>
      <c r="D112" s="15" t="s">
        <v>74</v>
      </c>
      <c r="E112" s="45" t="s">
        <v>87</v>
      </c>
      <c r="F112" s="39">
        <v>14900</v>
      </c>
      <c r="G112" s="17" t="s">
        <v>135</v>
      </c>
      <c r="H112" s="18"/>
      <c r="I112" s="39"/>
      <c r="J112" s="19"/>
      <c r="K112" s="17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>
        <v>1</v>
      </c>
      <c r="X112" s="18"/>
      <c r="Y112" s="18"/>
      <c r="Z112" s="18"/>
      <c r="AA112" s="18"/>
      <c r="AB112" s="18"/>
      <c r="AC112" s="18"/>
      <c r="AD112" s="18"/>
      <c r="AE112" s="18"/>
    </row>
    <row r="113" spans="2:31" ht="12.75" customHeight="1" x14ac:dyDescent="0.2">
      <c r="B113" s="32">
        <v>1</v>
      </c>
      <c r="D113" s="15" t="s">
        <v>75</v>
      </c>
      <c r="E113" s="45" t="s">
        <v>87</v>
      </c>
      <c r="F113" s="39">
        <v>14963</v>
      </c>
      <c r="G113" s="17" t="s">
        <v>135</v>
      </c>
      <c r="H113" s="18"/>
      <c r="I113" s="39"/>
      <c r="J113" s="19"/>
      <c r="K113" s="17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>
        <v>1</v>
      </c>
      <c r="X113" s="18"/>
      <c r="Y113" s="18"/>
      <c r="Z113" s="18"/>
      <c r="AA113" s="18"/>
      <c r="AB113" s="18"/>
      <c r="AC113" s="18"/>
      <c r="AD113" s="18"/>
      <c r="AE113" s="18"/>
    </row>
    <row r="114" spans="2:31" ht="12.75" customHeight="1" x14ac:dyDescent="0.2">
      <c r="B114" s="32">
        <v>1</v>
      </c>
      <c r="D114" s="15" t="s">
        <v>76</v>
      </c>
      <c r="E114" s="45" t="s">
        <v>87</v>
      </c>
      <c r="F114" s="39">
        <v>14973</v>
      </c>
      <c r="G114" s="17" t="s">
        <v>135</v>
      </c>
      <c r="H114" s="18"/>
      <c r="I114" s="39"/>
      <c r="J114" s="19"/>
      <c r="K114" s="17"/>
      <c r="L114" s="18"/>
      <c r="M114" s="18"/>
      <c r="N114" s="18"/>
      <c r="O114" s="18"/>
      <c r="P114" s="18"/>
      <c r="Q114" s="18"/>
      <c r="R114" s="18">
        <v>31</v>
      </c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2:31" ht="12.75" customHeight="1" x14ac:dyDescent="0.2">
      <c r="B115" s="32"/>
      <c r="D115" s="15"/>
      <c r="E115" s="45"/>
      <c r="F115" s="39"/>
      <c r="G115" s="17"/>
      <c r="H115" s="18"/>
      <c r="I115" s="39"/>
      <c r="J115" s="19"/>
      <c r="K115" s="17"/>
      <c r="L115" s="18"/>
      <c r="M115" s="18"/>
      <c r="N115" s="18"/>
      <c r="O115" s="18"/>
      <c r="P115" s="18"/>
      <c r="Q115" s="37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2:31" ht="12.75" customHeight="1" x14ac:dyDescent="0.2">
      <c r="B116" s="32">
        <v>1</v>
      </c>
      <c r="D116" s="15" t="s">
        <v>77</v>
      </c>
      <c r="E116" s="45" t="s">
        <v>87</v>
      </c>
      <c r="F116" s="39">
        <v>14975.5</v>
      </c>
      <c r="G116" s="17" t="s">
        <v>133</v>
      </c>
      <c r="H116" s="18"/>
      <c r="I116" s="39">
        <v>15028</v>
      </c>
      <c r="J116" s="19" t="s">
        <v>133</v>
      </c>
      <c r="K116" s="17"/>
      <c r="L116" s="18"/>
      <c r="M116" s="18"/>
      <c r="N116" s="18"/>
      <c r="O116" s="18"/>
      <c r="P116" s="18"/>
      <c r="Q116" s="18"/>
      <c r="R116" s="18"/>
      <c r="S116" s="18">
        <v>96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2:31" ht="12.75" customHeight="1" x14ac:dyDescent="0.2">
      <c r="B117" s="32">
        <v>1</v>
      </c>
      <c r="D117" s="15" t="s">
        <v>78</v>
      </c>
      <c r="E117" s="45" t="s">
        <v>87</v>
      </c>
      <c r="F117" s="39">
        <v>15028</v>
      </c>
      <c r="G117" s="17" t="s">
        <v>135</v>
      </c>
      <c r="H117" s="18"/>
      <c r="I117" s="39">
        <v>15042</v>
      </c>
      <c r="J117" s="19" t="s">
        <v>135</v>
      </c>
      <c r="K117" s="17"/>
      <c r="L117" s="18"/>
      <c r="M117" s="18"/>
      <c r="N117" s="18"/>
      <c r="O117" s="18"/>
      <c r="P117" s="18"/>
      <c r="Q117" s="18"/>
      <c r="R117" s="18"/>
      <c r="S117" s="18"/>
      <c r="T117" s="18">
        <v>108</v>
      </c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2:31" ht="12.75" customHeight="1" x14ac:dyDescent="0.2">
      <c r="B118" s="32">
        <v>1</v>
      </c>
      <c r="D118" s="15" t="s">
        <v>79</v>
      </c>
      <c r="E118" s="45" t="s">
        <v>87</v>
      </c>
      <c r="F118" s="39">
        <v>14095</v>
      </c>
      <c r="G118" s="17" t="s">
        <v>134</v>
      </c>
      <c r="H118" s="18"/>
      <c r="I118" s="39">
        <v>15032.5</v>
      </c>
      <c r="J118" s="19" t="s">
        <v>134</v>
      </c>
      <c r="K118" s="17"/>
      <c r="L118" s="18"/>
      <c r="M118" s="18"/>
      <c r="N118" s="18"/>
      <c r="O118" s="18"/>
      <c r="P118" s="18"/>
      <c r="Q118" s="37"/>
      <c r="R118" s="18"/>
      <c r="S118" s="18">
        <v>72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2:31" ht="12.75" customHeight="1" x14ac:dyDescent="0.2">
      <c r="B119" s="32"/>
      <c r="D119" s="15"/>
      <c r="E119" s="45"/>
      <c r="F119" s="39"/>
      <c r="G119" s="17"/>
      <c r="H119" s="18"/>
      <c r="I119" s="39"/>
      <c r="J119" s="19"/>
      <c r="K119" s="17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2:31" ht="12.75" customHeight="1" x14ac:dyDescent="0.2">
      <c r="B120" s="32">
        <v>1</v>
      </c>
      <c r="D120" s="15" t="s">
        <v>80</v>
      </c>
      <c r="E120" s="45" t="s">
        <v>87</v>
      </c>
      <c r="F120" s="39">
        <v>15042</v>
      </c>
      <c r="G120" s="17" t="s">
        <v>135</v>
      </c>
      <c r="H120" s="18"/>
      <c r="I120" s="39"/>
      <c r="J120" s="19"/>
      <c r="K120" s="17"/>
      <c r="L120" s="18"/>
      <c r="M120" s="18"/>
      <c r="N120" s="18"/>
      <c r="O120" s="18"/>
      <c r="P120" s="18"/>
      <c r="Q120" s="18"/>
      <c r="R120" s="18">
        <v>31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2:31" ht="12.75" customHeight="1" x14ac:dyDescent="0.2">
      <c r="B121" s="32">
        <v>1</v>
      </c>
      <c r="D121" s="15" t="s">
        <v>81</v>
      </c>
      <c r="E121" s="45"/>
      <c r="F121" s="39" t="s">
        <v>144</v>
      </c>
      <c r="G121" s="17"/>
      <c r="H121" s="18"/>
      <c r="I121" s="39"/>
      <c r="J121" s="19"/>
      <c r="K121" s="17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2:31" ht="12.75" customHeight="1" x14ac:dyDescent="0.2">
      <c r="B122" s="32">
        <v>1</v>
      </c>
      <c r="D122" s="15" t="s">
        <v>82</v>
      </c>
      <c r="E122" s="45" t="s">
        <v>87</v>
      </c>
      <c r="F122" s="39">
        <v>15045</v>
      </c>
      <c r="G122" s="17" t="s">
        <v>133</v>
      </c>
      <c r="H122" s="18"/>
      <c r="I122" s="39">
        <v>15120</v>
      </c>
      <c r="J122" s="19" t="s">
        <v>133</v>
      </c>
      <c r="K122" s="17">
        <f t="shared" ref="K122" si="9">ROUND((Q122/40)+1,0)</f>
        <v>3</v>
      </c>
      <c r="L122" s="18"/>
      <c r="M122" s="18"/>
      <c r="N122" s="18"/>
      <c r="O122" s="18"/>
      <c r="P122" s="18"/>
      <c r="Q122" s="18">
        <v>75</v>
      </c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2:31" ht="12.75" customHeight="1" x14ac:dyDescent="0.2">
      <c r="B123" s="32">
        <v>1</v>
      </c>
      <c r="D123" s="15" t="s">
        <v>147</v>
      </c>
      <c r="E123" s="45" t="s">
        <v>87</v>
      </c>
      <c r="F123" s="39">
        <v>15046</v>
      </c>
      <c r="G123" s="17" t="s">
        <v>135</v>
      </c>
      <c r="H123" s="18"/>
      <c r="I123" s="39">
        <v>15200</v>
      </c>
      <c r="J123" s="19" t="s">
        <v>135</v>
      </c>
      <c r="K123" s="17">
        <f>ROUND(((P123*5280)/80)+1,0)</f>
        <v>4</v>
      </c>
      <c r="L123" s="18"/>
      <c r="M123" s="18"/>
      <c r="N123" s="18"/>
      <c r="O123" s="18"/>
      <c r="P123" s="18">
        <f>ROUND((156+81)/5280,3)</f>
        <v>4.4999999999999998E-2</v>
      </c>
      <c r="Q123" s="18"/>
      <c r="R123" s="37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2:31" ht="12.75" customHeight="1" x14ac:dyDescent="0.2">
      <c r="B124" s="32">
        <v>1</v>
      </c>
      <c r="D124" s="15" t="s">
        <v>136</v>
      </c>
      <c r="E124" s="45" t="s">
        <v>87</v>
      </c>
      <c r="F124" s="39">
        <v>15054</v>
      </c>
      <c r="G124" s="17" t="s">
        <v>135</v>
      </c>
      <c r="H124" s="18"/>
      <c r="I124" s="39"/>
      <c r="J124" s="19"/>
      <c r="K124" s="17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>
        <v>1</v>
      </c>
      <c r="X124" s="18"/>
      <c r="Y124" s="18"/>
      <c r="Z124" s="18"/>
      <c r="AA124" s="18"/>
      <c r="AB124" s="18"/>
      <c r="AC124" s="18"/>
      <c r="AD124" s="18"/>
      <c r="AE124" s="18"/>
    </row>
    <row r="125" spans="2:31" ht="12.75" customHeight="1" x14ac:dyDescent="0.2">
      <c r="B125" s="32"/>
      <c r="D125" s="15"/>
      <c r="E125" s="45"/>
      <c r="F125" s="40"/>
      <c r="G125" s="17"/>
      <c r="H125" s="18"/>
      <c r="I125" s="40"/>
      <c r="J125" s="19"/>
      <c r="K125" s="17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2:31" ht="12.75" customHeight="1" x14ac:dyDescent="0.2">
      <c r="B126" s="32">
        <v>1</v>
      </c>
      <c r="D126" s="15" t="s">
        <v>84</v>
      </c>
      <c r="E126" s="45" t="s">
        <v>87</v>
      </c>
      <c r="F126" s="39">
        <v>1510</v>
      </c>
      <c r="G126" s="17" t="s">
        <v>135</v>
      </c>
      <c r="H126" s="18"/>
      <c r="I126" s="39"/>
      <c r="J126" s="19"/>
      <c r="K126" s="17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>
        <v>1</v>
      </c>
      <c r="X126" s="18"/>
      <c r="Y126" s="18"/>
      <c r="Z126" s="18"/>
      <c r="AA126" s="18"/>
      <c r="AB126" s="18"/>
      <c r="AC126" s="18"/>
      <c r="AD126" s="18"/>
      <c r="AE126" s="18"/>
    </row>
    <row r="127" spans="2:31" ht="12.75" customHeight="1" x14ac:dyDescent="0.2">
      <c r="B127" s="32"/>
      <c r="D127" s="15" t="s">
        <v>148</v>
      </c>
      <c r="E127" s="45" t="s">
        <v>94</v>
      </c>
      <c r="F127" s="40">
        <v>15200</v>
      </c>
      <c r="G127" s="17" t="s">
        <v>135</v>
      </c>
      <c r="H127" s="18"/>
      <c r="I127" s="40">
        <v>15676</v>
      </c>
      <c r="J127" s="19" t="s">
        <v>135</v>
      </c>
      <c r="K127" s="17">
        <f>ROUND(((N127*5280)/80)+1,0)</f>
        <v>13</v>
      </c>
      <c r="L127" s="18"/>
      <c r="M127" s="18"/>
      <c r="N127" s="18">
        <f>ROUND((I127-F127)*2/5280,3)</f>
        <v>0.18</v>
      </c>
      <c r="O127" s="18"/>
      <c r="P127" s="18"/>
      <c r="Q127" s="37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2:31" ht="12.75" customHeight="1" x14ac:dyDescent="0.2">
      <c r="B128" s="32">
        <v>1</v>
      </c>
      <c r="D128" s="15" t="s">
        <v>83</v>
      </c>
      <c r="E128" s="45" t="s">
        <v>119</v>
      </c>
      <c r="F128" s="40">
        <v>15044</v>
      </c>
      <c r="G128" s="17" t="s">
        <v>134</v>
      </c>
      <c r="H128" s="18"/>
      <c r="I128" s="40">
        <v>17027</v>
      </c>
      <c r="J128" s="19" t="s">
        <v>134</v>
      </c>
      <c r="K128" s="17">
        <f t="shared" ref="K128:K130" si="10">ROUND(((O128*5280)/80)+1,0)</f>
        <v>26</v>
      </c>
      <c r="L128" s="18"/>
      <c r="M128" s="18"/>
      <c r="N128" s="18"/>
      <c r="O128" s="18">
        <f>ROUND((I128-F128)/5280,3)</f>
        <v>0.376</v>
      </c>
      <c r="P128" s="18"/>
      <c r="Q128" s="37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2:31" ht="12.75" customHeight="1" x14ac:dyDescent="0.2">
      <c r="B129" s="32"/>
      <c r="D129" s="15"/>
      <c r="E129" s="45"/>
      <c r="F129" s="40"/>
      <c r="G129" s="17"/>
      <c r="H129" s="18"/>
      <c r="I129" s="40"/>
      <c r="J129" s="19"/>
      <c r="K129" s="17"/>
      <c r="L129" s="18"/>
      <c r="M129" s="18"/>
      <c r="N129" s="18"/>
      <c r="O129" s="18"/>
      <c r="P129" s="18"/>
      <c r="Q129" s="37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2:31" ht="12.75" customHeight="1" x14ac:dyDescent="0.2">
      <c r="B130" s="32">
        <v>1</v>
      </c>
      <c r="D130" s="15" t="s">
        <v>85</v>
      </c>
      <c r="E130" s="45" t="s">
        <v>119</v>
      </c>
      <c r="F130" s="40">
        <v>15544</v>
      </c>
      <c r="G130" s="17" t="s">
        <v>133</v>
      </c>
      <c r="H130" s="18"/>
      <c r="I130" s="40">
        <v>17243</v>
      </c>
      <c r="J130" s="19" t="s">
        <v>133</v>
      </c>
      <c r="K130" s="17">
        <f t="shared" si="10"/>
        <v>22</v>
      </c>
      <c r="L130" s="18"/>
      <c r="M130" s="18"/>
      <c r="N130" s="18"/>
      <c r="O130" s="18">
        <f>ROUND((I130-F130)/5280,3)</f>
        <v>0.32200000000000001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2:31" ht="12.75" customHeight="1" x14ac:dyDescent="0.2">
      <c r="B131" s="32">
        <v>1</v>
      </c>
      <c r="D131" s="15" t="s">
        <v>86</v>
      </c>
      <c r="E131" s="45"/>
      <c r="F131" s="40" t="s">
        <v>144</v>
      </c>
      <c r="G131" s="17"/>
      <c r="H131" s="18"/>
      <c r="I131" s="40"/>
      <c r="J131" s="19"/>
      <c r="K131" s="17"/>
      <c r="L131" s="18"/>
      <c r="M131" s="18"/>
      <c r="N131" s="18"/>
      <c r="O131" s="18"/>
      <c r="P131" s="18"/>
      <c r="Q131" s="37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2:31" ht="12.75" customHeight="1" x14ac:dyDescent="0.2">
      <c r="B132" s="32">
        <v>1</v>
      </c>
      <c r="D132" s="15" t="s">
        <v>88</v>
      </c>
      <c r="E132" s="45" t="s">
        <v>87</v>
      </c>
      <c r="F132" s="40">
        <v>15260</v>
      </c>
      <c r="G132" s="17" t="s">
        <v>135</v>
      </c>
      <c r="H132" s="18"/>
      <c r="I132" s="40"/>
      <c r="J132" s="19"/>
      <c r="K132" s="17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>
        <v>1</v>
      </c>
      <c r="X132" s="18"/>
      <c r="Y132" s="18"/>
      <c r="Z132" s="18"/>
      <c r="AA132" s="18"/>
      <c r="AB132" s="18"/>
      <c r="AC132" s="18"/>
      <c r="AD132" s="18"/>
      <c r="AE132" s="18"/>
    </row>
    <row r="133" spans="2:31" ht="12.75" customHeight="1" x14ac:dyDescent="0.2">
      <c r="B133" s="32">
        <v>1</v>
      </c>
      <c r="D133" s="15" t="s">
        <v>89</v>
      </c>
      <c r="E133" s="45" t="s">
        <v>87</v>
      </c>
      <c r="F133" s="40">
        <v>15270</v>
      </c>
      <c r="G133" s="17" t="s">
        <v>135</v>
      </c>
      <c r="H133" s="18"/>
      <c r="I133" s="40"/>
      <c r="J133" s="19"/>
      <c r="K133" s="17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>
        <v>1</v>
      </c>
      <c r="X133" s="18"/>
      <c r="Y133" s="18"/>
      <c r="Z133" s="18"/>
      <c r="AA133" s="18"/>
      <c r="AB133" s="18"/>
      <c r="AC133" s="18"/>
      <c r="AD133" s="18"/>
      <c r="AE133" s="18"/>
    </row>
    <row r="134" spans="2:31" ht="12.75" customHeight="1" x14ac:dyDescent="0.2">
      <c r="B134" s="32"/>
      <c r="D134" s="15"/>
      <c r="E134" s="45"/>
      <c r="F134" s="40"/>
      <c r="G134" s="17"/>
      <c r="H134" s="18"/>
      <c r="I134" s="40"/>
      <c r="J134" s="19"/>
      <c r="K134" s="17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2:31" ht="12.75" customHeight="1" x14ac:dyDescent="0.2">
      <c r="B135" s="32">
        <v>1</v>
      </c>
      <c r="D135" s="15" t="s">
        <v>90</v>
      </c>
      <c r="E135" s="45" t="s">
        <v>87</v>
      </c>
      <c r="F135" s="40">
        <v>15590</v>
      </c>
      <c r="G135" s="17" t="s">
        <v>135</v>
      </c>
      <c r="H135" s="18"/>
      <c r="I135" s="40"/>
      <c r="J135" s="19"/>
      <c r="K135" s="17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>
        <v>1</v>
      </c>
      <c r="X135" s="18"/>
      <c r="Y135" s="18"/>
      <c r="Z135" s="18"/>
      <c r="AA135" s="18"/>
      <c r="AB135" s="18"/>
      <c r="AC135" s="18"/>
      <c r="AD135" s="18"/>
      <c r="AE135" s="18"/>
    </row>
    <row r="136" spans="2:31" ht="12.75" customHeight="1" x14ac:dyDescent="0.2">
      <c r="B136" s="32">
        <v>1</v>
      </c>
      <c r="D136" s="15" t="s">
        <v>91</v>
      </c>
      <c r="E136" s="45" t="s">
        <v>87</v>
      </c>
      <c r="F136" s="40">
        <v>15600</v>
      </c>
      <c r="G136" s="17" t="s">
        <v>135</v>
      </c>
      <c r="H136" s="18"/>
      <c r="I136" s="40"/>
      <c r="J136" s="19"/>
      <c r="K136" s="17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>
        <v>1</v>
      </c>
      <c r="X136" s="18"/>
      <c r="Y136" s="18"/>
      <c r="Z136" s="18"/>
      <c r="AA136" s="18"/>
      <c r="AB136" s="18"/>
      <c r="AC136" s="18"/>
      <c r="AD136" s="18"/>
      <c r="AE136" s="18"/>
    </row>
    <row r="137" spans="2:31" ht="12.75" customHeight="1" x14ac:dyDescent="0.2">
      <c r="B137" s="32">
        <v>1</v>
      </c>
      <c r="D137" s="15" t="s">
        <v>92</v>
      </c>
      <c r="E137" s="45"/>
      <c r="F137" s="40" t="s">
        <v>144</v>
      </c>
      <c r="G137" s="17"/>
      <c r="H137" s="18"/>
      <c r="I137" s="40"/>
      <c r="J137" s="19"/>
      <c r="K137" s="17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2:31" ht="12.75" customHeight="1" x14ac:dyDescent="0.2">
      <c r="B138" s="32">
        <v>1</v>
      </c>
      <c r="D138" s="15" t="s">
        <v>93</v>
      </c>
      <c r="E138" s="45"/>
      <c r="F138" s="40" t="s">
        <v>144</v>
      </c>
      <c r="G138" s="17"/>
      <c r="H138" s="18"/>
      <c r="I138" s="40"/>
      <c r="J138" s="19"/>
      <c r="K138" s="17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2:31" ht="12.75" customHeight="1" x14ac:dyDescent="0.2">
      <c r="B139" s="32">
        <v>1</v>
      </c>
      <c r="D139" s="15" t="s">
        <v>96</v>
      </c>
      <c r="E139" s="45"/>
      <c r="F139" s="40" t="s">
        <v>144</v>
      </c>
      <c r="G139" s="17"/>
      <c r="H139" s="18"/>
      <c r="I139" s="40"/>
      <c r="J139" s="19"/>
      <c r="K139" s="17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2:31" ht="12.75" customHeight="1" x14ac:dyDescent="0.2">
      <c r="B140" s="32"/>
      <c r="D140" s="15"/>
      <c r="E140" s="45"/>
      <c r="F140" s="40"/>
      <c r="G140" s="17"/>
      <c r="H140" s="18"/>
      <c r="I140" s="40"/>
      <c r="J140" s="19"/>
      <c r="K140" s="17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2:31" ht="12.75" customHeight="1" x14ac:dyDescent="0.2">
      <c r="B141" s="32">
        <v>1</v>
      </c>
      <c r="D141" s="15" t="s">
        <v>97</v>
      </c>
      <c r="E141" s="45" t="s">
        <v>95</v>
      </c>
      <c r="F141" s="40">
        <v>15763</v>
      </c>
      <c r="G141" s="17" t="s">
        <v>133</v>
      </c>
      <c r="H141" s="18"/>
      <c r="I141" s="40">
        <v>15813</v>
      </c>
      <c r="J141" s="19" t="s">
        <v>133</v>
      </c>
      <c r="K141" s="17">
        <f>ROUND((Q141/40)+1,0)</f>
        <v>2</v>
      </c>
      <c r="L141" s="18"/>
      <c r="M141" s="18"/>
      <c r="N141" s="18"/>
      <c r="O141" s="18"/>
      <c r="P141" s="18"/>
      <c r="Q141" s="37">
        <f>I141-F141</f>
        <v>50</v>
      </c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2:31" ht="12.75" customHeight="1" x14ac:dyDescent="0.2">
      <c r="B142" s="32">
        <v>1</v>
      </c>
      <c r="D142" s="15" t="s">
        <v>98</v>
      </c>
      <c r="E142" s="45" t="s">
        <v>95</v>
      </c>
      <c r="F142" s="40">
        <v>15773</v>
      </c>
      <c r="G142" s="17" t="s">
        <v>135</v>
      </c>
      <c r="H142" s="18"/>
      <c r="I142" s="40"/>
      <c r="J142" s="19"/>
      <c r="K142" s="17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>
        <v>1</v>
      </c>
      <c r="X142" s="18"/>
      <c r="Y142" s="18"/>
      <c r="Z142" s="18"/>
      <c r="AA142" s="18"/>
      <c r="AB142" s="18"/>
      <c r="AC142" s="18"/>
      <c r="AD142" s="18"/>
      <c r="AE142" s="18"/>
    </row>
    <row r="143" spans="2:31" ht="12.75" customHeight="1" x14ac:dyDescent="0.2">
      <c r="B143" s="32">
        <v>1</v>
      </c>
      <c r="D143" s="15" t="s">
        <v>99</v>
      </c>
      <c r="E143" s="45" t="s">
        <v>95</v>
      </c>
      <c r="F143" s="40">
        <v>15803</v>
      </c>
      <c r="G143" s="17" t="s">
        <v>135</v>
      </c>
      <c r="H143" s="18"/>
      <c r="I143" s="40"/>
      <c r="J143" s="19"/>
      <c r="K143" s="17"/>
      <c r="L143" s="18"/>
      <c r="M143" s="18"/>
      <c r="N143" s="18"/>
      <c r="O143" s="18"/>
      <c r="P143" s="18"/>
      <c r="Q143" s="37"/>
      <c r="R143" s="18"/>
      <c r="S143" s="18"/>
      <c r="T143" s="18"/>
      <c r="U143" s="18"/>
      <c r="V143" s="18"/>
      <c r="W143" s="18">
        <v>1</v>
      </c>
      <c r="X143" s="18"/>
      <c r="Y143" s="18"/>
      <c r="Z143" s="18"/>
      <c r="AA143" s="18"/>
      <c r="AB143" s="18"/>
      <c r="AC143" s="18"/>
      <c r="AD143" s="18"/>
      <c r="AE143" s="18"/>
    </row>
    <row r="144" spans="2:31" ht="12.75" customHeight="1" x14ac:dyDescent="0.2">
      <c r="B144" s="32">
        <v>1</v>
      </c>
      <c r="D144" s="15" t="s">
        <v>100</v>
      </c>
      <c r="E144" s="45" t="s">
        <v>95</v>
      </c>
      <c r="F144" s="40">
        <v>15762</v>
      </c>
      <c r="G144" s="17" t="s">
        <v>135</v>
      </c>
      <c r="H144" s="18"/>
      <c r="I144" s="40">
        <v>16025</v>
      </c>
      <c r="J144" s="19" t="s">
        <v>135</v>
      </c>
      <c r="K144" s="17">
        <f>ROUND(((P144*5280)/80)+1,0)</f>
        <v>4</v>
      </c>
      <c r="L144" s="18"/>
      <c r="M144" s="18"/>
      <c r="N144" s="18"/>
      <c r="O144" s="18"/>
      <c r="P144" s="18">
        <f>ROUND((I144-F144)/5280,3)</f>
        <v>0.05</v>
      </c>
      <c r="Q144" s="18"/>
      <c r="R144" s="37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2:31" ht="12.75" customHeight="1" x14ac:dyDescent="0.2">
      <c r="B145" s="32"/>
      <c r="D145" s="15"/>
      <c r="E145" s="45"/>
      <c r="F145" s="40"/>
      <c r="G145" s="17"/>
      <c r="H145" s="18"/>
      <c r="I145" s="40"/>
      <c r="J145" s="19"/>
      <c r="K145" s="17"/>
      <c r="L145" s="18"/>
      <c r="M145" s="18"/>
      <c r="N145" s="18"/>
      <c r="O145" s="18"/>
      <c r="P145" s="18"/>
      <c r="Q145" s="37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2:31" ht="12.75" customHeight="1" x14ac:dyDescent="0.2">
      <c r="B146" s="32">
        <v>1</v>
      </c>
      <c r="D146" s="15" t="s">
        <v>101</v>
      </c>
      <c r="E146" s="45" t="s">
        <v>95</v>
      </c>
      <c r="F146" s="40">
        <v>15893</v>
      </c>
      <c r="G146" s="17" t="s">
        <v>134</v>
      </c>
      <c r="H146" s="18"/>
      <c r="I146" s="40">
        <v>16025</v>
      </c>
      <c r="J146" s="19" t="s">
        <v>134</v>
      </c>
      <c r="K146" s="17">
        <f>ROUND((Q146/40)+1,0)</f>
        <v>4</v>
      </c>
      <c r="L146" s="18"/>
      <c r="M146" s="18"/>
      <c r="N146" s="18"/>
      <c r="O146" s="18"/>
      <c r="P146" s="18"/>
      <c r="Q146" s="37">
        <f>I146-F146</f>
        <v>132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2:31" ht="12.75" customHeight="1" x14ac:dyDescent="0.2">
      <c r="B147" s="32">
        <v>1</v>
      </c>
      <c r="D147" s="15" t="s">
        <v>102</v>
      </c>
      <c r="E147" s="45" t="s">
        <v>95</v>
      </c>
      <c r="F147" s="40">
        <v>15903</v>
      </c>
      <c r="G147" s="17" t="s">
        <v>135</v>
      </c>
      <c r="H147" s="18"/>
      <c r="I147" s="40"/>
      <c r="J147" s="19"/>
      <c r="K147" s="17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>
        <v>1</v>
      </c>
      <c r="X147" s="18"/>
      <c r="Y147" s="18"/>
      <c r="Z147" s="18"/>
      <c r="AA147" s="18"/>
      <c r="AB147" s="18"/>
      <c r="AC147" s="18"/>
      <c r="AD147" s="18"/>
      <c r="AE147" s="18"/>
    </row>
    <row r="148" spans="2:31" ht="12.75" customHeight="1" x14ac:dyDescent="0.2">
      <c r="B148" s="32">
        <v>1</v>
      </c>
      <c r="D148" s="15" t="s">
        <v>103</v>
      </c>
      <c r="E148" s="45" t="s">
        <v>95</v>
      </c>
      <c r="F148" s="40">
        <v>15949</v>
      </c>
      <c r="G148" s="17" t="s">
        <v>135</v>
      </c>
      <c r="H148" s="18"/>
      <c r="I148" s="40"/>
      <c r="J148" s="19"/>
      <c r="K148" s="17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>
        <v>1</v>
      </c>
      <c r="X148" s="18"/>
      <c r="Y148" s="18"/>
      <c r="Z148" s="18"/>
      <c r="AA148" s="18"/>
      <c r="AB148" s="18"/>
      <c r="AC148" s="18"/>
      <c r="AD148" s="18"/>
      <c r="AE148" s="18"/>
    </row>
    <row r="149" spans="2:31" ht="12.75" customHeight="1" x14ac:dyDescent="0.2">
      <c r="B149" s="32">
        <v>1</v>
      </c>
      <c r="D149" s="15" t="s">
        <v>104</v>
      </c>
      <c r="E149" s="45" t="s">
        <v>95</v>
      </c>
      <c r="F149" s="40">
        <v>16015</v>
      </c>
      <c r="G149" s="17" t="s">
        <v>135</v>
      </c>
      <c r="H149" s="18"/>
      <c r="I149" s="40"/>
      <c r="J149" s="19"/>
      <c r="K149" s="17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>
        <v>1</v>
      </c>
      <c r="X149" s="18"/>
      <c r="Y149" s="18"/>
      <c r="Z149" s="18"/>
      <c r="AA149" s="18"/>
      <c r="AB149" s="18"/>
      <c r="AC149" s="18"/>
      <c r="AD149" s="18"/>
      <c r="AE149" s="18"/>
    </row>
    <row r="150" spans="2:31" ht="12.75" customHeight="1" x14ac:dyDescent="0.2">
      <c r="B150" s="32"/>
      <c r="D150" s="15"/>
      <c r="E150" s="45"/>
      <c r="F150" s="40"/>
      <c r="G150" s="17"/>
      <c r="H150" s="18"/>
      <c r="I150" s="40"/>
      <c r="J150" s="19"/>
      <c r="K150" s="17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2:31" ht="12.75" customHeight="1" x14ac:dyDescent="0.2">
      <c r="B151" s="32"/>
      <c r="D151" s="15"/>
      <c r="E151" s="45"/>
      <c r="F151" s="16"/>
      <c r="G151" s="17"/>
      <c r="H151" s="18"/>
      <c r="I151" s="16"/>
      <c r="J151" s="19"/>
      <c r="K151" s="17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2:31" ht="12.75" customHeight="1" x14ac:dyDescent="0.2">
      <c r="B152" s="32"/>
      <c r="D152" s="15"/>
      <c r="E152" s="45"/>
      <c r="F152" s="16"/>
      <c r="G152" s="17"/>
      <c r="H152" s="18"/>
      <c r="I152" s="16"/>
      <c r="J152" s="19"/>
      <c r="K152" s="17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2:31" ht="12.75" customHeight="1" x14ac:dyDescent="0.2">
      <c r="B153" s="32"/>
      <c r="D153" s="15"/>
      <c r="E153" s="45"/>
      <c r="F153" s="16"/>
      <c r="G153" s="17"/>
      <c r="H153" s="18"/>
      <c r="I153" s="16"/>
      <c r="J153" s="19"/>
      <c r="K153" s="17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2:31" ht="12.75" customHeight="1" x14ac:dyDescent="0.2">
      <c r="B154" s="32"/>
      <c r="D154" s="15"/>
      <c r="E154" s="45"/>
      <c r="F154" s="16"/>
      <c r="G154" s="17"/>
      <c r="H154" s="18"/>
      <c r="I154" s="16"/>
      <c r="J154" s="19"/>
      <c r="K154" s="17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2:31" ht="12.75" customHeight="1" x14ac:dyDescent="0.2">
      <c r="B155" s="32"/>
      <c r="D155" s="15"/>
      <c r="E155" s="45"/>
      <c r="F155" s="16"/>
      <c r="G155" s="17"/>
      <c r="H155" s="18"/>
      <c r="I155" s="16"/>
      <c r="J155" s="19"/>
      <c r="K155" s="17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2:31" ht="12.75" customHeight="1" x14ac:dyDescent="0.2">
      <c r="B156" s="32"/>
      <c r="D156" s="15"/>
      <c r="E156" s="45"/>
      <c r="F156" s="16"/>
      <c r="G156" s="17"/>
      <c r="H156" s="18"/>
      <c r="I156" s="16"/>
      <c r="J156" s="19"/>
      <c r="K156" s="17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2:31" ht="12.75" customHeight="1" x14ac:dyDescent="0.2">
      <c r="B157" s="32"/>
      <c r="D157" s="15"/>
      <c r="E157" s="45"/>
      <c r="F157" s="16"/>
      <c r="G157" s="17"/>
      <c r="H157" s="18"/>
      <c r="I157" s="16"/>
      <c r="J157" s="19"/>
      <c r="K157" s="17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2:31" ht="12.75" customHeight="1" x14ac:dyDescent="0.2">
      <c r="B158" s="32"/>
      <c r="D158" s="15"/>
      <c r="E158" s="45"/>
      <c r="F158" s="16"/>
      <c r="G158" s="17"/>
      <c r="H158" s="18"/>
      <c r="I158" s="16"/>
      <c r="J158" s="19"/>
      <c r="K158" s="17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2:31" ht="12.75" customHeight="1" x14ac:dyDescent="0.2">
      <c r="B159" s="32"/>
      <c r="D159" s="15"/>
      <c r="E159" s="45"/>
      <c r="F159" s="16"/>
      <c r="G159" s="17"/>
      <c r="H159" s="18"/>
      <c r="I159" s="16"/>
      <c r="J159" s="19"/>
      <c r="K159" s="17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2:31" ht="12.75" customHeight="1" x14ac:dyDescent="0.2">
      <c r="B160" s="32"/>
      <c r="D160" s="15"/>
      <c r="E160" s="45"/>
      <c r="F160" s="16"/>
      <c r="G160" s="17"/>
      <c r="H160" s="18"/>
      <c r="I160" s="16"/>
      <c r="J160" s="19"/>
      <c r="K160" s="17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2:31" ht="12.75" customHeight="1" x14ac:dyDescent="0.2">
      <c r="B161" s="32"/>
      <c r="D161" s="15"/>
      <c r="E161" s="45"/>
      <c r="F161" s="16"/>
      <c r="G161" s="17"/>
      <c r="H161" s="18"/>
      <c r="I161" s="16"/>
      <c r="J161" s="19"/>
      <c r="K161" s="17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2:31" ht="12.75" customHeight="1" thickBot="1" x14ac:dyDescent="0.25">
      <c r="B162" s="33"/>
      <c r="D162" s="15"/>
      <c r="E162" s="45"/>
      <c r="F162" s="16"/>
      <c r="G162" s="17"/>
      <c r="H162" s="18"/>
      <c r="I162" s="16"/>
      <c r="J162" s="19"/>
      <c r="K162" s="17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2:31" ht="12.75" customHeight="1" x14ac:dyDescent="0.2">
      <c r="B163" s="5" t="s">
        <v>11</v>
      </c>
      <c r="D163" s="49" t="s">
        <v>2</v>
      </c>
      <c r="E163" s="50"/>
      <c r="F163" s="50"/>
      <c r="G163" s="50"/>
      <c r="H163" s="50"/>
      <c r="I163" s="50"/>
      <c r="J163" s="51"/>
      <c r="K163" s="20">
        <f>IF(K87="","",IF(K102="",IF(SUM(COUNTIF(K103:K162,"LS")+COUNTIF(K103:K162,"LUMP"))&gt;0,"LS",""),IF(SUM(K103:K162)&gt;0,ROUNDUP(SUM(K103:K162),0),"")))</f>
        <v>93</v>
      </c>
      <c r="L163" s="20" t="str">
        <f>IF(L87="","",IF(L102="",IF(SUM(COUNTIF(L103:L162,"LS")+COUNTIF(L103:L162,"LUMP"))&gt;0,"LS",""),IF(SUM(L103:L162)&gt;0,ROUNDUP(SUM(L103:L162),0),"")))</f>
        <v/>
      </c>
      <c r="M163" s="20" t="str">
        <f>IF(M87="","",IF(M102="",IF(SUM(COUNTIF(M103:M162,"LS")+COUNTIF(M103:M162,"LUMP"))&gt;0,"LS",""),IF(SUM(M103:M162)&gt;0,ROUNDUP(SUM(M103:M162),0),"")))</f>
        <v/>
      </c>
      <c r="N163" s="20">
        <f>IF(N87="","",IF(N102="",IF(SUM(COUNTIF(N103:N162,"LS")+COUNTIF(N103:N162,"LUMP"))&gt;0,"LS",""),IF(SUM(N103:N162)&gt;0,ROUNDUP(SUM(N103:N162),0),"")))</f>
        <v>1</v>
      </c>
      <c r="O163" s="47">
        <f>IF(O87="","",IF(O102="",IF(SUM(COUNTIF(O103:O162,"LS")+COUNTIF(O103:O162,"LUMP"))&gt;0,"LS",""),IF(SUM(O103:O162)&gt;0,ROUNDUP(SUM(O103:O162),2),"")))</f>
        <v>0.7</v>
      </c>
      <c r="P163" s="47">
        <f>IF(P87="","",IF(P102="",IF(SUM(COUNTIF(P103:P162,"LS")+COUNTIF(P103:P162,"LUMP"))&gt;0,"LS",""),IF(SUM(P103:P162)&gt;0,ROUNDUP(SUM(P103:P162),2),"")))</f>
        <v>0.18000000000000002</v>
      </c>
      <c r="Q163" s="20">
        <f t="shared" ref="Q163:AE163" si="11">IF(Q87="","",IF(Q102="",IF(SUM(COUNTIF(Q103:Q162,"LS")+COUNTIF(Q103:Q162,"LUMP"))&gt;0,"LS",""),IF(SUM(Q103:Q162)&gt;0,ROUNDUP(SUM(Q103:Q162),0),"")))</f>
        <v>496</v>
      </c>
      <c r="R163" s="20">
        <f t="shared" si="11"/>
        <v>62</v>
      </c>
      <c r="S163" s="20">
        <f t="shared" si="11"/>
        <v>168</v>
      </c>
      <c r="T163" s="20">
        <f t="shared" si="11"/>
        <v>108</v>
      </c>
      <c r="U163" s="20">
        <f t="shared" si="11"/>
        <v>30</v>
      </c>
      <c r="V163" s="20" t="str">
        <f t="shared" si="11"/>
        <v/>
      </c>
      <c r="W163" s="20">
        <f t="shared" si="11"/>
        <v>15</v>
      </c>
      <c r="X163" s="20" t="str">
        <f t="shared" si="11"/>
        <v/>
      </c>
      <c r="Y163" s="20" t="str">
        <f t="shared" si="11"/>
        <v/>
      </c>
      <c r="Z163" s="20" t="str">
        <f t="shared" si="11"/>
        <v/>
      </c>
      <c r="AA163" s="20" t="str">
        <f t="shared" si="11"/>
        <v/>
      </c>
      <c r="AB163" s="20" t="str">
        <f t="shared" si="11"/>
        <v/>
      </c>
      <c r="AC163" s="20" t="str">
        <f t="shared" si="11"/>
        <v/>
      </c>
      <c r="AD163" s="20" t="str">
        <f t="shared" si="11"/>
        <v/>
      </c>
      <c r="AE163" s="20" t="str">
        <f t="shared" si="11"/>
        <v/>
      </c>
    </row>
    <row r="164" spans="2:31" ht="12.75" customHeight="1" thickBot="1" x14ac:dyDescent="0.25"/>
    <row r="165" spans="2:31" ht="12.75" customHeight="1" thickBot="1" x14ac:dyDescent="0.25">
      <c r="B165" s="30" t="s">
        <v>9</v>
      </c>
      <c r="D165" s="53">
        <f>D86+1</f>
        <v>3</v>
      </c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</row>
    <row r="166" spans="2:31" ht="12.75" customHeight="1" thickBot="1" x14ac:dyDescent="0.25">
      <c r="B166" s="34">
        <v>9</v>
      </c>
      <c r="D166" s="54" t="s">
        <v>7</v>
      </c>
      <c r="E166" s="54"/>
      <c r="F166" s="54"/>
      <c r="G166" s="54"/>
      <c r="H166" s="54"/>
      <c r="I166" s="54"/>
      <c r="J166" s="54"/>
      <c r="K166" s="29" t="s">
        <v>21</v>
      </c>
      <c r="L166" s="29"/>
      <c r="M166" s="29"/>
      <c r="N166" s="29"/>
      <c r="O166" s="29" t="s">
        <v>26</v>
      </c>
      <c r="P166" s="29" t="s">
        <v>29</v>
      </c>
      <c r="Q166" s="29" t="s">
        <v>22</v>
      </c>
      <c r="R166" s="29" t="s">
        <v>23</v>
      </c>
      <c r="S166" s="29" t="s">
        <v>24</v>
      </c>
      <c r="T166" s="29"/>
      <c r="U166" s="29" t="s">
        <v>27</v>
      </c>
      <c r="V166" s="29"/>
      <c r="W166" s="29" t="s">
        <v>25</v>
      </c>
      <c r="X166" s="29" t="s">
        <v>28</v>
      </c>
      <c r="Y166" s="29"/>
      <c r="Z166" s="29"/>
      <c r="AA166" s="29"/>
      <c r="AB166" s="29"/>
      <c r="AC166" s="29"/>
      <c r="AD166" s="29"/>
      <c r="AE166" s="29"/>
    </row>
    <row r="167" spans="2:31" ht="12.75" customHeight="1" thickBot="1" x14ac:dyDescent="0.25">
      <c r="D167" s="55" t="s">
        <v>8</v>
      </c>
      <c r="E167" s="55"/>
      <c r="F167" s="55"/>
      <c r="G167" s="55"/>
      <c r="H167" s="55"/>
      <c r="I167" s="55"/>
      <c r="J167" s="55"/>
      <c r="K167" s="22"/>
      <c r="L167" s="22"/>
      <c r="M167" s="22"/>
      <c r="N167" s="22"/>
      <c r="O167" s="22"/>
      <c r="P167" s="22" t="s">
        <v>143</v>
      </c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2:31" ht="12.75" customHeight="1" x14ac:dyDescent="0.2">
      <c r="B168" s="79" t="s">
        <v>10</v>
      </c>
      <c r="D168" s="56" t="s">
        <v>19</v>
      </c>
      <c r="E168" s="59" t="s">
        <v>0</v>
      </c>
      <c r="F168" s="62" t="s">
        <v>1</v>
      </c>
      <c r="G168" s="63"/>
      <c r="H168" s="63"/>
      <c r="I168" s="63"/>
      <c r="J168" s="64"/>
      <c r="K168" s="8" t="str">
        <f t="shared" ref="K168:AE168" si="12">IF(OR(TRIM(K166)=0,TRIM(K166)=""),"",IF(IFERROR(TRIM(INDEX(QryItemNamed,MATCH(TRIM(K166),ITEM,0),2)),"")="Y","SPECIAL",LEFT(IFERROR(TRIM(INDEX(ITEM,MATCH(TRIM(K166),ITEM,0))),""),3)))</f>
        <v>621</v>
      </c>
      <c r="L168" s="9" t="str">
        <f t="shared" si="12"/>
        <v/>
      </c>
      <c r="M168" s="9" t="str">
        <f t="shared" si="12"/>
        <v/>
      </c>
      <c r="N168" s="9" t="str">
        <f t="shared" si="12"/>
        <v/>
      </c>
      <c r="O168" s="9" t="str">
        <f t="shared" si="12"/>
        <v>644</v>
      </c>
      <c r="P168" s="9" t="str">
        <f t="shared" si="12"/>
        <v>644</v>
      </c>
      <c r="Q168" s="9" t="str">
        <f t="shared" si="12"/>
        <v>644</v>
      </c>
      <c r="R168" s="9" t="str">
        <f t="shared" si="12"/>
        <v>644</v>
      </c>
      <c r="S168" s="9" t="str">
        <f t="shared" si="12"/>
        <v>644</v>
      </c>
      <c r="T168" s="9" t="str">
        <f t="shared" si="12"/>
        <v/>
      </c>
      <c r="U168" s="9" t="str">
        <f t="shared" si="12"/>
        <v>644</v>
      </c>
      <c r="V168" s="9" t="str">
        <f>IF(OR(TRIM(V166)=0,TRIM(V166)=""),"",IF(IFERROR(TRIM(INDEX(QryItemNamed,MATCH(TRIM(V166),ITEM,0),2)),"")="Y","SPECIAL",LEFT(IFERROR(TRIM(INDEX(ITEM,MATCH(TRIM(V166),ITEM,0))),""),3)))</f>
        <v/>
      </c>
      <c r="W168" s="9" t="str">
        <f t="shared" si="12"/>
        <v>644</v>
      </c>
      <c r="X168" s="9" t="str">
        <f t="shared" si="12"/>
        <v>644</v>
      </c>
      <c r="Y168" s="9" t="str">
        <f>IF(OR(TRIM(Y166)=0,TRIM(Y166)=""),"",IF(IFERROR(TRIM(INDEX(QryItemNamed,MATCH(TRIM(Y166),ITEM,0),2)),"")="Y","SPECIAL",LEFT(IFERROR(TRIM(INDEX(ITEM,MATCH(TRIM(Y166),ITEM,0))),""),3)))</f>
        <v/>
      </c>
      <c r="Z168" s="9" t="str">
        <f t="shared" si="12"/>
        <v/>
      </c>
      <c r="AA168" s="9" t="str">
        <f t="shared" si="12"/>
        <v/>
      </c>
      <c r="AB168" s="9" t="str">
        <f t="shared" si="12"/>
        <v/>
      </c>
      <c r="AC168" s="9" t="str">
        <f t="shared" si="12"/>
        <v/>
      </c>
      <c r="AD168" s="9" t="str">
        <f t="shared" si="12"/>
        <v/>
      </c>
      <c r="AE168" s="9" t="str">
        <f t="shared" si="12"/>
        <v/>
      </c>
    </row>
    <row r="169" spans="2:31" ht="12.75" customHeight="1" x14ac:dyDescent="0.2">
      <c r="B169" s="80"/>
      <c r="D169" s="57"/>
      <c r="E169" s="60"/>
      <c r="F169" s="65"/>
      <c r="G169" s="66"/>
      <c r="H169" s="66"/>
      <c r="I169" s="66"/>
      <c r="J169" s="67"/>
      <c r="K169" s="71" t="str">
        <f t="shared" ref="K169:AE169" si="13">IF(OR(TRIM(K166)=0,TRIM(K166)=""),IF(K167="","",K167),IF(IFERROR(TRIM(INDEX(QryItemNamed,MATCH(TRIM(K166),ITEM,0),2)),"")="Y",TRIM(RIGHT(IFERROR(TRIM(INDEX(QryItemNamed,MATCH(TRIM(K166),ITEM,0),4)),"123456789012"),LEN(IFERROR(TRIM(INDEX(QryItemNamed,MATCH(TRIM(K166),ITEM,0),4)),"123456789012"))-9))&amp;K167,IFERROR(TRIM(INDEX(QryItemNamed,MATCH(TRIM(K166),ITEM,0),4))&amp;K167,"ITEM CODE DOES NOT EXIST IN ITEM MASTER")))</f>
        <v>RPM</v>
      </c>
      <c r="L169" s="72" t="str">
        <f t="shared" si="13"/>
        <v/>
      </c>
      <c r="M169" s="72" t="str">
        <f t="shared" si="13"/>
        <v/>
      </c>
      <c r="N169" s="72" t="str">
        <f t="shared" si="13"/>
        <v/>
      </c>
      <c r="O169" s="52" t="str">
        <f t="shared" si="13"/>
        <v>LANE LINE, 4"</v>
      </c>
      <c r="P169" s="52" t="str">
        <f t="shared" si="13"/>
        <v>CENTER LINE (DOUBLE SOLID)</v>
      </c>
      <c r="Q169" s="52" t="str">
        <f t="shared" si="13"/>
        <v>CHANNELIZING LINE, 8"</v>
      </c>
      <c r="R169" s="52" t="str">
        <f t="shared" si="13"/>
        <v>STOP LINE</v>
      </c>
      <c r="S169" s="52" t="str">
        <f t="shared" si="13"/>
        <v>CROSSWALK LINE</v>
      </c>
      <c r="T169" s="52" t="str">
        <f t="shared" si="13"/>
        <v/>
      </c>
      <c r="U169" s="52" t="str">
        <f t="shared" si="13"/>
        <v>TRANSVERSE/DIAGONAL LINE</v>
      </c>
      <c r="V169" s="52" t="str">
        <f>IF(OR(TRIM(V166)=0,TRIM(V166)=""),IF(V167="","",V167),IF(IFERROR(TRIM(INDEX(QryItemNamed,MATCH(TRIM(V166),ITEM,0),2)),"")="Y",TRIM(RIGHT(IFERROR(TRIM(INDEX(QryItemNamed,MATCH(TRIM(V166),ITEM,0),4)),"123456789012"),LEN(IFERROR(TRIM(INDEX(QryItemNamed,MATCH(TRIM(V166),ITEM,0),4)),"123456789012"))-9))&amp;V167,IFERROR(TRIM(INDEX(QryItemNamed,MATCH(TRIM(V166),ITEM,0),4))&amp;V167,"ITEM CODE DOES NOT EXIST IN ITEM MASTER")))</f>
        <v/>
      </c>
      <c r="W169" s="52" t="str">
        <f t="shared" si="13"/>
        <v>LANE ARROW</v>
      </c>
      <c r="X169" s="52" t="str">
        <f t="shared" si="13"/>
        <v>DOTTED LINE, 6"</v>
      </c>
      <c r="Y169" s="52" t="str">
        <f>IF(OR(TRIM(Y166)=0,TRIM(Y166)=""),IF(Y167="","",Y167),IF(IFERROR(TRIM(INDEX(QryItemNamed,MATCH(TRIM(Y166),ITEM,0),2)),"")="Y",TRIM(RIGHT(IFERROR(TRIM(INDEX(QryItemNamed,MATCH(TRIM(Y166),ITEM,0),4)),"123456789012"),LEN(IFERROR(TRIM(INDEX(QryItemNamed,MATCH(TRIM(Y166),ITEM,0),4)),"123456789012"))-9))&amp;Y167,IFERROR(TRIM(INDEX(QryItemNamed,MATCH(TRIM(Y166),ITEM,0),4))&amp;Y167,"ITEM CODE DOES NOT EXIST IN ITEM MASTER")))</f>
        <v/>
      </c>
      <c r="Z169" s="52" t="str">
        <f t="shared" si="13"/>
        <v/>
      </c>
      <c r="AA169" s="73" t="str">
        <f t="shared" si="13"/>
        <v/>
      </c>
      <c r="AB169" s="52" t="str">
        <f t="shared" si="13"/>
        <v/>
      </c>
      <c r="AC169" s="52" t="str">
        <f t="shared" si="13"/>
        <v/>
      </c>
      <c r="AD169" s="52" t="str">
        <f t="shared" si="13"/>
        <v/>
      </c>
      <c r="AE169" s="52" t="str">
        <f t="shared" si="13"/>
        <v/>
      </c>
    </row>
    <row r="170" spans="2:31" ht="12.75" customHeight="1" x14ac:dyDescent="0.2">
      <c r="B170" s="80"/>
      <c r="D170" s="57"/>
      <c r="E170" s="60"/>
      <c r="F170" s="65"/>
      <c r="G170" s="66"/>
      <c r="H170" s="66"/>
      <c r="I170" s="66"/>
      <c r="J170" s="67"/>
      <c r="K170" s="71"/>
      <c r="L170" s="72"/>
      <c r="M170" s="72"/>
      <c r="N170" s="7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74"/>
      <c r="AB170" s="52"/>
      <c r="AC170" s="52"/>
      <c r="AD170" s="52"/>
      <c r="AE170" s="52"/>
    </row>
    <row r="171" spans="2:31" ht="12.75" customHeight="1" x14ac:dyDescent="0.2">
      <c r="B171" s="80"/>
      <c r="D171" s="57"/>
      <c r="E171" s="60"/>
      <c r="F171" s="65"/>
      <c r="G171" s="66"/>
      <c r="H171" s="66"/>
      <c r="I171" s="66"/>
      <c r="J171" s="67"/>
      <c r="K171" s="71"/>
      <c r="L171" s="72"/>
      <c r="M171" s="72"/>
      <c r="N171" s="7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74"/>
      <c r="AB171" s="52"/>
      <c r="AC171" s="52"/>
      <c r="AD171" s="52"/>
      <c r="AE171" s="52"/>
    </row>
    <row r="172" spans="2:31" ht="12.75" customHeight="1" x14ac:dyDescent="0.2">
      <c r="B172" s="80"/>
      <c r="D172" s="57"/>
      <c r="E172" s="60"/>
      <c r="F172" s="65"/>
      <c r="G172" s="66"/>
      <c r="H172" s="66"/>
      <c r="I172" s="66"/>
      <c r="J172" s="67"/>
      <c r="K172" s="71"/>
      <c r="L172" s="72"/>
      <c r="M172" s="72"/>
      <c r="N172" s="7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74"/>
      <c r="AB172" s="52"/>
      <c r="AC172" s="52"/>
      <c r="AD172" s="52"/>
      <c r="AE172" s="52"/>
    </row>
    <row r="173" spans="2:31" ht="12.75" customHeight="1" x14ac:dyDescent="0.2">
      <c r="B173" s="80"/>
      <c r="D173" s="57"/>
      <c r="E173" s="60"/>
      <c r="F173" s="65"/>
      <c r="G173" s="66"/>
      <c r="H173" s="66"/>
      <c r="I173" s="66"/>
      <c r="J173" s="67"/>
      <c r="K173" s="71"/>
      <c r="L173" s="72"/>
      <c r="M173" s="72"/>
      <c r="N173" s="7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74"/>
      <c r="AB173" s="52"/>
      <c r="AC173" s="52"/>
      <c r="AD173" s="52"/>
      <c r="AE173" s="52"/>
    </row>
    <row r="174" spans="2:31" ht="12.75" customHeight="1" x14ac:dyDescent="0.2">
      <c r="B174" s="80"/>
      <c r="D174" s="57"/>
      <c r="E174" s="60"/>
      <c r="F174" s="65"/>
      <c r="G174" s="66"/>
      <c r="H174" s="66"/>
      <c r="I174" s="66"/>
      <c r="J174" s="67"/>
      <c r="K174" s="71"/>
      <c r="L174" s="72"/>
      <c r="M174" s="72"/>
      <c r="N174" s="7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74"/>
      <c r="AB174" s="52"/>
      <c r="AC174" s="52"/>
      <c r="AD174" s="52"/>
      <c r="AE174" s="52"/>
    </row>
    <row r="175" spans="2:31" ht="12.75" customHeight="1" x14ac:dyDescent="0.2">
      <c r="B175" s="80"/>
      <c r="D175" s="57"/>
      <c r="E175" s="60"/>
      <c r="F175" s="65"/>
      <c r="G175" s="66"/>
      <c r="H175" s="66"/>
      <c r="I175" s="66"/>
      <c r="J175" s="67"/>
      <c r="K175" s="71"/>
      <c r="L175" s="72"/>
      <c r="M175" s="72"/>
      <c r="N175" s="7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74"/>
      <c r="AB175" s="52"/>
      <c r="AC175" s="52"/>
      <c r="AD175" s="52"/>
      <c r="AE175" s="52"/>
    </row>
    <row r="176" spans="2:31" ht="12.75" customHeight="1" x14ac:dyDescent="0.2">
      <c r="B176" s="80"/>
      <c r="D176" s="57"/>
      <c r="E176" s="60"/>
      <c r="F176" s="65"/>
      <c r="G176" s="66"/>
      <c r="H176" s="66"/>
      <c r="I176" s="66"/>
      <c r="J176" s="67"/>
      <c r="K176" s="71"/>
      <c r="L176" s="72"/>
      <c r="M176" s="72"/>
      <c r="N176" s="7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74"/>
      <c r="AB176" s="52"/>
      <c r="AC176" s="52"/>
      <c r="AD176" s="52"/>
      <c r="AE176" s="52"/>
    </row>
    <row r="177" spans="2:31" ht="12.75" customHeight="1" x14ac:dyDescent="0.2">
      <c r="B177" s="80"/>
      <c r="D177" s="57"/>
      <c r="E177" s="60"/>
      <c r="F177" s="65"/>
      <c r="G177" s="66"/>
      <c r="H177" s="66"/>
      <c r="I177" s="66"/>
      <c r="J177" s="67"/>
      <c r="K177" s="71"/>
      <c r="L177" s="72"/>
      <c r="M177" s="72"/>
      <c r="N177" s="7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74"/>
      <c r="AB177" s="52"/>
      <c r="AC177" s="52"/>
      <c r="AD177" s="52"/>
      <c r="AE177" s="52"/>
    </row>
    <row r="178" spans="2:31" ht="12.75" customHeight="1" x14ac:dyDescent="0.2">
      <c r="B178" s="80"/>
      <c r="D178" s="57"/>
      <c r="E178" s="60"/>
      <c r="F178" s="65"/>
      <c r="G178" s="66"/>
      <c r="H178" s="66"/>
      <c r="I178" s="66"/>
      <c r="J178" s="67"/>
      <c r="K178" s="71"/>
      <c r="L178" s="72"/>
      <c r="M178" s="72"/>
      <c r="N178" s="7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74"/>
      <c r="AB178" s="52"/>
      <c r="AC178" s="52"/>
      <c r="AD178" s="52"/>
      <c r="AE178" s="52"/>
    </row>
    <row r="179" spans="2:31" ht="12.75" customHeight="1" x14ac:dyDescent="0.2">
      <c r="B179" s="80"/>
      <c r="D179" s="57"/>
      <c r="E179" s="60"/>
      <c r="F179" s="65"/>
      <c r="G179" s="66"/>
      <c r="H179" s="66"/>
      <c r="I179" s="66"/>
      <c r="J179" s="67"/>
      <c r="K179" s="71"/>
      <c r="L179" s="72"/>
      <c r="M179" s="72"/>
      <c r="N179" s="7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74"/>
      <c r="AB179" s="52"/>
      <c r="AC179" s="52"/>
      <c r="AD179" s="52"/>
      <c r="AE179" s="52"/>
    </row>
    <row r="180" spans="2:31" ht="12.75" customHeight="1" x14ac:dyDescent="0.2">
      <c r="B180" s="80"/>
      <c r="D180" s="57"/>
      <c r="E180" s="60"/>
      <c r="F180" s="65"/>
      <c r="G180" s="66"/>
      <c r="H180" s="66"/>
      <c r="I180" s="66"/>
      <c r="J180" s="67"/>
      <c r="K180" s="71"/>
      <c r="L180" s="72"/>
      <c r="M180" s="72"/>
      <c r="N180" s="7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75"/>
      <c r="AB180" s="52"/>
      <c r="AC180" s="52"/>
      <c r="AD180" s="52"/>
      <c r="AE180" s="52"/>
    </row>
    <row r="181" spans="2:31" ht="12.75" customHeight="1" thickBot="1" x14ac:dyDescent="0.25">
      <c r="B181" s="81"/>
      <c r="D181" s="58"/>
      <c r="E181" s="61"/>
      <c r="F181" s="68"/>
      <c r="G181" s="69"/>
      <c r="H181" s="69"/>
      <c r="I181" s="69"/>
      <c r="J181" s="70"/>
      <c r="K181" s="10" t="str">
        <f t="shared" ref="K181:AE181" si="14">IF(OR(TRIM(K166)=0,TRIM(K166)=""),"",IF(IFERROR(TRIM(INDEX(QryItemNamed,MATCH(TRIM(K166),ITEM,0),3)),"")="LS","",IFERROR(TRIM(INDEX(QryItemNamed,MATCH(TRIM(K166),ITEM,0),3)),"")))</f>
        <v>EACH</v>
      </c>
      <c r="L181" s="11" t="str">
        <f t="shared" si="14"/>
        <v/>
      </c>
      <c r="M181" s="11" t="str">
        <f t="shared" si="14"/>
        <v/>
      </c>
      <c r="N181" s="11" t="str">
        <f t="shared" si="14"/>
        <v/>
      </c>
      <c r="O181" s="11" t="str">
        <f t="shared" si="14"/>
        <v>MILE</v>
      </c>
      <c r="P181" s="11" t="str">
        <f t="shared" si="14"/>
        <v>MILE</v>
      </c>
      <c r="Q181" s="11" t="str">
        <f t="shared" si="14"/>
        <v>FT</v>
      </c>
      <c r="R181" s="11" t="str">
        <f t="shared" si="14"/>
        <v>FT</v>
      </c>
      <c r="S181" s="11" t="str">
        <f t="shared" si="14"/>
        <v>FT</v>
      </c>
      <c r="T181" s="11" t="str">
        <f t="shared" si="14"/>
        <v/>
      </c>
      <c r="U181" s="11" t="str">
        <f t="shared" si="14"/>
        <v>FT</v>
      </c>
      <c r="V181" s="11" t="str">
        <f>IF(OR(TRIM(V166)=0,TRIM(V166)=""),"",IF(IFERROR(TRIM(INDEX(QryItemNamed,MATCH(TRIM(V166),ITEM,0),3)),"")="LS","",IFERROR(TRIM(INDEX(QryItemNamed,MATCH(TRIM(V166),ITEM,0),3)),"")))</f>
        <v/>
      </c>
      <c r="W181" s="11" t="str">
        <f t="shared" si="14"/>
        <v>EACH</v>
      </c>
      <c r="X181" s="11" t="str">
        <f t="shared" si="14"/>
        <v>FT</v>
      </c>
      <c r="Y181" s="11" t="str">
        <f>IF(OR(TRIM(Y166)=0,TRIM(Y166)=""),"",IF(IFERROR(TRIM(INDEX(QryItemNamed,MATCH(TRIM(Y166),ITEM,0),3)),"")="LS","",IFERROR(TRIM(INDEX(QryItemNamed,MATCH(TRIM(Y166),ITEM,0),3)),"")))</f>
        <v/>
      </c>
      <c r="Z181" s="11" t="str">
        <f t="shared" si="14"/>
        <v/>
      </c>
      <c r="AA181" s="11" t="str">
        <f t="shared" si="14"/>
        <v/>
      </c>
      <c r="AB181" s="11" t="str">
        <f t="shared" si="14"/>
        <v/>
      </c>
      <c r="AC181" s="11" t="str">
        <f t="shared" si="14"/>
        <v/>
      </c>
      <c r="AD181" s="11" t="str">
        <f t="shared" si="14"/>
        <v/>
      </c>
      <c r="AE181" s="11" t="str">
        <f t="shared" si="14"/>
        <v/>
      </c>
    </row>
    <row r="182" spans="2:31" ht="12.75" customHeight="1" x14ac:dyDescent="0.2">
      <c r="B182" s="31"/>
      <c r="D182" s="12"/>
      <c r="E182" s="44"/>
      <c r="F182" s="76" t="s">
        <v>20</v>
      </c>
      <c r="G182" s="77"/>
      <c r="H182" s="77"/>
      <c r="I182" s="77"/>
      <c r="J182" s="78"/>
      <c r="K182" s="1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2:31" ht="12.75" customHeight="1" x14ac:dyDescent="0.2">
      <c r="B183" s="32">
        <v>1</v>
      </c>
      <c r="D183" s="15" t="s">
        <v>105</v>
      </c>
      <c r="E183" s="45" t="s">
        <v>95</v>
      </c>
      <c r="F183" s="16">
        <v>16097</v>
      </c>
      <c r="G183" s="17" t="s">
        <v>135</v>
      </c>
      <c r="H183" s="18"/>
      <c r="I183" s="16">
        <v>16335</v>
      </c>
      <c r="J183" s="19" t="s">
        <v>135</v>
      </c>
      <c r="K183" s="17">
        <f>ROUND(((P183*5280)/80)+1,0)</f>
        <v>4</v>
      </c>
      <c r="L183" s="18"/>
      <c r="M183" s="18"/>
      <c r="N183" s="18"/>
      <c r="O183" s="18"/>
      <c r="P183" s="18">
        <f>ROUND(239/5280,3)</f>
        <v>4.4999999999999998E-2</v>
      </c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2:31" ht="12.75" customHeight="1" x14ac:dyDescent="0.2">
      <c r="B184" s="32">
        <v>1</v>
      </c>
      <c r="D184" s="15" t="s">
        <v>106</v>
      </c>
      <c r="E184" s="45" t="s">
        <v>95</v>
      </c>
      <c r="F184" s="16">
        <v>16097</v>
      </c>
      <c r="G184" s="17" t="s">
        <v>133</v>
      </c>
      <c r="H184" s="18"/>
      <c r="I184" s="16">
        <v>16147</v>
      </c>
      <c r="J184" s="19" t="s">
        <v>133</v>
      </c>
      <c r="K184" s="17">
        <f>ROUND((Q184/40)+1,0)</f>
        <v>2</v>
      </c>
      <c r="L184" s="18"/>
      <c r="M184" s="18"/>
      <c r="N184" s="18"/>
      <c r="O184" s="18"/>
      <c r="P184" s="18"/>
      <c r="Q184" s="37">
        <f>I184-F184</f>
        <v>50</v>
      </c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2:31" ht="12.75" customHeight="1" x14ac:dyDescent="0.2">
      <c r="B185" s="32">
        <v>1</v>
      </c>
      <c r="D185" s="15" t="s">
        <v>107</v>
      </c>
      <c r="E185" s="45" t="s">
        <v>95</v>
      </c>
      <c r="F185" s="36">
        <v>16107</v>
      </c>
      <c r="G185" s="17" t="s">
        <v>135</v>
      </c>
      <c r="H185" s="18"/>
      <c r="I185" s="16"/>
      <c r="J185" s="19"/>
      <c r="K185" s="17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>
        <v>1</v>
      </c>
      <c r="X185" s="18"/>
      <c r="Y185" s="18"/>
      <c r="Z185" s="18"/>
      <c r="AA185" s="18"/>
      <c r="AB185" s="18"/>
      <c r="AC185" s="18"/>
      <c r="AD185" s="18"/>
      <c r="AE185" s="18"/>
    </row>
    <row r="186" spans="2:31" ht="12.75" customHeight="1" x14ac:dyDescent="0.2">
      <c r="B186" s="32">
        <v>1</v>
      </c>
      <c r="D186" s="15" t="s">
        <v>108</v>
      </c>
      <c r="E186" s="45" t="s">
        <v>95</v>
      </c>
      <c r="F186" s="16">
        <v>16137</v>
      </c>
      <c r="G186" s="17" t="s">
        <v>135</v>
      </c>
      <c r="H186" s="18"/>
      <c r="I186" s="16"/>
      <c r="J186" s="19"/>
      <c r="K186" s="17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>
        <v>1</v>
      </c>
      <c r="X186" s="18"/>
      <c r="Y186" s="18"/>
      <c r="Z186" s="18"/>
      <c r="AA186" s="18"/>
      <c r="AB186" s="18"/>
      <c r="AC186" s="18"/>
      <c r="AD186" s="18"/>
      <c r="AE186" s="18"/>
    </row>
    <row r="187" spans="2:31" ht="12.75" customHeight="1" x14ac:dyDescent="0.2">
      <c r="B187" s="32"/>
      <c r="D187" s="15"/>
      <c r="E187" s="45"/>
      <c r="F187" s="16"/>
      <c r="G187" s="17"/>
      <c r="H187" s="18"/>
      <c r="I187" s="16"/>
      <c r="J187" s="19"/>
      <c r="K187" s="17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2:31" ht="12.75" customHeight="1" x14ac:dyDescent="0.2">
      <c r="B188" s="32">
        <v>1</v>
      </c>
      <c r="D188" s="15" t="s">
        <v>109</v>
      </c>
      <c r="E188" s="45" t="s">
        <v>95</v>
      </c>
      <c r="F188" s="40">
        <v>16227</v>
      </c>
      <c r="G188" s="17" t="s">
        <v>134</v>
      </c>
      <c r="H188" s="18"/>
      <c r="I188" s="40">
        <v>16335</v>
      </c>
      <c r="J188" s="19" t="s">
        <v>134</v>
      </c>
      <c r="K188" s="17">
        <f>ROUND((Q188/40)+1,0)</f>
        <v>4</v>
      </c>
      <c r="L188" s="18"/>
      <c r="M188" s="18"/>
      <c r="N188" s="18"/>
      <c r="O188" s="18"/>
      <c r="P188" s="18"/>
      <c r="Q188" s="37">
        <f>I188-F188</f>
        <v>108</v>
      </c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2:31" ht="12.75" customHeight="1" x14ac:dyDescent="0.2">
      <c r="B189" s="32">
        <v>1</v>
      </c>
      <c r="D189" s="15" t="s">
        <v>110</v>
      </c>
      <c r="E189" s="45" t="s">
        <v>95</v>
      </c>
      <c r="F189" s="16">
        <v>16237</v>
      </c>
      <c r="G189" s="17" t="s">
        <v>137</v>
      </c>
      <c r="H189" s="18"/>
      <c r="I189" s="16"/>
      <c r="J189" s="19"/>
      <c r="K189" s="17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>
        <v>1</v>
      </c>
      <c r="X189" s="18"/>
      <c r="Y189" s="18"/>
      <c r="Z189" s="18"/>
      <c r="AA189" s="18"/>
      <c r="AB189" s="18"/>
      <c r="AC189" s="18"/>
      <c r="AD189" s="18"/>
      <c r="AE189" s="18"/>
    </row>
    <row r="190" spans="2:31" ht="12.75" customHeight="1" x14ac:dyDescent="0.2">
      <c r="B190" s="32">
        <v>1</v>
      </c>
      <c r="D190" s="15" t="s">
        <v>111</v>
      </c>
      <c r="E190" s="45" t="s">
        <v>95</v>
      </c>
      <c r="F190" s="16">
        <v>16281</v>
      </c>
      <c r="G190" s="17" t="s">
        <v>135</v>
      </c>
      <c r="H190" s="18"/>
      <c r="I190" s="16"/>
      <c r="J190" s="19"/>
      <c r="K190" s="17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>
        <v>1</v>
      </c>
      <c r="X190" s="18"/>
      <c r="Y190" s="18"/>
      <c r="Z190" s="18"/>
      <c r="AA190" s="18"/>
      <c r="AB190" s="18"/>
      <c r="AC190" s="18"/>
      <c r="AD190" s="18"/>
      <c r="AE190" s="18"/>
    </row>
    <row r="191" spans="2:31" ht="12.75" customHeight="1" x14ac:dyDescent="0.2">
      <c r="B191" s="32">
        <v>1</v>
      </c>
      <c r="D191" s="15" t="s">
        <v>112</v>
      </c>
      <c r="E191" s="45" t="s">
        <v>95</v>
      </c>
      <c r="F191" s="16">
        <v>16325</v>
      </c>
      <c r="G191" s="17" t="s">
        <v>135</v>
      </c>
      <c r="H191" s="18"/>
      <c r="I191" s="16"/>
      <c r="J191" s="19"/>
      <c r="K191" s="17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>
        <v>1</v>
      </c>
      <c r="X191" s="18"/>
      <c r="Y191" s="18"/>
      <c r="Z191" s="18"/>
      <c r="AA191" s="18"/>
      <c r="AB191" s="18"/>
      <c r="AC191" s="18"/>
      <c r="AD191" s="18"/>
      <c r="AE191" s="18"/>
    </row>
    <row r="192" spans="2:31" ht="12.75" customHeight="1" x14ac:dyDescent="0.2">
      <c r="B192" s="32"/>
      <c r="D192" s="15"/>
      <c r="E192" s="45"/>
      <c r="F192" s="16"/>
      <c r="G192" s="17"/>
      <c r="H192" s="18"/>
      <c r="I192" s="16"/>
      <c r="J192" s="19"/>
      <c r="K192" s="17"/>
      <c r="L192" s="18"/>
      <c r="M192" s="18"/>
      <c r="N192" s="18"/>
      <c r="O192" s="18"/>
      <c r="P192" s="18"/>
      <c r="Q192" s="18"/>
      <c r="R192" s="37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2:31" ht="12.75" customHeight="1" x14ac:dyDescent="0.2">
      <c r="B193" s="32">
        <v>1</v>
      </c>
      <c r="D193" s="15" t="s">
        <v>113</v>
      </c>
      <c r="E193" s="45" t="s">
        <v>95</v>
      </c>
      <c r="F193" s="16">
        <v>16408</v>
      </c>
      <c r="G193" s="17" t="s">
        <v>133</v>
      </c>
      <c r="H193" s="18"/>
      <c r="I193" s="16">
        <v>16647</v>
      </c>
      <c r="J193" s="19" t="s">
        <v>133</v>
      </c>
      <c r="K193" s="17">
        <f>ROUND(((P193*5280)/80)+1,0)</f>
        <v>4</v>
      </c>
      <c r="L193" s="18"/>
      <c r="M193" s="18"/>
      <c r="N193" s="18"/>
      <c r="O193" s="18"/>
      <c r="P193" s="18">
        <f>ROUND(239/5280,3)</f>
        <v>4.4999999999999998E-2</v>
      </c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2:31" ht="12.75" customHeight="1" x14ac:dyDescent="0.2">
      <c r="B194" s="32">
        <v>1</v>
      </c>
      <c r="D194" s="15" t="s">
        <v>114</v>
      </c>
      <c r="E194" s="45" t="s">
        <v>95</v>
      </c>
      <c r="F194" s="16">
        <v>16408</v>
      </c>
      <c r="G194" s="17" t="s">
        <v>134</v>
      </c>
      <c r="H194" s="18"/>
      <c r="I194" s="16">
        <v>16647</v>
      </c>
      <c r="J194" s="19" t="s">
        <v>134</v>
      </c>
      <c r="K194" s="17">
        <f>ROUND((Q194/40)+1,0)</f>
        <v>7</v>
      </c>
      <c r="L194" s="18"/>
      <c r="M194" s="18"/>
      <c r="N194" s="18"/>
      <c r="O194" s="18"/>
      <c r="P194" s="18"/>
      <c r="Q194" s="37">
        <f>I194-F194</f>
        <v>239</v>
      </c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2:31" ht="12.75" customHeight="1" x14ac:dyDescent="0.2">
      <c r="B195" s="32">
        <v>1</v>
      </c>
      <c r="D195" s="15" t="s">
        <v>115</v>
      </c>
      <c r="E195" s="45" t="s">
        <v>95</v>
      </c>
      <c r="F195" s="16">
        <v>16439</v>
      </c>
      <c r="G195" s="17" t="s">
        <v>135</v>
      </c>
      <c r="H195" s="18"/>
      <c r="I195" s="16"/>
      <c r="J195" s="19"/>
      <c r="K195" s="17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>
        <v>1</v>
      </c>
      <c r="X195" s="18"/>
      <c r="Y195" s="18"/>
      <c r="Z195" s="18"/>
      <c r="AA195" s="18"/>
      <c r="AB195" s="18"/>
      <c r="AC195" s="18"/>
      <c r="AD195" s="18"/>
      <c r="AE195" s="18"/>
    </row>
    <row r="196" spans="2:31" ht="12.75" customHeight="1" x14ac:dyDescent="0.2">
      <c r="B196" s="32">
        <v>1</v>
      </c>
      <c r="D196" s="15" t="s">
        <v>116</v>
      </c>
      <c r="E196" s="45" t="s">
        <v>95</v>
      </c>
      <c r="F196" s="16">
        <v>16505</v>
      </c>
      <c r="G196" s="17" t="s">
        <v>135</v>
      </c>
      <c r="H196" s="18"/>
      <c r="I196" s="16"/>
      <c r="J196" s="19"/>
      <c r="K196" s="17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>
        <v>1</v>
      </c>
      <c r="X196" s="18"/>
      <c r="Y196" s="18"/>
      <c r="Z196" s="18"/>
      <c r="AA196" s="18"/>
      <c r="AB196" s="18"/>
      <c r="AC196" s="18"/>
      <c r="AD196" s="18"/>
      <c r="AE196" s="18"/>
    </row>
    <row r="197" spans="2:31" ht="12.75" customHeight="1" x14ac:dyDescent="0.2">
      <c r="B197" s="32">
        <v>1</v>
      </c>
      <c r="D197" s="15" t="s">
        <v>117</v>
      </c>
      <c r="E197" s="45" t="s">
        <v>95</v>
      </c>
      <c r="F197" s="16">
        <v>16571</v>
      </c>
      <c r="G197" s="17" t="s">
        <v>135</v>
      </c>
      <c r="H197" s="18"/>
      <c r="I197" s="16"/>
      <c r="J197" s="19"/>
      <c r="K197" s="17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>
        <v>1</v>
      </c>
      <c r="X197" s="18"/>
      <c r="Y197" s="18"/>
      <c r="Z197" s="18"/>
      <c r="AA197" s="18"/>
      <c r="AB197" s="18"/>
      <c r="AC197" s="18"/>
      <c r="AD197" s="18"/>
      <c r="AE197" s="18"/>
    </row>
    <row r="198" spans="2:31" ht="12.75" customHeight="1" x14ac:dyDescent="0.2">
      <c r="B198" s="32">
        <v>1</v>
      </c>
      <c r="D198" s="15" t="s">
        <v>118</v>
      </c>
      <c r="E198" s="45" t="s">
        <v>95</v>
      </c>
      <c r="F198" s="16">
        <v>16637</v>
      </c>
      <c r="G198" s="17" t="s">
        <v>135</v>
      </c>
      <c r="H198" s="18"/>
      <c r="I198" s="16"/>
      <c r="J198" s="19"/>
      <c r="K198" s="17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>
        <v>1</v>
      </c>
      <c r="X198" s="18"/>
      <c r="Y198" s="18"/>
      <c r="Z198" s="18"/>
      <c r="AA198" s="18"/>
      <c r="AB198" s="18"/>
      <c r="AC198" s="18"/>
      <c r="AD198" s="18"/>
      <c r="AE198" s="18"/>
    </row>
    <row r="199" spans="2:31" ht="12.75" customHeight="1" x14ac:dyDescent="0.2">
      <c r="B199" s="32"/>
      <c r="D199" s="15"/>
      <c r="E199" s="45"/>
      <c r="F199" s="16"/>
      <c r="G199" s="17"/>
      <c r="H199" s="18"/>
      <c r="I199" s="16"/>
      <c r="J199" s="19"/>
      <c r="K199" s="17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2:31" ht="12.75" customHeight="1" x14ac:dyDescent="0.2">
      <c r="B200" s="32">
        <v>1</v>
      </c>
      <c r="D200" s="15" t="s">
        <v>120</v>
      </c>
      <c r="E200" s="45" t="s">
        <v>132</v>
      </c>
      <c r="F200" s="16">
        <v>16707.5</v>
      </c>
      <c r="G200" s="17" t="s">
        <v>135</v>
      </c>
      <c r="H200" s="18"/>
      <c r="I200" s="16">
        <v>16750</v>
      </c>
      <c r="J200" s="19" t="s">
        <v>135</v>
      </c>
      <c r="K200" s="17">
        <f>ROUND(((P200*5280)/80)+1,0)</f>
        <v>2</v>
      </c>
      <c r="L200" s="18"/>
      <c r="M200" s="18"/>
      <c r="N200" s="18"/>
      <c r="O200" s="18"/>
      <c r="P200" s="18">
        <f>ROUND(79/5280,3)</f>
        <v>1.4999999999999999E-2</v>
      </c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2:31" ht="12.75" customHeight="1" x14ac:dyDescent="0.2">
      <c r="B201" s="32">
        <v>1</v>
      </c>
      <c r="D201" s="15" t="s">
        <v>121</v>
      </c>
      <c r="E201" s="45" t="s">
        <v>132</v>
      </c>
      <c r="F201" s="16">
        <v>16707.5</v>
      </c>
      <c r="G201" s="17" t="s">
        <v>135</v>
      </c>
      <c r="H201" s="18"/>
      <c r="I201" s="16">
        <v>16738</v>
      </c>
      <c r="J201" s="19" t="s">
        <v>135</v>
      </c>
      <c r="K201" s="17"/>
      <c r="L201" s="18"/>
      <c r="M201" s="18"/>
      <c r="N201" s="18"/>
      <c r="O201" s="18"/>
      <c r="P201" s="18"/>
      <c r="Q201" s="18"/>
      <c r="R201" s="18"/>
      <c r="S201" s="18"/>
      <c r="T201" s="18"/>
      <c r="U201" s="18">
        <v>39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2:31" ht="12.75" customHeight="1" x14ac:dyDescent="0.2">
      <c r="B202" s="32">
        <v>1</v>
      </c>
      <c r="D202" s="15" t="s">
        <v>149</v>
      </c>
      <c r="E202" s="45" t="s">
        <v>132</v>
      </c>
      <c r="F202" s="16">
        <v>16607.5</v>
      </c>
      <c r="G202" s="17" t="s">
        <v>133</v>
      </c>
      <c r="H202" s="18"/>
      <c r="I202" s="16">
        <v>16969.5</v>
      </c>
      <c r="J202" s="19" t="s">
        <v>133</v>
      </c>
      <c r="K202" s="17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48">
        <f>I202-F202</f>
        <v>362</v>
      </c>
      <c r="Y202" s="18"/>
      <c r="Z202" s="18"/>
      <c r="AA202" s="18"/>
      <c r="AB202" s="18"/>
      <c r="AC202" s="18"/>
      <c r="AD202" s="18"/>
      <c r="AE202" s="18"/>
    </row>
    <row r="203" spans="2:31" ht="12.75" customHeight="1" x14ac:dyDescent="0.2">
      <c r="B203" s="32">
        <v>1</v>
      </c>
      <c r="D203" s="15" t="s">
        <v>122</v>
      </c>
      <c r="E203" s="45" t="s">
        <v>132</v>
      </c>
      <c r="F203" s="16">
        <v>17025</v>
      </c>
      <c r="G203" s="17" t="s">
        <v>133</v>
      </c>
      <c r="H203" s="18"/>
      <c r="I203" s="16">
        <v>17067</v>
      </c>
      <c r="J203" s="19" t="s">
        <v>133</v>
      </c>
      <c r="K203" s="17"/>
      <c r="L203" s="18"/>
      <c r="M203" s="18"/>
      <c r="N203" s="18"/>
      <c r="O203" s="18"/>
      <c r="P203" s="18"/>
      <c r="Q203" s="18"/>
      <c r="R203" s="18"/>
      <c r="S203" s="18"/>
      <c r="T203" s="18"/>
      <c r="U203" s="18">
        <v>35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2:31" ht="12.75" customHeight="1" x14ac:dyDescent="0.2">
      <c r="B204" s="32">
        <v>1</v>
      </c>
      <c r="D204" s="15" t="s">
        <v>123</v>
      </c>
      <c r="E204" s="45" t="s">
        <v>132</v>
      </c>
      <c r="F204" s="16">
        <v>16969.5</v>
      </c>
      <c r="G204" s="17" t="s">
        <v>133</v>
      </c>
      <c r="H204" s="18"/>
      <c r="I204" s="16">
        <v>17067</v>
      </c>
      <c r="J204" s="19" t="s">
        <v>133</v>
      </c>
      <c r="K204" s="17">
        <f>ROUND((Q204/40)+1,0)</f>
        <v>5</v>
      </c>
      <c r="L204" s="18"/>
      <c r="M204" s="18"/>
      <c r="N204" s="18"/>
      <c r="O204" s="18"/>
      <c r="P204" s="18"/>
      <c r="Q204" s="37">
        <f>79+95</f>
        <v>174</v>
      </c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2:31" ht="12.75" customHeight="1" x14ac:dyDescent="0.2">
      <c r="B205" s="32"/>
      <c r="D205" s="15"/>
      <c r="E205" s="45"/>
      <c r="F205" s="16"/>
      <c r="G205" s="17"/>
      <c r="H205" s="18"/>
      <c r="I205" s="16"/>
      <c r="J205" s="19"/>
      <c r="K205" s="17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2:31" ht="12.75" customHeight="1" x14ac:dyDescent="0.2">
      <c r="B206" s="32">
        <v>1</v>
      </c>
      <c r="D206" s="15" t="s">
        <v>124</v>
      </c>
      <c r="E206" s="45"/>
      <c r="F206" s="16" t="s">
        <v>144</v>
      </c>
      <c r="G206" s="17"/>
      <c r="H206" s="18"/>
      <c r="I206" s="16"/>
      <c r="J206" s="19"/>
      <c r="K206" s="17"/>
      <c r="L206" s="18"/>
      <c r="M206" s="18"/>
      <c r="N206" s="18"/>
      <c r="O206" s="18"/>
      <c r="P206" s="18"/>
      <c r="Q206" s="37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2:31" ht="12.75" customHeight="1" x14ac:dyDescent="0.2">
      <c r="B207" s="32">
        <v>1</v>
      </c>
      <c r="D207" s="15" t="s">
        <v>125</v>
      </c>
      <c r="E207" s="45" t="s">
        <v>132</v>
      </c>
      <c r="F207" s="40">
        <v>17027</v>
      </c>
      <c r="G207" s="17" t="s">
        <v>134</v>
      </c>
      <c r="H207" s="18"/>
      <c r="I207" s="40">
        <v>17243</v>
      </c>
      <c r="J207" s="19" t="s">
        <v>134</v>
      </c>
      <c r="K207" s="17">
        <f t="shared" ref="K207" si="15">ROUND((Q207/40)+1,0)</f>
        <v>6</v>
      </c>
      <c r="L207" s="18"/>
      <c r="M207" s="18"/>
      <c r="N207" s="18"/>
      <c r="O207" s="18"/>
      <c r="P207" s="18"/>
      <c r="Q207" s="37">
        <f>I207-F207</f>
        <v>216</v>
      </c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2:31" ht="12.75" customHeight="1" x14ac:dyDescent="0.2">
      <c r="B208" s="32">
        <v>1</v>
      </c>
      <c r="D208" s="15" t="s">
        <v>126</v>
      </c>
      <c r="E208" s="45" t="s">
        <v>132</v>
      </c>
      <c r="F208" s="16">
        <v>17037</v>
      </c>
      <c r="G208" s="17" t="s">
        <v>135</v>
      </c>
      <c r="H208" s="18"/>
      <c r="I208" s="16"/>
      <c r="J208" s="19"/>
      <c r="K208" s="17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>
        <v>1</v>
      </c>
      <c r="X208" s="18"/>
      <c r="Y208" s="18"/>
      <c r="Z208" s="18"/>
      <c r="AA208" s="18"/>
      <c r="AB208" s="18"/>
      <c r="AC208" s="18"/>
      <c r="AD208" s="18"/>
      <c r="AE208" s="18"/>
    </row>
    <row r="209" spans="2:31" ht="12.75" customHeight="1" x14ac:dyDescent="0.2">
      <c r="B209" s="32">
        <v>1</v>
      </c>
      <c r="D209" s="15" t="s">
        <v>127</v>
      </c>
      <c r="E209" s="45" t="s">
        <v>132</v>
      </c>
      <c r="F209" s="36">
        <v>17103</v>
      </c>
      <c r="G209" s="17" t="s">
        <v>135</v>
      </c>
      <c r="H209" s="18"/>
      <c r="I209" s="36"/>
      <c r="J209" s="19"/>
      <c r="K209" s="17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>
        <v>1</v>
      </c>
      <c r="X209" s="18"/>
      <c r="Y209" s="18"/>
      <c r="Z209" s="18"/>
      <c r="AA209" s="18"/>
      <c r="AB209" s="18"/>
      <c r="AC209" s="18"/>
      <c r="AD209" s="18"/>
      <c r="AE209" s="18"/>
    </row>
    <row r="210" spans="2:31" ht="12.75" customHeight="1" x14ac:dyDescent="0.2">
      <c r="B210" s="32">
        <v>1</v>
      </c>
      <c r="D210" s="15" t="s">
        <v>128</v>
      </c>
      <c r="E210" s="45" t="s">
        <v>132</v>
      </c>
      <c r="F210" s="16">
        <v>17169</v>
      </c>
      <c r="G210" s="17" t="s">
        <v>135</v>
      </c>
      <c r="H210" s="18"/>
      <c r="I210" s="16"/>
      <c r="J210" s="19"/>
      <c r="K210" s="17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>
        <v>1</v>
      </c>
      <c r="X210" s="18"/>
      <c r="Y210" s="18"/>
      <c r="Z210" s="18"/>
      <c r="AA210" s="18"/>
      <c r="AB210" s="18"/>
      <c r="AC210" s="18"/>
      <c r="AD210" s="18"/>
      <c r="AE210" s="18"/>
    </row>
    <row r="211" spans="2:31" ht="12.75" customHeight="1" x14ac:dyDescent="0.2">
      <c r="B211" s="32"/>
      <c r="D211" s="15"/>
      <c r="E211" s="45"/>
      <c r="F211" s="16"/>
      <c r="G211" s="17"/>
      <c r="H211" s="18"/>
      <c r="I211" s="16"/>
      <c r="J211" s="19"/>
      <c r="K211" s="17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2:31" ht="12.75" customHeight="1" x14ac:dyDescent="0.2">
      <c r="B212" s="32">
        <v>1</v>
      </c>
      <c r="D212" s="15" t="s">
        <v>138</v>
      </c>
      <c r="E212" s="45" t="s">
        <v>132</v>
      </c>
      <c r="F212" s="40">
        <v>17235</v>
      </c>
      <c r="G212" s="17" t="s">
        <v>135</v>
      </c>
      <c r="H212" s="18"/>
      <c r="I212" s="40"/>
      <c r="J212" s="19"/>
      <c r="K212" s="17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>
        <v>1</v>
      </c>
      <c r="X212" s="18"/>
      <c r="Y212" s="18"/>
      <c r="Z212" s="18"/>
      <c r="AA212" s="18"/>
      <c r="AB212" s="18"/>
      <c r="AC212" s="18"/>
      <c r="AD212" s="18"/>
      <c r="AE212" s="18"/>
    </row>
    <row r="213" spans="2:31" ht="12.75" customHeight="1" x14ac:dyDescent="0.2">
      <c r="B213" s="32">
        <v>1</v>
      </c>
      <c r="D213" s="15" t="s">
        <v>129</v>
      </c>
      <c r="E213" s="45" t="s">
        <v>132</v>
      </c>
      <c r="F213" s="40">
        <v>17245</v>
      </c>
      <c r="G213" s="17" t="s">
        <v>135</v>
      </c>
      <c r="H213" s="18"/>
      <c r="I213" s="40"/>
      <c r="J213" s="19"/>
      <c r="K213" s="17"/>
      <c r="L213" s="18"/>
      <c r="M213" s="18"/>
      <c r="N213" s="18"/>
      <c r="O213" s="18"/>
      <c r="P213" s="18"/>
      <c r="Q213" s="18"/>
      <c r="R213" s="18">
        <v>36</v>
      </c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2:31" ht="12.75" customHeight="1" x14ac:dyDescent="0.2">
      <c r="B214" s="32">
        <v>1</v>
      </c>
      <c r="D214" s="15" t="s">
        <v>130</v>
      </c>
      <c r="E214" s="45" t="s">
        <v>132</v>
      </c>
      <c r="F214" s="40">
        <v>17223</v>
      </c>
      <c r="G214" s="17" t="s">
        <v>133</v>
      </c>
      <c r="H214" s="18"/>
      <c r="I214" s="40">
        <v>17245</v>
      </c>
      <c r="J214" s="19" t="s">
        <v>133</v>
      </c>
      <c r="K214" s="17">
        <f>ROUND(((P214*5280)/80)+1,0)</f>
        <v>2</v>
      </c>
      <c r="L214" s="18"/>
      <c r="M214" s="18"/>
      <c r="N214" s="18"/>
      <c r="O214" s="18"/>
      <c r="P214" s="18">
        <f>ROUND(50/5280,3)</f>
        <v>8.9999999999999993E-3</v>
      </c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2:31" ht="12.75" customHeight="1" x14ac:dyDescent="0.2">
      <c r="B215" s="32">
        <v>1</v>
      </c>
      <c r="D215" s="15" t="s">
        <v>131</v>
      </c>
      <c r="E215" s="45" t="s">
        <v>132</v>
      </c>
      <c r="F215" s="40">
        <v>17223</v>
      </c>
      <c r="G215" s="17" t="s">
        <v>133</v>
      </c>
      <c r="H215" s="18"/>
      <c r="I215" s="40">
        <v>17245</v>
      </c>
      <c r="J215" s="19" t="s">
        <v>133</v>
      </c>
      <c r="K215" s="17"/>
      <c r="L215" s="18"/>
      <c r="M215" s="18"/>
      <c r="N215" s="18"/>
      <c r="O215" s="18"/>
      <c r="P215" s="18"/>
      <c r="Q215" s="18"/>
      <c r="R215" s="18"/>
      <c r="S215" s="18"/>
      <c r="T215" s="18"/>
      <c r="U215" s="18">
        <v>30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2:31" ht="12.75" customHeight="1" x14ac:dyDescent="0.2">
      <c r="B216" s="32"/>
      <c r="D216" s="15"/>
      <c r="E216" s="45"/>
      <c r="F216" s="40"/>
      <c r="G216" s="17"/>
      <c r="H216" s="18"/>
      <c r="I216" s="40"/>
      <c r="J216" s="19"/>
      <c r="K216" s="17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2:31" ht="12.75" customHeight="1" x14ac:dyDescent="0.2">
      <c r="B217" s="32"/>
      <c r="D217" s="15"/>
      <c r="E217" s="45"/>
      <c r="F217" s="16"/>
      <c r="G217" s="17"/>
      <c r="H217" s="18"/>
      <c r="I217" s="16"/>
      <c r="J217" s="19"/>
      <c r="K217" s="17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2:31" ht="12.75" customHeight="1" x14ac:dyDescent="0.2">
      <c r="B218" s="32"/>
      <c r="D218" s="15"/>
      <c r="E218" s="45"/>
      <c r="F218" s="16"/>
      <c r="G218" s="17"/>
      <c r="H218" s="18"/>
      <c r="I218" s="16"/>
      <c r="J218" s="19"/>
      <c r="K218" s="17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2:31" ht="12.75" customHeight="1" x14ac:dyDescent="0.2">
      <c r="B219" s="32"/>
      <c r="D219" s="15"/>
      <c r="E219" s="45"/>
      <c r="F219" s="16"/>
      <c r="G219" s="17"/>
      <c r="H219" s="18"/>
      <c r="I219" s="16"/>
      <c r="J219" s="19"/>
      <c r="K219" s="17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2:31" ht="12.75" customHeight="1" x14ac:dyDescent="0.2">
      <c r="B220" s="32"/>
      <c r="D220" s="15"/>
      <c r="E220" s="45"/>
      <c r="F220" s="36"/>
      <c r="G220" s="17"/>
      <c r="H220" s="18"/>
      <c r="I220" s="36"/>
      <c r="J220" s="19"/>
      <c r="K220" s="17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2:31" ht="12.75" customHeight="1" x14ac:dyDescent="0.2">
      <c r="B221" s="32"/>
      <c r="D221" s="15"/>
      <c r="E221" s="45"/>
      <c r="F221" s="36"/>
      <c r="G221" s="17"/>
      <c r="H221" s="18"/>
      <c r="I221" s="36"/>
      <c r="J221" s="19"/>
      <c r="K221" s="17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2:31" ht="12.75" customHeight="1" x14ac:dyDescent="0.2">
      <c r="B222" s="32"/>
      <c r="D222" s="15"/>
      <c r="E222" s="45"/>
      <c r="F222" s="16"/>
      <c r="G222" s="17"/>
      <c r="H222" s="18"/>
      <c r="I222" s="16"/>
      <c r="J222" s="19"/>
      <c r="K222" s="17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2:31" ht="12.75" customHeight="1" x14ac:dyDescent="0.2">
      <c r="B223" s="32"/>
      <c r="D223" s="15"/>
      <c r="E223" s="45"/>
      <c r="F223" s="36"/>
      <c r="G223" s="17"/>
      <c r="H223" s="18"/>
      <c r="I223" s="36"/>
      <c r="J223" s="19"/>
      <c r="K223" s="17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2:31" ht="12.75" customHeight="1" x14ac:dyDescent="0.2">
      <c r="B224" s="32"/>
      <c r="D224" s="15"/>
      <c r="E224" s="45"/>
      <c r="F224" s="36"/>
      <c r="G224" s="17"/>
      <c r="H224" s="18"/>
      <c r="I224" s="36"/>
      <c r="J224" s="19"/>
      <c r="K224" s="17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2:31" ht="12.75" customHeight="1" x14ac:dyDescent="0.2">
      <c r="B225" s="32"/>
      <c r="D225" s="15"/>
      <c r="E225" s="45"/>
      <c r="F225" s="16"/>
      <c r="G225" s="17"/>
      <c r="H225" s="18"/>
      <c r="I225" s="16"/>
      <c r="J225" s="19"/>
      <c r="K225" s="17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2:31" ht="12.75" customHeight="1" x14ac:dyDescent="0.2">
      <c r="B226" s="32"/>
      <c r="D226" s="15"/>
      <c r="E226" s="45"/>
      <c r="F226" s="16"/>
      <c r="G226" s="17"/>
      <c r="H226" s="18"/>
      <c r="I226" s="16"/>
      <c r="J226" s="19"/>
      <c r="K226" s="17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2:31" ht="12.75" customHeight="1" x14ac:dyDescent="0.2">
      <c r="B227" s="32"/>
      <c r="D227" s="15"/>
      <c r="E227" s="45"/>
      <c r="F227" s="16"/>
      <c r="G227" s="17"/>
      <c r="H227" s="18"/>
      <c r="I227" s="16"/>
      <c r="J227" s="19"/>
      <c r="K227" s="17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2:31" ht="12.75" customHeight="1" x14ac:dyDescent="0.2">
      <c r="B228" s="32"/>
      <c r="D228" s="15"/>
      <c r="E228" s="45"/>
      <c r="F228" s="16"/>
      <c r="G228" s="17"/>
      <c r="H228" s="18"/>
      <c r="I228" s="16"/>
      <c r="J228" s="19"/>
      <c r="K228" s="17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2:31" ht="12.75" customHeight="1" x14ac:dyDescent="0.2">
      <c r="B229" s="32"/>
      <c r="D229" s="15"/>
      <c r="E229" s="45"/>
      <c r="F229" s="16"/>
      <c r="G229" s="17"/>
      <c r="H229" s="18"/>
      <c r="I229" s="16"/>
      <c r="J229" s="19"/>
      <c r="K229" s="17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2:31" ht="12.75" customHeight="1" x14ac:dyDescent="0.2">
      <c r="B230" s="32"/>
      <c r="D230" s="15"/>
      <c r="E230" s="45"/>
      <c r="F230" s="16"/>
      <c r="G230" s="17"/>
      <c r="H230" s="18"/>
      <c r="I230" s="16"/>
      <c r="J230" s="19"/>
      <c r="K230" s="17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2:31" ht="12.75" customHeight="1" x14ac:dyDescent="0.2">
      <c r="B231" s="32"/>
      <c r="D231" s="15"/>
      <c r="E231" s="45"/>
      <c r="F231" s="16"/>
      <c r="G231" s="17"/>
      <c r="H231" s="18"/>
      <c r="I231" s="16"/>
      <c r="J231" s="19"/>
      <c r="K231" s="17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2:31" ht="12.75" customHeight="1" x14ac:dyDescent="0.2">
      <c r="B232" s="32"/>
      <c r="D232" s="15"/>
      <c r="E232" s="45"/>
      <c r="F232" s="16"/>
      <c r="G232" s="17"/>
      <c r="H232" s="18"/>
      <c r="I232" s="16"/>
      <c r="J232" s="19"/>
      <c r="K232" s="17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2:31" ht="12.75" customHeight="1" x14ac:dyDescent="0.2">
      <c r="B233" s="32"/>
      <c r="D233" s="15"/>
      <c r="E233" s="45"/>
      <c r="F233" s="16"/>
      <c r="G233" s="17"/>
      <c r="H233" s="18"/>
      <c r="I233" s="16"/>
      <c r="J233" s="19"/>
      <c r="K233" s="17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2:31" ht="12.75" customHeight="1" x14ac:dyDescent="0.2">
      <c r="B234" s="32"/>
      <c r="D234" s="15"/>
      <c r="E234" s="45"/>
      <c r="F234" s="16"/>
      <c r="G234" s="17"/>
      <c r="H234" s="18"/>
      <c r="I234" s="16"/>
      <c r="J234" s="19"/>
      <c r="K234" s="17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2:31" ht="12.75" customHeight="1" x14ac:dyDescent="0.2">
      <c r="B235" s="32"/>
      <c r="D235" s="15"/>
      <c r="E235" s="45"/>
      <c r="F235" s="16"/>
      <c r="G235" s="17"/>
      <c r="H235" s="18"/>
      <c r="I235" s="16"/>
      <c r="J235" s="19"/>
      <c r="K235" s="17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2:31" ht="12.75" customHeight="1" x14ac:dyDescent="0.2">
      <c r="B236" s="32"/>
      <c r="D236" s="15"/>
      <c r="E236" s="45"/>
      <c r="F236" s="36"/>
      <c r="G236" s="17"/>
      <c r="H236" s="18"/>
      <c r="I236" s="36"/>
      <c r="J236" s="19"/>
      <c r="K236" s="17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2:31" ht="12.75" customHeight="1" x14ac:dyDescent="0.2">
      <c r="B237" s="32"/>
      <c r="D237" s="15"/>
      <c r="E237" s="45"/>
      <c r="F237" s="16"/>
      <c r="G237" s="17"/>
      <c r="H237" s="18"/>
      <c r="I237" s="16"/>
      <c r="J237" s="19"/>
      <c r="K237" s="17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2:31" ht="12.75" customHeight="1" x14ac:dyDescent="0.2">
      <c r="B238" s="32"/>
      <c r="D238" s="15"/>
      <c r="E238" s="45"/>
      <c r="F238" s="16"/>
      <c r="G238" s="17"/>
      <c r="H238" s="18"/>
      <c r="I238" s="16"/>
      <c r="J238" s="19"/>
      <c r="K238" s="17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2:31" ht="12.75" customHeight="1" x14ac:dyDescent="0.2">
      <c r="B239" s="32"/>
      <c r="D239" s="15"/>
      <c r="E239" s="45"/>
      <c r="F239" s="16"/>
      <c r="G239" s="17"/>
      <c r="H239" s="18"/>
      <c r="I239" s="16"/>
      <c r="J239" s="19"/>
      <c r="K239" s="17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2:31" ht="12.75" customHeight="1" x14ac:dyDescent="0.2">
      <c r="B240" s="32"/>
      <c r="D240" s="15"/>
      <c r="E240" s="45"/>
      <c r="F240" s="16"/>
      <c r="G240" s="17"/>
      <c r="H240" s="18"/>
      <c r="I240" s="16"/>
      <c r="J240" s="19"/>
      <c r="K240" s="17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2:31" ht="12.75" customHeight="1" thickBot="1" x14ac:dyDescent="0.25">
      <c r="B241" s="33"/>
      <c r="D241" s="15"/>
      <c r="E241" s="45"/>
      <c r="F241" s="16"/>
      <c r="G241" s="17"/>
      <c r="H241" s="18"/>
      <c r="I241" s="16"/>
      <c r="J241" s="19"/>
      <c r="K241" s="17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2:31" ht="12.75" customHeight="1" x14ac:dyDescent="0.2">
      <c r="B242" s="5" t="s">
        <v>11</v>
      </c>
      <c r="D242" s="49" t="s">
        <v>2</v>
      </c>
      <c r="E242" s="50"/>
      <c r="F242" s="50"/>
      <c r="G242" s="50"/>
      <c r="H242" s="50"/>
      <c r="I242" s="50"/>
      <c r="J242" s="51"/>
      <c r="K242" s="20">
        <f>IF(K166="","",IF(K181="",IF(SUM(COUNTIF(K182:K241,"LS")+COUNTIF(K182:K241,"LUMP"))&gt;0,"LS",""),IF(SUM(K182:K241)&gt;0,ROUNDUP(SUM(K182:K241),0),"")))</f>
        <v>36</v>
      </c>
      <c r="L242" s="20" t="str">
        <f t="shared" ref="L242" si="16">IF(L166="","",IF(L181="",IF(SUM(COUNTIF(L182:L241,"LS")+COUNTIF(L182:L241,"LUMP"))&gt;0,"LS",""),IF(SUM(L182:L241)&gt;0,ROUNDUP(SUM(L182:L241),0),"")))</f>
        <v/>
      </c>
      <c r="M242" s="20" t="str">
        <f t="shared" ref="M242:N242" si="17">IF(M166="","",IF(M181="",IF(SUM(COUNTIF(M182:M241,"LS")+COUNTIF(M182:M241,"LUMP"))&gt;0,"LS",""),IF(SUM(M182:M241)&gt;0,ROUNDUP(SUM(M182:M241),0),"")))</f>
        <v/>
      </c>
      <c r="N242" s="20" t="str">
        <f t="shared" si="17"/>
        <v/>
      </c>
      <c r="O242" s="47" t="str">
        <f>IF(O166="","",IF(O181="",IF(SUM(COUNTIF(O182:O241,"LS")+COUNTIF(O182:O241,"LUMP"))&gt;0,"LS",""),IF(SUM(O182:O241)&gt;0,ROUNDUP(SUM(O182:O241),2),"")))</f>
        <v/>
      </c>
      <c r="P242" s="47">
        <f>IF(P166="","",IF(P181="",IF(SUM(COUNTIF(P182:P241,"LS")+COUNTIF(P182:P241,"LUMP"))&gt;0,"LS",""),IF(SUM(P182:P241)&gt;0,ROUNDUP(SUM(P182:P241),2),"")))</f>
        <v>0.12</v>
      </c>
      <c r="Q242" s="20">
        <f t="shared" ref="Q242" si="18">IF(Q166="","",IF(Q181="",IF(SUM(COUNTIF(Q182:Q241,"LS")+COUNTIF(Q182:Q241,"LUMP"))&gt;0,"LS",""),IF(SUM(Q182:Q241)&gt;0,ROUNDUP(SUM(Q182:Q241),0),"")))</f>
        <v>787</v>
      </c>
      <c r="R242" s="20">
        <f t="shared" ref="R242" si="19">IF(R166="","",IF(R181="",IF(SUM(COUNTIF(R182:R241,"LS")+COUNTIF(R182:R241,"LUMP"))&gt;0,"LS",""),IF(SUM(R182:R241)&gt;0,ROUNDUP(SUM(R182:R241),0),"")))</f>
        <v>36</v>
      </c>
      <c r="S242" s="20" t="str">
        <f t="shared" ref="S242" si="20">IF(S166="","",IF(S181="",IF(SUM(COUNTIF(S182:S241,"LS")+COUNTIF(S182:S241,"LUMP"))&gt;0,"LS",""),IF(SUM(S182:S241)&gt;0,ROUNDUP(SUM(S182:S241),0),"")))</f>
        <v/>
      </c>
      <c r="T242" s="20" t="str">
        <f t="shared" ref="T242" si="21">IF(T166="","",IF(T181="",IF(SUM(COUNTIF(T182:T241,"LS")+COUNTIF(T182:T241,"LUMP"))&gt;0,"LS",""),IF(SUM(T182:T241)&gt;0,ROUNDUP(SUM(T182:T241),0),"")))</f>
        <v/>
      </c>
      <c r="U242" s="20">
        <f t="shared" ref="U242" si="22">IF(U166="","",IF(U181="",IF(SUM(COUNTIF(U182:U241,"LS")+COUNTIF(U182:U241,"LUMP"))&gt;0,"LS",""),IF(SUM(U182:U241)&gt;0,ROUNDUP(SUM(U182:U241),0),"")))</f>
        <v>104</v>
      </c>
      <c r="V242" s="20" t="str">
        <f>IF(V166="","",IF(V181="",IF(SUM(COUNTIF(V182:V241,"LS")+COUNTIF(V182:V241,"LUMP"))&gt;0,"LS",""),IF(SUM(V182:V241)&gt;0,ROUNDUP(SUM(V182:V241),0),"")))</f>
        <v/>
      </c>
      <c r="W242" s="20">
        <f t="shared" ref="W242" si="23">IF(W166="","",IF(W181="",IF(SUM(COUNTIF(W182:W241,"LS")+COUNTIF(W182:W241,"LUMP"))&gt;0,"LS",""),IF(SUM(W182:W241)&gt;0,ROUNDUP(SUM(W182:W241),0),"")))</f>
        <v>13</v>
      </c>
      <c r="X242" s="20">
        <f t="shared" ref="X242" si="24">IF(X166="","",IF(X181="",IF(SUM(COUNTIF(X182:X241,"LS")+COUNTIF(X182:X241,"LUMP"))&gt;0,"LS",""),IF(SUM(X182:X241)&gt;0,ROUNDUP(SUM(X182:X241),0),"")))</f>
        <v>362</v>
      </c>
      <c r="Y242" s="20" t="str">
        <f>IF(Y166="","",IF(Y181="",IF(SUM(COUNTIF(Y182:Y241,"LS")+COUNTIF(Y182:Y241,"LUMP"))&gt;0,"LS",""),IF(SUM(Y182:Y241)&gt;0,ROUNDUP(SUM(Y182:Y241),0),"")))</f>
        <v/>
      </c>
      <c r="Z242" s="20" t="str">
        <f t="shared" ref="Z242" si="25">IF(Z166="","",IF(Z181="",IF(SUM(COUNTIF(Z182:Z241,"LS")+COUNTIF(Z182:Z241,"LUMP"))&gt;0,"LS",""),IF(SUM(Z182:Z241)&gt;0,ROUNDUP(SUM(Z182:Z241),0),"")))</f>
        <v/>
      </c>
      <c r="AA242" s="20" t="str">
        <f t="shared" ref="AA242" si="26">IF(AA166="","",IF(AA181="",IF(SUM(COUNTIF(AA182:AA241,"LS")+COUNTIF(AA182:AA241,"LUMP"))&gt;0,"LS",""),IF(SUM(AA182:AA241)&gt;0,ROUNDUP(SUM(AA182:AA241),0),"")))</f>
        <v/>
      </c>
      <c r="AB242" s="20" t="str">
        <f t="shared" ref="AB242" si="27">IF(AB166="","",IF(AB181="",IF(SUM(COUNTIF(AB182:AB241,"LS")+COUNTIF(AB182:AB241,"LUMP"))&gt;0,"LS",""),IF(SUM(AB182:AB241)&gt;0,ROUNDUP(SUM(AB182:AB241),0),"")))</f>
        <v/>
      </c>
      <c r="AC242" s="20" t="str">
        <f t="shared" ref="AC242" si="28">IF(AC166="","",IF(AC181="",IF(SUM(COUNTIF(AC182:AC241,"LS")+COUNTIF(AC182:AC241,"LUMP"))&gt;0,"LS",""),IF(SUM(AC182:AC241)&gt;0,ROUNDUP(SUM(AC182:AC241),0),"")))</f>
        <v/>
      </c>
      <c r="AD242" s="20" t="str">
        <f t="shared" ref="AD242" si="29">IF(AD166="","",IF(AD181="",IF(SUM(COUNTIF(AD182:AD241,"LS")+COUNTIF(AD182:AD241,"LUMP"))&gt;0,"LS",""),IF(SUM(AD182:AD241)&gt;0,ROUNDUP(SUM(AD182:AD241),0),"")))</f>
        <v/>
      </c>
      <c r="AE242" s="20" t="str">
        <f t="shared" ref="AE242" si="30">IF(AE166="","",IF(AE181="",IF(SUM(COUNTIF(AE182:AE241,"LS")+COUNTIF(AE182:AE241,"LUMP"))&gt;0,"LS",""),IF(SUM(AE182:AE241)&gt;0,ROUNDUP(SUM(AE182:AE241),0),"")))</f>
        <v/>
      </c>
    </row>
    <row r="243" spans="2:31" ht="12.75" customHeight="1" thickBot="1" x14ac:dyDescent="0.25"/>
    <row r="244" spans="2:31" ht="12.75" customHeight="1" thickBot="1" x14ac:dyDescent="0.25">
      <c r="B244" s="30" t="s">
        <v>9</v>
      </c>
      <c r="D244" s="53">
        <f>D165+1</f>
        <v>4</v>
      </c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</row>
    <row r="245" spans="2:31" ht="12.75" customHeight="1" thickBot="1" x14ac:dyDescent="0.25">
      <c r="B245" s="34"/>
      <c r="D245" s="54" t="s">
        <v>7</v>
      </c>
      <c r="E245" s="54"/>
      <c r="F245" s="54"/>
      <c r="G245" s="54"/>
      <c r="H245" s="54"/>
      <c r="I245" s="54"/>
      <c r="J245" s="54"/>
      <c r="K245" s="29" t="s">
        <v>21</v>
      </c>
      <c r="L245" s="29"/>
      <c r="M245" s="29"/>
      <c r="N245" s="29"/>
      <c r="O245" s="29" t="s">
        <v>26</v>
      </c>
      <c r="P245" s="29" t="s">
        <v>29</v>
      </c>
      <c r="Q245" s="29" t="s">
        <v>22</v>
      </c>
      <c r="R245" s="29" t="s">
        <v>23</v>
      </c>
      <c r="S245" s="29" t="s">
        <v>24</v>
      </c>
      <c r="T245" s="29"/>
      <c r="U245" s="29" t="s">
        <v>27</v>
      </c>
      <c r="V245" s="29"/>
      <c r="W245" s="29" t="s">
        <v>25</v>
      </c>
      <c r="X245" s="29" t="s">
        <v>28</v>
      </c>
      <c r="Y245" s="29"/>
      <c r="Z245" s="29"/>
      <c r="AA245" s="29"/>
      <c r="AB245" s="29"/>
      <c r="AC245" s="29"/>
      <c r="AD245" s="29"/>
      <c r="AE245" s="29"/>
    </row>
    <row r="246" spans="2:31" ht="12.75" customHeight="1" thickBot="1" x14ac:dyDescent="0.25">
      <c r="D246" s="55" t="s">
        <v>8</v>
      </c>
      <c r="E246" s="55"/>
      <c r="F246" s="55"/>
      <c r="G246" s="55"/>
      <c r="H246" s="55"/>
      <c r="I246" s="55"/>
      <c r="J246" s="55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2:31" ht="12.75" customHeight="1" x14ac:dyDescent="0.2">
      <c r="B247" s="79" t="s">
        <v>10</v>
      </c>
      <c r="D247" s="56" t="s">
        <v>19</v>
      </c>
      <c r="E247" s="59" t="s">
        <v>0</v>
      </c>
      <c r="F247" s="62" t="s">
        <v>1</v>
      </c>
      <c r="G247" s="63"/>
      <c r="H247" s="63"/>
      <c r="I247" s="63"/>
      <c r="J247" s="64"/>
      <c r="K247" s="8" t="str">
        <f t="shared" ref="K247:AE247" si="31">IF(OR(TRIM(K245)=0,TRIM(K245)=""),"",IF(IFERROR(TRIM(INDEX(QryItemNamed,MATCH(TRIM(K245),ITEM,0),2)),"")="Y","SPECIAL",LEFT(IFERROR(TRIM(INDEX(ITEM,MATCH(TRIM(K245),ITEM,0))),""),3)))</f>
        <v>621</v>
      </c>
      <c r="L247" s="9" t="str">
        <f t="shared" si="31"/>
        <v/>
      </c>
      <c r="M247" s="9" t="str">
        <f t="shared" si="31"/>
        <v/>
      </c>
      <c r="N247" s="9" t="str">
        <f t="shared" si="31"/>
        <v/>
      </c>
      <c r="O247" s="9" t="str">
        <f t="shared" si="31"/>
        <v>644</v>
      </c>
      <c r="P247" s="9" t="str">
        <f t="shared" si="31"/>
        <v>644</v>
      </c>
      <c r="Q247" s="9" t="str">
        <f t="shared" si="31"/>
        <v>644</v>
      </c>
      <c r="R247" s="9" t="str">
        <f t="shared" si="31"/>
        <v>644</v>
      </c>
      <c r="S247" s="9" t="str">
        <f t="shared" si="31"/>
        <v>644</v>
      </c>
      <c r="T247" s="9" t="str">
        <f t="shared" si="31"/>
        <v/>
      </c>
      <c r="U247" s="9" t="str">
        <f t="shared" si="31"/>
        <v>644</v>
      </c>
      <c r="V247" s="9" t="str">
        <f t="shared" si="31"/>
        <v/>
      </c>
      <c r="W247" s="9" t="str">
        <f t="shared" si="31"/>
        <v>644</v>
      </c>
      <c r="X247" s="9" t="str">
        <f t="shared" si="31"/>
        <v>644</v>
      </c>
      <c r="Y247" s="9" t="str">
        <f t="shared" si="31"/>
        <v/>
      </c>
      <c r="Z247" s="9" t="str">
        <f t="shared" si="31"/>
        <v/>
      </c>
      <c r="AA247" s="9" t="str">
        <f t="shared" si="31"/>
        <v/>
      </c>
      <c r="AB247" s="9" t="str">
        <f t="shared" si="31"/>
        <v/>
      </c>
      <c r="AC247" s="9" t="str">
        <f t="shared" si="31"/>
        <v/>
      </c>
      <c r="AD247" s="9" t="str">
        <f t="shared" si="31"/>
        <v/>
      </c>
      <c r="AE247" s="9" t="str">
        <f t="shared" si="31"/>
        <v/>
      </c>
    </row>
    <row r="248" spans="2:31" ht="12.75" customHeight="1" x14ac:dyDescent="0.2">
      <c r="B248" s="80"/>
      <c r="D248" s="57"/>
      <c r="E248" s="60"/>
      <c r="F248" s="65"/>
      <c r="G248" s="66"/>
      <c r="H248" s="66"/>
      <c r="I248" s="66"/>
      <c r="J248" s="67"/>
      <c r="K248" s="71" t="str">
        <f t="shared" ref="K248:AE248" si="32">IF(OR(TRIM(K245)=0,TRIM(K245)=""),IF(K246="","",K246),IF(IFERROR(TRIM(INDEX(QryItemNamed,MATCH(TRIM(K245),ITEM,0),2)),"")="Y",TRIM(RIGHT(IFERROR(TRIM(INDEX(QryItemNamed,MATCH(TRIM(K245),ITEM,0),4)),"123456789012"),LEN(IFERROR(TRIM(INDEX(QryItemNamed,MATCH(TRIM(K245),ITEM,0),4)),"123456789012"))-9))&amp;K246,IFERROR(TRIM(INDEX(QryItemNamed,MATCH(TRIM(K245),ITEM,0),4))&amp;K246,"ITEM CODE DOES NOT EXIST IN ITEM MASTER")))</f>
        <v>RPM</v>
      </c>
      <c r="L248" s="72" t="str">
        <f t="shared" si="32"/>
        <v/>
      </c>
      <c r="M248" s="72" t="str">
        <f t="shared" si="32"/>
        <v/>
      </c>
      <c r="N248" s="72" t="str">
        <f t="shared" si="32"/>
        <v/>
      </c>
      <c r="O248" s="52" t="str">
        <f t="shared" si="32"/>
        <v>LANE LINE, 4"</v>
      </c>
      <c r="P248" s="52" t="str">
        <f t="shared" si="32"/>
        <v>CENTER LINE</v>
      </c>
      <c r="Q248" s="52" t="str">
        <f t="shared" si="32"/>
        <v>CHANNELIZING LINE, 8"</v>
      </c>
      <c r="R248" s="52" t="str">
        <f t="shared" si="32"/>
        <v>STOP LINE</v>
      </c>
      <c r="S248" s="52" t="str">
        <f t="shared" si="32"/>
        <v>CROSSWALK LINE</v>
      </c>
      <c r="T248" s="52" t="str">
        <f t="shared" si="32"/>
        <v/>
      </c>
      <c r="U248" s="52" t="str">
        <f t="shared" si="32"/>
        <v>TRANSVERSE/DIAGONAL LINE</v>
      </c>
      <c r="V248" s="52" t="str">
        <f t="shared" si="32"/>
        <v/>
      </c>
      <c r="W248" s="52" t="str">
        <f t="shared" si="32"/>
        <v>LANE ARROW</v>
      </c>
      <c r="X248" s="52" t="str">
        <f t="shared" si="32"/>
        <v>DOTTED LINE, 6"</v>
      </c>
      <c r="Y248" s="52" t="str">
        <f t="shared" si="32"/>
        <v/>
      </c>
      <c r="Z248" s="52" t="str">
        <f t="shared" si="32"/>
        <v/>
      </c>
      <c r="AA248" s="73" t="str">
        <f t="shared" si="32"/>
        <v/>
      </c>
      <c r="AB248" s="52" t="str">
        <f t="shared" si="32"/>
        <v/>
      </c>
      <c r="AC248" s="52" t="str">
        <f t="shared" si="32"/>
        <v/>
      </c>
      <c r="AD248" s="52" t="str">
        <f t="shared" si="32"/>
        <v/>
      </c>
      <c r="AE248" s="52" t="str">
        <f t="shared" si="32"/>
        <v/>
      </c>
    </row>
    <row r="249" spans="2:31" ht="12.75" customHeight="1" x14ac:dyDescent="0.2">
      <c r="B249" s="80"/>
      <c r="D249" s="57"/>
      <c r="E249" s="60"/>
      <c r="F249" s="65"/>
      <c r="G249" s="66"/>
      <c r="H249" s="66"/>
      <c r="I249" s="66"/>
      <c r="J249" s="67"/>
      <c r="K249" s="71"/>
      <c r="L249" s="72"/>
      <c r="M249" s="72"/>
      <c r="N249" s="7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74"/>
      <c r="AB249" s="52"/>
      <c r="AC249" s="52"/>
      <c r="AD249" s="52"/>
      <c r="AE249" s="52"/>
    </row>
    <row r="250" spans="2:31" ht="12.75" customHeight="1" x14ac:dyDescent="0.2">
      <c r="B250" s="80"/>
      <c r="D250" s="57"/>
      <c r="E250" s="60"/>
      <c r="F250" s="65"/>
      <c r="G250" s="66"/>
      <c r="H250" s="66"/>
      <c r="I250" s="66"/>
      <c r="J250" s="67"/>
      <c r="K250" s="71"/>
      <c r="L250" s="72"/>
      <c r="M250" s="72"/>
      <c r="N250" s="7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74"/>
      <c r="AB250" s="52"/>
      <c r="AC250" s="52"/>
      <c r="AD250" s="52"/>
      <c r="AE250" s="52"/>
    </row>
    <row r="251" spans="2:31" ht="12.75" customHeight="1" x14ac:dyDescent="0.2">
      <c r="B251" s="80"/>
      <c r="D251" s="57"/>
      <c r="E251" s="60"/>
      <c r="F251" s="65"/>
      <c r="G251" s="66"/>
      <c r="H251" s="66"/>
      <c r="I251" s="66"/>
      <c r="J251" s="67"/>
      <c r="K251" s="71"/>
      <c r="L251" s="72"/>
      <c r="M251" s="72"/>
      <c r="N251" s="7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74"/>
      <c r="AB251" s="52"/>
      <c r="AC251" s="52"/>
      <c r="AD251" s="52"/>
      <c r="AE251" s="52"/>
    </row>
    <row r="252" spans="2:31" ht="12.75" customHeight="1" x14ac:dyDescent="0.2">
      <c r="B252" s="80"/>
      <c r="D252" s="57"/>
      <c r="E252" s="60"/>
      <c r="F252" s="65"/>
      <c r="G252" s="66"/>
      <c r="H252" s="66"/>
      <c r="I252" s="66"/>
      <c r="J252" s="67"/>
      <c r="K252" s="71"/>
      <c r="L252" s="72"/>
      <c r="M252" s="72"/>
      <c r="N252" s="7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74"/>
      <c r="AB252" s="52"/>
      <c r="AC252" s="52"/>
      <c r="AD252" s="52"/>
      <c r="AE252" s="52"/>
    </row>
    <row r="253" spans="2:31" ht="12.75" customHeight="1" x14ac:dyDescent="0.2">
      <c r="B253" s="80"/>
      <c r="D253" s="57"/>
      <c r="E253" s="60"/>
      <c r="F253" s="65"/>
      <c r="G253" s="66"/>
      <c r="H253" s="66"/>
      <c r="I253" s="66"/>
      <c r="J253" s="67"/>
      <c r="K253" s="71"/>
      <c r="L253" s="72"/>
      <c r="M253" s="72"/>
      <c r="N253" s="7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74"/>
      <c r="AB253" s="52"/>
      <c r="AC253" s="52"/>
      <c r="AD253" s="52"/>
      <c r="AE253" s="52"/>
    </row>
    <row r="254" spans="2:31" ht="12.75" customHeight="1" x14ac:dyDescent="0.2">
      <c r="B254" s="80"/>
      <c r="D254" s="57"/>
      <c r="E254" s="60"/>
      <c r="F254" s="65"/>
      <c r="G254" s="66"/>
      <c r="H254" s="66"/>
      <c r="I254" s="66"/>
      <c r="J254" s="67"/>
      <c r="K254" s="71"/>
      <c r="L254" s="72"/>
      <c r="M254" s="72"/>
      <c r="N254" s="7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74"/>
      <c r="AB254" s="52"/>
      <c r="AC254" s="52"/>
      <c r="AD254" s="52"/>
      <c r="AE254" s="52"/>
    </row>
    <row r="255" spans="2:31" ht="12.75" customHeight="1" x14ac:dyDescent="0.2">
      <c r="B255" s="80"/>
      <c r="D255" s="57"/>
      <c r="E255" s="60"/>
      <c r="F255" s="65"/>
      <c r="G255" s="66"/>
      <c r="H255" s="66"/>
      <c r="I255" s="66"/>
      <c r="J255" s="67"/>
      <c r="K255" s="71"/>
      <c r="L255" s="72"/>
      <c r="M255" s="72"/>
      <c r="N255" s="7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74"/>
      <c r="AB255" s="52"/>
      <c r="AC255" s="52"/>
      <c r="AD255" s="52"/>
      <c r="AE255" s="52"/>
    </row>
    <row r="256" spans="2:31" ht="12.75" customHeight="1" x14ac:dyDescent="0.2">
      <c r="B256" s="80"/>
      <c r="D256" s="57"/>
      <c r="E256" s="60"/>
      <c r="F256" s="65"/>
      <c r="G256" s="66"/>
      <c r="H256" s="66"/>
      <c r="I256" s="66"/>
      <c r="J256" s="67"/>
      <c r="K256" s="71"/>
      <c r="L256" s="72"/>
      <c r="M256" s="72"/>
      <c r="N256" s="7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74"/>
      <c r="AB256" s="52"/>
      <c r="AC256" s="52"/>
      <c r="AD256" s="52"/>
      <c r="AE256" s="52"/>
    </row>
    <row r="257" spans="2:31" ht="12.75" customHeight="1" x14ac:dyDescent="0.2">
      <c r="B257" s="80"/>
      <c r="D257" s="57"/>
      <c r="E257" s="60"/>
      <c r="F257" s="65"/>
      <c r="G257" s="66"/>
      <c r="H257" s="66"/>
      <c r="I257" s="66"/>
      <c r="J257" s="67"/>
      <c r="K257" s="71"/>
      <c r="L257" s="72"/>
      <c r="M257" s="72"/>
      <c r="N257" s="7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74"/>
      <c r="AB257" s="52"/>
      <c r="AC257" s="52"/>
      <c r="AD257" s="52"/>
      <c r="AE257" s="52"/>
    </row>
    <row r="258" spans="2:31" ht="12.75" customHeight="1" x14ac:dyDescent="0.2">
      <c r="B258" s="80"/>
      <c r="D258" s="57"/>
      <c r="E258" s="60"/>
      <c r="F258" s="65"/>
      <c r="G258" s="66"/>
      <c r="H258" s="66"/>
      <c r="I258" s="66"/>
      <c r="J258" s="67"/>
      <c r="K258" s="71"/>
      <c r="L258" s="72"/>
      <c r="M258" s="72"/>
      <c r="N258" s="7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74"/>
      <c r="AB258" s="52"/>
      <c r="AC258" s="52"/>
      <c r="AD258" s="52"/>
      <c r="AE258" s="52"/>
    </row>
    <row r="259" spans="2:31" ht="12.75" customHeight="1" x14ac:dyDescent="0.2">
      <c r="B259" s="80"/>
      <c r="D259" s="57"/>
      <c r="E259" s="60"/>
      <c r="F259" s="65"/>
      <c r="G259" s="66"/>
      <c r="H259" s="66"/>
      <c r="I259" s="66"/>
      <c r="J259" s="67"/>
      <c r="K259" s="71"/>
      <c r="L259" s="72"/>
      <c r="M259" s="72"/>
      <c r="N259" s="7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75"/>
      <c r="AB259" s="52"/>
      <c r="AC259" s="52"/>
      <c r="AD259" s="52"/>
      <c r="AE259" s="52"/>
    </row>
    <row r="260" spans="2:31" ht="12.75" customHeight="1" thickBot="1" x14ac:dyDescent="0.25">
      <c r="B260" s="81"/>
      <c r="D260" s="58"/>
      <c r="E260" s="61"/>
      <c r="F260" s="68"/>
      <c r="G260" s="69"/>
      <c r="H260" s="69"/>
      <c r="I260" s="69"/>
      <c r="J260" s="70"/>
      <c r="K260" s="10" t="str">
        <f t="shared" ref="K260:AE260" si="33">IF(OR(TRIM(K245)=0,TRIM(K245)=""),"",IF(IFERROR(TRIM(INDEX(QryItemNamed,MATCH(TRIM(K245),ITEM,0),3)),"")="LS","",IFERROR(TRIM(INDEX(QryItemNamed,MATCH(TRIM(K245),ITEM,0),3)),"")))</f>
        <v>EACH</v>
      </c>
      <c r="L260" s="11" t="str">
        <f t="shared" si="33"/>
        <v/>
      </c>
      <c r="M260" s="11" t="str">
        <f t="shared" si="33"/>
        <v/>
      </c>
      <c r="N260" s="11" t="str">
        <f t="shared" si="33"/>
        <v/>
      </c>
      <c r="O260" s="11" t="str">
        <f t="shared" si="33"/>
        <v>MILE</v>
      </c>
      <c r="P260" s="11" t="str">
        <f t="shared" si="33"/>
        <v>MILE</v>
      </c>
      <c r="Q260" s="11" t="str">
        <f t="shared" si="33"/>
        <v>FT</v>
      </c>
      <c r="R260" s="11" t="str">
        <f t="shared" si="33"/>
        <v>FT</v>
      </c>
      <c r="S260" s="11" t="str">
        <f t="shared" si="33"/>
        <v>FT</v>
      </c>
      <c r="T260" s="11" t="str">
        <f t="shared" si="33"/>
        <v/>
      </c>
      <c r="U260" s="11" t="str">
        <f t="shared" si="33"/>
        <v>FT</v>
      </c>
      <c r="V260" s="11" t="str">
        <f t="shared" si="33"/>
        <v/>
      </c>
      <c r="W260" s="11" t="str">
        <f t="shared" si="33"/>
        <v>EACH</v>
      </c>
      <c r="X260" s="11" t="str">
        <f t="shared" si="33"/>
        <v>FT</v>
      </c>
      <c r="Y260" s="11" t="str">
        <f t="shared" si="33"/>
        <v/>
      </c>
      <c r="Z260" s="11" t="str">
        <f t="shared" si="33"/>
        <v/>
      </c>
      <c r="AA260" s="11" t="str">
        <f t="shared" si="33"/>
        <v/>
      </c>
      <c r="AB260" s="11" t="str">
        <f t="shared" si="33"/>
        <v/>
      </c>
      <c r="AC260" s="11" t="str">
        <f t="shared" si="33"/>
        <v/>
      </c>
      <c r="AD260" s="11" t="str">
        <f t="shared" si="33"/>
        <v/>
      </c>
      <c r="AE260" s="11" t="str">
        <f t="shared" si="33"/>
        <v/>
      </c>
    </row>
    <row r="261" spans="2:31" ht="12.75" customHeight="1" x14ac:dyDescent="0.2">
      <c r="B261" s="31"/>
      <c r="D261" s="12"/>
      <c r="E261" s="44"/>
      <c r="F261" s="76" t="s">
        <v>20</v>
      </c>
      <c r="G261" s="77"/>
      <c r="H261" s="77"/>
      <c r="I261" s="77"/>
      <c r="J261" s="78"/>
      <c r="K261" s="1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2:31" ht="12.75" customHeight="1" x14ac:dyDescent="0.2">
      <c r="B262" s="32"/>
      <c r="D262" s="15"/>
      <c r="E262" s="45"/>
      <c r="F262" s="36"/>
      <c r="G262" s="17"/>
      <c r="H262" s="18"/>
      <c r="I262" s="36"/>
      <c r="J262" s="19"/>
      <c r="K262" s="17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2:31" ht="12.75" customHeight="1" x14ac:dyDescent="0.2">
      <c r="B263" s="32"/>
      <c r="D263" s="15"/>
      <c r="E263" s="45"/>
      <c r="F263" s="36"/>
      <c r="G263" s="17"/>
      <c r="H263" s="18"/>
      <c r="I263" s="36"/>
      <c r="J263" s="19"/>
      <c r="K263" s="17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2:31" ht="12.75" customHeight="1" x14ac:dyDescent="0.2">
      <c r="B264" s="32"/>
      <c r="D264" s="15"/>
      <c r="E264" s="45"/>
      <c r="F264" s="16"/>
      <c r="G264" s="17"/>
      <c r="H264" s="18"/>
      <c r="I264" s="16"/>
      <c r="J264" s="19"/>
      <c r="K264" s="17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2:31" ht="12.75" customHeight="1" x14ac:dyDescent="0.2">
      <c r="B265" s="32"/>
      <c r="D265" s="15"/>
      <c r="E265" s="45"/>
      <c r="F265" s="16"/>
      <c r="G265" s="17"/>
      <c r="H265" s="18"/>
      <c r="I265" s="16"/>
      <c r="J265" s="19"/>
      <c r="K265" s="17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2:31" ht="12.75" customHeight="1" x14ac:dyDescent="0.2">
      <c r="B266" s="32"/>
      <c r="D266" s="15"/>
      <c r="E266" s="45"/>
      <c r="F266" s="16"/>
      <c r="G266" s="17"/>
      <c r="H266" s="18"/>
      <c r="I266" s="16"/>
      <c r="J266" s="19"/>
      <c r="K266" s="17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2:31" ht="12.75" customHeight="1" x14ac:dyDescent="0.2">
      <c r="B267" s="32"/>
      <c r="D267" s="15"/>
      <c r="E267" s="45"/>
      <c r="F267" s="16"/>
      <c r="G267" s="17"/>
      <c r="H267" s="18"/>
      <c r="I267" s="16"/>
      <c r="J267" s="19"/>
      <c r="K267" s="17"/>
      <c r="L267" s="18"/>
      <c r="M267" s="18"/>
      <c r="N267" s="18"/>
      <c r="O267" s="18"/>
      <c r="P267" s="18"/>
      <c r="Q267" s="37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2:31" ht="12.75" customHeight="1" x14ac:dyDescent="0.2">
      <c r="B268" s="32"/>
      <c r="D268" s="15"/>
      <c r="E268" s="45"/>
      <c r="F268" s="16"/>
      <c r="G268" s="17"/>
      <c r="H268" s="18"/>
      <c r="I268" s="16"/>
      <c r="J268" s="19"/>
      <c r="K268" s="17"/>
      <c r="L268" s="18"/>
      <c r="M268" s="18"/>
      <c r="N268" s="18"/>
      <c r="O268" s="18"/>
      <c r="P268" s="18"/>
      <c r="Q268" s="37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2:31" ht="12.75" customHeight="1" x14ac:dyDescent="0.2">
      <c r="B269" s="32"/>
      <c r="D269" s="15"/>
      <c r="E269" s="45"/>
      <c r="F269" s="16"/>
      <c r="G269" s="17"/>
      <c r="H269" s="18"/>
      <c r="I269" s="16"/>
      <c r="J269" s="19"/>
      <c r="K269" s="17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2:31" ht="12.75" customHeight="1" x14ac:dyDescent="0.2">
      <c r="B270" s="32"/>
      <c r="D270" s="15"/>
      <c r="E270" s="45"/>
      <c r="F270" s="16"/>
      <c r="G270" s="17"/>
      <c r="H270" s="18"/>
      <c r="I270" s="16"/>
      <c r="J270" s="19"/>
      <c r="K270" s="17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2:31" ht="12.75" customHeight="1" x14ac:dyDescent="0.2">
      <c r="B271" s="32"/>
      <c r="D271" s="15"/>
      <c r="E271" s="45"/>
      <c r="F271" s="16"/>
      <c r="G271" s="17"/>
      <c r="H271" s="18"/>
      <c r="I271" s="16"/>
      <c r="J271" s="19"/>
      <c r="K271" s="17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2:31" ht="12.75" customHeight="1" x14ac:dyDescent="0.2">
      <c r="B272" s="32"/>
      <c r="D272" s="15"/>
      <c r="E272" s="45"/>
      <c r="F272" s="16"/>
      <c r="G272" s="17"/>
      <c r="H272" s="18"/>
      <c r="I272" s="16"/>
      <c r="J272" s="19"/>
      <c r="K272" s="17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2:31" ht="12.75" customHeight="1" x14ac:dyDescent="0.2">
      <c r="B273" s="32"/>
      <c r="D273" s="15"/>
      <c r="E273" s="45"/>
      <c r="F273" s="16"/>
      <c r="G273" s="17"/>
      <c r="H273" s="18"/>
      <c r="I273" s="16"/>
      <c r="J273" s="19"/>
      <c r="K273" s="17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2:31" ht="12.75" customHeight="1" x14ac:dyDescent="0.2">
      <c r="B274" s="32"/>
      <c r="D274" s="15"/>
      <c r="E274" s="45"/>
      <c r="F274" s="16"/>
      <c r="G274" s="17"/>
      <c r="H274" s="18"/>
      <c r="I274" s="16"/>
      <c r="J274" s="19"/>
      <c r="K274" s="17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2:31" ht="12.75" customHeight="1" x14ac:dyDescent="0.2">
      <c r="B275" s="32"/>
      <c r="D275" s="15"/>
      <c r="E275" s="45"/>
      <c r="F275" s="16"/>
      <c r="G275" s="17"/>
      <c r="H275" s="18"/>
      <c r="I275" s="16"/>
      <c r="J275" s="19"/>
      <c r="K275" s="17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2:31" ht="12.75" customHeight="1" x14ac:dyDescent="0.2">
      <c r="B276" s="32"/>
      <c r="D276" s="15"/>
      <c r="E276" s="45"/>
      <c r="F276" s="16"/>
      <c r="G276" s="17"/>
      <c r="H276" s="18"/>
      <c r="I276" s="16"/>
      <c r="J276" s="19"/>
      <c r="K276" s="17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2:31" ht="12.75" customHeight="1" x14ac:dyDescent="0.2">
      <c r="B277" s="32"/>
      <c r="D277" s="15"/>
      <c r="E277" s="45"/>
      <c r="F277" s="16"/>
      <c r="G277" s="17"/>
      <c r="H277" s="18"/>
      <c r="I277" s="16"/>
      <c r="J277" s="19"/>
      <c r="K277" s="17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2:31" ht="12.75" customHeight="1" x14ac:dyDescent="0.2">
      <c r="B278" s="32"/>
      <c r="D278" s="15"/>
      <c r="E278" s="45"/>
      <c r="F278" s="16"/>
      <c r="G278" s="17"/>
      <c r="H278" s="18"/>
      <c r="I278" s="16"/>
      <c r="J278" s="19"/>
      <c r="K278" s="17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2:31" ht="12.75" customHeight="1" x14ac:dyDescent="0.2">
      <c r="B279" s="32"/>
      <c r="D279" s="15"/>
      <c r="E279" s="45"/>
      <c r="F279" s="16"/>
      <c r="G279" s="17"/>
      <c r="H279" s="18"/>
      <c r="I279" s="16"/>
      <c r="J279" s="19"/>
      <c r="K279" s="17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2:31" ht="12.75" customHeight="1" x14ac:dyDescent="0.2">
      <c r="B280" s="32"/>
      <c r="D280" s="15"/>
      <c r="E280" s="45"/>
      <c r="F280" s="16"/>
      <c r="G280" s="17"/>
      <c r="H280" s="18"/>
      <c r="I280" s="16"/>
      <c r="J280" s="19"/>
      <c r="K280" s="17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2:31" ht="12.75" customHeight="1" x14ac:dyDescent="0.2">
      <c r="B281" s="32"/>
      <c r="D281" s="15"/>
      <c r="E281" s="45"/>
      <c r="F281" s="16"/>
      <c r="G281" s="17"/>
      <c r="H281" s="18"/>
      <c r="I281" s="16"/>
      <c r="J281" s="19"/>
      <c r="K281" s="17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2:31" ht="12.75" customHeight="1" x14ac:dyDescent="0.2">
      <c r="B282" s="32"/>
      <c r="D282" s="15"/>
      <c r="E282" s="45"/>
      <c r="F282" s="16"/>
      <c r="G282" s="17"/>
      <c r="H282" s="18"/>
      <c r="I282" s="16"/>
      <c r="J282" s="19"/>
      <c r="K282" s="17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2:31" ht="12.75" customHeight="1" x14ac:dyDescent="0.2">
      <c r="B283" s="32"/>
      <c r="D283" s="15"/>
      <c r="E283" s="45"/>
      <c r="F283" s="16"/>
      <c r="G283" s="17"/>
      <c r="H283" s="18"/>
      <c r="I283" s="16"/>
      <c r="J283" s="19"/>
      <c r="K283" s="17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2:31" ht="12.75" customHeight="1" x14ac:dyDescent="0.2">
      <c r="B284" s="32"/>
      <c r="D284" s="15"/>
      <c r="E284" s="45"/>
      <c r="F284" s="16"/>
      <c r="G284" s="17"/>
      <c r="H284" s="18"/>
      <c r="I284" s="16"/>
      <c r="J284" s="19"/>
      <c r="K284" s="17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2:31" ht="12.75" customHeight="1" x14ac:dyDescent="0.2">
      <c r="B285" s="32"/>
      <c r="D285" s="15"/>
      <c r="E285" s="45"/>
      <c r="F285" s="16"/>
      <c r="G285" s="17"/>
      <c r="H285" s="18"/>
      <c r="I285" s="16"/>
      <c r="J285" s="19"/>
      <c r="K285" s="17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2:31" ht="12.75" customHeight="1" x14ac:dyDescent="0.2">
      <c r="B286" s="32"/>
      <c r="D286" s="15"/>
      <c r="E286" s="45"/>
      <c r="F286" s="16"/>
      <c r="G286" s="17"/>
      <c r="H286" s="18"/>
      <c r="I286" s="16"/>
      <c r="J286" s="19"/>
      <c r="K286" s="17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2:31" ht="12.75" customHeight="1" x14ac:dyDescent="0.2">
      <c r="B287" s="32"/>
      <c r="D287" s="15"/>
      <c r="E287" s="45"/>
      <c r="F287" s="16"/>
      <c r="G287" s="17"/>
      <c r="H287" s="18"/>
      <c r="I287" s="16"/>
      <c r="J287" s="19"/>
      <c r="K287" s="17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2:31" ht="12.75" customHeight="1" x14ac:dyDescent="0.2">
      <c r="B288" s="32"/>
      <c r="D288" s="15"/>
      <c r="E288" s="45"/>
      <c r="F288" s="16"/>
      <c r="G288" s="17"/>
      <c r="H288" s="18"/>
      <c r="I288" s="16"/>
      <c r="J288" s="19"/>
      <c r="K288" s="17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2:31" ht="12.75" customHeight="1" x14ac:dyDescent="0.2">
      <c r="B289" s="32"/>
      <c r="D289" s="15"/>
      <c r="E289" s="45"/>
      <c r="F289" s="16"/>
      <c r="G289" s="17"/>
      <c r="H289" s="18"/>
      <c r="I289" s="16"/>
      <c r="J289" s="19"/>
      <c r="K289" s="17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2:31" ht="12.75" customHeight="1" x14ac:dyDescent="0.2">
      <c r="B290" s="32"/>
      <c r="D290" s="15"/>
      <c r="E290" s="45"/>
      <c r="F290" s="16"/>
      <c r="G290" s="17"/>
      <c r="H290" s="18"/>
      <c r="I290" s="16"/>
      <c r="J290" s="19"/>
      <c r="K290" s="17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2:31" ht="12.75" customHeight="1" x14ac:dyDescent="0.2">
      <c r="B291" s="32"/>
      <c r="D291" s="15"/>
      <c r="E291" s="45"/>
      <c r="F291" s="16"/>
      <c r="G291" s="17"/>
      <c r="H291" s="18"/>
      <c r="I291" s="16"/>
      <c r="J291" s="19"/>
      <c r="K291" s="17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2:31" ht="12.75" customHeight="1" x14ac:dyDescent="0.2">
      <c r="B292" s="32"/>
      <c r="D292" s="15"/>
      <c r="E292" s="45"/>
      <c r="F292" s="16"/>
      <c r="G292" s="17"/>
      <c r="H292" s="18"/>
      <c r="I292" s="16"/>
      <c r="J292" s="19"/>
      <c r="K292" s="17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2:31" ht="12.75" customHeight="1" x14ac:dyDescent="0.2">
      <c r="B293" s="32"/>
      <c r="D293" s="15"/>
      <c r="E293" s="45"/>
      <c r="F293" s="16"/>
      <c r="G293" s="17"/>
      <c r="H293" s="18"/>
      <c r="I293" s="16"/>
      <c r="J293" s="19"/>
      <c r="K293" s="17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2:31" ht="12.75" customHeight="1" x14ac:dyDescent="0.2">
      <c r="B294" s="32"/>
      <c r="D294" s="15"/>
      <c r="E294" s="45"/>
      <c r="F294" s="16"/>
      <c r="G294" s="17"/>
      <c r="H294" s="18"/>
      <c r="I294" s="16"/>
      <c r="J294" s="19"/>
      <c r="K294" s="17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2:31" ht="12.75" customHeight="1" x14ac:dyDescent="0.2">
      <c r="B295" s="32"/>
      <c r="D295" s="15"/>
      <c r="E295" s="45"/>
      <c r="F295" s="16"/>
      <c r="G295" s="17"/>
      <c r="H295" s="18"/>
      <c r="I295" s="16"/>
      <c r="J295" s="19"/>
      <c r="K295" s="17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2:31" ht="12.75" customHeight="1" x14ac:dyDescent="0.2">
      <c r="B296" s="32"/>
      <c r="D296" s="15"/>
      <c r="E296" s="45"/>
      <c r="F296" s="16"/>
      <c r="G296" s="17"/>
      <c r="H296" s="18"/>
      <c r="I296" s="16"/>
      <c r="J296" s="19"/>
      <c r="K296" s="17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2:31" ht="12.75" customHeight="1" x14ac:dyDescent="0.2">
      <c r="B297" s="32"/>
      <c r="D297" s="15"/>
      <c r="E297" s="45"/>
      <c r="F297" s="16"/>
      <c r="G297" s="17"/>
      <c r="H297" s="18"/>
      <c r="I297" s="16"/>
      <c r="J297" s="19"/>
      <c r="K297" s="17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2:31" ht="12.75" customHeight="1" x14ac:dyDescent="0.2">
      <c r="B298" s="32"/>
      <c r="D298" s="15"/>
      <c r="E298" s="45"/>
      <c r="F298" s="16"/>
      <c r="G298" s="17"/>
      <c r="H298" s="18"/>
      <c r="I298" s="16"/>
      <c r="J298" s="19"/>
      <c r="K298" s="17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2:31" ht="12.75" customHeight="1" x14ac:dyDescent="0.2">
      <c r="B299" s="32"/>
      <c r="D299" s="15"/>
      <c r="E299" s="45"/>
      <c r="F299" s="16"/>
      <c r="G299" s="17"/>
      <c r="H299" s="18"/>
      <c r="I299" s="16"/>
      <c r="J299" s="19"/>
      <c r="K299" s="17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2:31" ht="12.75" customHeight="1" x14ac:dyDescent="0.2">
      <c r="B300" s="32"/>
      <c r="D300" s="15"/>
      <c r="E300" s="45"/>
      <c r="F300" s="16"/>
      <c r="G300" s="17"/>
      <c r="H300" s="18"/>
      <c r="I300" s="16"/>
      <c r="J300" s="19"/>
      <c r="K300" s="17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2:31" ht="12.75" customHeight="1" x14ac:dyDescent="0.2">
      <c r="B301" s="32"/>
      <c r="D301" s="15"/>
      <c r="E301" s="45"/>
      <c r="F301" s="16"/>
      <c r="G301" s="17"/>
      <c r="H301" s="18"/>
      <c r="I301" s="16"/>
      <c r="J301" s="19"/>
      <c r="K301" s="17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2:31" ht="12.75" customHeight="1" x14ac:dyDescent="0.2">
      <c r="B302" s="32"/>
      <c r="D302" s="15"/>
      <c r="E302" s="45"/>
      <c r="F302" s="16"/>
      <c r="G302" s="17"/>
      <c r="H302" s="18"/>
      <c r="I302" s="16"/>
      <c r="J302" s="19"/>
      <c r="K302" s="17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2:31" ht="12.75" customHeight="1" x14ac:dyDescent="0.2">
      <c r="B303" s="32"/>
      <c r="D303" s="15"/>
      <c r="E303" s="45"/>
      <c r="F303" s="16"/>
      <c r="G303" s="17"/>
      <c r="H303" s="18"/>
      <c r="I303" s="16"/>
      <c r="J303" s="19"/>
      <c r="K303" s="17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2:31" ht="12.75" customHeight="1" x14ac:dyDescent="0.2">
      <c r="B304" s="32"/>
      <c r="D304" s="15"/>
      <c r="E304" s="45"/>
      <c r="F304" s="16"/>
      <c r="G304" s="17"/>
      <c r="H304" s="18"/>
      <c r="I304" s="16"/>
      <c r="J304" s="19"/>
      <c r="K304" s="17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2:31" ht="12.75" customHeight="1" x14ac:dyDescent="0.2">
      <c r="B305" s="32"/>
      <c r="D305" s="15"/>
      <c r="E305" s="45"/>
      <c r="F305" s="16"/>
      <c r="G305" s="17"/>
      <c r="H305" s="18"/>
      <c r="I305" s="16"/>
      <c r="J305" s="19"/>
      <c r="K305" s="17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2:31" ht="12.75" customHeight="1" x14ac:dyDescent="0.2">
      <c r="B306" s="32"/>
      <c r="D306" s="15"/>
      <c r="E306" s="45"/>
      <c r="F306" s="16"/>
      <c r="G306" s="17"/>
      <c r="H306" s="18"/>
      <c r="I306" s="16"/>
      <c r="J306" s="19"/>
      <c r="K306" s="17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2:31" ht="12.75" customHeight="1" x14ac:dyDescent="0.2">
      <c r="B307" s="32"/>
      <c r="D307" s="15"/>
      <c r="E307" s="45"/>
      <c r="F307" s="16"/>
      <c r="G307" s="17"/>
      <c r="H307" s="18"/>
      <c r="I307" s="16"/>
      <c r="J307" s="19"/>
      <c r="K307" s="17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2:31" ht="12.75" customHeight="1" x14ac:dyDescent="0.2">
      <c r="B308" s="32"/>
      <c r="D308" s="15"/>
      <c r="E308" s="45"/>
      <c r="F308" s="16"/>
      <c r="G308" s="17"/>
      <c r="H308" s="18"/>
      <c r="I308" s="16"/>
      <c r="J308" s="19"/>
      <c r="K308" s="17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2:31" ht="12.75" customHeight="1" x14ac:dyDescent="0.2">
      <c r="B309" s="32"/>
      <c r="D309" s="15"/>
      <c r="E309" s="45"/>
      <c r="F309" s="16"/>
      <c r="G309" s="17"/>
      <c r="H309" s="18"/>
      <c r="I309" s="16"/>
      <c r="J309" s="19"/>
      <c r="K309" s="17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2:31" ht="12.75" customHeight="1" x14ac:dyDescent="0.2">
      <c r="B310" s="32"/>
      <c r="D310" s="15"/>
      <c r="E310" s="45"/>
      <c r="F310" s="16"/>
      <c r="G310" s="17"/>
      <c r="H310" s="18"/>
      <c r="I310" s="16"/>
      <c r="J310" s="19"/>
      <c r="K310" s="17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2:31" ht="12.75" customHeight="1" x14ac:dyDescent="0.2">
      <c r="B311" s="32"/>
      <c r="D311" s="15"/>
      <c r="E311" s="45"/>
      <c r="F311" s="16"/>
      <c r="G311" s="17"/>
      <c r="H311" s="18"/>
      <c r="I311" s="16"/>
      <c r="J311" s="19"/>
      <c r="K311" s="17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2:31" ht="12.75" customHeight="1" x14ac:dyDescent="0.2">
      <c r="B312" s="32"/>
      <c r="D312" s="15"/>
      <c r="E312" s="45"/>
      <c r="F312" s="16"/>
      <c r="G312" s="17"/>
      <c r="H312" s="18"/>
      <c r="I312" s="16"/>
      <c r="J312" s="19"/>
      <c r="K312" s="17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2:31" ht="12.75" customHeight="1" x14ac:dyDescent="0.2">
      <c r="B313" s="32"/>
      <c r="D313" s="15"/>
      <c r="E313" s="45"/>
      <c r="F313" s="16"/>
      <c r="G313" s="17"/>
      <c r="H313" s="18"/>
      <c r="I313" s="16"/>
      <c r="J313" s="19"/>
      <c r="K313" s="17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2:31" ht="12.75" customHeight="1" x14ac:dyDescent="0.2">
      <c r="B314" s="32"/>
      <c r="D314" s="15"/>
      <c r="E314" s="45"/>
      <c r="F314" s="16"/>
      <c r="G314" s="17"/>
      <c r="H314" s="18"/>
      <c r="I314" s="16"/>
      <c r="J314" s="19"/>
      <c r="K314" s="17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2:31" ht="12.75" customHeight="1" x14ac:dyDescent="0.2">
      <c r="B315" s="32"/>
      <c r="D315" s="15"/>
      <c r="E315" s="45"/>
      <c r="F315" s="16"/>
      <c r="G315" s="17"/>
      <c r="H315" s="18"/>
      <c r="I315" s="16"/>
      <c r="J315" s="19"/>
      <c r="K315" s="17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2:31" ht="12.75" customHeight="1" x14ac:dyDescent="0.2">
      <c r="B316" s="32"/>
      <c r="D316" s="15"/>
      <c r="E316" s="45"/>
      <c r="F316" s="16"/>
      <c r="G316" s="17"/>
      <c r="H316" s="18"/>
      <c r="I316" s="16"/>
      <c r="J316" s="19"/>
      <c r="K316" s="17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2:31" ht="12.75" customHeight="1" x14ac:dyDescent="0.2">
      <c r="B317" s="32"/>
      <c r="D317" s="15"/>
      <c r="E317" s="45"/>
      <c r="F317" s="16"/>
      <c r="G317" s="17"/>
      <c r="H317" s="18"/>
      <c r="I317" s="16"/>
      <c r="J317" s="19"/>
      <c r="K317" s="17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2:31" ht="12.75" customHeight="1" x14ac:dyDescent="0.2">
      <c r="B318" s="32"/>
      <c r="D318" s="15"/>
      <c r="E318" s="45"/>
      <c r="F318" s="16"/>
      <c r="G318" s="17"/>
      <c r="H318" s="18"/>
      <c r="I318" s="16"/>
      <c r="J318" s="19"/>
      <c r="K318" s="17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2:31" ht="12.75" customHeight="1" x14ac:dyDescent="0.2">
      <c r="B319" s="32"/>
      <c r="D319" s="15"/>
      <c r="E319" s="45"/>
      <c r="F319" s="16"/>
      <c r="G319" s="17"/>
      <c r="H319" s="18"/>
      <c r="I319" s="16"/>
      <c r="J319" s="19"/>
      <c r="K319" s="17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2:31" ht="12.75" customHeight="1" thickBot="1" x14ac:dyDescent="0.25">
      <c r="B320" s="33"/>
      <c r="D320" s="15"/>
      <c r="E320" s="45"/>
      <c r="F320" s="16"/>
      <c r="G320" s="17"/>
      <c r="H320" s="18"/>
      <c r="I320" s="16"/>
      <c r="J320" s="19"/>
      <c r="K320" s="17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2:31" ht="12.75" customHeight="1" x14ac:dyDescent="0.2">
      <c r="B321" s="5" t="s">
        <v>11</v>
      </c>
      <c r="D321" s="49" t="s">
        <v>2</v>
      </c>
      <c r="E321" s="50"/>
      <c r="F321" s="50"/>
      <c r="G321" s="50"/>
      <c r="H321" s="50"/>
      <c r="I321" s="50"/>
      <c r="J321" s="51"/>
      <c r="K321" s="20" t="str">
        <f>IF(K245="","",IF(K260="",IF(SUM(COUNTIF(K261:K320,"LS")+COUNTIF(K261:K320,"LUMP"))&gt;0,"LS",""),IF(SUM(K261:K320)&gt;0,ROUNDUP(SUM(K261:K320),0),"")))</f>
        <v/>
      </c>
      <c r="L321" s="20" t="str">
        <f t="shared" ref="L321" si="34">IF(L245="","",IF(L260="",IF(SUM(COUNTIF(L261:L320,"LS")+COUNTIF(L261:L320,"LUMP"))&gt;0,"LS",""),IF(SUM(L261:L320)&gt;0,ROUNDUP(SUM(L261:L320),0),"")))</f>
        <v/>
      </c>
      <c r="M321" s="20" t="str">
        <f t="shared" ref="M321" si="35">IF(M245="","",IF(M260="",IF(SUM(COUNTIF(M261:M320,"LS")+COUNTIF(M261:M320,"LUMP"))&gt;0,"LS",""),IF(SUM(M261:M320)&gt;0,ROUNDUP(SUM(M261:M320),0),"")))</f>
        <v/>
      </c>
      <c r="N321" s="20" t="str">
        <f t="shared" ref="N321" si="36">IF(N245="","",IF(N260="",IF(SUM(COUNTIF(N261:N320,"LS")+COUNTIF(N261:N320,"LUMP"))&gt;0,"LS",""),IF(SUM(N261:N320)&gt;0,ROUNDUP(SUM(N261:N320),0),"")))</f>
        <v/>
      </c>
      <c r="O321" s="20" t="str">
        <f t="shared" ref="O321" si="37">IF(O245="","",IF(O260="",IF(SUM(COUNTIF(O261:O320,"LS")+COUNTIF(O261:O320,"LUMP"))&gt;0,"LS",""),IF(SUM(O261:O320)&gt;0,ROUNDUP(SUM(O261:O320),0),"")))</f>
        <v/>
      </c>
      <c r="P321" s="20" t="str">
        <f t="shared" ref="P321" si="38">IF(P245="","",IF(P260="",IF(SUM(COUNTIF(P261:P320,"LS")+COUNTIF(P261:P320,"LUMP"))&gt;0,"LS",""),IF(SUM(P261:P320)&gt;0,ROUNDUP(SUM(P261:P320),0),"")))</f>
        <v/>
      </c>
      <c r="Q321" s="20" t="str">
        <f t="shared" ref="Q321" si="39">IF(Q245="","",IF(Q260="",IF(SUM(COUNTIF(Q261:Q320,"LS")+COUNTIF(Q261:Q320,"LUMP"))&gt;0,"LS",""),IF(SUM(Q261:Q320)&gt;0,ROUNDUP(SUM(Q261:Q320),0),"")))</f>
        <v/>
      </c>
      <c r="R321" s="20" t="str">
        <f t="shared" ref="R321" si="40">IF(R245="","",IF(R260="",IF(SUM(COUNTIF(R261:R320,"LS")+COUNTIF(R261:R320,"LUMP"))&gt;0,"LS",""),IF(SUM(R261:R320)&gt;0,ROUNDUP(SUM(R261:R320),0),"")))</f>
        <v/>
      </c>
      <c r="S321" s="20" t="str">
        <f t="shared" ref="S321" si="41">IF(S245="","",IF(S260="",IF(SUM(COUNTIF(S261:S320,"LS")+COUNTIF(S261:S320,"LUMP"))&gt;0,"LS",""),IF(SUM(S261:S320)&gt;0,ROUNDUP(SUM(S261:S320),0),"")))</f>
        <v/>
      </c>
      <c r="T321" s="20" t="str">
        <f t="shared" ref="T321" si="42">IF(T245="","",IF(T260="",IF(SUM(COUNTIF(T261:T320,"LS")+COUNTIF(T261:T320,"LUMP"))&gt;0,"LS",""),IF(SUM(T261:T320)&gt;0,ROUNDUP(SUM(T261:T320),0),"")))</f>
        <v/>
      </c>
      <c r="U321" s="20" t="str">
        <f t="shared" ref="U321" si="43">IF(U245="","",IF(U260="",IF(SUM(COUNTIF(U261:U320,"LS")+COUNTIF(U261:U320,"LUMP"))&gt;0,"LS",""),IF(SUM(U261:U320)&gt;0,ROUNDUP(SUM(U261:U320),0),"")))</f>
        <v/>
      </c>
      <c r="V321" s="20" t="str">
        <f t="shared" ref="V321" si="44">IF(V245="","",IF(V260="",IF(SUM(COUNTIF(V261:V320,"LS")+COUNTIF(V261:V320,"LUMP"))&gt;0,"LS",""),IF(SUM(V261:V320)&gt;0,ROUNDUP(SUM(V261:V320),0),"")))</f>
        <v/>
      </c>
      <c r="W321" s="20" t="str">
        <f t="shared" ref="W321" si="45">IF(W245="","",IF(W260="",IF(SUM(COUNTIF(W261:W320,"LS")+COUNTIF(W261:W320,"LUMP"))&gt;0,"LS",""),IF(SUM(W261:W320)&gt;0,ROUNDUP(SUM(W261:W320),0),"")))</f>
        <v/>
      </c>
      <c r="X321" s="20" t="str">
        <f t="shared" ref="X321" si="46">IF(X245="","",IF(X260="",IF(SUM(COUNTIF(X261:X320,"LS")+COUNTIF(X261:X320,"LUMP"))&gt;0,"LS",""),IF(SUM(X261:X320)&gt;0,ROUNDUP(SUM(X261:X320),0),"")))</f>
        <v/>
      </c>
      <c r="Y321" s="20" t="str">
        <f t="shared" ref="Y321" si="47">IF(Y245="","",IF(Y260="",IF(SUM(COUNTIF(Y261:Y320,"LS")+COUNTIF(Y261:Y320,"LUMP"))&gt;0,"LS",""),IF(SUM(Y261:Y320)&gt;0,ROUNDUP(SUM(Y261:Y320),0),"")))</f>
        <v/>
      </c>
      <c r="Z321" s="20" t="str">
        <f t="shared" ref="Z321" si="48">IF(Z245="","",IF(Z260="",IF(SUM(COUNTIF(Z261:Z320,"LS")+COUNTIF(Z261:Z320,"LUMP"))&gt;0,"LS",""),IF(SUM(Z261:Z320)&gt;0,ROUNDUP(SUM(Z261:Z320),0),"")))</f>
        <v/>
      </c>
      <c r="AA321" s="20" t="str">
        <f t="shared" ref="AA321" si="49">IF(AA245="","",IF(AA260="",IF(SUM(COUNTIF(AA261:AA320,"LS")+COUNTIF(AA261:AA320,"LUMP"))&gt;0,"LS",""),IF(SUM(AA261:AA320)&gt;0,ROUNDUP(SUM(AA261:AA320),0),"")))</f>
        <v/>
      </c>
      <c r="AB321" s="20" t="str">
        <f t="shared" ref="AB321" si="50">IF(AB245="","",IF(AB260="",IF(SUM(COUNTIF(AB261:AB320,"LS")+COUNTIF(AB261:AB320,"LUMP"))&gt;0,"LS",""),IF(SUM(AB261:AB320)&gt;0,ROUNDUP(SUM(AB261:AB320),0),"")))</f>
        <v/>
      </c>
      <c r="AC321" s="20" t="str">
        <f t="shared" ref="AC321" si="51">IF(AC245="","",IF(AC260="",IF(SUM(COUNTIF(AC261:AC320,"LS")+COUNTIF(AC261:AC320,"LUMP"))&gt;0,"LS",""),IF(SUM(AC261:AC320)&gt;0,ROUNDUP(SUM(AC261:AC320),0),"")))</f>
        <v/>
      </c>
      <c r="AD321" s="20" t="str">
        <f t="shared" ref="AD321" si="52">IF(AD245="","",IF(AD260="",IF(SUM(COUNTIF(AD261:AD320,"LS")+COUNTIF(AD261:AD320,"LUMP"))&gt;0,"LS",""),IF(SUM(AD261:AD320)&gt;0,ROUNDUP(SUM(AD261:AD320),0),"")))</f>
        <v/>
      </c>
      <c r="AE321" s="20" t="str">
        <f t="shared" ref="AE321" si="53">IF(AE245="","",IF(AE260="",IF(SUM(COUNTIF(AE261:AE320,"LS")+COUNTIF(AE261:AE320,"LUMP"))&gt;0,"LS",""),IF(SUM(AE261:AE320)&gt;0,ROUNDUP(SUM(AE261:AE320),0),"")))</f>
        <v/>
      </c>
    </row>
  </sheetData>
  <mergeCells count="120">
    <mergeCell ref="B10:B23"/>
    <mergeCell ref="B89:B102"/>
    <mergeCell ref="B168:B181"/>
    <mergeCell ref="D86:AE86"/>
    <mergeCell ref="D87:J87"/>
    <mergeCell ref="D88:J88"/>
    <mergeCell ref="D89:D102"/>
    <mergeCell ref="W11:W22"/>
    <mergeCell ref="X11:X22"/>
    <mergeCell ref="T11:T22"/>
    <mergeCell ref="U11:U22"/>
    <mergeCell ref="D84:J84"/>
    <mergeCell ref="AE11:AE22"/>
    <mergeCell ref="K11:K22"/>
    <mergeCell ref="L11:L22"/>
    <mergeCell ref="M11:M22"/>
    <mergeCell ref="N11:N22"/>
    <mergeCell ref="AB90:AB101"/>
    <mergeCell ref="U90:U101"/>
    <mergeCell ref="X90:X101"/>
    <mergeCell ref="Q90:Q101"/>
    <mergeCell ref="F24:J24"/>
    <mergeCell ref="F103:J103"/>
    <mergeCell ref="AD90:AD101"/>
    <mergeCell ref="AC90:AC101"/>
    <mergeCell ref="Z90:Z101"/>
    <mergeCell ref="AE90:AE101"/>
    <mergeCell ref="B247:B260"/>
    <mergeCell ref="D321:J321"/>
    <mergeCell ref="AA248:AA259"/>
    <mergeCell ref="AB248:AB259"/>
    <mergeCell ref="AC248:AC259"/>
    <mergeCell ref="AD248:AD259"/>
    <mergeCell ref="W248:W259"/>
    <mergeCell ref="X248:X259"/>
    <mergeCell ref="Y248:Y259"/>
    <mergeCell ref="Z248:Z259"/>
    <mergeCell ref="S248:S259"/>
    <mergeCell ref="T248:T259"/>
    <mergeCell ref="U248:U259"/>
    <mergeCell ref="V248:V259"/>
    <mergeCell ref="O248:O259"/>
    <mergeCell ref="P248:P259"/>
    <mergeCell ref="Q248:Q259"/>
    <mergeCell ref="R248:R259"/>
    <mergeCell ref="F261:J261"/>
    <mergeCell ref="D246:J246"/>
    <mergeCell ref="D247:D260"/>
    <mergeCell ref="E247:E260"/>
    <mergeCell ref="F247:J260"/>
    <mergeCell ref="AE169:AE180"/>
    <mergeCell ref="D242:J242"/>
    <mergeCell ref="D244:AE244"/>
    <mergeCell ref="D245:J245"/>
    <mergeCell ref="AA169:AA180"/>
    <mergeCell ref="AB169:AB180"/>
    <mergeCell ref="AC169:AC180"/>
    <mergeCell ref="AD169:AD180"/>
    <mergeCell ref="W169:W180"/>
    <mergeCell ref="X169:X180"/>
    <mergeCell ref="Y169:Y180"/>
    <mergeCell ref="Z169:Z180"/>
    <mergeCell ref="AE248:AE259"/>
    <mergeCell ref="K248:K259"/>
    <mergeCell ref="L248:L259"/>
    <mergeCell ref="M248:M259"/>
    <mergeCell ref="N248:N259"/>
    <mergeCell ref="F182:J182"/>
    <mergeCell ref="V90:V101"/>
    <mergeCell ref="K90:K101"/>
    <mergeCell ref="L90:L101"/>
    <mergeCell ref="M90:M101"/>
    <mergeCell ref="N90:N101"/>
    <mergeCell ref="O90:O101"/>
    <mergeCell ref="P90:P101"/>
    <mergeCell ref="W90:W101"/>
    <mergeCell ref="S90:S101"/>
    <mergeCell ref="R90:R101"/>
    <mergeCell ref="D7:AE7"/>
    <mergeCell ref="AA11:AA22"/>
    <mergeCell ref="Z11:Z22"/>
    <mergeCell ref="AB11:AB22"/>
    <mergeCell ref="AC11:AC22"/>
    <mergeCell ref="AD11:AD22"/>
    <mergeCell ref="Y11:Y22"/>
    <mergeCell ref="D10:D23"/>
    <mergeCell ref="D8:J8"/>
    <mergeCell ref="D9:J9"/>
    <mergeCell ref="P11:P22"/>
    <mergeCell ref="Q11:Q22"/>
    <mergeCell ref="R11:R22"/>
    <mergeCell ref="S11:S22"/>
    <mergeCell ref="E10:E23"/>
    <mergeCell ref="F10:J23"/>
    <mergeCell ref="O11:O22"/>
    <mergeCell ref="V11:V22"/>
    <mergeCell ref="D163:J163"/>
    <mergeCell ref="Y90:Y101"/>
    <mergeCell ref="D165:AE165"/>
    <mergeCell ref="D166:J166"/>
    <mergeCell ref="D167:J167"/>
    <mergeCell ref="D168:D181"/>
    <mergeCell ref="E168:E181"/>
    <mergeCell ref="F168:J181"/>
    <mergeCell ref="K169:K180"/>
    <mergeCell ref="L169:L180"/>
    <mergeCell ref="M169:M180"/>
    <mergeCell ref="N169:N180"/>
    <mergeCell ref="U169:U180"/>
    <mergeCell ref="V169:V180"/>
    <mergeCell ref="O169:O180"/>
    <mergeCell ref="P169:P180"/>
    <mergeCell ref="Q169:Q180"/>
    <mergeCell ref="R169:R180"/>
    <mergeCell ref="S169:S180"/>
    <mergeCell ref="T169:T180"/>
    <mergeCell ref="E89:E102"/>
    <mergeCell ref="F89:J102"/>
    <mergeCell ref="AA90:AA101"/>
    <mergeCell ref="T90:T101"/>
  </mergeCells>
  <phoneticPr fontId="0" type="noConversion"/>
  <printOptions horizontalCentered="1" verticalCentered="1"/>
  <pageMargins left="0.25" right="0.25" top="0.75" bottom="0.75" header="0.3" footer="0.3"/>
  <pageSetup scale="3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Bitar, Gabriel</cp:lastModifiedBy>
  <cp:lastPrinted>2015-05-18T13:50:30Z</cp:lastPrinted>
  <dcterms:created xsi:type="dcterms:W3CDTF">2005-09-27T11:52:28Z</dcterms:created>
  <dcterms:modified xsi:type="dcterms:W3CDTF">2021-08-20T14:22:59Z</dcterms:modified>
</cp:coreProperties>
</file>