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\60\08406-00\117666\Task-11-C_PID118153-COL-644-8.00\118153\400-Engineering\Roadway\EngData\"/>
    </mc:Choice>
  </mc:AlternateContent>
  <xr:revisionPtr revIDLastSave="0" documentId="13_ncr:1_{54B9FA8D-F663-4D9A-984B-79BFE088A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1" l="1"/>
  <c r="Q23" i="1"/>
  <c r="P23" i="1"/>
  <c r="P84" i="1" s="1"/>
  <c r="Q11" i="1"/>
  <c r="P11" i="1"/>
  <c r="Q10" i="1"/>
  <c r="P10" i="1"/>
  <c r="L23" i="1"/>
  <c r="L84" i="1" s="1"/>
  <c r="L11" i="1"/>
  <c r="L10" i="1"/>
  <c r="Y84" i="1"/>
  <c r="Y23" i="1"/>
  <c r="Y11" i="1"/>
  <c r="Y10" i="1"/>
  <c r="D7" i="1" l="1"/>
  <c r="AE84" i="1" l="1"/>
  <c r="AD84" i="1"/>
  <c r="AC84" i="1"/>
  <c r="AB84" i="1"/>
  <c r="AA84" i="1"/>
  <c r="Z84" i="1"/>
  <c r="O84" i="1"/>
  <c r="M23" i="1" l="1"/>
  <c r="M84" i="1" s="1"/>
  <c r="N23" i="1"/>
  <c r="N84" i="1" s="1"/>
  <c r="O23" i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X84" i="1" s="1"/>
  <c r="Z23" i="1"/>
  <c r="AA23" i="1"/>
  <c r="AB23" i="1"/>
  <c r="AC23" i="1"/>
  <c r="AD23" i="1"/>
  <c r="AE23" i="1"/>
  <c r="K23" i="1"/>
  <c r="K84" i="1" s="1"/>
  <c r="M11" i="1" l="1"/>
  <c r="N11" i="1"/>
  <c r="O11" i="1"/>
  <c r="R11" i="1"/>
  <c r="S11" i="1"/>
  <c r="T11" i="1"/>
  <c r="U11" i="1"/>
  <c r="V11" i="1"/>
  <c r="W11" i="1"/>
  <c r="X11" i="1"/>
  <c r="Z11" i="1"/>
  <c r="AA11" i="1"/>
  <c r="AB11" i="1"/>
  <c r="AC11" i="1"/>
  <c r="AD11" i="1"/>
  <c r="AE11" i="1"/>
  <c r="M10" i="1"/>
  <c r="N10" i="1"/>
  <c r="O10" i="1"/>
  <c r="R10" i="1"/>
  <c r="S10" i="1"/>
  <c r="T10" i="1"/>
  <c r="U10" i="1"/>
  <c r="V10" i="1"/>
  <c r="W10" i="1"/>
  <c r="X10" i="1"/>
  <c r="Z10" i="1"/>
  <c r="AA10" i="1"/>
  <c r="AB10" i="1"/>
  <c r="AC10" i="1"/>
  <c r="AD10" i="1"/>
  <c r="AE10" i="1"/>
  <c r="K10" i="1" l="1"/>
  <c r="K11" i="1"/>
</calcChain>
</file>

<file path=xl/sharedStrings.xml><?xml version="1.0" encoding="utf-8"?>
<sst xmlns="http://schemas.openxmlformats.org/spreadsheetml/2006/main" count="87" uniqueCount="60">
  <si>
    <t>STATION TO STATION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</si>
  <si>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</si>
  <si>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</si>
  <si>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</si>
  <si>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</si>
  <si>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</si>
  <si>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</si>
  <si>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</si>
  <si>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</si>
  <si>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</si>
  <si>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</si>
  <si>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</si>
  <si>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</si>
  <si>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</si>
  <si>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</si>
  <si>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</si>
  <si>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</si>
  <si>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</si>
  <si>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</si>
  <si>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</si>
  <si>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</si>
  <si>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</si>
  <si>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>606E15050</t>
  </si>
  <si>
    <t>202E23000</t>
  </si>
  <si>
    <t>R1</t>
  </si>
  <si>
    <t>R2</t>
  </si>
  <si>
    <t>R3</t>
  </si>
  <si>
    <t>R4</t>
  </si>
  <si>
    <t>GR1</t>
  </si>
  <si>
    <t>GR2</t>
  </si>
  <si>
    <t>D1</t>
  </si>
  <si>
    <t>427+08.55</t>
  </si>
  <si>
    <t>RT</t>
  </si>
  <si>
    <t>TO</t>
  </si>
  <si>
    <t>CL</t>
  </si>
  <si>
    <t>LT</t>
  </si>
  <si>
    <t>202E38000</t>
  </si>
  <si>
    <t>426+61.09</t>
  </si>
  <si>
    <t>430+17.25</t>
  </si>
  <si>
    <t>427+09.35</t>
  </si>
  <si>
    <t>430+32.80</t>
  </si>
  <si>
    <t>202E70000</t>
  </si>
  <si>
    <t>428+84.39</t>
  </si>
  <si>
    <t>428+88.64</t>
  </si>
  <si>
    <t>430+33.10</t>
  </si>
  <si>
    <t>E1</t>
  </si>
  <si>
    <t>601E32204</t>
  </si>
  <si>
    <t>602E20000</t>
  </si>
  <si>
    <t>428+73.89</t>
  </si>
  <si>
    <t>428+82.77</t>
  </si>
  <si>
    <t>611E96600</t>
  </si>
  <si>
    <t>, 30"</t>
  </si>
  <si>
    <t>428+71.29</t>
  </si>
  <si>
    <t>428+85.55</t>
  </si>
  <si>
    <t>426+88.00</t>
  </si>
  <si>
    <t>430+59.36</t>
  </si>
  <si>
    <t>426+61.83</t>
  </si>
  <si>
    <t>430+11.47</t>
  </si>
  <si>
    <t>606E26150</t>
  </si>
  <si>
    <t>P.13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</si>
</sst>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+&quot;00.00"/>
    <numFmt numFmtId="165" formatCode="0\)"/>
    <numFmt numFmtId="166" formatCode="0.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7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5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onsultants.com\files\Production\03\60\06873-00%20I-71-7.91%20Phase%20A\106959\400-Engineering\Roadway\EngData\DEL-106959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QryItemAd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PLAN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B3830"/>
          <cell r="C3830" t="str">
            <v>EACH</v>
          </cell>
          <cell r="D3830" t="str">
            <v>LUMINAIRE, UNDERPASS, SOLID STATE (LED)</v>
          </cell>
          <cell r="E3830"/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F7880" t="str">
            <v>SPECIFY SIZE (___" DIAMETER)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F7881" t="str">
            <v>SPECIFY SIZE ( ___" DIAMETER)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C7909" t="str">
            <v>LS</v>
          </cell>
          <cell r="D7909" t="str">
            <v>ESTIMATED COST OF RIGHT OF WAY</v>
          </cell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C7910" t="str">
            <v>LS</v>
          </cell>
          <cell r="D7910" t="str">
            <v>ESTIMATED COST OF ENGINEERING, SUPERINTENDENCE AND CONTINGENCIES</v>
          </cell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C7911" t="str">
            <v>LS</v>
          </cell>
          <cell r="D7911" t="str">
            <v>ESTIMATED COST OF PRELIMINARY ENGINEERING</v>
          </cell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C7912" t="str">
            <v>LS</v>
          </cell>
          <cell r="D7912" t="str">
            <v>ESTIMATED COST OF FORCE ACCOUNT WORK</v>
          </cell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C7913" t="str">
            <v>LS</v>
          </cell>
          <cell r="D7913" t="str">
            <v>ESTIMATED COST OF INCENTIVE/DISINCENTIVE PAYMENT</v>
          </cell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C7914" t="str">
            <v>LS</v>
          </cell>
          <cell r="D7914" t="str">
            <v>FORCE ACCOUNT</v>
          </cell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C7915" t="str">
            <v>LS</v>
          </cell>
          <cell r="D7915" t="str">
            <v>DIFFERENCE BETWEEN ESTIMATED AND ACTUAL COST OF FORCE ACCOUNT</v>
          </cell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C7916" t="str">
            <v>DLR</v>
          </cell>
          <cell r="D7916" t="str">
            <v>INTEREST PAYMENTS</v>
          </cell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C7917" t="str">
            <v>LS</v>
          </cell>
          <cell r="D7917" t="str">
            <v>BITUMINOUS PRICE ADJUSTMENT</v>
          </cell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C7918" t="str">
            <v>LS</v>
          </cell>
          <cell r="D7918" t="str">
            <v>446 ADJUSTMENT</v>
          </cell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C7919" t="str">
            <v>LS</v>
          </cell>
          <cell r="D7919" t="str">
            <v>447 MAT DENSITY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C7920" t="str">
            <v>LS</v>
          </cell>
          <cell r="D7920" t="str">
            <v>447 JOINT DENSITY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C7921" t="str">
            <v>LS</v>
          </cell>
          <cell r="D7921" t="str">
            <v>448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C7922" t="str">
            <v>LS</v>
          </cell>
          <cell r="D7922" t="str">
            <v>PAVEMENT SMOOTHNESS ADJUSTMENT (PN 420)</v>
          </cell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C7923" t="str">
            <v>LS</v>
          </cell>
          <cell r="D7923" t="str">
            <v>BRIDGE SMOOTHNESS ADJUSTMENT (PN 555)</v>
          </cell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C7924" t="str">
            <v>LS</v>
          </cell>
          <cell r="D7924" t="str">
            <v>STEEL PRICE ADJUSTMENT</v>
          </cell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C7925" t="str">
            <v>LS</v>
          </cell>
          <cell r="D7925" t="str">
            <v>QC / QA</v>
          </cell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C7926" t="str">
            <v>LS</v>
          </cell>
          <cell r="D7926" t="str">
            <v>LANDSCAPING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C7927" t="str">
            <v>LS</v>
          </cell>
          <cell r="D7927" t="str">
            <v>104.02 ADJUSTMENT</v>
          </cell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C7928" t="str">
            <v>LS</v>
          </cell>
          <cell r="D7928" t="str">
            <v>NON-SPEC MATERIAL DEDUCTION</v>
          </cell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C7929" t="str">
            <v>LS</v>
          </cell>
          <cell r="D7929" t="str">
            <v>109.05 - BUY BACK MATERIAL</v>
          </cell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C7930" t="str">
            <v>LS</v>
          </cell>
          <cell r="D7930" t="str">
            <v>FUEL PRICE ADJUSTMENT</v>
          </cell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C7931" t="str">
            <v>LS</v>
          </cell>
          <cell r="D7931" t="str">
            <v>UTILITY CONFLICT/DELAYS</v>
          </cell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C7932" t="str">
            <v>LS</v>
          </cell>
          <cell r="D7932" t="str">
            <v>ABANDONED UTILITY CONFLICT/DELAYS</v>
          </cell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C7933" t="str">
            <v>LS</v>
          </cell>
          <cell r="D7933" t="str">
            <v>105.03 NON-CONFORMANCE ADJUSTMENT</v>
          </cell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C7934" t="str">
            <v>LS</v>
          </cell>
          <cell r="D7934" t="str">
            <v>LUMP SUM ADJUSTMENT - GENERAL / OTHER ITEMS</v>
          </cell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C7935" t="str">
            <v>LS</v>
          </cell>
          <cell r="D7935" t="str">
            <v>FAILURE TO MEET DBE COMMITMENTS</v>
          </cell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C7936" t="str">
            <v>LS</v>
          </cell>
          <cell r="D7936" t="str">
            <v>AGREED LUMP SUM</v>
          </cell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C7937" t="str">
            <v>EACH</v>
          </cell>
          <cell r="D7937" t="str">
            <v>AGREED UNIT PRICE</v>
          </cell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C7938" t="str">
            <v>FT</v>
          </cell>
          <cell r="D7938" t="str">
            <v>AGREED UNIT PRICE</v>
          </cell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C7939" t="str">
            <v>SF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C7940" t="str">
            <v>SY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C7941" t="str">
            <v>MILE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C7942" t="str">
            <v>CY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C7943" t="str">
            <v>LB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C7944" t="str">
            <v>MNTH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C7945" t="str">
            <v>TON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C7946" t="str">
            <v>TKFT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C7947" t="str">
            <v>HOUR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C7948" t="str">
            <v>DAY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C7949" t="str">
            <v>GAL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C7950" t="str">
            <v>STA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C7951" t="str">
            <v>MSF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C7952" t="str">
            <v>MGAL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4"/>
  <sheetViews>
    <sheetView showGridLines="0" tabSelected="1" topLeftCell="A4" zoomScale="70" zoomScaleNormal="70" workbookViewId="0">
      <pane ySplit="20" topLeftCell="A24" activePane="bottomLeft" state="frozen"/>
      <selection activeCell="A4" sqref="A4"/>
      <selection pane="bottomLeft" activeCell="P36" sqref="P36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5" customWidth="1"/>
    <col min="32" max="32" width="2.7109375" style="5" customWidth="1"/>
    <col min="33" max="16384" width="9.140625" style="5"/>
  </cols>
  <sheetData>
    <row r="1" spans="1:38" ht="12.75" hidden="1" customHeight="1" x14ac:dyDescent="0.2">
      <c r="A1" s="5">
        <v>1</v>
      </c>
      <c r="D1" s="2"/>
      <c r="E1" s="2"/>
      <c r="F1" s="3"/>
      <c r="G1" s="3" t="s">
        <v>5</v>
      </c>
      <c r="H1" s="3" t="s">
        <v>14</v>
      </c>
      <c r="I1" s="2" t="s">
        <v>13</v>
      </c>
      <c r="J1" s="1"/>
      <c r="K1" s="1"/>
      <c r="L1" s="1"/>
      <c r="M1" s="21"/>
      <c r="N1" s="1"/>
      <c r="O1" s="1"/>
      <c r="P1" s="21"/>
      <c r="Q1" s="21"/>
      <c r="R1" s="21"/>
      <c r="S1" s="21"/>
      <c r="T1" s="21"/>
      <c r="U1" s="21"/>
      <c r="V1" s="21"/>
      <c r="W1" s="21"/>
      <c r="X1" s="1"/>
      <c r="Y1" s="1"/>
      <c r="Z1" s="1"/>
      <c r="AA1" s="1"/>
      <c r="AB1" s="1"/>
      <c r="AC1" s="23"/>
      <c r="AD1" s="23"/>
      <c r="AE1" s="23"/>
    </row>
    <row r="2" spans="1:38" ht="12.75" customHeight="1" x14ac:dyDescent="0.2">
      <c r="D2" s="2"/>
      <c r="E2" s="2"/>
      <c r="F2" s="3"/>
      <c r="G2" s="3" t="s">
        <v>2</v>
      </c>
      <c r="H2" s="3" t="s">
        <v>15</v>
      </c>
      <c r="I2" s="2" t="s">
        <v>4</v>
      </c>
      <c r="J2" s="1"/>
      <c r="K2" s="1"/>
      <c r="L2" s="1"/>
      <c r="M2" s="21"/>
      <c r="N2" s="1"/>
      <c r="O2" s="1"/>
      <c r="P2" s="21"/>
      <c r="Q2" s="21"/>
      <c r="R2" s="21"/>
      <c r="S2" s="21"/>
      <c r="T2" s="21"/>
      <c r="U2" s="21"/>
      <c r="V2" s="21"/>
      <c r="W2" s="21"/>
      <c r="X2" s="1"/>
      <c r="Y2" s="1"/>
      <c r="Z2" s="1"/>
      <c r="AA2" s="1"/>
      <c r="AB2" s="1"/>
      <c r="AC2" s="23"/>
      <c r="AD2" s="23"/>
      <c r="AE2" s="23"/>
    </row>
    <row r="3" spans="1:38" ht="12.75" customHeight="1" x14ac:dyDescent="0.2">
      <c r="D3" s="2"/>
      <c r="E3" s="3"/>
      <c r="F3" s="3"/>
      <c r="G3" s="3"/>
      <c r="H3" s="3" t="s">
        <v>16</v>
      </c>
      <c r="I3" s="2" t="s">
        <v>3</v>
      </c>
      <c r="J3" s="1"/>
      <c r="K3" s="1"/>
      <c r="L3" s="1"/>
      <c r="M3" s="2"/>
      <c r="N3" s="1"/>
      <c r="O3" s="1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23"/>
      <c r="AD3" s="23"/>
      <c r="AE3" s="23"/>
    </row>
    <row r="4" spans="1:38" ht="12.75" customHeight="1" x14ac:dyDescent="0.2">
      <c r="D4" s="2"/>
      <c r="E4" s="3"/>
      <c r="F4" s="4"/>
      <c r="G4" s="4"/>
      <c r="H4" s="3" t="s">
        <v>17</v>
      </c>
      <c r="I4" s="2" t="s">
        <v>11</v>
      </c>
      <c r="J4" s="1"/>
      <c r="K4" s="1"/>
      <c r="L4" s="1"/>
      <c r="M4" s="2"/>
      <c r="N4" s="1"/>
      <c r="O4" s="1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23"/>
      <c r="AD4" s="23"/>
      <c r="AE4" s="23"/>
    </row>
    <row r="5" spans="1:38" ht="12.75" customHeight="1" x14ac:dyDescent="0.2">
      <c r="D5" s="2"/>
      <c r="E5" s="3"/>
      <c r="F5" s="4"/>
      <c r="G5" s="4"/>
      <c r="H5" s="3" t="s">
        <v>18</v>
      </c>
      <c r="I5" s="2" t="s">
        <v>12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2"/>
      <c r="Y5" s="22"/>
      <c r="Z5" s="1"/>
      <c r="AA5" s="22"/>
      <c r="AB5" s="22"/>
      <c r="AC5" s="23"/>
      <c r="AD5" s="23"/>
      <c r="AE5" s="23"/>
    </row>
    <row r="6" spans="1:38" ht="12.75" customHeight="1" thickBot="1" x14ac:dyDescent="0.25"/>
    <row r="7" spans="1:38" ht="12.75" customHeight="1" thickBot="1" x14ac:dyDescent="0.25">
      <c r="B7" s="25" t="s">
        <v>8</v>
      </c>
      <c r="D7" s="35" t="str">
        <f>"ESTIMATED SHEET QUANTS " &amp; B8</f>
        <v>ESTIMATED SHEET QUANTS 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G7" s="30">
        <v>1</v>
      </c>
      <c r="AH7" s="31" t="s">
        <v>21</v>
      </c>
      <c r="AI7" s="32"/>
      <c r="AJ7" s="32"/>
      <c r="AK7" s="32"/>
      <c r="AL7" s="32"/>
    </row>
    <row r="8" spans="1:38" ht="12.75" customHeight="1" thickBot="1" x14ac:dyDescent="0.25">
      <c r="B8" s="29">
        <v>11</v>
      </c>
      <c r="D8" s="40" t="s">
        <v>6</v>
      </c>
      <c r="E8" s="40"/>
      <c r="F8" s="40"/>
      <c r="G8" s="40"/>
      <c r="H8" s="40"/>
      <c r="I8" s="40"/>
      <c r="J8" s="40"/>
      <c r="K8" s="24"/>
      <c r="L8" s="24" t="s">
        <v>41</v>
      </c>
      <c r="M8" s="24" t="s">
        <v>23</v>
      </c>
      <c r="N8" s="24" t="s">
        <v>36</v>
      </c>
      <c r="O8" s="24"/>
      <c r="P8" s="24" t="s">
        <v>46</v>
      </c>
      <c r="Q8" s="24" t="s">
        <v>47</v>
      </c>
      <c r="R8" s="24" t="s">
        <v>50</v>
      </c>
      <c r="S8" s="24"/>
      <c r="T8" s="24" t="s">
        <v>22</v>
      </c>
      <c r="U8" s="24" t="s">
        <v>58</v>
      </c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8" ht="12.75" customHeight="1" thickBot="1" x14ac:dyDescent="0.25">
      <c r="D9" s="41" t="s">
        <v>7</v>
      </c>
      <c r="E9" s="41"/>
      <c r="F9" s="41"/>
      <c r="G9" s="41"/>
      <c r="H9" s="41"/>
      <c r="I9" s="41"/>
      <c r="J9" s="41"/>
      <c r="K9" s="24"/>
      <c r="L9" s="20"/>
      <c r="M9" s="20"/>
      <c r="N9" s="20"/>
      <c r="O9" s="20"/>
      <c r="P9" s="20"/>
      <c r="Q9" s="20"/>
      <c r="R9" s="20" t="s">
        <v>51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8" ht="12.75" customHeight="1" x14ac:dyDescent="0.2">
      <c r="B10" s="42" t="s">
        <v>9</v>
      </c>
      <c r="D10" s="37" t="s">
        <v>19</v>
      </c>
      <c r="E10" s="37" t="s">
        <v>20</v>
      </c>
      <c r="F10" s="52" t="s">
        <v>0</v>
      </c>
      <c r="G10" s="53"/>
      <c r="H10" s="53"/>
      <c r="I10" s="53"/>
      <c r="J10" s="54"/>
      <c r="K10" s="7" t="str">
        <f t="shared" ref="K10:AE10" si="0">IF(OR(TRIM(K8)=0,TRIM(K8)=""),"",IF(IFERROR(TRIM(INDEX(QryItemNamed,MATCH(TRIM(K8),ITEM,0),2)),"")="Y","SPECIAL",LEFT(IFERROR(TRIM(INDEX(ITEM,MATCH(TRIM(K8),ITEM,0))),""),3)))</f>
        <v/>
      </c>
      <c r="L10" s="8" t="str">
        <f t="shared" ref="L10" si="1">IF(OR(TRIM(L8)=0,TRIM(L8)=""),"",IF(IFERROR(TRIM(INDEX(QryItemNamed,MATCH(TRIM(L8),ITEM,0),2)),"")="Y","SPECIAL",LEFT(IFERROR(TRIM(INDEX(ITEM,MATCH(TRIM(L8),ITEM,0))),""),3)))</f>
        <v>SPECIAL</v>
      </c>
      <c r="M10" s="8" t="str">
        <f t="shared" si="0"/>
        <v>202</v>
      </c>
      <c r="N10" s="8" t="str">
        <f t="shared" si="0"/>
        <v>202</v>
      </c>
      <c r="O10" s="8" t="str">
        <f t="shared" si="0"/>
        <v/>
      </c>
      <c r="P10" s="8" t="str">
        <f t="shared" ref="P10:Q10" si="2">IF(OR(TRIM(P8)=0,TRIM(P8)=""),"",IF(IFERROR(TRIM(INDEX(QryItemNamed,MATCH(TRIM(P8),ITEM,0),2)),"")="Y","SPECIAL",LEFT(IFERROR(TRIM(INDEX(ITEM,MATCH(TRIM(P8),ITEM,0))),""),3)))</f>
        <v>601</v>
      </c>
      <c r="Q10" s="8" t="str">
        <f t="shared" si="2"/>
        <v>602</v>
      </c>
      <c r="R10" s="8" t="str">
        <f t="shared" si="0"/>
        <v>611</v>
      </c>
      <c r="S10" s="8" t="str">
        <f t="shared" si="0"/>
        <v/>
      </c>
      <c r="T10" s="8" t="str">
        <f t="shared" si="0"/>
        <v>606</v>
      </c>
      <c r="U10" s="8" t="str">
        <f t="shared" si="0"/>
        <v>606</v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ref="Y10" si="3">IF(OR(TRIM(Y8)=0,TRIM(Y8)=""),"",IF(IFERROR(TRIM(INDEX(QryItemNamed,MATCH(TRIM(Y8),ITEM,0),2)),"")="Y","SPECIAL",LEFT(IFERROR(TRIM(INDEX(ITEM,MATCH(TRIM(Y8),ITEM,0))),""),3)))</f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</row>
    <row r="11" spans="1:38" ht="12.75" customHeight="1" x14ac:dyDescent="0.2">
      <c r="B11" s="43"/>
      <c r="D11" s="38"/>
      <c r="E11" s="38"/>
      <c r="F11" s="55"/>
      <c r="G11" s="56"/>
      <c r="H11" s="56"/>
      <c r="I11" s="56"/>
      <c r="J11" s="57"/>
      <c r="K11" s="48" t="str">
        <f t="shared" ref="K11:AE11" si="4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/>
      </c>
      <c r="L11" s="49" t="str">
        <f t="shared" ref="L11" si="5">IF(OR(TRIM(L8)=0,TRIM(L8)=""),IF(L9="","",L9),IF(IFERROR(TRIM(INDEX(QryItemNamed,MATCH(TRIM(L8),ITEM,0),2)),"")="Y",RIGHT(IFERROR(TRIM(INDEX(QryItemNamed,MATCH(TRIM(L8),ITEM,0),4)),"123456789012"),LEN(IFERROR(TRIM(INDEX(QryItemNamed,MATCH(TRIM(L8),ITEM,0),4)),"123456789012"))-10)&amp;L9,IFERROR(TRIM(INDEX(QryItemNamed,MATCH(TRIM(L8),ITEM,0),4))&amp;L9,"ITEM CODE DOES NOT EXIST IN ITEM MASTER")))</f>
        <v>FILL AND PLUG EXISTING CONDUIT</v>
      </c>
      <c r="M11" s="36" t="str">
        <f t="shared" si="4"/>
        <v>PAVEMENT REMOVED</v>
      </c>
      <c r="N11" s="36" t="str">
        <f t="shared" si="4"/>
        <v>GUARDRAIL REMOVED</v>
      </c>
      <c r="O11" s="36" t="str">
        <f t="shared" si="4"/>
        <v/>
      </c>
      <c r="P11" s="36" t="str">
        <f t="shared" ref="P11:Q11" si="6">IF(OR(TRIM(P8)=0,TRIM(P8)=""),IF(P9="","",P9),IF(IFERROR(TRIM(INDEX(QryItemNamed,MATCH(TRIM(P8),ITEM,0),2)),"")="Y",RIGHT(IFERROR(TRIM(INDEX(QryItemNamed,MATCH(TRIM(P8),ITEM,0),4)),"123456789012"),LEN(IFERROR(TRIM(INDEX(QryItemNamed,MATCH(TRIM(P8),ITEM,0),4)),"123456789012"))-10)&amp;P9,IFERROR(TRIM(INDEX(QryItemNamed,MATCH(TRIM(P8),ITEM,0),4))&amp;P9,"ITEM CODE DOES NOT EXIST IN ITEM MASTER")))</f>
        <v>ROCK CHANNEL PROTECTION, TYPE C WITH GEOTEXTILE FABRIC</v>
      </c>
      <c r="Q11" s="36" t="str">
        <f t="shared" si="6"/>
        <v>CONCRETE MASONRY</v>
      </c>
      <c r="R11" s="36" t="str">
        <f t="shared" si="4"/>
        <v>CONDUIT, BORED OR JACKED, 30"</v>
      </c>
      <c r="S11" s="36" t="str">
        <f t="shared" si="4"/>
        <v/>
      </c>
      <c r="T11" s="36" t="str">
        <f t="shared" si="4"/>
        <v>GUARDRAIL, TYPE MGS</v>
      </c>
      <c r="U11" s="36" t="str">
        <f t="shared" si="4"/>
        <v>ANCHOR ASSEMBLY, MGS TYPE E</v>
      </c>
      <c r="V11" s="36" t="str">
        <f t="shared" si="4"/>
        <v/>
      </c>
      <c r="W11" s="36" t="str">
        <f t="shared" si="4"/>
        <v/>
      </c>
      <c r="X11" s="36" t="str">
        <f t="shared" si="4"/>
        <v/>
      </c>
      <c r="Y11" s="36" t="str">
        <f t="shared" ref="Y11" si="7">IF(OR(TRIM(Y8)=0,TRIM(Y8)=""),IF(Y9="","",Y9),IF(IFERROR(TRIM(INDEX(QryItemNamed,MATCH(TRIM(Y8),ITEM,0),2)),"")="Y",RIGHT(IFERROR(TRIM(INDEX(QryItemNamed,MATCH(TRIM(Y8),ITEM,0),4)),"123456789012"),LEN(IFERROR(TRIM(INDEX(QryItemNamed,MATCH(TRIM(Y8),ITEM,0),4)),"123456789012"))-10)&amp;Y9,IFERROR(TRIM(INDEX(QryItemNamed,MATCH(TRIM(Y8),ITEM,0),4))&amp;Y9,"ITEM CODE DOES NOT EXIST IN ITEM MASTER")))</f>
        <v/>
      </c>
      <c r="Z11" s="36" t="str">
        <f t="shared" si="4"/>
        <v/>
      </c>
      <c r="AA11" s="36" t="str">
        <f t="shared" si="4"/>
        <v/>
      </c>
      <c r="AB11" s="36" t="str">
        <f t="shared" si="4"/>
        <v/>
      </c>
      <c r="AC11" s="36" t="str">
        <f t="shared" si="4"/>
        <v/>
      </c>
      <c r="AD11" s="36" t="str">
        <f t="shared" si="4"/>
        <v/>
      </c>
      <c r="AE11" s="36" t="str">
        <f t="shared" si="4"/>
        <v/>
      </c>
    </row>
    <row r="12" spans="1:38" ht="12.75" customHeight="1" x14ac:dyDescent="0.2">
      <c r="B12" s="43"/>
      <c r="D12" s="38"/>
      <c r="E12" s="38"/>
      <c r="F12" s="55"/>
      <c r="G12" s="56"/>
      <c r="H12" s="56"/>
      <c r="I12" s="56"/>
      <c r="J12" s="57"/>
      <c r="K12" s="48"/>
      <c r="L12" s="5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38" ht="12.75" customHeight="1" x14ac:dyDescent="0.2">
      <c r="B13" s="43"/>
      <c r="D13" s="38"/>
      <c r="E13" s="38"/>
      <c r="F13" s="55"/>
      <c r="G13" s="56"/>
      <c r="H13" s="56"/>
      <c r="I13" s="56"/>
      <c r="J13" s="57"/>
      <c r="K13" s="48"/>
      <c r="L13" s="50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38" ht="12.75" customHeight="1" x14ac:dyDescent="0.2">
      <c r="B14" s="43"/>
      <c r="D14" s="38"/>
      <c r="E14" s="38"/>
      <c r="F14" s="55"/>
      <c r="G14" s="56"/>
      <c r="H14" s="56"/>
      <c r="I14" s="56"/>
      <c r="J14" s="57"/>
      <c r="K14" s="48"/>
      <c r="L14" s="5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8" ht="12.75" customHeight="1" x14ac:dyDescent="0.2">
      <c r="B15" s="43"/>
      <c r="D15" s="38"/>
      <c r="E15" s="38"/>
      <c r="F15" s="55"/>
      <c r="G15" s="56"/>
      <c r="H15" s="56"/>
      <c r="I15" s="56"/>
      <c r="J15" s="57"/>
      <c r="K15" s="48"/>
      <c r="L15" s="50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8" ht="12.75" customHeight="1" x14ac:dyDescent="0.2">
      <c r="B16" s="43"/>
      <c r="D16" s="38"/>
      <c r="E16" s="38"/>
      <c r="F16" s="55"/>
      <c r="G16" s="56"/>
      <c r="H16" s="56"/>
      <c r="I16" s="56"/>
      <c r="J16" s="57"/>
      <c r="K16" s="48"/>
      <c r="L16" s="5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2:31" ht="12.75" customHeight="1" x14ac:dyDescent="0.2">
      <c r="B17" s="43"/>
      <c r="D17" s="38"/>
      <c r="E17" s="38"/>
      <c r="F17" s="55"/>
      <c r="G17" s="56"/>
      <c r="H17" s="56"/>
      <c r="I17" s="56"/>
      <c r="J17" s="57"/>
      <c r="K17" s="48"/>
      <c r="L17" s="5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2:31" ht="12.75" customHeight="1" x14ac:dyDescent="0.2">
      <c r="B18" s="43"/>
      <c r="D18" s="38"/>
      <c r="E18" s="38"/>
      <c r="F18" s="55"/>
      <c r="G18" s="56"/>
      <c r="H18" s="56"/>
      <c r="I18" s="56"/>
      <c r="J18" s="57"/>
      <c r="K18" s="48"/>
      <c r="L18" s="5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2:31" ht="12.75" customHeight="1" x14ac:dyDescent="0.2">
      <c r="B19" s="43"/>
      <c r="D19" s="38"/>
      <c r="E19" s="38"/>
      <c r="F19" s="55"/>
      <c r="G19" s="56"/>
      <c r="H19" s="56"/>
      <c r="I19" s="56"/>
      <c r="J19" s="57"/>
      <c r="K19" s="48"/>
      <c r="L19" s="5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2:31" ht="12.75" customHeight="1" x14ac:dyDescent="0.2">
      <c r="B20" s="43"/>
      <c r="D20" s="38"/>
      <c r="E20" s="38"/>
      <c r="F20" s="55"/>
      <c r="G20" s="56"/>
      <c r="H20" s="56"/>
      <c r="I20" s="56"/>
      <c r="J20" s="57"/>
      <c r="K20" s="48"/>
      <c r="L20" s="5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2:31" ht="12.75" customHeight="1" x14ac:dyDescent="0.2">
      <c r="B21" s="43"/>
      <c r="D21" s="38"/>
      <c r="E21" s="38"/>
      <c r="F21" s="55"/>
      <c r="G21" s="56"/>
      <c r="H21" s="56"/>
      <c r="I21" s="56"/>
      <c r="J21" s="57"/>
      <c r="K21" s="48"/>
      <c r="L21" s="5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2:31" ht="12.75" customHeight="1" x14ac:dyDescent="0.2">
      <c r="B22" s="43"/>
      <c r="D22" s="38"/>
      <c r="E22" s="38"/>
      <c r="F22" s="55"/>
      <c r="G22" s="56"/>
      <c r="H22" s="56"/>
      <c r="I22" s="56"/>
      <c r="J22" s="57"/>
      <c r="K22" s="48"/>
      <c r="L22" s="51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2:31" ht="12.75" customHeight="1" thickBot="1" x14ac:dyDescent="0.25">
      <c r="B23" s="44"/>
      <c r="D23" s="39"/>
      <c r="E23" s="39"/>
      <c r="F23" s="58"/>
      <c r="G23" s="59"/>
      <c r="H23" s="59"/>
      <c r="I23" s="59"/>
      <c r="J23" s="60"/>
      <c r="K23" s="9" t="str">
        <f t="shared" ref="K23:AE23" si="8">IF(OR(TRIM(K8)=0,TRIM(K8)=""),"",IFERROR(TRIM(INDEX(QryItemNamed,MATCH(TRIM(K8),ITEM,0),3)),""))</f>
        <v/>
      </c>
      <c r="L23" s="10" t="str">
        <f t="shared" ref="L23" si="9">IF(OR(TRIM(L8)=0,TRIM(L8)=""),"",IFERROR(TRIM(INDEX(QryItemNamed,MATCH(TRIM(L8),ITEM,0),3)),""))</f>
        <v>FT</v>
      </c>
      <c r="M23" s="10" t="str">
        <f t="shared" si="8"/>
        <v>SY</v>
      </c>
      <c r="N23" s="10" t="str">
        <f t="shared" si="8"/>
        <v>FT</v>
      </c>
      <c r="O23" s="10" t="str">
        <f t="shared" si="8"/>
        <v/>
      </c>
      <c r="P23" s="10" t="str">
        <f t="shared" ref="P23:Q23" si="10">IF(OR(TRIM(P8)=0,TRIM(P8)=""),"",IFERROR(TRIM(INDEX(QryItemNamed,MATCH(TRIM(P8),ITEM,0),3)),""))</f>
        <v>CY</v>
      </c>
      <c r="Q23" s="10" t="str">
        <f t="shared" si="10"/>
        <v>CY</v>
      </c>
      <c r="R23" s="10" t="str">
        <f t="shared" si="8"/>
        <v>FT</v>
      </c>
      <c r="S23" s="10" t="str">
        <f t="shared" si="8"/>
        <v/>
      </c>
      <c r="T23" s="10" t="str">
        <f t="shared" si="8"/>
        <v>FT</v>
      </c>
      <c r="U23" s="10" t="str">
        <f t="shared" si="8"/>
        <v>EACH</v>
      </c>
      <c r="V23" s="10" t="str">
        <f t="shared" si="8"/>
        <v/>
      </c>
      <c r="W23" s="10" t="str">
        <f t="shared" si="8"/>
        <v/>
      </c>
      <c r="X23" s="10" t="str">
        <f t="shared" si="8"/>
        <v/>
      </c>
      <c r="Y23" s="10" t="str">
        <f t="shared" ref="Y23" si="11">IF(OR(TRIM(Y8)=0,TRIM(Y8)=""),"",IFERROR(TRIM(INDEX(QryItemNamed,MATCH(TRIM(Y8),ITEM,0),3)),""))</f>
        <v/>
      </c>
      <c r="Z23" s="10" t="str">
        <f t="shared" si="8"/>
        <v/>
      </c>
      <c r="AA23" s="10" t="str">
        <f t="shared" si="8"/>
        <v/>
      </c>
      <c r="AB23" s="10" t="str">
        <f t="shared" si="8"/>
        <v/>
      </c>
      <c r="AC23" s="10" t="str">
        <f t="shared" si="8"/>
        <v/>
      </c>
      <c r="AD23" s="10" t="str">
        <f t="shared" si="8"/>
        <v/>
      </c>
      <c r="AE23" s="10" t="str">
        <f t="shared" si="8"/>
        <v/>
      </c>
    </row>
    <row r="24" spans="2:31" ht="12.75" customHeight="1" x14ac:dyDescent="0.2">
      <c r="B24" s="26"/>
      <c r="D24" s="11"/>
      <c r="E24" s="11"/>
      <c r="F24" s="12"/>
      <c r="G24" s="13"/>
      <c r="H24" s="11"/>
      <c r="I24" s="12"/>
      <c r="J24" s="14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2.75" customHeight="1" x14ac:dyDescent="0.2">
      <c r="B25" s="27"/>
      <c r="D25" s="15" t="s">
        <v>24</v>
      </c>
      <c r="E25" s="15" t="s">
        <v>59</v>
      </c>
      <c r="F25" s="16" t="s">
        <v>54</v>
      </c>
      <c r="G25" s="17" t="s">
        <v>34</v>
      </c>
      <c r="H25" s="15" t="s">
        <v>33</v>
      </c>
      <c r="I25" s="16" t="s">
        <v>55</v>
      </c>
      <c r="J25" s="18" t="s">
        <v>34</v>
      </c>
      <c r="K25" s="17"/>
      <c r="L25" s="15"/>
      <c r="M25" s="15">
        <v>859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2:31" ht="12.75" customHeight="1" x14ac:dyDescent="0.2">
      <c r="B26" s="27"/>
      <c r="D26" s="15" t="s">
        <v>25</v>
      </c>
      <c r="E26" s="15" t="s">
        <v>59</v>
      </c>
      <c r="F26" s="16" t="s">
        <v>37</v>
      </c>
      <c r="G26" s="17" t="s">
        <v>32</v>
      </c>
      <c r="H26" s="15" t="s">
        <v>33</v>
      </c>
      <c r="I26" s="16" t="s">
        <v>38</v>
      </c>
      <c r="J26" s="18" t="s">
        <v>32</v>
      </c>
      <c r="K26" s="17"/>
      <c r="L26" s="15"/>
      <c r="M26" s="33"/>
      <c r="N26" s="15">
        <v>352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ht="12.75" customHeight="1" x14ac:dyDescent="0.2">
      <c r="B27" s="27"/>
      <c r="D27" s="15" t="s">
        <v>26</v>
      </c>
      <c r="E27" s="15" t="s">
        <v>59</v>
      </c>
      <c r="F27" s="16" t="s">
        <v>39</v>
      </c>
      <c r="G27" s="17" t="s">
        <v>35</v>
      </c>
      <c r="H27" s="15" t="s">
        <v>33</v>
      </c>
      <c r="I27" s="16" t="s">
        <v>40</v>
      </c>
      <c r="J27" s="18" t="s">
        <v>35</v>
      </c>
      <c r="K27" s="17"/>
      <c r="L27" s="15"/>
      <c r="M27" s="33"/>
      <c r="N27" s="15">
        <v>328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12.75" customHeight="1" x14ac:dyDescent="0.2">
      <c r="B28" s="27"/>
      <c r="D28" s="15" t="s">
        <v>27</v>
      </c>
      <c r="E28" s="15" t="s">
        <v>59</v>
      </c>
      <c r="F28" s="16" t="s">
        <v>42</v>
      </c>
      <c r="G28" s="17" t="s">
        <v>32</v>
      </c>
      <c r="H28" s="15" t="s">
        <v>33</v>
      </c>
      <c r="I28" s="16" t="s">
        <v>43</v>
      </c>
      <c r="J28" s="18" t="s">
        <v>35</v>
      </c>
      <c r="K28" s="17"/>
      <c r="L28" s="15">
        <v>84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12.75" customHeight="1" x14ac:dyDescent="0.2">
      <c r="B29" s="27"/>
      <c r="D29" s="15"/>
      <c r="E29" s="15"/>
      <c r="F29" s="16"/>
      <c r="G29" s="17"/>
      <c r="H29" s="15"/>
      <c r="I29" s="16"/>
      <c r="J29" s="18"/>
      <c r="K29" s="1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ht="12.75" customHeight="1" x14ac:dyDescent="0.2">
      <c r="B30" s="27"/>
      <c r="D30" s="15" t="s">
        <v>28</v>
      </c>
      <c r="E30" s="15" t="s">
        <v>59</v>
      </c>
      <c r="F30" s="16" t="s">
        <v>56</v>
      </c>
      <c r="G30" s="17" t="s">
        <v>32</v>
      </c>
      <c r="H30" s="15" t="s">
        <v>33</v>
      </c>
      <c r="I30" s="16" t="s">
        <v>57</v>
      </c>
      <c r="J30" s="18" t="s">
        <v>32</v>
      </c>
      <c r="K30" s="17"/>
      <c r="L30" s="15"/>
      <c r="M30" s="15"/>
      <c r="N30" s="15"/>
      <c r="O30" s="15"/>
      <c r="P30" s="15"/>
      <c r="Q30" s="15"/>
      <c r="R30" s="15"/>
      <c r="S30" s="15"/>
      <c r="T30" s="15">
        <v>250</v>
      </c>
      <c r="U30" s="15">
        <v>2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12.75" customHeight="1" x14ac:dyDescent="0.2">
      <c r="B31" s="27"/>
      <c r="D31" s="15" t="s">
        <v>29</v>
      </c>
      <c r="E31" s="15" t="s">
        <v>59</v>
      </c>
      <c r="F31" s="16" t="s">
        <v>31</v>
      </c>
      <c r="G31" s="17" t="s">
        <v>35</v>
      </c>
      <c r="H31" s="15" t="s">
        <v>33</v>
      </c>
      <c r="I31" s="16" t="s">
        <v>44</v>
      </c>
      <c r="J31" s="18" t="s">
        <v>35</v>
      </c>
      <c r="K31" s="17"/>
      <c r="L31" s="15"/>
      <c r="M31" s="15"/>
      <c r="N31" s="15"/>
      <c r="O31" s="15"/>
      <c r="P31" s="15"/>
      <c r="Q31" s="15"/>
      <c r="R31" s="15"/>
      <c r="S31" s="15"/>
      <c r="T31" s="15">
        <v>225</v>
      </c>
      <c r="U31" s="15">
        <v>2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7"/>
      <c r="D32" s="15"/>
      <c r="E32" s="15"/>
      <c r="F32" s="16"/>
      <c r="G32" s="17"/>
      <c r="H32" s="15"/>
      <c r="I32" s="16"/>
      <c r="J32" s="18"/>
      <c r="K32" s="1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7"/>
      <c r="D33" s="15" t="s">
        <v>30</v>
      </c>
      <c r="E33" s="15" t="s">
        <v>59</v>
      </c>
      <c r="F33" s="16" t="s">
        <v>48</v>
      </c>
      <c r="G33" s="17" t="s">
        <v>32</v>
      </c>
      <c r="H33" s="15" t="s">
        <v>33</v>
      </c>
      <c r="I33" s="16" t="s">
        <v>49</v>
      </c>
      <c r="J33" s="18" t="s">
        <v>35</v>
      </c>
      <c r="K33" s="17"/>
      <c r="L33" s="15"/>
      <c r="M33" s="15"/>
      <c r="N33" s="15"/>
      <c r="O33" s="15"/>
      <c r="P33" s="15"/>
      <c r="Q33" s="15">
        <v>0.88</v>
      </c>
      <c r="R33" s="15">
        <v>124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7"/>
      <c r="D34" s="15"/>
      <c r="E34" s="15"/>
      <c r="F34" s="16"/>
      <c r="G34" s="17"/>
      <c r="H34" s="15"/>
      <c r="I34" s="16"/>
      <c r="J34" s="18"/>
      <c r="K34" s="17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2:31" ht="12.75" customHeight="1" x14ac:dyDescent="0.2">
      <c r="B35" s="27"/>
      <c r="D35" s="15" t="s">
        <v>45</v>
      </c>
      <c r="E35" s="15" t="s">
        <v>59</v>
      </c>
      <c r="F35" s="16" t="s">
        <v>52</v>
      </c>
      <c r="G35" s="17" t="s">
        <v>32</v>
      </c>
      <c r="H35" s="15" t="s">
        <v>33</v>
      </c>
      <c r="I35" s="16" t="s">
        <v>53</v>
      </c>
      <c r="J35" s="18" t="s">
        <v>32</v>
      </c>
      <c r="K35" s="17"/>
      <c r="L35" s="15"/>
      <c r="M35" s="15"/>
      <c r="N35" s="15"/>
      <c r="O35" s="15"/>
      <c r="P35" s="15">
        <v>3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2:31" ht="12.75" customHeight="1" x14ac:dyDescent="0.2">
      <c r="B36" s="27"/>
      <c r="D36" s="15"/>
      <c r="E36" s="15"/>
      <c r="F36" s="16"/>
      <c r="G36" s="17"/>
      <c r="H36" s="15"/>
      <c r="I36" s="16"/>
      <c r="J36" s="18"/>
      <c r="K36" s="1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18"/>
      <c r="K37" s="1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/>
      <c r="E38" s="15"/>
      <c r="F38" s="16"/>
      <c r="G38" s="17"/>
      <c r="H38" s="15"/>
      <c r="I38" s="16"/>
      <c r="J38" s="18"/>
      <c r="K38" s="1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/>
      <c r="E39" s="15"/>
      <c r="F39" s="16"/>
      <c r="G39" s="17"/>
      <c r="H39" s="15"/>
      <c r="I39" s="16"/>
      <c r="J39" s="18"/>
      <c r="K39" s="1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18"/>
      <c r="K40" s="1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/>
      <c r="E41" s="15"/>
      <c r="F41" s="16"/>
      <c r="G41" s="17"/>
      <c r="H41" s="15"/>
      <c r="I41" s="16"/>
      <c r="J41" s="18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/>
      <c r="E42" s="15"/>
      <c r="F42" s="16"/>
      <c r="G42" s="17"/>
      <c r="H42" s="15"/>
      <c r="I42" s="16"/>
      <c r="J42" s="18"/>
      <c r="K42" s="1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18"/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/>
      <c r="E44" s="15"/>
      <c r="F44" s="16"/>
      <c r="G44" s="17"/>
      <c r="H44" s="15"/>
      <c r="I44" s="16"/>
      <c r="J44" s="18"/>
      <c r="K44" s="1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/>
      <c r="E45" s="15"/>
      <c r="F45" s="16"/>
      <c r="G45" s="17"/>
      <c r="H45" s="15"/>
      <c r="I45" s="16"/>
      <c r="J45" s="18"/>
      <c r="K45" s="17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x14ac:dyDescent="0.2">
      <c r="B46" s="27"/>
      <c r="D46" s="15"/>
      <c r="E46" s="15"/>
      <c r="F46" s="16"/>
      <c r="G46" s="17"/>
      <c r="H46" s="15"/>
      <c r="I46" s="16"/>
      <c r="J46" s="18"/>
      <c r="K46" s="1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x14ac:dyDescent="0.2">
      <c r="B47" s="27"/>
      <c r="D47" s="15"/>
      <c r="E47" s="15"/>
      <c r="F47" s="16"/>
      <c r="G47" s="17"/>
      <c r="H47" s="15"/>
      <c r="I47" s="16"/>
      <c r="J47" s="18"/>
      <c r="K47" s="1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27"/>
      <c r="D48" s="15"/>
      <c r="E48" s="15"/>
      <c r="F48" s="16"/>
      <c r="G48" s="17"/>
      <c r="H48" s="15"/>
      <c r="I48" s="16"/>
      <c r="J48" s="18"/>
      <c r="K48" s="17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12.75" customHeight="1" x14ac:dyDescent="0.2">
      <c r="B49" s="27"/>
      <c r="D49" s="15"/>
      <c r="E49" s="15"/>
      <c r="F49" s="16"/>
      <c r="G49" s="17"/>
      <c r="H49" s="15"/>
      <c r="I49" s="16"/>
      <c r="J49" s="18"/>
      <c r="K49" s="1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2:31" ht="12.75" customHeight="1" x14ac:dyDescent="0.2">
      <c r="B50" s="27"/>
      <c r="D50" s="15"/>
      <c r="E50" s="15"/>
      <c r="F50" s="16"/>
      <c r="G50" s="17"/>
      <c r="H50" s="15"/>
      <c r="I50" s="16"/>
      <c r="J50" s="18"/>
      <c r="K50" s="1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2:31" ht="12.75" customHeight="1" x14ac:dyDescent="0.2">
      <c r="B51" s="27"/>
      <c r="D51" s="15"/>
      <c r="E51" s="15"/>
      <c r="F51" s="16"/>
      <c r="G51" s="17"/>
      <c r="H51" s="15"/>
      <c r="I51" s="16"/>
      <c r="J51" s="18"/>
      <c r="K51" s="1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2:31" ht="12.75" customHeight="1" x14ac:dyDescent="0.2">
      <c r="B52" s="27"/>
      <c r="D52" s="15"/>
      <c r="E52" s="15"/>
      <c r="F52" s="16"/>
      <c r="G52" s="17"/>
      <c r="H52" s="15"/>
      <c r="I52" s="16"/>
      <c r="J52" s="18"/>
      <c r="K52" s="1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2:31" ht="12.75" customHeight="1" x14ac:dyDescent="0.2">
      <c r="B53" s="27"/>
      <c r="D53" s="15"/>
      <c r="E53" s="15"/>
      <c r="F53" s="16"/>
      <c r="G53" s="17"/>
      <c r="H53" s="15"/>
      <c r="I53" s="16"/>
      <c r="J53" s="18"/>
      <c r="K53" s="1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2.75" customHeight="1" x14ac:dyDescent="0.2">
      <c r="B54" s="27"/>
      <c r="D54" s="15"/>
      <c r="E54" s="15"/>
      <c r="F54" s="16"/>
      <c r="G54" s="17"/>
      <c r="H54" s="15"/>
      <c r="I54" s="16"/>
      <c r="J54" s="18"/>
      <c r="K54" s="1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2:31" ht="12.75" customHeight="1" x14ac:dyDescent="0.2">
      <c r="B55" s="27"/>
      <c r="D55" s="15"/>
      <c r="E55" s="15"/>
      <c r="F55" s="16"/>
      <c r="G55" s="17"/>
      <c r="H55" s="15"/>
      <c r="I55" s="16"/>
      <c r="J55" s="18"/>
      <c r="K55" s="1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2:31" ht="12.75" customHeight="1" x14ac:dyDescent="0.2">
      <c r="B56" s="27"/>
      <c r="D56" s="15"/>
      <c r="E56" s="15"/>
      <c r="F56" s="16"/>
      <c r="G56" s="17"/>
      <c r="H56" s="15"/>
      <c r="I56" s="16"/>
      <c r="J56" s="18"/>
      <c r="K56" s="1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2:31" ht="12.75" customHeight="1" x14ac:dyDescent="0.2">
      <c r="B57" s="27"/>
      <c r="D57" s="15"/>
      <c r="E57" s="15"/>
      <c r="F57" s="16"/>
      <c r="G57" s="17"/>
      <c r="H57" s="15"/>
      <c r="I57" s="16"/>
      <c r="J57" s="18"/>
      <c r="K57" s="1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2:31" ht="12.75" customHeight="1" x14ac:dyDescent="0.2">
      <c r="B58" s="27"/>
      <c r="D58" s="15"/>
      <c r="E58" s="15"/>
      <c r="F58" s="16"/>
      <c r="G58" s="17"/>
      <c r="H58" s="15"/>
      <c r="I58" s="16"/>
      <c r="J58" s="18"/>
      <c r="K58" s="1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2:31" ht="12.75" customHeight="1" x14ac:dyDescent="0.2">
      <c r="B59" s="27"/>
      <c r="D59" s="15"/>
      <c r="E59" s="15"/>
      <c r="F59" s="16"/>
      <c r="G59" s="17"/>
      <c r="H59" s="15"/>
      <c r="I59" s="16"/>
      <c r="J59" s="18"/>
      <c r="K59" s="17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2:31" ht="12.75" customHeight="1" x14ac:dyDescent="0.2">
      <c r="B60" s="27"/>
      <c r="D60" s="15"/>
      <c r="E60" s="15"/>
      <c r="F60" s="16"/>
      <c r="G60" s="17"/>
      <c r="H60" s="15"/>
      <c r="I60" s="16"/>
      <c r="J60" s="18"/>
      <c r="K60" s="1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31" ht="12.75" customHeight="1" x14ac:dyDescent="0.2">
      <c r="B61" s="27"/>
      <c r="D61" s="15"/>
      <c r="E61" s="15"/>
      <c r="F61" s="16"/>
      <c r="G61" s="17"/>
      <c r="H61" s="15"/>
      <c r="I61" s="16"/>
      <c r="J61" s="18"/>
      <c r="K61" s="1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12.75" customHeight="1" x14ac:dyDescent="0.2">
      <c r="B62" s="27"/>
      <c r="D62" s="15"/>
      <c r="E62" s="15"/>
      <c r="F62" s="16"/>
      <c r="G62" s="17"/>
      <c r="H62" s="15"/>
      <c r="I62" s="16"/>
      <c r="J62" s="18"/>
      <c r="K62" s="1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2:31" ht="12.75" customHeight="1" x14ac:dyDescent="0.2">
      <c r="B63" s="27"/>
      <c r="D63" s="15"/>
      <c r="E63" s="15"/>
      <c r="F63" s="16"/>
      <c r="G63" s="17"/>
      <c r="H63" s="15"/>
      <c r="I63" s="16"/>
      <c r="J63" s="18"/>
      <c r="K63" s="1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2:31" ht="12.75" customHeight="1" x14ac:dyDescent="0.2">
      <c r="B64" s="27"/>
      <c r="D64" s="15"/>
      <c r="E64" s="15"/>
      <c r="F64" s="16"/>
      <c r="G64" s="17"/>
      <c r="H64" s="15"/>
      <c r="I64" s="16"/>
      <c r="J64" s="18"/>
      <c r="K64" s="1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12.75" customHeight="1" x14ac:dyDescent="0.2">
      <c r="B65" s="27"/>
      <c r="D65" s="15"/>
      <c r="E65" s="15"/>
      <c r="F65" s="16"/>
      <c r="G65" s="17"/>
      <c r="H65" s="15"/>
      <c r="I65" s="16"/>
      <c r="J65" s="18"/>
      <c r="K65" s="1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2:31" ht="12.75" customHeight="1" x14ac:dyDescent="0.2">
      <c r="B66" s="27"/>
      <c r="D66" s="15"/>
      <c r="E66" s="15"/>
      <c r="F66" s="16"/>
      <c r="G66" s="17"/>
      <c r="H66" s="15"/>
      <c r="I66" s="16"/>
      <c r="J66" s="18"/>
      <c r="K66" s="1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27"/>
      <c r="D67" s="15"/>
      <c r="E67" s="15"/>
      <c r="F67" s="16"/>
      <c r="G67" s="17"/>
      <c r="H67" s="15"/>
      <c r="I67" s="16"/>
      <c r="J67" s="18"/>
      <c r="K67" s="1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7"/>
      <c r="D68" s="15"/>
      <c r="E68" s="15"/>
      <c r="F68" s="16"/>
      <c r="G68" s="17"/>
      <c r="H68" s="15"/>
      <c r="I68" s="16"/>
      <c r="J68" s="18"/>
      <c r="K68" s="1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7"/>
      <c r="D69" s="15"/>
      <c r="E69" s="15"/>
      <c r="F69" s="16"/>
      <c r="G69" s="17"/>
      <c r="H69" s="15"/>
      <c r="I69" s="16"/>
      <c r="J69" s="18"/>
      <c r="K69" s="1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7"/>
      <c r="D70" s="15"/>
      <c r="E70" s="15"/>
      <c r="F70" s="16"/>
      <c r="G70" s="17"/>
      <c r="H70" s="15"/>
      <c r="I70" s="16"/>
      <c r="J70" s="18"/>
      <c r="K70" s="1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7"/>
      <c r="D71" s="15"/>
      <c r="E71" s="15"/>
      <c r="F71" s="16"/>
      <c r="G71" s="17"/>
      <c r="H71" s="15"/>
      <c r="I71" s="16"/>
      <c r="J71" s="18"/>
      <c r="K71" s="1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7"/>
      <c r="D72" s="15"/>
      <c r="E72" s="15"/>
      <c r="F72" s="16"/>
      <c r="G72" s="17"/>
      <c r="H72" s="15"/>
      <c r="I72" s="16"/>
      <c r="J72" s="18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7"/>
      <c r="D73" s="15"/>
      <c r="E73" s="15"/>
      <c r="F73" s="16"/>
      <c r="G73" s="17"/>
      <c r="H73" s="15"/>
      <c r="I73" s="16"/>
      <c r="J73" s="18"/>
      <c r="K73" s="1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7"/>
      <c r="D74" s="15"/>
      <c r="E74" s="15"/>
      <c r="F74" s="16"/>
      <c r="G74" s="17"/>
      <c r="H74" s="15"/>
      <c r="I74" s="16"/>
      <c r="J74" s="18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7"/>
      <c r="D75" s="15"/>
      <c r="E75" s="15"/>
      <c r="F75" s="16"/>
      <c r="G75" s="17"/>
      <c r="H75" s="15"/>
      <c r="I75" s="16"/>
      <c r="J75" s="18"/>
      <c r="K75" s="1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7"/>
      <c r="D76" s="15"/>
      <c r="E76" s="15"/>
      <c r="F76" s="16"/>
      <c r="G76" s="17"/>
      <c r="H76" s="15"/>
      <c r="I76" s="16"/>
      <c r="J76" s="18"/>
      <c r="K76" s="1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7"/>
      <c r="D77" s="15"/>
      <c r="E77" s="15"/>
      <c r="F77" s="16"/>
      <c r="G77" s="17"/>
      <c r="H77" s="15"/>
      <c r="I77" s="16"/>
      <c r="J77" s="18"/>
      <c r="K77" s="1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7"/>
      <c r="D78" s="15"/>
      <c r="E78" s="15"/>
      <c r="F78" s="16"/>
      <c r="G78" s="17"/>
      <c r="H78" s="15"/>
      <c r="I78" s="16"/>
      <c r="J78" s="18"/>
      <c r="K78" s="1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7"/>
      <c r="D79" s="15"/>
      <c r="E79" s="15"/>
      <c r="F79" s="16"/>
      <c r="G79" s="17"/>
      <c r="H79" s="15"/>
      <c r="I79" s="16"/>
      <c r="J79" s="18"/>
      <c r="K79" s="1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7"/>
      <c r="D80" s="15"/>
      <c r="E80" s="15"/>
      <c r="F80" s="16"/>
      <c r="G80" s="17"/>
      <c r="H80" s="15"/>
      <c r="I80" s="16"/>
      <c r="J80" s="18"/>
      <c r="K80" s="1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7"/>
      <c r="D81" s="15"/>
      <c r="E81" s="15"/>
      <c r="F81" s="16"/>
      <c r="G81" s="17"/>
      <c r="H81" s="15"/>
      <c r="I81" s="16"/>
      <c r="J81" s="18"/>
      <c r="K81" s="1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7"/>
      <c r="D82" s="15"/>
      <c r="E82" s="15"/>
      <c r="F82" s="16"/>
      <c r="G82" s="17"/>
      <c r="H82" s="15"/>
      <c r="I82" s="16"/>
      <c r="J82" s="18"/>
      <c r="K82" s="1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thickBot="1" x14ac:dyDescent="0.25">
      <c r="B83" s="28"/>
      <c r="D83" s="15"/>
      <c r="E83" s="15"/>
      <c r="F83" s="16"/>
      <c r="G83" s="17"/>
      <c r="H83" s="15"/>
      <c r="I83" s="16"/>
      <c r="J83" s="18"/>
      <c r="K83" s="1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5" t="s">
        <v>10</v>
      </c>
      <c r="D84" s="45" t="s">
        <v>1</v>
      </c>
      <c r="E84" s="46"/>
      <c r="F84" s="46"/>
      <c r="G84" s="46"/>
      <c r="H84" s="46"/>
      <c r="I84" s="46"/>
      <c r="J84" s="47"/>
      <c r="K84" s="19" t="str">
        <f t="shared" ref="K84:AE84" si="12">IF(K8="","",IF(OR(K23="", K23="LS", K23="LUMP"),IF(SUM(COUNTIF(K24:K83,"LS")+COUNTIF(K24:K83,"LUMP"))&gt;0,"LS",""),IF(SUM(K24:K83)&gt;0,ROUNDUP(SUM(K24:K83),0),"")))</f>
        <v/>
      </c>
      <c r="L84" s="19">
        <f t="shared" ref="L84" si="13">IF(L8="","",IF(OR(L23="", L23="LS", L23="LUMP"),IF(SUM(COUNTIF(L24:L83,"LS")+COUNTIF(L24:L83,"LUMP"))&gt;0,"LS",""),IF(SUM(L24:L83)&gt;0,ROUNDUP(SUM(L24:L83),0),"")))</f>
        <v>84</v>
      </c>
      <c r="M84" s="19">
        <f t="shared" si="12"/>
        <v>859</v>
      </c>
      <c r="N84" s="19">
        <f t="shared" si="12"/>
        <v>680</v>
      </c>
      <c r="O84" s="19" t="str">
        <f t="shared" si="12"/>
        <v/>
      </c>
      <c r="P84" s="19">
        <f>IF(P8="","",IF(OR(P23="", P23="LS", P23="LUMP"),IF(SUM(COUNTIF(P24:P83,"LS")+COUNTIF(P24:P83,"LUMP"))&gt;0,"LS",""),IF(SUM(P24:P83)&gt;1,ROUNDUP(SUM(P24:P83),1),"")))</f>
        <v>3</v>
      </c>
      <c r="Q84" s="34">
        <f>SUM(Q24:Q83)</f>
        <v>0.88</v>
      </c>
      <c r="R84" s="19">
        <f>IF(R8="","",IF(OR(R23="", R23="LS", R23="LUMP"),IF(SUM(COUNTIF(R24:R83,"LS")+COUNTIF(R24:R83,"LUMP"))&gt;0,"LS",""),IF(SUM(R24:R83)&gt;1,ROUNDUP(SUM(R24:R83),1),"")))</f>
        <v>124</v>
      </c>
      <c r="S84" s="19" t="str">
        <f t="shared" si="12"/>
        <v/>
      </c>
      <c r="T84" s="19">
        <f t="shared" si="12"/>
        <v>475</v>
      </c>
      <c r="U84" s="19">
        <f t="shared" si="12"/>
        <v>4</v>
      </c>
      <c r="V84" s="19" t="str">
        <f t="shared" si="12"/>
        <v/>
      </c>
      <c r="W84" s="19" t="str">
        <f t="shared" si="12"/>
        <v/>
      </c>
      <c r="X84" s="19" t="str">
        <f t="shared" si="12"/>
        <v/>
      </c>
      <c r="Y84" s="19" t="str">
        <f t="shared" ref="Y84" si="14">IF(Y8="","",IF(OR(Y23="", Y23="LS", Y23="LUMP"),IF(SUM(COUNTIF(Y24:Y83,"LS")+COUNTIF(Y24:Y83,"LUMP"))&gt;0,"LS",""),IF(SUM(Y24:Y83)&gt;0,ROUNDUP(SUM(Y24:Y83),0),"")))</f>
        <v/>
      </c>
      <c r="Z84" s="19" t="str">
        <f t="shared" si="12"/>
        <v/>
      </c>
      <c r="AA84" s="19" t="str">
        <f t="shared" si="12"/>
        <v/>
      </c>
      <c r="AB84" s="19" t="str">
        <f t="shared" si="12"/>
        <v/>
      </c>
      <c r="AC84" s="19" t="str">
        <f t="shared" si="12"/>
        <v/>
      </c>
      <c r="AD84" s="19" t="str">
        <f t="shared" si="12"/>
        <v/>
      </c>
      <c r="AE84" s="19" t="str">
        <f t="shared" si="12"/>
        <v/>
      </c>
    </row>
  </sheetData>
  <mergeCells count="29">
    <mergeCell ref="B10:B23"/>
    <mergeCell ref="U11:U22"/>
    <mergeCell ref="V11:V22"/>
    <mergeCell ref="D84:J84"/>
    <mergeCell ref="AE11:AE22"/>
    <mergeCell ref="K11:K22"/>
    <mergeCell ref="L11:L22"/>
    <mergeCell ref="M11:M22"/>
    <mergeCell ref="N11:N22"/>
    <mergeCell ref="E10:E23"/>
    <mergeCell ref="F10:J23"/>
    <mergeCell ref="W11:W22"/>
    <mergeCell ref="Y11:Y22"/>
    <mergeCell ref="P11:P22"/>
    <mergeCell ref="Q11:Q22"/>
    <mergeCell ref="D7:AE7"/>
    <mergeCell ref="AA11:AA22"/>
    <mergeCell ref="Z11:Z22"/>
    <mergeCell ref="AB11:AB22"/>
    <mergeCell ref="AC11:AC22"/>
    <mergeCell ref="AD11:AD22"/>
    <mergeCell ref="D10:D23"/>
    <mergeCell ref="D8:J8"/>
    <mergeCell ref="D9:J9"/>
    <mergeCell ref="O11:O22"/>
    <mergeCell ref="R11:R22"/>
    <mergeCell ref="S11:S22"/>
    <mergeCell ref="T11:T22"/>
    <mergeCell ref="X11:X22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ignoredErrors>
    <ignoredError sqref="L84:Y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Tout, Diana</cp:lastModifiedBy>
  <cp:lastPrinted>2015-05-18T13:50:30Z</cp:lastPrinted>
  <dcterms:created xsi:type="dcterms:W3CDTF">2005-09-27T11:52:28Z</dcterms:created>
  <dcterms:modified xsi:type="dcterms:W3CDTF">2025-02-28T19:51:38Z</dcterms:modified>
</cp:coreProperties>
</file>