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BEE1EB62-12E6-4F6A-A99C-1131DA6F87D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TAGE 3 QUANTITIES" sheetId="3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3" l="1"/>
  <c r="C8" i="3"/>
  <c r="C7" i="3"/>
  <c r="C6" i="3"/>
  <c r="C5" i="3"/>
  <c r="N6" i="2"/>
  <c r="N8" i="2" s="1"/>
  <c r="H6" i="2"/>
  <c r="H8" i="2" s="1"/>
  <c r="B6" i="2"/>
  <c r="C5" i="2" s="1"/>
  <c r="E5" i="2" s="1"/>
  <c r="F5" i="2" s="1"/>
  <c r="O7" i="2" l="1"/>
  <c r="Q7" i="2" s="1"/>
  <c r="R7" i="2" s="1"/>
  <c r="N10" i="2"/>
  <c r="O5" i="2"/>
  <c r="Q5" i="2" s="1"/>
  <c r="R5" i="2" s="1"/>
  <c r="B8" i="2"/>
  <c r="I7" i="2"/>
  <c r="K7" i="2" s="1"/>
  <c r="L7" i="2" s="1"/>
  <c r="H10" i="2"/>
  <c r="I5" i="2"/>
  <c r="K5" i="2" s="1"/>
  <c r="L5" i="2" s="1"/>
  <c r="O9" i="2" l="1"/>
  <c r="Q9" i="2" s="1"/>
  <c r="R9" i="2" s="1"/>
  <c r="N12" i="2"/>
  <c r="B10" i="2"/>
  <c r="C7" i="2"/>
  <c r="E7" i="2" s="1"/>
  <c r="F7" i="2" s="1"/>
  <c r="H12" i="2"/>
  <c r="I9" i="2"/>
  <c r="K9" i="2" s="1"/>
  <c r="L9" i="2" s="1"/>
  <c r="N14" i="2" l="1"/>
  <c r="O11" i="2"/>
  <c r="Q11" i="2" s="1"/>
  <c r="R11" i="2" s="1"/>
  <c r="B12" i="2"/>
  <c r="C9" i="2"/>
  <c r="E9" i="2" s="1"/>
  <c r="F9" i="2" s="1"/>
  <c r="H14" i="2"/>
  <c r="I11" i="2"/>
  <c r="K11" i="2" s="1"/>
  <c r="L11" i="2" s="1"/>
  <c r="O13" i="2" l="1"/>
  <c r="Q13" i="2" s="1"/>
  <c r="R13" i="2" s="1"/>
  <c r="N16" i="2"/>
  <c r="B14" i="2"/>
  <c r="C11" i="2"/>
  <c r="E11" i="2" s="1"/>
  <c r="F11" i="2" s="1"/>
  <c r="H16" i="2"/>
  <c r="I13" i="2"/>
  <c r="K13" i="2" s="1"/>
  <c r="L13" i="2" s="1"/>
  <c r="O15" i="2" l="1"/>
  <c r="Q15" i="2" s="1"/>
  <c r="R15" i="2" s="1"/>
  <c r="N18" i="2"/>
  <c r="B16" i="2"/>
  <c r="C13" i="2"/>
  <c r="E13" i="2" s="1"/>
  <c r="F13" i="2" s="1"/>
  <c r="I15" i="2"/>
  <c r="K15" i="2" s="1"/>
  <c r="L15" i="2" s="1"/>
  <c r="H18" i="2"/>
  <c r="O17" i="2" l="1"/>
  <c r="Q17" i="2" s="1"/>
  <c r="R17" i="2" s="1"/>
  <c r="N20" i="2"/>
  <c r="B18" i="2"/>
  <c r="C15" i="2"/>
  <c r="E15" i="2" s="1"/>
  <c r="F15" i="2" s="1"/>
  <c r="H20" i="2"/>
  <c r="I17" i="2"/>
  <c r="K17" i="2" s="1"/>
  <c r="L17" i="2" s="1"/>
  <c r="O19" i="2" l="1"/>
  <c r="Q19" i="2" s="1"/>
  <c r="R19" i="2" s="1"/>
  <c r="N22" i="2"/>
  <c r="B20" i="2"/>
  <c r="C17" i="2"/>
  <c r="E17" i="2" s="1"/>
  <c r="F17" i="2" s="1"/>
  <c r="H22" i="2"/>
  <c r="I19" i="2"/>
  <c r="K19" i="2" s="1"/>
  <c r="L19" i="2" s="1"/>
  <c r="N24" i="2" l="1"/>
  <c r="O23" i="2" s="1"/>
  <c r="Q23" i="2" s="1"/>
  <c r="R23" i="2" s="1"/>
  <c r="O21" i="2"/>
  <c r="Q21" i="2" s="1"/>
  <c r="R21" i="2" s="1"/>
  <c r="B22" i="2"/>
  <c r="C19" i="2"/>
  <c r="E19" i="2" s="1"/>
  <c r="F19" i="2" s="1"/>
  <c r="H24" i="2"/>
  <c r="I23" i="2" s="1"/>
  <c r="K23" i="2" s="1"/>
  <c r="L23" i="2" s="1"/>
  <c r="I21" i="2"/>
  <c r="K21" i="2" s="1"/>
  <c r="L21" i="2" s="1"/>
  <c r="R26" i="2" l="1"/>
  <c r="B24" i="2"/>
  <c r="C23" i="2" s="1"/>
  <c r="E23" i="2" s="1"/>
  <c r="F23" i="2" s="1"/>
  <c r="C21" i="2"/>
  <c r="E21" i="2" s="1"/>
  <c r="F21" i="2" s="1"/>
  <c r="L26" i="2"/>
  <c r="F26" i="2" l="1"/>
</calcChain>
</file>

<file path=xl/sharedStrings.xml><?xml version="1.0" encoding="utf-8"?>
<sst xmlns="http://schemas.openxmlformats.org/spreadsheetml/2006/main" count="47" uniqueCount="36">
  <si>
    <t>CY</t>
  </si>
  <si>
    <t>SY</t>
  </si>
  <si>
    <t>GAL</t>
  </si>
  <si>
    <t>EXCAVATION</t>
  </si>
  <si>
    <t>TACK COAT</t>
  </si>
  <si>
    <t>AGGREGATE BASE</t>
  </si>
  <si>
    <t>Item Number</t>
  </si>
  <si>
    <t>Item Description</t>
  </si>
  <si>
    <t>441E70000</t>
  </si>
  <si>
    <t>ASPHALT CONCRETE SURFACE COURSE, TYPE 1, (449) PG 64-22</t>
  </si>
  <si>
    <t>441E70300</t>
  </si>
  <si>
    <t>ASPHALT CONCRETE INTERMEDIATE COURSE, TYPE 2, (449)</t>
  </si>
  <si>
    <t>301E56000</t>
  </si>
  <si>
    <t>ASPHALT CONCRETE BASE, PG 64-22, (449)</t>
  </si>
  <si>
    <t>407E10000</t>
  </si>
  <si>
    <t>304E20000</t>
  </si>
  <si>
    <t>204E10000</t>
  </si>
  <si>
    <t>Quantity</t>
  </si>
  <si>
    <t>Unit</t>
  </si>
  <si>
    <t>length</t>
  </si>
  <si>
    <t>fill (sf)</t>
  </si>
  <si>
    <t>end area (sf)</t>
  </si>
  <si>
    <t>end area (cf)</t>
  </si>
  <si>
    <t>end area (cy)</t>
  </si>
  <si>
    <t>station</t>
  </si>
  <si>
    <t>cut (sf)</t>
  </si>
  <si>
    <t>total =</t>
  </si>
  <si>
    <t>EMBANKMENT</t>
  </si>
  <si>
    <t>width</t>
  </si>
  <si>
    <t>end area (sy)</t>
  </si>
  <si>
    <t>SEEDING AND MULCHING</t>
  </si>
  <si>
    <t>PROOF ROLLING</t>
  </si>
  <si>
    <t>HR</t>
  </si>
  <si>
    <t>204E45000</t>
  </si>
  <si>
    <t>SUBGRADE COMPACTION</t>
  </si>
  <si>
    <t>Based on cad area measurements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</si>
</sst>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u/>
      <sz val="11"/>
      <color rgb="FF7030A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11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2" fontId="0" fillId="2" borderId="6" xfId="0" applyNumberFormat="1" applyFill="1" applyBorder="1" applyAlignment="1">
      <alignment horizontal="center" vertical="center"/>
    </xf>
    <xf numFmtId="1" fontId="0" fillId="2" borderId="6" xfId="0" applyNumberFormat="1" applyFill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1" fontId="0" fillId="3" borderId="0" xfId="0" applyNumberFormat="1" applyFill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8FC76-BDC4-4A09-80F7-6B2DF5954262}">
  <dimension ref="A1:G11"/>
  <sheetViews>
    <sheetView tabSelected="1" workbookViewId="0">
      <selection activeCell="J15" sqref="J15"/>
    </sheetView>
  </sheetViews>
  <sheetFormatPr defaultRowHeight="15" x14ac:dyDescent="0.25"/>
  <cols>
    <col min="1" max="1" width="12.85546875" style="2" bestFit="1" customWidth="1"/>
    <col min="2" max="2" width="76.85546875" style="2" customWidth="1"/>
    <col min="3" max="3" width="9.140625" style="2"/>
    <col min="4" max="4" width="9.140625" style="1"/>
    <col min="5" max="5" width="11.5703125" style="14" bestFit="1" customWidth="1"/>
    <col min="6" max="6" width="11.5703125" style="37" customWidth="1"/>
    <col min="7" max="16384" width="9.140625" style="1"/>
  </cols>
  <sheetData>
    <row r="1" spans="1:7" x14ac:dyDescent="0.25">
      <c r="A1" s="11" t="s">
        <v>6</v>
      </c>
      <c r="B1" s="11" t="s">
        <v>7</v>
      </c>
      <c r="C1" s="11" t="s">
        <v>17</v>
      </c>
      <c r="D1" s="12" t="s">
        <v>18</v>
      </c>
      <c r="E1" s="13"/>
      <c r="F1" s="36"/>
      <c r="G1" s="12"/>
    </row>
    <row r="2" spans="1:7" x14ac:dyDescent="0.25">
      <c r="A2" s="4"/>
      <c r="B2" s="7"/>
      <c r="C2" s="8"/>
      <c r="D2" s="9"/>
      <c r="G2" s="10"/>
    </row>
    <row r="3" spans="1:7" x14ac:dyDescent="0.25">
      <c r="A3" s="4" t="s">
        <v>16</v>
      </c>
      <c r="B3" s="6" t="s">
        <v>34</v>
      </c>
      <c r="C3" s="32">
        <v>1071.931111111111</v>
      </c>
      <c r="D3" s="1" t="s">
        <v>1</v>
      </c>
      <c r="E3" s="15"/>
      <c r="F3" s="38"/>
      <c r="G3" s="10"/>
    </row>
    <row r="4" spans="1:7" x14ac:dyDescent="0.25">
      <c r="A4" s="4" t="s">
        <v>33</v>
      </c>
      <c r="B4" s="6" t="s">
        <v>31</v>
      </c>
      <c r="C4" s="32">
        <v>1</v>
      </c>
      <c r="D4" s="9" t="s">
        <v>32</v>
      </c>
      <c r="E4" s="33"/>
      <c r="F4" s="35"/>
      <c r="G4" s="34"/>
    </row>
    <row r="5" spans="1:7" x14ac:dyDescent="0.25">
      <c r="A5" s="4" t="s">
        <v>12</v>
      </c>
      <c r="B5" s="6" t="s">
        <v>13</v>
      </c>
      <c r="C5" s="32">
        <f>(8913.38+185.5+181.5)*0.5/27</f>
        <v>171.85888888888888</v>
      </c>
      <c r="D5" s="1" t="s">
        <v>0</v>
      </c>
      <c r="E5" s="15"/>
      <c r="F5" s="38"/>
      <c r="G5" s="10"/>
    </row>
    <row r="6" spans="1:7" x14ac:dyDescent="0.25">
      <c r="A6" s="3" t="s">
        <v>15</v>
      </c>
      <c r="B6" s="5" t="s">
        <v>5</v>
      </c>
      <c r="C6" s="32">
        <f>(8913.38+371+363)*0.5/27</f>
        <v>178.65518518518516</v>
      </c>
      <c r="D6" s="1" t="s">
        <v>0</v>
      </c>
      <c r="E6" s="15"/>
      <c r="F6" s="38"/>
      <c r="G6" s="10"/>
    </row>
    <row r="7" spans="1:7" x14ac:dyDescent="0.25">
      <c r="A7" s="3" t="s">
        <v>14</v>
      </c>
      <c r="B7" s="5" t="s">
        <v>4</v>
      </c>
      <c r="C7" s="32">
        <f>(8913.38/9)*0.06</f>
        <v>59.422533333333327</v>
      </c>
      <c r="D7" s="1" t="s">
        <v>2</v>
      </c>
      <c r="G7" s="10"/>
    </row>
    <row r="8" spans="1:7" x14ac:dyDescent="0.25">
      <c r="A8" s="4" t="s">
        <v>8</v>
      </c>
      <c r="B8" s="6" t="s">
        <v>9</v>
      </c>
      <c r="C8" s="32">
        <f>8913.38*(1.25/12)/27</f>
        <v>34.38804012345679</v>
      </c>
      <c r="D8" s="1" t="s">
        <v>0</v>
      </c>
      <c r="E8" s="15"/>
      <c r="F8" s="38"/>
      <c r="G8" s="10"/>
    </row>
    <row r="9" spans="1:7" x14ac:dyDescent="0.25">
      <c r="A9" s="4" t="s">
        <v>10</v>
      </c>
      <c r="B9" s="6" t="s">
        <v>11</v>
      </c>
      <c r="C9" s="32">
        <f>8913.38*(1.75/12)/27</f>
        <v>48.1432561728395</v>
      </c>
      <c r="D9" s="1" t="s">
        <v>0</v>
      </c>
      <c r="E9" s="15"/>
      <c r="F9" s="38"/>
      <c r="G9" s="10"/>
    </row>
    <row r="10" spans="1:7" x14ac:dyDescent="0.25">
      <c r="A10" s="1"/>
      <c r="B10" s="1"/>
      <c r="C10" s="1"/>
    </row>
    <row r="11" spans="1:7" x14ac:dyDescent="0.25">
      <c r="A11" s="1"/>
      <c r="B11" s="1" t="s">
        <v>35</v>
      </c>
      <c r="C11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26"/>
  <sheetViews>
    <sheetView workbookViewId="0">
      <selection activeCell="G20" sqref="G20"/>
    </sheetView>
  </sheetViews>
  <sheetFormatPr defaultRowHeight="15" x14ac:dyDescent="0.25"/>
  <cols>
    <col min="1" max="1" width="9.140625" style="2"/>
    <col min="2" max="2" width="11.140625" style="2" customWidth="1"/>
    <col min="3" max="3" width="11.42578125" style="2" customWidth="1"/>
    <col min="4" max="4" width="11" style="2" customWidth="1"/>
    <col min="5" max="5" width="12.140625" style="2" bestFit="1" customWidth="1"/>
    <col min="6" max="6" width="12.42578125" style="2" bestFit="1" customWidth="1"/>
    <col min="7" max="10" width="9.140625" style="2"/>
    <col min="11" max="11" width="12.140625" style="2" bestFit="1" customWidth="1"/>
    <col min="12" max="12" width="12.42578125" style="2" bestFit="1" customWidth="1"/>
    <col min="13" max="16" width="9.140625" style="2"/>
    <col min="17" max="17" width="12.140625" style="2" bestFit="1" customWidth="1"/>
    <col min="18" max="18" width="12.42578125" style="2" bestFit="1" customWidth="1"/>
    <col min="19" max="16384" width="9.140625" style="2"/>
  </cols>
  <sheetData>
    <row r="1" spans="2:18" ht="15.75" thickBot="1" x14ac:dyDescent="0.3"/>
    <row r="2" spans="2:18" ht="15.75" thickBot="1" x14ac:dyDescent="0.3">
      <c r="B2" s="39" t="s">
        <v>27</v>
      </c>
      <c r="C2" s="40"/>
      <c r="D2" s="40"/>
      <c r="E2" s="40"/>
      <c r="F2" s="41"/>
      <c r="H2" s="39" t="s">
        <v>3</v>
      </c>
      <c r="I2" s="40"/>
      <c r="J2" s="40"/>
      <c r="K2" s="40"/>
      <c r="L2" s="41"/>
      <c r="N2" s="39" t="s">
        <v>30</v>
      </c>
      <c r="O2" s="40"/>
      <c r="P2" s="40"/>
      <c r="Q2" s="40"/>
      <c r="R2" s="41"/>
    </row>
    <row r="3" spans="2:18" x14ac:dyDescent="0.25">
      <c r="B3" s="19" t="s">
        <v>24</v>
      </c>
      <c r="C3" s="20" t="s">
        <v>19</v>
      </c>
      <c r="D3" s="20" t="s">
        <v>20</v>
      </c>
      <c r="E3" s="20" t="s">
        <v>22</v>
      </c>
      <c r="F3" s="21" t="s">
        <v>23</v>
      </c>
      <c r="H3" s="19" t="s">
        <v>24</v>
      </c>
      <c r="I3" s="20" t="s">
        <v>19</v>
      </c>
      <c r="J3" s="20" t="s">
        <v>25</v>
      </c>
      <c r="K3" s="20" t="s">
        <v>22</v>
      </c>
      <c r="L3" s="21" t="s">
        <v>23</v>
      </c>
      <c r="N3" s="19" t="s">
        <v>24</v>
      </c>
      <c r="O3" s="20" t="s">
        <v>19</v>
      </c>
      <c r="P3" s="20" t="s">
        <v>28</v>
      </c>
      <c r="Q3" s="20" t="s">
        <v>21</v>
      </c>
      <c r="R3" s="21" t="s">
        <v>29</v>
      </c>
    </row>
    <row r="4" spans="2:18" x14ac:dyDescent="0.25">
      <c r="B4" s="22">
        <v>42050</v>
      </c>
      <c r="C4" s="23"/>
      <c r="D4" s="23">
        <v>0</v>
      </c>
      <c r="E4" s="23"/>
      <c r="F4" s="24"/>
      <c r="H4" s="22">
        <v>42050</v>
      </c>
      <c r="I4" s="23"/>
      <c r="J4" s="23"/>
      <c r="K4" s="23"/>
      <c r="L4" s="24"/>
      <c r="N4" s="22">
        <v>42050</v>
      </c>
      <c r="O4" s="23"/>
      <c r="P4" s="23">
        <v>0</v>
      </c>
      <c r="Q4" s="23"/>
      <c r="R4" s="24"/>
    </row>
    <row r="5" spans="2:18" x14ac:dyDescent="0.25">
      <c r="B5" s="17"/>
      <c r="C5" s="16">
        <f>B6-B4</f>
        <v>50</v>
      </c>
      <c r="D5" s="16"/>
      <c r="E5" s="16">
        <f>C5*((D6+D4)/2)</f>
        <v>175</v>
      </c>
      <c r="F5" s="30">
        <f>E5/27</f>
        <v>6.4814814814814818</v>
      </c>
      <c r="H5" s="17"/>
      <c r="I5" s="16">
        <f>H6-H4</f>
        <v>50</v>
      </c>
      <c r="J5" s="16"/>
      <c r="K5" s="16">
        <f>I5*((J6+J4)/2)</f>
        <v>0</v>
      </c>
      <c r="L5" s="18">
        <f>K5/27</f>
        <v>0</v>
      </c>
      <c r="N5" s="17"/>
      <c r="O5" s="16">
        <f>N6-N4</f>
        <v>50</v>
      </c>
      <c r="P5" s="16"/>
      <c r="Q5" s="16">
        <f>O5*((P6+P4)/2)</f>
        <v>257.5</v>
      </c>
      <c r="R5" s="30">
        <f>Q5/9</f>
        <v>28.611111111111111</v>
      </c>
    </row>
    <row r="6" spans="2:18" x14ac:dyDescent="0.25">
      <c r="B6" s="22">
        <f>B4+50</f>
        <v>42100</v>
      </c>
      <c r="C6" s="23"/>
      <c r="D6" s="23">
        <v>7</v>
      </c>
      <c r="E6" s="23"/>
      <c r="F6" s="31"/>
      <c r="H6" s="22">
        <f>H4+50</f>
        <v>42100</v>
      </c>
      <c r="I6" s="23"/>
      <c r="J6" s="23"/>
      <c r="K6" s="23"/>
      <c r="L6" s="24"/>
      <c r="N6" s="22">
        <f>N4+50</f>
        <v>42100</v>
      </c>
      <c r="O6" s="23"/>
      <c r="P6" s="23">
        <v>10.3</v>
      </c>
      <c r="Q6" s="23"/>
      <c r="R6" s="31"/>
    </row>
    <row r="7" spans="2:18" x14ac:dyDescent="0.25">
      <c r="B7" s="17"/>
      <c r="C7" s="16">
        <f t="shared" ref="C7:C23" si="0">B8-B6</f>
        <v>50</v>
      </c>
      <c r="D7" s="16"/>
      <c r="E7" s="16">
        <f t="shared" ref="E7:E23" si="1">C7*((D8+D6)/2)</f>
        <v>2875</v>
      </c>
      <c r="F7" s="30">
        <f>E7/27</f>
        <v>106.48148148148148</v>
      </c>
      <c r="H7" s="17"/>
      <c r="I7" s="16">
        <f t="shared" ref="I7:I23" si="2">H8-H6</f>
        <v>50</v>
      </c>
      <c r="J7" s="16"/>
      <c r="K7" s="16">
        <f t="shared" ref="K7" si="3">I7*((J8+J6)/2)</f>
        <v>0</v>
      </c>
      <c r="L7" s="18">
        <f>K7/27</f>
        <v>0</v>
      </c>
      <c r="N7" s="17"/>
      <c r="O7" s="16">
        <f t="shared" ref="O7:O23" si="4">N8-N6</f>
        <v>50</v>
      </c>
      <c r="P7" s="16"/>
      <c r="Q7" s="16">
        <f t="shared" ref="Q7" si="5">O7*((P8+P6)/2)</f>
        <v>1557.5</v>
      </c>
      <c r="R7" s="30">
        <f>Q7/27</f>
        <v>57.685185185185183</v>
      </c>
    </row>
    <row r="8" spans="2:18" x14ac:dyDescent="0.25">
      <c r="B8" s="22">
        <f>B6+50</f>
        <v>42150</v>
      </c>
      <c r="C8" s="23"/>
      <c r="D8" s="23">
        <v>108</v>
      </c>
      <c r="E8" s="23"/>
      <c r="F8" s="31"/>
      <c r="H8" s="22">
        <f>H6+50</f>
        <v>42150</v>
      </c>
      <c r="I8" s="23"/>
      <c r="J8" s="23"/>
      <c r="K8" s="23"/>
      <c r="L8" s="24"/>
      <c r="N8" s="22">
        <f>N6+50</f>
        <v>42150</v>
      </c>
      <c r="O8" s="23"/>
      <c r="P8" s="23">
        <v>52</v>
      </c>
      <c r="Q8" s="23"/>
      <c r="R8" s="31"/>
    </row>
    <row r="9" spans="2:18" x14ac:dyDescent="0.25">
      <c r="B9" s="17"/>
      <c r="C9" s="16">
        <f t="shared" si="0"/>
        <v>50</v>
      </c>
      <c r="D9" s="16"/>
      <c r="E9" s="16">
        <f t="shared" si="1"/>
        <v>6732.5</v>
      </c>
      <c r="F9" s="30">
        <f>E9/27</f>
        <v>249.35185185185185</v>
      </c>
      <c r="H9" s="17"/>
      <c r="I9" s="16">
        <f t="shared" si="2"/>
        <v>50</v>
      </c>
      <c r="J9" s="16"/>
      <c r="K9" s="16">
        <f t="shared" ref="K9" si="6">I9*((J10+J8)/2)</f>
        <v>0</v>
      </c>
      <c r="L9" s="18">
        <f>K9/27</f>
        <v>0</v>
      </c>
      <c r="N9" s="17"/>
      <c r="O9" s="16">
        <f t="shared" si="4"/>
        <v>50</v>
      </c>
      <c r="P9" s="16"/>
      <c r="Q9" s="16">
        <f t="shared" ref="Q9" si="7">O9*((P10+P8)/2)</f>
        <v>3300</v>
      </c>
      <c r="R9" s="30">
        <f>Q9/27</f>
        <v>122.22222222222223</v>
      </c>
    </row>
    <row r="10" spans="2:18" x14ac:dyDescent="0.25">
      <c r="B10" s="22">
        <f>B8+50</f>
        <v>42200</v>
      </c>
      <c r="C10" s="23"/>
      <c r="D10" s="23">
        <v>161.30000000000001</v>
      </c>
      <c r="E10" s="23"/>
      <c r="F10" s="31"/>
      <c r="H10" s="22">
        <f>H8+50</f>
        <v>42200</v>
      </c>
      <c r="I10" s="23"/>
      <c r="J10" s="23"/>
      <c r="K10" s="23"/>
      <c r="L10" s="24"/>
      <c r="N10" s="22">
        <f>N8+50</f>
        <v>42200</v>
      </c>
      <c r="O10" s="23"/>
      <c r="P10" s="23">
        <v>80</v>
      </c>
      <c r="Q10" s="23"/>
      <c r="R10" s="31"/>
    </row>
    <row r="11" spans="2:18" x14ac:dyDescent="0.25">
      <c r="B11" s="17"/>
      <c r="C11" s="16">
        <f t="shared" si="0"/>
        <v>50</v>
      </c>
      <c r="D11" s="16"/>
      <c r="E11" s="16">
        <f t="shared" si="1"/>
        <v>17260.000000000004</v>
      </c>
      <c r="F11" s="30">
        <f>E11/27</f>
        <v>639.25925925925935</v>
      </c>
      <c r="H11" s="17"/>
      <c r="I11" s="16">
        <f t="shared" si="2"/>
        <v>50</v>
      </c>
      <c r="J11" s="16"/>
      <c r="K11" s="16">
        <f t="shared" ref="K11" si="8">I11*((J12+J10)/2)</f>
        <v>0</v>
      </c>
      <c r="L11" s="18">
        <f>K11/27</f>
        <v>0</v>
      </c>
      <c r="N11" s="17"/>
      <c r="O11" s="16">
        <f t="shared" si="4"/>
        <v>50</v>
      </c>
      <c r="P11" s="16"/>
      <c r="Q11" s="16">
        <f t="shared" ref="Q11" si="9">O11*((P12+P10)/2)</f>
        <v>4697.5</v>
      </c>
      <c r="R11" s="30">
        <f>Q11/27</f>
        <v>173.9814814814815</v>
      </c>
    </row>
    <row r="12" spans="2:18" x14ac:dyDescent="0.25">
      <c r="B12" s="22">
        <f>B10+50</f>
        <v>42250</v>
      </c>
      <c r="C12" s="23"/>
      <c r="D12" s="23">
        <v>529.1</v>
      </c>
      <c r="E12" s="23"/>
      <c r="F12" s="31"/>
      <c r="H12" s="22">
        <f>H10+50</f>
        <v>42250</v>
      </c>
      <c r="I12" s="23"/>
      <c r="J12" s="23"/>
      <c r="K12" s="23"/>
      <c r="L12" s="24"/>
      <c r="N12" s="22">
        <f>N10+50</f>
        <v>42250</v>
      </c>
      <c r="O12" s="23"/>
      <c r="P12" s="23">
        <v>107.9</v>
      </c>
      <c r="Q12" s="23"/>
      <c r="R12" s="31"/>
    </row>
    <row r="13" spans="2:18" x14ac:dyDescent="0.25">
      <c r="B13" s="17"/>
      <c r="C13" s="16">
        <f t="shared" si="0"/>
        <v>50</v>
      </c>
      <c r="D13" s="16"/>
      <c r="E13" s="16">
        <f t="shared" si="1"/>
        <v>18975</v>
      </c>
      <c r="F13" s="30">
        <f>E13/27</f>
        <v>702.77777777777783</v>
      </c>
      <c r="H13" s="17"/>
      <c r="I13" s="16">
        <f t="shared" si="2"/>
        <v>50</v>
      </c>
      <c r="J13" s="16"/>
      <c r="K13" s="16">
        <f t="shared" ref="K13" si="10">I13*((J14+J12)/2)</f>
        <v>0</v>
      </c>
      <c r="L13" s="18">
        <f>K13/27</f>
        <v>0</v>
      </c>
      <c r="N13" s="17"/>
      <c r="O13" s="16">
        <f t="shared" si="4"/>
        <v>50</v>
      </c>
      <c r="P13" s="16"/>
      <c r="Q13" s="16">
        <f t="shared" ref="Q13" si="11">O13*((P14+P12)/2)</f>
        <v>4850</v>
      </c>
      <c r="R13" s="30">
        <f>Q13/27</f>
        <v>179.62962962962962</v>
      </c>
    </row>
    <row r="14" spans="2:18" x14ac:dyDescent="0.25">
      <c r="B14" s="22">
        <f>B12+50</f>
        <v>42300</v>
      </c>
      <c r="C14" s="23"/>
      <c r="D14" s="23">
        <v>229.9</v>
      </c>
      <c r="E14" s="23"/>
      <c r="F14" s="31"/>
      <c r="H14" s="22">
        <f>H12+50</f>
        <v>42300</v>
      </c>
      <c r="I14" s="23"/>
      <c r="J14" s="23"/>
      <c r="K14" s="23"/>
      <c r="L14" s="24"/>
      <c r="N14" s="22">
        <f>N12+50</f>
        <v>42300</v>
      </c>
      <c r="O14" s="23"/>
      <c r="P14" s="23">
        <v>86.1</v>
      </c>
      <c r="Q14" s="23"/>
      <c r="R14" s="31"/>
    </row>
    <row r="15" spans="2:18" x14ac:dyDescent="0.25">
      <c r="B15" s="17"/>
      <c r="C15" s="16">
        <f t="shared" si="0"/>
        <v>50</v>
      </c>
      <c r="D15" s="16"/>
      <c r="E15" s="16">
        <f t="shared" si="1"/>
        <v>7667.5</v>
      </c>
      <c r="F15" s="30">
        <f>E15/27</f>
        <v>283.98148148148147</v>
      </c>
      <c r="H15" s="17"/>
      <c r="I15" s="16">
        <f t="shared" si="2"/>
        <v>50</v>
      </c>
      <c r="J15" s="16"/>
      <c r="K15" s="16">
        <f t="shared" ref="K15" si="12">I15*((J16+J14)/2)</f>
        <v>0</v>
      </c>
      <c r="L15" s="18">
        <f>K15/27</f>
        <v>0</v>
      </c>
      <c r="N15" s="17"/>
      <c r="O15" s="16">
        <f t="shared" si="4"/>
        <v>50</v>
      </c>
      <c r="P15" s="16"/>
      <c r="Q15" s="16">
        <f t="shared" ref="Q15" si="13">O15*((P16+P14)/2)</f>
        <v>3290</v>
      </c>
      <c r="R15" s="30">
        <f>Q15/27</f>
        <v>121.85185185185185</v>
      </c>
    </row>
    <row r="16" spans="2:18" x14ac:dyDescent="0.25">
      <c r="B16" s="22">
        <f>B14+50</f>
        <v>42350</v>
      </c>
      <c r="C16" s="23"/>
      <c r="D16" s="23">
        <v>76.8</v>
      </c>
      <c r="E16" s="23"/>
      <c r="F16" s="31"/>
      <c r="H16" s="22">
        <f>H14+50</f>
        <v>42350</v>
      </c>
      <c r="I16" s="23"/>
      <c r="J16" s="23"/>
      <c r="K16" s="23"/>
      <c r="L16" s="24"/>
      <c r="N16" s="22">
        <f>N14+50</f>
        <v>42350</v>
      </c>
      <c r="O16" s="23"/>
      <c r="P16" s="23">
        <v>45.5</v>
      </c>
      <c r="Q16" s="23"/>
      <c r="R16" s="31"/>
    </row>
    <row r="17" spans="2:18" x14ac:dyDescent="0.25">
      <c r="B17" s="17"/>
      <c r="C17" s="16">
        <f t="shared" si="0"/>
        <v>50</v>
      </c>
      <c r="D17" s="16"/>
      <c r="E17" s="16">
        <f t="shared" si="1"/>
        <v>2525</v>
      </c>
      <c r="F17" s="30">
        <f>E17/27</f>
        <v>93.518518518518519</v>
      </c>
      <c r="H17" s="17"/>
      <c r="I17" s="16">
        <f t="shared" si="2"/>
        <v>50</v>
      </c>
      <c r="J17" s="16"/>
      <c r="K17" s="16">
        <f t="shared" ref="K17" si="14">I17*((J18+J16)/2)</f>
        <v>0</v>
      </c>
      <c r="L17" s="18">
        <f>K17/27</f>
        <v>0</v>
      </c>
      <c r="N17" s="17"/>
      <c r="O17" s="16">
        <f t="shared" si="4"/>
        <v>50</v>
      </c>
      <c r="P17" s="16"/>
      <c r="Q17" s="16">
        <f t="shared" ref="Q17" si="15">O17*((P18+P16)/2)</f>
        <v>1975</v>
      </c>
      <c r="R17" s="30">
        <f>Q17/27</f>
        <v>73.148148148148152</v>
      </c>
    </row>
    <row r="18" spans="2:18" x14ac:dyDescent="0.25">
      <c r="B18" s="22">
        <f>B16+50</f>
        <v>42400</v>
      </c>
      <c r="C18" s="23"/>
      <c r="D18" s="23">
        <v>24.2</v>
      </c>
      <c r="E18" s="23"/>
      <c r="F18" s="31"/>
      <c r="H18" s="22">
        <f>H16+50</f>
        <v>42400</v>
      </c>
      <c r="I18" s="23"/>
      <c r="J18" s="23"/>
      <c r="K18" s="23"/>
      <c r="L18" s="24"/>
      <c r="N18" s="22">
        <f>N16+50</f>
        <v>42400</v>
      </c>
      <c r="O18" s="23"/>
      <c r="P18" s="23">
        <v>33.5</v>
      </c>
      <c r="Q18" s="23"/>
      <c r="R18" s="31"/>
    </row>
    <row r="19" spans="2:18" x14ac:dyDescent="0.25">
      <c r="B19" s="17"/>
      <c r="C19" s="16">
        <f t="shared" si="0"/>
        <v>50</v>
      </c>
      <c r="D19" s="16"/>
      <c r="E19" s="16">
        <f t="shared" si="1"/>
        <v>1105</v>
      </c>
      <c r="F19" s="30">
        <f>E19/27</f>
        <v>40.925925925925924</v>
      </c>
      <c r="H19" s="17"/>
      <c r="I19" s="16">
        <f t="shared" si="2"/>
        <v>50</v>
      </c>
      <c r="J19" s="16"/>
      <c r="K19" s="16">
        <f t="shared" ref="K19" si="16">I19*((J20+J18)/2)</f>
        <v>0</v>
      </c>
      <c r="L19" s="18">
        <f>K19/27</f>
        <v>0</v>
      </c>
      <c r="N19" s="17"/>
      <c r="O19" s="16">
        <f t="shared" si="4"/>
        <v>50</v>
      </c>
      <c r="P19" s="16"/>
      <c r="Q19" s="16">
        <f t="shared" ref="Q19" si="17">O19*((P20+P18)/2)</f>
        <v>1090</v>
      </c>
      <c r="R19" s="30">
        <f>Q19/27</f>
        <v>40.370370370370374</v>
      </c>
    </row>
    <row r="20" spans="2:18" x14ac:dyDescent="0.25">
      <c r="B20" s="22">
        <f>B18+50</f>
        <v>42450</v>
      </c>
      <c r="C20" s="23"/>
      <c r="D20" s="23">
        <v>20</v>
      </c>
      <c r="E20" s="23"/>
      <c r="F20" s="31"/>
      <c r="H20" s="22">
        <f>H18+50</f>
        <v>42450</v>
      </c>
      <c r="I20" s="23"/>
      <c r="J20" s="23"/>
      <c r="K20" s="23"/>
      <c r="L20" s="24"/>
      <c r="N20" s="22">
        <f>N18+50</f>
        <v>42450</v>
      </c>
      <c r="O20" s="23"/>
      <c r="P20" s="23">
        <v>10.1</v>
      </c>
      <c r="Q20" s="23"/>
      <c r="R20" s="31"/>
    </row>
    <row r="21" spans="2:18" x14ac:dyDescent="0.25">
      <c r="B21" s="17"/>
      <c r="C21" s="16">
        <f t="shared" si="0"/>
        <v>50</v>
      </c>
      <c r="D21" s="16"/>
      <c r="E21" s="16">
        <f t="shared" si="1"/>
        <v>500</v>
      </c>
      <c r="F21" s="30">
        <f>E21/27</f>
        <v>18.518518518518519</v>
      </c>
      <c r="H21" s="17"/>
      <c r="I21" s="16">
        <f t="shared" si="2"/>
        <v>50</v>
      </c>
      <c r="J21" s="16"/>
      <c r="K21" s="16">
        <f t="shared" ref="K21" si="18">I21*((J22+J20)/2)</f>
        <v>0</v>
      </c>
      <c r="L21" s="18">
        <f>K21/27</f>
        <v>0</v>
      </c>
      <c r="N21" s="17"/>
      <c r="O21" s="16">
        <f t="shared" si="4"/>
        <v>50</v>
      </c>
      <c r="P21" s="16"/>
      <c r="Q21" s="16">
        <f t="shared" ref="Q21" si="19">O21*((P22+P20)/2)</f>
        <v>252.5</v>
      </c>
      <c r="R21" s="30">
        <f>Q21/27</f>
        <v>9.3518518518518512</v>
      </c>
    </row>
    <row r="22" spans="2:18" x14ac:dyDescent="0.25">
      <c r="B22" s="22">
        <f>B20+50</f>
        <v>42500</v>
      </c>
      <c r="C22" s="23"/>
      <c r="D22" s="23">
        <v>0</v>
      </c>
      <c r="E22" s="23"/>
      <c r="F22" s="31"/>
      <c r="H22" s="22">
        <f>H20+50</f>
        <v>42500</v>
      </c>
      <c r="I22" s="23"/>
      <c r="J22" s="23"/>
      <c r="K22" s="23"/>
      <c r="L22" s="24"/>
      <c r="N22" s="22">
        <f>N20+50</f>
        <v>42500</v>
      </c>
      <c r="O22" s="23"/>
      <c r="P22" s="23"/>
      <c r="Q22" s="23"/>
      <c r="R22" s="31"/>
    </row>
    <row r="23" spans="2:18" x14ac:dyDescent="0.25">
      <c r="B23" s="17"/>
      <c r="C23" s="16">
        <f t="shared" si="0"/>
        <v>50</v>
      </c>
      <c r="D23" s="16"/>
      <c r="E23" s="16">
        <f t="shared" si="1"/>
        <v>0</v>
      </c>
      <c r="F23" s="30">
        <f>E23/27</f>
        <v>0</v>
      </c>
      <c r="H23" s="17"/>
      <c r="I23" s="16">
        <f t="shared" si="2"/>
        <v>50</v>
      </c>
      <c r="J23" s="16"/>
      <c r="K23" s="16">
        <f t="shared" ref="K23" si="20">I23*((J24+J22)/2)</f>
        <v>0</v>
      </c>
      <c r="L23" s="18">
        <f>K23/27</f>
        <v>0</v>
      </c>
      <c r="N23" s="17"/>
      <c r="O23" s="16">
        <f t="shared" si="4"/>
        <v>50</v>
      </c>
      <c r="P23" s="16"/>
      <c r="Q23" s="16">
        <f t="shared" ref="Q23" si="21">O23*((P24+P22)/2)</f>
        <v>0</v>
      </c>
      <c r="R23" s="30">
        <f>Q23/27</f>
        <v>0</v>
      </c>
    </row>
    <row r="24" spans="2:18" x14ac:dyDescent="0.25">
      <c r="B24" s="22">
        <f t="shared" ref="B24" si="22">B22+50</f>
        <v>42550</v>
      </c>
      <c r="C24" s="23"/>
      <c r="D24" s="23">
        <v>0</v>
      </c>
      <c r="E24" s="23"/>
      <c r="F24" s="24"/>
      <c r="H24" s="22">
        <f t="shared" ref="H24" si="23">H22+50</f>
        <v>42550</v>
      </c>
      <c r="I24" s="23"/>
      <c r="J24" s="23"/>
      <c r="K24" s="23"/>
      <c r="L24" s="24"/>
      <c r="N24" s="22">
        <f t="shared" ref="N24" si="24">N22+50</f>
        <v>42550</v>
      </c>
      <c r="O24" s="23"/>
      <c r="P24" s="23"/>
      <c r="Q24" s="23"/>
      <c r="R24" s="24"/>
    </row>
    <row r="25" spans="2:18" x14ac:dyDescent="0.25">
      <c r="B25" s="17"/>
      <c r="C25" s="16"/>
      <c r="D25" s="16"/>
      <c r="E25" s="16"/>
      <c r="F25" s="18"/>
      <c r="H25" s="17"/>
      <c r="I25" s="16"/>
      <c r="J25" s="16"/>
      <c r="K25" s="16"/>
      <c r="L25" s="18"/>
      <c r="N25" s="17"/>
      <c r="O25" s="16"/>
      <c r="P25" s="16"/>
      <c r="Q25" s="16"/>
      <c r="R25" s="18"/>
    </row>
    <row r="26" spans="2:18" ht="15.75" thickBot="1" x14ac:dyDescent="0.3">
      <c r="B26" s="25"/>
      <c r="C26" s="26"/>
      <c r="D26" s="26"/>
      <c r="E26" s="26" t="s">
        <v>26</v>
      </c>
      <c r="F26" s="29">
        <f>SUM(F5:F24)</f>
        <v>2141.296296296297</v>
      </c>
      <c r="H26" s="25"/>
      <c r="I26" s="26"/>
      <c r="J26" s="26"/>
      <c r="K26" s="26" t="s">
        <v>26</v>
      </c>
      <c r="L26" s="27">
        <f>SUM(L5:L24)</f>
        <v>0</v>
      </c>
      <c r="N26" s="25"/>
      <c r="O26" s="26"/>
      <c r="P26" s="26"/>
      <c r="Q26" s="26" t="s">
        <v>26</v>
      </c>
      <c r="R26" s="28">
        <f>SUM(R5:R24)</f>
        <v>806.85185185185173</v>
      </c>
    </row>
  </sheetData>
  <mergeCells count="3">
    <mergeCell ref="B2:F2"/>
    <mergeCell ref="H2:L2"/>
    <mergeCell ref="N2:R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STAGE 3 QUANTITIES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2025-08-04T16:24:27Z</dcterms:modified>
</cp:coreProperties>
</file>