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ODOT\CUY-480-21.30\400-Engineering\Drainage\EngData\Scripts\"/>
    </mc:Choice>
  </mc:AlternateContent>
  <xr:revisionPtr revIDLastSave="0" documentId="13_ncr:1_{D0D339A1-F226-4EA2-A13F-4121CBEE67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7" i="1"/>
  <c r="E35" i="1"/>
  <c r="E34" i="1"/>
  <c r="E33" i="1"/>
  <c r="E44" i="1"/>
  <c r="E42" i="1"/>
  <c r="E29" i="1"/>
  <c r="E25" i="1"/>
  <c r="R11" i="1" l="1"/>
  <c r="E31" i="1" l="1"/>
  <c r="E28" i="1"/>
  <c r="E27" i="1"/>
  <c r="AE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Z11" i="1"/>
  <c r="Y11" i="1"/>
  <c r="X11" i="1"/>
  <c r="W11" i="1"/>
  <c r="V11" i="1"/>
  <c r="U11" i="1"/>
  <c r="T11" i="1"/>
  <c r="S11" i="1"/>
  <c r="Q11" i="1"/>
  <c r="P11" i="1"/>
  <c r="O11" i="1"/>
  <c r="N11" i="1"/>
  <c r="M11" i="1"/>
  <c r="L11" i="1"/>
  <c r="K11" i="1"/>
  <c r="AE321" i="1" l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AE260" i="1" l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23" i="1" l="1"/>
  <c r="L84" i="1" s="1"/>
  <c r="M23" i="1"/>
  <c r="M84" i="1" s="1"/>
  <c r="N23" i="1"/>
  <c r="N84" i="1" s="1"/>
  <c r="O23" i="1"/>
  <c r="O84" i="1" s="1"/>
  <c r="P23" i="1"/>
  <c r="P84" i="1" s="1"/>
  <c r="Q23" i="1"/>
  <c r="Q84" i="1" s="1"/>
  <c r="R23" i="1"/>
  <c r="R84" i="1" s="1"/>
  <c r="S23" i="1"/>
  <c r="S84" i="1" s="1"/>
  <c r="T23" i="1"/>
  <c r="T84" i="1" s="1"/>
  <c r="U23" i="1"/>
  <c r="U84" i="1" s="1"/>
  <c r="V23" i="1"/>
  <c r="V84" i="1" s="1"/>
  <c r="W23" i="1"/>
  <c r="W84" i="1" s="1"/>
  <c r="X23" i="1"/>
  <c r="X84" i="1" s="1"/>
  <c r="Y23" i="1"/>
  <c r="Y84" i="1" s="1"/>
  <c r="Z23" i="1"/>
  <c r="Z84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K23" i="1"/>
  <c r="K84" i="1" s="1"/>
  <c r="K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<sst xmlns="http://schemas.openxmlformats.org/spreadsheetml/2006/main" count="95" uniqueCount="59">
  <si>
    <t>REF       NO.</t>
  </si>
  <si>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</si>
  <si>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</si>
  <si>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</si>
  <si>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</si>
  <si>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</si>
  <si>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</si>
  <si>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</si>
  <si>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</si>
  <si>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</si>
  <si>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</si>
  <si>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</si>
  <si>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</si>
  <si>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</si>
  <si>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</si>
  <si>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</si>
  <si>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</si>
  <si>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</si>
  <si>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</si>
  <si>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</si>
  <si>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</si>
  <si>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UD-1</t>
  </si>
  <si>
    <t>UD-2</t>
  </si>
  <si>
    <t>UD-3</t>
  </si>
  <si>
    <t>UD-4</t>
  </si>
  <si>
    <t>UD-5</t>
  </si>
  <si>
    <t>UD-6</t>
  </si>
  <si>
    <t>EC-1</t>
  </si>
  <si>
    <t>DR-1</t>
  </si>
  <si>
    <t>602E20000</t>
  </si>
  <si>
    <t>605E14000</t>
  </si>
  <si>
    <t>611E00510</t>
  </si>
  <si>
    <t>611E07400</t>
  </si>
  <si>
    <t>611E98150</t>
  </si>
  <si>
    <t>611E99710</t>
  </si>
  <si>
    <t>670E00200</t>
  </si>
  <si>
    <t>EACH</t>
  </si>
  <si>
    <t>BENDS AND BRANCHES</t>
  </si>
  <si>
    <t>FOR INFORMATION ONLY</t>
  </si>
  <si>
    <t>6" X 6" TEE</t>
  </si>
  <si>
    <t>6" X 6" WYE</t>
  </si>
  <si>
    <t>6" X 6" CROSS</t>
  </si>
  <si>
    <r>
      <t>6" X 45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BEND</t>
    </r>
  </si>
  <si>
    <r>
      <t>6" X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BEND</t>
    </r>
  </si>
  <si>
    <t>DR-2</t>
  </si>
  <si>
    <t>DR-3</t>
  </si>
  <si>
    <t>611E07600</t>
  </si>
  <si>
    <t>202E58100</t>
  </si>
  <si>
    <t>611E98300</t>
  </si>
  <si>
    <t>611E99574</t>
  </si>
  <si>
    <t>611E06100</t>
  </si>
  <si>
    <t>611E99575</t>
  </si>
  <si>
    <t>EC-2</t>
  </si>
  <si>
    <t>671E15050</t>
  </si>
  <si>
    <t>DR-4</t>
  </si>
  <si>
    <t>611E05900</t>
  </si>
  <si>
    <t>UD-7</t>
  </si>
  <si>
    <t>, RCP</t>
  </si>
  <si>
    <t>, CMP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</si>
</sst>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1" fontId="4" fillId="0" borderId="38" xfId="0" applyNumberFormat="1" applyFont="1" applyFill="1" applyBorder="1" applyAlignment="1" applyProtection="1">
      <alignment horizontal="center" vertical="center"/>
    </xf>
    <xf numFmtId="1" fontId="4" fillId="0" borderId="39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34" xfId="0" applyFont="1" applyFill="1" applyBorder="1" applyAlignment="1" applyProtection="1">
      <alignment horizontal="center" vertical="center" textRotation="90"/>
    </xf>
    <xf numFmtId="0" fontId="0" fillId="0" borderId="35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4" fillId="0" borderId="14" xfId="0" applyFont="1" applyFill="1" applyBorder="1" applyAlignment="1" applyProtection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topLeftCell="A7" zoomScale="70" zoomScaleNormal="70" workbookViewId="0">
      <selection activeCell="F10" sqref="F10:J23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8</v>
      </c>
      <c r="H1" s="37" t="s">
        <v>17</v>
      </c>
      <c r="I1" s="2" t="s">
        <v>16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">
      <c r="D2" s="2"/>
      <c r="E2" s="2"/>
      <c r="F2" s="3"/>
      <c r="G2" s="3" t="s">
        <v>6</v>
      </c>
      <c r="H2" s="37" t="s">
        <v>18</v>
      </c>
      <c r="I2" s="2" t="s">
        <v>7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">
      <c r="D3" s="2"/>
      <c r="E3" s="3"/>
      <c r="F3" s="3"/>
      <c r="G3" s="3"/>
      <c r="H3" s="37" t="s">
        <v>19</v>
      </c>
      <c r="I3" s="2" t="s">
        <v>14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">
      <c r="D4" s="2"/>
      <c r="E4" s="3"/>
      <c r="F4" s="4"/>
      <c r="G4" s="4"/>
      <c r="H4" s="37" t="s">
        <v>20</v>
      </c>
      <c r="I4" s="2" t="s">
        <v>15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25"/>
    <row r="7" spans="1:38" ht="12.75" customHeight="1" thickBot="1" x14ac:dyDescent="0.25">
      <c r="B7" s="32" t="s">
        <v>11</v>
      </c>
      <c r="D7" s="79">
        <f>AG7</f>
        <v>26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G7" s="25">
        <v>26</v>
      </c>
      <c r="AH7" s="26" t="s">
        <v>5</v>
      </c>
      <c r="AI7" s="27"/>
      <c r="AJ7" s="27"/>
      <c r="AK7" s="27"/>
      <c r="AL7" s="27"/>
    </row>
    <row r="8" spans="1:38" ht="12.75" customHeight="1" thickBot="1" x14ac:dyDescent="0.25">
      <c r="B8" s="36">
        <v>23</v>
      </c>
      <c r="D8" s="80" t="s">
        <v>9</v>
      </c>
      <c r="E8" s="80"/>
      <c r="F8" s="80"/>
      <c r="G8" s="80"/>
      <c r="H8" s="80"/>
      <c r="I8" s="80"/>
      <c r="J8" s="80"/>
      <c r="K8" s="42" t="s">
        <v>47</v>
      </c>
      <c r="L8" s="42"/>
      <c r="M8" s="42" t="s">
        <v>29</v>
      </c>
      <c r="N8" s="42" t="s">
        <v>30</v>
      </c>
      <c r="O8" s="42" t="s">
        <v>31</v>
      </c>
      <c r="P8" s="42" t="s">
        <v>55</v>
      </c>
      <c r="Q8" s="42" t="s">
        <v>50</v>
      </c>
      <c r="R8" s="42" t="s">
        <v>32</v>
      </c>
      <c r="S8" s="42" t="s">
        <v>46</v>
      </c>
      <c r="T8" s="42" t="s">
        <v>33</v>
      </c>
      <c r="U8" s="42" t="s">
        <v>48</v>
      </c>
      <c r="V8" s="42" t="s">
        <v>49</v>
      </c>
      <c r="W8" s="42" t="s">
        <v>51</v>
      </c>
      <c r="X8" s="42" t="s">
        <v>34</v>
      </c>
      <c r="Y8" s="42" t="s">
        <v>35</v>
      </c>
      <c r="Z8" s="31" t="s">
        <v>53</v>
      </c>
      <c r="AA8" s="31"/>
      <c r="AB8" s="31"/>
      <c r="AC8" s="31"/>
      <c r="AD8" s="31"/>
      <c r="AE8" s="31"/>
    </row>
    <row r="9" spans="1:38" ht="12.75" customHeight="1" thickBot="1" x14ac:dyDescent="0.25">
      <c r="D9" s="66" t="s">
        <v>10</v>
      </c>
      <c r="E9" s="66"/>
      <c r="F9" s="66"/>
      <c r="G9" s="66"/>
      <c r="H9" s="66"/>
      <c r="I9" s="66"/>
      <c r="J9" s="66"/>
      <c r="K9" s="24"/>
      <c r="L9" s="24"/>
      <c r="M9" s="24"/>
      <c r="N9" s="24"/>
      <c r="O9" s="24"/>
      <c r="P9" s="24" t="s">
        <v>57</v>
      </c>
      <c r="Q9" s="24" t="s">
        <v>58</v>
      </c>
      <c r="R9" s="24" t="s">
        <v>57</v>
      </c>
      <c r="S9" s="24" t="s">
        <v>57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8" ht="12.75" customHeight="1" x14ac:dyDescent="0.2">
      <c r="B10" s="54" t="s">
        <v>12</v>
      </c>
      <c r="D10" s="67" t="s">
        <v>0</v>
      </c>
      <c r="E10" s="67" t="s">
        <v>1</v>
      </c>
      <c r="F10" s="70" t="s">
        <v>2</v>
      </c>
      <c r="G10" s="71"/>
      <c r="H10" s="71"/>
      <c r="I10" s="71"/>
      <c r="J10" s="72"/>
      <c r="K10" s="8" t="str">
        <f t="shared" ref="K10:Z10" si="0">IF(OR(TRIM(K8)=0,TRIM(K8)=""),"",IF(IFERROR(TRIM(INDEX(QryItemNamed,MATCH(TRIM(K8),ITEM,0),2)),"")="Y","SPECIAL",LEFT(IFERROR(TRIM(INDEX(ITEM,MATCH(TRIM(K8),ITEM,0))),""),3)))</f>
        <v>202</v>
      </c>
      <c r="L10" s="9" t="str">
        <f t="shared" si="0"/>
        <v/>
      </c>
      <c r="M10" s="9" t="str">
        <f t="shared" si="0"/>
        <v>602</v>
      </c>
      <c r="N10" s="9" t="str">
        <f t="shared" si="0"/>
        <v>605</v>
      </c>
      <c r="O10" s="9" t="str">
        <f t="shared" si="0"/>
        <v>611</v>
      </c>
      <c r="P10" s="9" t="str">
        <f t="shared" si="0"/>
        <v>611</v>
      </c>
      <c r="Q10" s="9" t="str">
        <f t="shared" si="0"/>
        <v>611</v>
      </c>
      <c r="R10" s="9" t="str">
        <f t="shared" si="0"/>
        <v>611</v>
      </c>
      <c r="S10" s="9" t="str">
        <f t="shared" si="0"/>
        <v>611</v>
      </c>
      <c r="T10" s="9" t="str">
        <f t="shared" si="0"/>
        <v>611</v>
      </c>
      <c r="U10" s="9" t="str">
        <f t="shared" si="0"/>
        <v>611</v>
      </c>
      <c r="V10" s="9" t="str">
        <f t="shared" si="0"/>
        <v>611</v>
      </c>
      <c r="W10" s="9" t="str">
        <f t="shared" si="0"/>
        <v>611</v>
      </c>
      <c r="X10" s="9" t="str">
        <f t="shared" si="0"/>
        <v>611</v>
      </c>
      <c r="Y10" s="9" t="str">
        <f t="shared" si="0"/>
        <v>670</v>
      </c>
      <c r="Z10" s="49" t="str">
        <f t="shared" si="0"/>
        <v>671</v>
      </c>
      <c r="AA10" s="82" t="s">
        <v>37</v>
      </c>
      <c r="AB10" s="83"/>
      <c r="AC10" s="83"/>
      <c r="AD10" s="83"/>
      <c r="AE10" s="84"/>
    </row>
    <row r="11" spans="1:38" ht="12.75" customHeight="1" x14ac:dyDescent="0.2">
      <c r="B11" s="55"/>
      <c r="D11" s="68"/>
      <c r="E11" s="68"/>
      <c r="F11" s="73"/>
      <c r="G11" s="74"/>
      <c r="H11" s="74"/>
      <c r="I11" s="74"/>
      <c r="J11" s="75"/>
      <c r="K11" s="64" t="str">
        <f t="shared" ref="K11:Z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CATCH BASIN REMOVED</v>
      </c>
      <c r="L11" s="65" t="str">
        <f t="shared" si="1"/>
        <v/>
      </c>
      <c r="M11" s="65" t="str">
        <f t="shared" si="1"/>
        <v>CONCRETE MASONRY</v>
      </c>
      <c r="N11" s="65" t="str">
        <f t="shared" si="1"/>
        <v>6" BASE PIPE UNDERDRAINS</v>
      </c>
      <c r="O11" s="65" t="str">
        <f t="shared" si="1"/>
        <v>6" CONDUIT, TYPE F FOR UNDERDRAIN OUTLETS</v>
      </c>
      <c r="P11" s="65" t="str">
        <f t="shared" si="1"/>
        <v>15" CONDUIT, TYPE B, RCP</v>
      </c>
      <c r="Q11" s="65" t="str">
        <f t="shared" si="1"/>
        <v>15" CONDUIT, TYPE C, CMP</v>
      </c>
      <c r="R11" s="65" t="str">
        <f t="shared" si="1"/>
        <v>18" CONDUIT, TYPE B, RCP</v>
      </c>
      <c r="S11" s="65" t="str">
        <f t="shared" si="1"/>
        <v>18" CONDUIT, TYPE C, RCP</v>
      </c>
      <c r="T11" s="65" t="str">
        <f t="shared" si="1"/>
        <v>CATCH BASIN, NO. 3</v>
      </c>
      <c r="U11" s="65" t="str">
        <f t="shared" si="1"/>
        <v>CATCH BASIN, NO. 5</v>
      </c>
      <c r="V11" s="65" t="str">
        <f t="shared" si="1"/>
        <v>MANHOLE, NO. 3</v>
      </c>
      <c r="W11" s="65" t="str">
        <f t="shared" si="1"/>
        <v>MANHOLE, NO. 3, AS PER PLAN</v>
      </c>
      <c r="X11" s="65" t="str">
        <f t="shared" si="1"/>
        <v>PRECAST REINFORCED CONCRETE OUTLET</v>
      </c>
      <c r="Y11" s="65" t="str">
        <f t="shared" si="1"/>
        <v>VEGETATED SWALE EROSION PROTECTION</v>
      </c>
      <c r="Z11" s="81" t="str">
        <f t="shared" si="1"/>
        <v>EROSION CONTROL MAT, TYPE F</v>
      </c>
      <c r="AA11" s="85" t="s">
        <v>38</v>
      </c>
      <c r="AB11" s="86"/>
      <c r="AC11" s="86"/>
      <c r="AD11" s="86"/>
      <c r="AE11" s="87"/>
    </row>
    <row r="12" spans="1:38" ht="12.75" customHeight="1" x14ac:dyDescent="0.2">
      <c r="B12" s="55"/>
      <c r="D12" s="68"/>
      <c r="E12" s="68"/>
      <c r="F12" s="73"/>
      <c r="G12" s="74"/>
      <c r="H12" s="74"/>
      <c r="I12" s="74"/>
      <c r="J12" s="75"/>
      <c r="K12" s="6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81"/>
      <c r="AA12" s="88" t="s">
        <v>42</v>
      </c>
      <c r="AB12" s="91" t="s">
        <v>43</v>
      </c>
      <c r="AC12" s="91" t="s">
        <v>39</v>
      </c>
      <c r="AD12" s="91" t="s">
        <v>40</v>
      </c>
      <c r="AE12" s="91" t="s">
        <v>41</v>
      </c>
    </row>
    <row r="13" spans="1:38" ht="12.75" customHeight="1" x14ac:dyDescent="0.2">
      <c r="B13" s="55"/>
      <c r="D13" s="68"/>
      <c r="E13" s="68"/>
      <c r="F13" s="73"/>
      <c r="G13" s="74"/>
      <c r="H13" s="74"/>
      <c r="I13" s="74"/>
      <c r="J13" s="75"/>
      <c r="K13" s="6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81"/>
      <c r="AA13" s="89"/>
      <c r="AB13" s="92"/>
      <c r="AC13" s="92"/>
      <c r="AD13" s="92"/>
      <c r="AE13" s="92"/>
    </row>
    <row r="14" spans="1:38" ht="12.75" customHeight="1" x14ac:dyDescent="0.2">
      <c r="B14" s="55"/>
      <c r="D14" s="68"/>
      <c r="E14" s="68"/>
      <c r="F14" s="73"/>
      <c r="G14" s="74"/>
      <c r="H14" s="74"/>
      <c r="I14" s="74"/>
      <c r="J14" s="75"/>
      <c r="K14" s="64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81"/>
      <c r="AA14" s="89"/>
      <c r="AB14" s="92"/>
      <c r="AC14" s="92"/>
      <c r="AD14" s="92"/>
      <c r="AE14" s="92"/>
    </row>
    <row r="15" spans="1:38" ht="12.75" customHeight="1" x14ac:dyDescent="0.2">
      <c r="B15" s="55"/>
      <c r="D15" s="68"/>
      <c r="E15" s="68"/>
      <c r="F15" s="73"/>
      <c r="G15" s="74"/>
      <c r="H15" s="74"/>
      <c r="I15" s="74"/>
      <c r="J15" s="75"/>
      <c r="K15" s="64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81"/>
      <c r="AA15" s="89"/>
      <c r="AB15" s="92"/>
      <c r="AC15" s="92"/>
      <c r="AD15" s="92"/>
      <c r="AE15" s="92"/>
    </row>
    <row r="16" spans="1:38" ht="12.75" customHeight="1" x14ac:dyDescent="0.2">
      <c r="B16" s="55"/>
      <c r="D16" s="68"/>
      <c r="E16" s="68"/>
      <c r="F16" s="73"/>
      <c r="G16" s="74"/>
      <c r="H16" s="74"/>
      <c r="I16" s="74"/>
      <c r="J16" s="75"/>
      <c r="K16" s="64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81"/>
      <c r="AA16" s="89"/>
      <c r="AB16" s="92"/>
      <c r="AC16" s="92"/>
      <c r="AD16" s="92"/>
      <c r="AE16" s="92"/>
    </row>
    <row r="17" spans="2:31" ht="12.75" customHeight="1" x14ac:dyDescent="0.2">
      <c r="B17" s="55"/>
      <c r="D17" s="68"/>
      <c r="E17" s="68"/>
      <c r="F17" s="73"/>
      <c r="G17" s="74"/>
      <c r="H17" s="74"/>
      <c r="I17" s="74"/>
      <c r="J17" s="75"/>
      <c r="K17" s="64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81"/>
      <c r="AA17" s="89"/>
      <c r="AB17" s="92"/>
      <c r="AC17" s="92"/>
      <c r="AD17" s="92"/>
      <c r="AE17" s="92"/>
    </row>
    <row r="18" spans="2:31" ht="12.75" customHeight="1" x14ac:dyDescent="0.2">
      <c r="B18" s="55"/>
      <c r="D18" s="68"/>
      <c r="E18" s="68"/>
      <c r="F18" s="73"/>
      <c r="G18" s="74"/>
      <c r="H18" s="74"/>
      <c r="I18" s="74"/>
      <c r="J18" s="75"/>
      <c r="K18" s="64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81"/>
      <c r="AA18" s="89"/>
      <c r="AB18" s="92"/>
      <c r="AC18" s="92"/>
      <c r="AD18" s="92"/>
      <c r="AE18" s="92"/>
    </row>
    <row r="19" spans="2:31" ht="12.75" customHeight="1" x14ac:dyDescent="0.2">
      <c r="B19" s="55"/>
      <c r="D19" s="68"/>
      <c r="E19" s="68"/>
      <c r="F19" s="73"/>
      <c r="G19" s="74"/>
      <c r="H19" s="74"/>
      <c r="I19" s="74"/>
      <c r="J19" s="75"/>
      <c r="K19" s="64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81"/>
      <c r="AA19" s="89"/>
      <c r="AB19" s="92"/>
      <c r="AC19" s="92"/>
      <c r="AD19" s="92"/>
      <c r="AE19" s="92"/>
    </row>
    <row r="20" spans="2:31" ht="12.75" customHeight="1" x14ac:dyDescent="0.2">
      <c r="B20" s="55"/>
      <c r="D20" s="68"/>
      <c r="E20" s="68"/>
      <c r="F20" s="73"/>
      <c r="G20" s="74"/>
      <c r="H20" s="74"/>
      <c r="I20" s="74"/>
      <c r="J20" s="75"/>
      <c r="K20" s="64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81"/>
      <c r="AA20" s="89"/>
      <c r="AB20" s="92"/>
      <c r="AC20" s="92"/>
      <c r="AD20" s="92"/>
      <c r="AE20" s="92"/>
    </row>
    <row r="21" spans="2:31" ht="12.75" customHeight="1" x14ac:dyDescent="0.2">
      <c r="B21" s="55"/>
      <c r="D21" s="68"/>
      <c r="E21" s="68"/>
      <c r="F21" s="73"/>
      <c r="G21" s="74"/>
      <c r="H21" s="74"/>
      <c r="I21" s="74"/>
      <c r="J21" s="75"/>
      <c r="K21" s="64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81"/>
      <c r="AA21" s="89"/>
      <c r="AB21" s="92"/>
      <c r="AC21" s="92"/>
      <c r="AD21" s="92"/>
      <c r="AE21" s="92"/>
    </row>
    <row r="22" spans="2:31" ht="12.75" customHeight="1" x14ac:dyDescent="0.2">
      <c r="B22" s="55"/>
      <c r="D22" s="68"/>
      <c r="E22" s="68"/>
      <c r="F22" s="73"/>
      <c r="G22" s="74"/>
      <c r="H22" s="74"/>
      <c r="I22" s="74"/>
      <c r="J22" s="75"/>
      <c r="K22" s="64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81"/>
      <c r="AA22" s="90"/>
      <c r="AB22" s="93"/>
      <c r="AC22" s="93"/>
      <c r="AD22" s="93"/>
      <c r="AE22" s="93"/>
    </row>
    <row r="23" spans="2:31" ht="12.75" customHeight="1" thickBot="1" x14ac:dyDescent="0.25">
      <c r="B23" s="56"/>
      <c r="D23" s="69"/>
      <c r="E23" s="69"/>
      <c r="F23" s="76"/>
      <c r="G23" s="77"/>
      <c r="H23" s="77"/>
      <c r="I23" s="77"/>
      <c r="J23" s="78"/>
      <c r="K23" s="10" t="str">
        <f t="shared" ref="K23:Z23" si="2">IF(OR(TRIM(K8)=0,TRIM(K8)=""),"",IF(IFERROR(TRIM(INDEX(QryItemNamed,MATCH(TRIM(K8),ITEM,0),3)),"")="LS","",IFERROR(TRIM(INDEX(QryItemNamed,MATCH(TRIM(K8),ITEM,0),3)),"")))</f>
        <v>EACH</v>
      </c>
      <c r="L23" s="11" t="str">
        <f t="shared" si="2"/>
        <v/>
      </c>
      <c r="M23" s="11" t="str">
        <f t="shared" si="2"/>
        <v>CY</v>
      </c>
      <c r="N23" s="11" t="str">
        <f t="shared" si="2"/>
        <v>FT</v>
      </c>
      <c r="O23" s="11" t="str">
        <f t="shared" si="2"/>
        <v>FT</v>
      </c>
      <c r="P23" s="11" t="str">
        <f t="shared" si="2"/>
        <v>FT</v>
      </c>
      <c r="Q23" s="11" t="str">
        <f t="shared" si="2"/>
        <v>FT</v>
      </c>
      <c r="R23" s="11" t="str">
        <f t="shared" si="2"/>
        <v>FT</v>
      </c>
      <c r="S23" s="11" t="str">
        <f t="shared" si="2"/>
        <v>FT</v>
      </c>
      <c r="T23" s="11" t="str">
        <f t="shared" si="2"/>
        <v>EACH</v>
      </c>
      <c r="U23" s="11" t="str">
        <f t="shared" si="2"/>
        <v>EACH</v>
      </c>
      <c r="V23" s="11" t="str">
        <f t="shared" si="2"/>
        <v>EACH</v>
      </c>
      <c r="W23" s="11" t="str">
        <f t="shared" si="2"/>
        <v>EACH</v>
      </c>
      <c r="X23" s="11" t="str">
        <f t="shared" si="2"/>
        <v>EACH</v>
      </c>
      <c r="Y23" s="11" t="str">
        <f t="shared" si="2"/>
        <v>SY</v>
      </c>
      <c r="Z23" s="43" t="str">
        <f t="shared" si="2"/>
        <v>SY</v>
      </c>
      <c r="AA23" s="10" t="s">
        <v>36</v>
      </c>
      <c r="AB23" s="11" t="s">
        <v>36</v>
      </c>
      <c r="AC23" s="11" t="s">
        <v>36</v>
      </c>
      <c r="AD23" s="11" t="s">
        <v>36</v>
      </c>
      <c r="AE23" s="11" t="s">
        <v>36</v>
      </c>
    </row>
    <row r="24" spans="2:31" ht="12.75" customHeight="1" x14ac:dyDescent="0.2">
      <c r="B24" s="33"/>
      <c r="D24" s="12"/>
      <c r="E24" s="12"/>
      <c r="F24" s="13"/>
      <c r="G24" s="14"/>
      <c r="H24" s="15" t="s">
        <v>3</v>
      </c>
      <c r="I24" s="13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44"/>
      <c r="AA24" s="47"/>
      <c r="AB24" s="15"/>
      <c r="AC24" s="15"/>
      <c r="AD24" s="15"/>
      <c r="AE24" s="15"/>
    </row>
    <row r="25" spans="2:31" ht="12.75" customHeight="1" x14ac:dyDescent="0.2">
      <c r="B25" s="34">
        <v>1</v>
      </c>
      <c r="D25" s="17" t="s">
        <v>21</v>
      </c>
      <c r="E25" s="17">
        <f>$AG$7+1</f>
        <v>27</v>
      </c>
      <c r="F25" s="18">
        <v>115810.11</v>
      </c>
      <c r="G25" s="52">
        <v>-65.760000000000005</v>
      </c>
      <c r="H25" s="17"/>
      <c r="I25" s="18">
        <v>116000</v>
      </c>
      <c r="J25" s="53">
        <v>-72</v>
      </c>
      <c r="K25" s="52"/>
      <c r="L25" s="52"/>
      <c r="M25" s="52"/>
      <c r="N25" s="52">
        <v>174</v>
      </c>
      <c r="O25" s="17">
        <v>10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0"/>
      <c r="AA25" s="48"/>
      <c r="AB25" s="20"/>
      <c r="AC25" s="20"/>
      <c r="AD25" s="20"/>
      <c r="AE25" s="20"/>
    </row>
    <row r="26" spans="2:31" ht="12.75" customHeight="1" x14ac:dyDescent="0.2">
      <c r="B26" s="34"/>
      <c r="D26" s="17"/>
      <c r="E26" s="17"/>
      <c r="F26" s="18"/>
      <c r="G26" s="52"/>
      <c r="H26" s="17"/>
      <c r="I26" s="18"/>
      <c r="J26" s="53"/>
      <c r="K26" s="52"/>
      <c r="L26" s="52"/>
      <c r="M26" s="52"/>
      <c r="N26" s="52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0"/>
      <c r="AA26" s="48"/>
      <c r="AB26" s="20"/>
      <c r="AC26" s="20"/>
      <c r="AD26" s="20"/>
      <c r="AE26" s="20"/>
    </row>
    <row r="27" spans="2:31" ht="12.75" customHeight="1" x14ac:dyDescent="0.2">
      <c r="B27" s="34">
        <v>1</v>
      </c>
      <c r="D27" s="17" t="s">
        <v>22</v>
      </c>
      <c r="E27" s="17">
        <f>$AG$7+2</f>
        <v>28</v>
      </c>
      <c r="F27" s="18">
        <v>1246.18</v>
      </c>
      <c r="G27" s="52">
        <v>-5.77</v>
      </c>
      <c r="H27" s="17"/>
      <c r="I27" s="18">
        <v>1654.89</v>
      </c>
      <c r="J27" s="53">
        <v>-48.5</v>
      </c>
      <c r="K27" s="52"/>
      <c r="L27" s="52"/>
      <c r="M27" s="52"/>
      <c r="N27" s="52">
        <v>425</v>
      </c>
      <c r="O27" s="17">
        <v>40</v>
      </c>
      <c r="P27" s="17"/>
      <c r="Q27" s="17"/>
      <c r="R27" s="17"/>
      <c r="S27" s="17"/>
      <c r="T27" s="17"/>
      <c r="U27" s="17"/>
      <c r="V27" s="17"/>
      <c r="W27" s="17"/>
      <c r="X27" s="17">
        <v>1</v>
      </c>
      <c r="Y27" s="17"/>
      <c r="Z27" s="20"/>
      <c r="AA27" s="48"/>
      <c r="AB27" s="20">
        <v>1</v>
      </c>
      <c r="AC27" s="20"/>
      <c r="AD27" s="20"/>
      <c r="AE27" s="20"/>
    </row>
    <row r="28" spans="2:31" ht="12.75" customHeight="1" x14ac:dyDescent="0.2">
      <c r="B28" s="34">
        <v>1</v>
      </c>
      <c r="D28" s="17" t="s">
        <v>23</v>
      </c>
      <c r="E28" s="17">
        <f>$AG$7+2</f>
        <v>28</v>
      </c>
      <c r="F28" s="18">
        <v>116251.53</v>
      </c>
      <c r="G28" s="52">
        <v>-55.5</v>
      </c>
      <c r="H28" s="17"/>
      <c r="I28" s="18">
        <v>116868.54</v>
      </c>
      <c r="J28" s="53">
        <v>-53</v>
      </c>
      <c r="K28" s="52"/>
      <c r="L28" s="52"/>
      <c r="M28" s="52"/>
      <c r="N28" s="52">
        <v>617</v>
      </c>
      <c r="O28" s="17">
        <v>10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0"/>
      <c r="AA28" s="48"/>
      <c r="AB28" s="20"/>
      <c r="AC28" s="20"/>
      <c r="AD28" s="20"/>
      <c r="AE28" s="20"/>
    </row>
    <row r="29" spans="2:31" ht="12.75" customHeight="1" x14ac:dyDescent="0.2">
      <c r="B29" s="34">
        <v>1</v>
      </c>
      <c r="D29" s="17" t="s">
        <v>24</v>
      </c>
      <c r="E29" s="17" t="str">
        <f>_xlfn.CONCAT($AG$7+2, "-", $AG$7+3)</f>
        <v>28-29</v>
      </c>
      <c r="F29" s="18">
        <v>116868.54</v>
      </c>
      <c r="G29" s="52">
        <v>-53</v>
      </c>
      <c r="H29" s="17"/>
      <c r="I29" s="18">
        <v>117832.66</v>
      </c>
      <c r="J29" s="53">
        <v>-56.11</v>
      </c>
      <c r="K29" s="52"/>
      <c r="L29" s="52"/>
      <c r="M29" s="52"/>
      <c r="N29" s="52">
        <v>964</v>
      </c>
      <c r="O29" s="17">
        <v>10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0"/>
      <c r="AA29" s="48"/>
      <c r="AB29" s="20"/>
      <c r="AC29" s="20"/>
      <c r="AD29" s="20"/>
      <c r="AE29" s="20"/>
    </row>
    <row r="30" spans="2:31" ht="12.75" customHeight="1" x14ac:dyDescent="0.2">
      <c r="B30" s="34"/>
      <c r="D30" s="17"/>
      <c r="E30" s="17"/>
      <c r="F30" s="18"/>
      <c r="G30" s="52"/>
      <c r="H30" s="17"/>
      <c r="I30" s="18"/>
      <c r="J30" s="53"/>
      <c r="K30" s="52"/>
      <c r="L30" s="52"/>
      <c r="M30" s="52"/>
      <c r="N30" s="52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0"/>
      <c r="AA30" s="48"/>
      <c r="AB30" s="20"/>
      <c r="AC30" s="20"/>
      <c r="AD30" s="20"/>
      <c r="AE30" s="20"/>
    </row>
    <row r="31" spans="2:31" ht="12.75" customHeight="1" x14ac:dyDescent="0.2">
      <c r="B31" s="34">
        <v>1</v>
      </c>
      <c r="D31" s="17" t="s">
        <v>27</v>
      </c>
      <c r="E31" s="17">
        <f>$AG$7+2</f>
        <v>28</v>
      </c>
      <c r="F31" s="18">
        <v>116376</v>
      </c>
      <c r="G31" s="52">
        <v>-67</v>
      </c>
      <c r="H31" s="17"/>
      <c r="I31" s="18">
        <v>116730</v>
      </c>
      <c r="J31" s="53">
        <v>-64</v>
      </c>
      <c r="K31" s="52"/>
      <c r="L31" s="52"/>
      <c r="M31" s="52"/>
      <c r="N31" s="52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>
        <v>201</v>
      </c>
      <c r="Z31" s="20"/>
      <c r="AA31" s="48"/>
      <c r="AB31" s="20"/>
      <c r="AC31" s="20"/>
      <c r="AD31" s="20"/>
      <c r="AE31" s="20"/>
    </row>
    <row r="32" spans="2:31" ht="12.75" customHeight="1" x14ac:dyDescent="0.2">
      <c r="B32" s="34"/>
      <c r="D32" s="17"/>
      <c r="E32" s="17"/>
      <c r="F32" s="18"/>
      <c r="G32" s="52"/>
      <c r="H32" s="17"/>
      <c r="I32" s="18"/>
      <c r="J32" s="53"/>
      <c r="K32" s="52"/>
      <c r="L32" s="52"/>
      <c r="M32" s="52"/>
      <c r="N32" s="52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0"/>
      <c r="AA32" s="48"/>
      <c r="AB32" s="20"/>
      <c r="AC32" s="20"/>
      <c r="AD32" s="20"/>
      <c r="AE32" s="20"/>
    </row>
    <row r="33" spans="2:31" ht="12.75" customHeight="1" x14ac:dyDescent="0.2">
      <c r="B33" s="34">
        <v>1</v>
      </c>
      <c r="D33" s="17" t="s">
        <v>28</v>
      </c>
      <c r="E33" s="17">
        <f>$AG$7+2</f>
        <v>28</v>
      </c>
      <c r="F33" s="18">
        <v>116733.53</v>
      </c>
      <c r="G33" s="52">
        <v>-75.83</v>
      </c>
      <c r="H33" s="17"/>
      <c r="I33" s="18">
        <v>11661.77</v>
      </c>
      <c r="J33" s="53">
        <v>-60.72</v>
      </c>
      <c r="K33" s="52">
        <v>1</v>
      </c>
      <c r="L33" s="52"/>
      <c r="M33" s="52">
        <v>1</v>
      </c>
      <c r="N33" s="52"/>
      <c r="O33" s="17"/>
      <c r="P33" s="17"/>
      <c r="Q33" s="17"/>
      <c r="R33" s="17"/>
      <c r="S33" s="17">
        <v>48</v>
      </c>
      <c r="T33" s="17"/>
      <c r="U33" s="17">
        <v>1</v>
      </c>
      <c r="V33" s="17">
        <v>1</v>
      </c>
      <c r="W33" s="17"/>
      <c r="X33" s="17"/>
      <c r="Y33" s="17"/>
      <c r="Z33" s="20"/>
      <c r="AA33" s="48"/>
      <c r="AB33" s="20"/>
      <c r="AC33" s="20"/>
      <c r="AD33" s="20"/>
      <c r="AE33" s="20"/>
    </row>
    <row r="34" spans="2:31" ht="12.75" customHeight="1" x14ac:dyDescent="0.2">
      <c r="B34" s="34">
        <v>1</v>
      </c>
      <c r="D34" s="17" t="s">
        <v>44</v>
      </c>
      <c r="E34" s="17">
        <f>$AG$7+2</f>
        <v>28</v>
      </c>
      <c r="F34" s="18">
        <v>116868.54</v>
      </c>
      <c r="G34" s="52">
        <v>-53</v>
      </c>
      <c r="H34" s="17"/>
      <c r="I34" s="18">
        <v>116914.1</v>
      </c>
      <c r="J34" s="53">
        <v>-51.74</v>
      </c>
      <c r="K34" s="52">
        <v>1</v>
      </c>
      <c r="L34" s="52"/>
      <c r="M34" s="52">
        <v>2</v>
      </c>
      <c r="N34" s="52"/>
      <c r="O34" s="17"/>
      <c r="P34" s="17"/>
      <c r="Q34" s="17">
        <v>8</v>
      </c>
      <c r="R34" s="17">
        <v>60</v>
      </c>
      <c r="S34" s="17"/>
      <c r="T34" s="17">
        <v>1</v>
      </c>
      <c r="U34" s="17"/>
      <c r="V34" s="17"/>
      <c r="W34" s="17">
        <v>1</v>
      </c>
      <c r="X34" s="17"/>
      <c r="Y34" s="17"/>
      <c r="Z34" s="20"/>
      <c r="AA34" s="48"/>
      <c r="AB34" s="20"/>
      <c r="AC34" s="20"/>
      <c r="AD34" s="20"/>
      <c r="AE34" s="20"/>
    </row>
    <row r="35" spans="2:31" ht="12.75" customHeight="1" x14ac:dyDescent="0.2">
      <c r="B35" s="34">
        <v>1</v>
      </c>
      <c r="D35" s="17" t="s">
        <v>45</v>
      </c>
      <c r="E35" s="17">
        <f>$AG$7+2</f>
        <v>28</v>
      </c>
      <c r="F35" s="18">
        <v>116961.04</v>
      </c>
      <c r="G35" s="52">
        <v>-59.87</v>
      </c>
      <c r="H35" s="17"/>
      <c r="I35" s="18">
        <v>117000</v>
      </c>
      <c r="J35" s="53">
        <v>-67.5</v>
      </c>
      <c r="K35" s="52">
        <v>1</v>
      </c>
      <c r="L35" s="52"/>
      <c r="M35" s="52">
        <v>1</v>
      </c>
      <c r="N35" s="52"/>
      <c r="O35" s="17"/>
      <c r="P35" s="17"/>
      <c r="Q35" s="17"/>
      <c r="R35" s="17"/>
      <c r="S35" s="17">
        <v>39</v>
      </c>
      <c r="T35" s="17"/>
      <c r="U35" s="17">
        <v>1</v>
      </c>
      <c r="V35" s="17"/>
      <c r="W35" s="17"/>
      <c r="X35" s="17"/>
      <c r="Y35" s="17"/>
      <c r="Z35" s="20"/>
      <c r="AA35" s="48">
        <v>1</v>
      </c>
      <c r="AB35" s="20"/>
      <c r="AC35" s="20"/>
      <c r="AD35" s="20">
        <v>1</v>
      </c>
      <c r="AE35" s="20"/>
    </row>
    <row r="36" spans="2:31" ht="12.75" customHeight="1" x14ac:dyDescent="0.2">
      <c r="B36" s="34"/>
      <c r="D36" s="17"/>
      <c r="E36" s="17"/>
      <c r="F36" s="18"/>
      <c r="G36" s="52"/>
      <c r="H36" s="17"/>
      <c r="I36" s="18"/>
      <c r="J36" s="53"/>
      <c r="K36" s="52"/>
      <c r="L36" s="52"/>
      <c r="M36" s="52"/>
      <c r="N36" s="52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0"/>
      <c r="AA36" s="48"/>
      <c r="AB36" s="20"/>
      <c r="AC36" s="20"/>
      <c r="AD36" s="20"/>
      <c r="AE36" s="20"/>
    </row>
    <row r="37" spans="2:31" ht="12.75" customHeight="1" x14ac:dyDescent="0.2">
      <c r="B37" s="34">
        <v>1</v>
      </c>
      <c r="D37" s="17" t="s">
        <v>25</v>
      </c>
      <c r="E37" s="17">
        <f>$AG$7+3</f>
        <v>29</v>
      </c>
      <c r="F37" s="18">
        <v>117865.71</v>
      </c>
      <c r="G37" s="52">
        <v>-99.27</v>
      </c>
      <c r="H37" s="17"/>
      <c r="I37" s="18">
        <v>118303.39</v>
      </c>
      <c r="J37" s="53">
        <v>-70.61</v>
      </c>
      <c r="K37" s="52"/>
      <c r="L37" s="52"/>
      <c r="M37" s="52"/>
      <c r="N37" s="52">
        <v>434</v>
      </c>
      <c r="O37" s="17">
        <v>10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0"/>
      <c r="AA37" s="48"/>
      <c r="AB37" s="20">
        <v>1</v>
      </c>
      <c r="AC37" s="20"/>
      <c r="AD37" s="20"/>
      <c r="AE37" s="20"/>
    </row>
    <row r="38" spans="2:31" ht="12.75" customHeight="1" x14ac:dyDescent="0.2">
      <c r="B38" s="34"/>
      <c r="D38" s="17"/>
      <c r="E38" s="17"/>
      <c r="F38" s="18"/>
      <c r="G38" s="52"/>
      <c r="H38" s="17"/>
      <c r="I38" s="18"/>
      <c r="J38" s="53"/>
      <c r="K38" s="52"/>
      <c r="L38" s="52"/>
      <c r="M38" s="52"/>
      <c r="N38" s="52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0"/>
      <c r="AA38" s="48"/>
      <c r="AB38" s="20"/>
      <c r="AC38" s="20"/>
      <c r="AD38" s="20"/>
      <c r="AE38" s="20"/>
    </row>
    <row r="39" spans="2:31" ht="12.75" customHeight="1" x14ac:dyDescent="0.2">
      <c r="B39" s="34">
        <v>1</v>
      </c>
      <c r="D39" s="38" t="s">
        <v>26</v>
      </c>
      <c r="E39" s="38" t="str">
        <f>_xlfn.CONCAT($AG$7+3, "-", $AG$7+4)</f>
        <v>29-30</v>
      </c>
      <c r="F39" s="39">
        <v>118305.59</v>
      </c>
      <c r="G39" s="40">
        <v>-81.88</v>
      </c>
      <c r="H39" s="38"/>
      <c r="I39" s="39">
        <v>118599.21</v>
      </c>
      <c r="J39" s="41">
        <v>-65.97</v>
      </c>
      <c r="K39" s="40"/>
      <c r="L39" s="40"/>
      <c r="M39" s="40"/>
      <c r="N39" s="40">
        <v>294</v>
      </c>
      <c r="O39" s="38">
        <v>11</v>
      </c>
      <c r="P39" s="38"/>
      <c r="Q39" s="38"/>
      <c r="R39" s="38"/>
      <c r="S39" s="38"/>
      <c r="T39" s="38"/>
      <c r="U39" s="38"/>
      <c r="V39" s="38"/>
      <c r="W39" s="38"/>
      <c r="X39" s="38">
        <v>1</v>
      </c>
      <c r="Y39" s="38"/>
      <c r="Z39" s="20"/>
      <c r="AA39" s="48"/>
      <c r="AB39" s="20"/>
      <c r="AC39" s="20"/>
      <c r="AD39" s="20"/>
      <c r="AE39" s="20"/>
    </row>
    <row r="40" spans="2:31" ht="12.75" customHeight="1" x14ac:dyDescent="0.2">
      <c r="B40" s="34">
        <v>1</v>
      </c>
      <c r="D40" s="17" t="s">
        <v>52</v>
      </c>
      <c r="E40" s="38" t="str">
        <f>_xlfn.CONCAT($AG$7+3, "-", $AG$7+4)</f>
        <v>29-30</v>
      </c>
      <c r="F40" s="18">
        <v>118300</v>
      </c>
      <c r="G40" s="52">
        <v>-81</v>
      </c>
      <c r="H40" s="17"/>
      <c r="I40" s="18">
        <v>118650</v>
      </c>
      <c r="J40" s="53">
        <v>-75.63</v>
      </c>
      <c r="K40" s="52"/>
      <c r="L40" s="52"/>
      <c r="M40" s="52"/>
      <c r="N40" s="52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20">
        <v>156</v>
      </c>
      <c r="AA40" s="48"/>
      <c r="AB40" s="20"/>
      <c r="AC40" s="20"/>
      <c r="AD40" s="20"/>
      <c r="AE40" s="20"/>
    </row>
    <row r="41" spans="2:31" ht="12.75" customHeight="1" x14ac:dyDescent="0.2">
      <c r="B41" s="34"/>
      <c r="D41" s="17"/>
      <c r="E41" s="17"/>
      <c r="F41" s="18"/>
      <c r="G41" s="52"/>
      <c r="H41" s="17"/>
      <c r="I41" s="18"/>
      <c r="J41" s="53"/>
      <c r="K41" s="52"/>
      <c r="L41" s="52"/>
      <c r="M41" s="52"/>
      <c r="N41" s="52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20"/>
      <c r="AA41" s="48"/>
      <c r="AB41" s="20"/>
      <c r="AC41" s="20"/>
      <c r="AD41" s="20"/>
      <c r="AE41" s="20"/>
    </row>
    <row r="42" spans="2:31" ht="12.75" customHeight="1" x14ac:dyDescent="0.2">
      <c r="B42" s="34">
        <v>1</v>
      </c>
      <c r="D42" s="17" t="s">
        <v>54</v>
      </c>
      <c r="E42" s="17">
        <f>$AG$7+4</f>
        <v>30</v>
      </c>
      <c r="F42" s="18">
        <v>118604.15</v>
      </c>
      <c r="G42" s="19">
        <v>-64.87</v>
      </c>
      <c r="H42" s="20"/>
      <c r="I42" s="18">
        <v>118604.24</v>
      </c>
      <c r="J42" s="21">
        <v>-56.87</v>
      </c>
      <c r="K42" s="19"/>
      <c r="L42" s="20"/>
      <c r="M42" s="19">
        <v>1</v>
      </c>
      <c r="N42" s="20"/>
      <c r="O42" s="20">
        <v>10</v>
      </c>
      <c r="P42" s="20">
        <v>8</v>
      </c>
      <c r="Q42" s="20"/>
      <c r="R42" s="20"/>
      <c r="S42" s="20"/>
      <c r="T42" s="20">
        <v>1</v>
      </c>
      <c r="U42" s="20"/>
      <c r="V42" s="20"/>
      <c r="W42" s="20"/>
      <c r="X42" s="20"/>
      <c r="Y42" s="20"/>
      <c r="Z42" s="20"/>
      <c r="AA42" s="48"/>
      <c r="AB42" s="20"/>
      <c r="AC42" s="20"/>
      <c r="AD42" s="20"/>
      <c r="AE42" s="20"/>
    </row>
    <row r="43" spans="2:31" ht="12.75" customHeight="1" x14ac:dyDescent="0.2">
      <c r="B43" s="34"/>
      <c r="D43" s="17"/>
      <c r="E43" s="17"/>
      <c r="F43" s="18"/>
      <c r="G43" s="19"/>
      <c r="H43" s="20"/>
      <c r="I43" s="18"/>
      <c r="J43" s="21"/>
      <c r="K43" s="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45"/>
      <c r="AA43" s="48"/>
      <c r="AB43" s="20"/>
      <c r="AC43" s="20"/>
      <c r="AD43" s="20"/>
      <c r="AE43" s="20"/>
    </row>
    <row r="44" spans="2:31" ht="12.75" customHeight="1" x14ac:dyDescent="0.2">
      <c r="B44" s="34">
        <v>1</v>
      </c>
      <c r="D44" s="17" t="s">
        <v>56</v>
      </c>
      <c r="E44" s="17">
        <f>$AG$7+4</f>
        <v>30</v>
      </c>
      <c r="F44" s="18">
        <v>118604.15</v>
      </c>
      <c r="G44" s="19">
        <v>-64.87</v>
      </c>
      <c r="H44" s="20"/>
      <c r="I44" s="18">
        <v>118805.08</v>
      </c>
      <c r="J44" s="21">
        <v>-58.5</v>
      </c>
      <c r="K44" s="19"/>
      <c r="L44" s="20"/>
      <c r="M44" s="20"/>
      <c r="N44" s="20">
        <v>191</v>
      </c>
      <c r="O44" s="20">
        <v>10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45"/>
      <c r="AA44" s="48"/>
      <c r="AB44" s="20"/>
      <c r="AC44" s="20"/>
      <c r="AD44" s="20"/>
      <c r="AE44" s="20"/>
    </row>
    <row r="45" spans="2:31" ht="12.75" customHeight="1" x14ac:dyDescent="0.2">
      <c r="B45" s="34"/>
      <c r="D45" s="17"/>
      <c r="E45" s="17"/>
      <c r="F45" s="18"/>
      <c r="G45" s="19"/>
      <c r="H45" s="20"/>
      <c r="I45" s="18"/>
      <c r="J45" s="21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45"/>
      <c r="AA45" s="48"/>
      <c r="AB45" s="20"/>
      <c r="AC45" s="20"/>
      <c r="AD45" s="20"/>
      <c r="AE45" s="20"/>
    </row>
    <row r="46" spans="2:31" ht="12.75" customHeight="1" x14ac:dyDescent="0.2">
      <c r="B46" s="34"/>
      <c r="D46" s="17"/>
      <c r="E46" s="17"/>
      <c r="F46" s="18"/>
      <c r="G46" s="19"/>
      <c r="H46" s="20"/>
      <c r="I46" s="18"/>
      <c r="J46" s="21"/>
      <c r="K46" s="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45"/>
      <c r="AA46" s="48"/>
      <c r="AB46" s="20"/>
      <c r="AC46" s="20"/>
      <c r="AD46" s="20"/>
      <c r="AE46" s="20"/>
    </row>
    <row r="47" spans="2:31" ht="12.75" customHeight="1" x14ac:dyDescent="0.2">
      <c r="B47" s="34"/>
      <c r="D47" s="17"/>
      <c r="E47" s="17"/>
      <c r="F47" s="18"/>
      <c r="G47" s="19"/>
      <c r="H47" s="20"/>
      <c r="I47" s="18"/>
      <c r="J47" s="21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45"/>
      <c r="AA47" s="48"/>
      <c r="AB47" s="20"/>
      <c r="AC47" s="20"/>
      <c r="AD47" s="20"/>
      <c r="AE47" s="20"/>
    </row>
    <row r="48" spans="2:31" ht="12.75" customHeight="1" x14ac:dyDescent="0.2">
      <c r="B48" s="34"/>
      <c r="D48" s="17"/>
      <c r="E48" s="17"/>
      <c r="F48" s="18"/>
      <c r="G48" s="19"/>
      <c r="H48" s="20"/>
      <c r="I48" s="18"/>
      <c r="J48" s="21"/>
      <c r="K48" s="19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45"/>
      <c r="AA48" s="48"/>
      <c r="AB48" s="20"/>
      <c r="AC48" s="20"/>
      <c r="AD48" s="20"/>
      <c r="AE48" s="20"/>
    </row>
    <row r="49" spans="2:31" ht="12.75" customHeight="1" x14ac:dyDescent="0.2">
      <c r="B49" s="34"/>
      <c r="D49" s="17"/>
      <c r="E49" s="17"/>
      <c r="F49" s="18"/>
      <c r="G49" s="19"/>
      <c r="H49" s="20"/>
      <c r="I49" s="18"/>
      <c r="J49" s="21"/>
      <c r="K49" s="19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45"/>
      <c r="AA49" s="48"/>
      <c r="AB49" s="20"/>
      <c r="AC49" s="20"/>
      <c r="AD49" s="20"/>
      <c r="AE49" s="20"/>
    </row>
    <row r="50" spans="2:31" ht="12.75" customHeight="1" x14ac:dyDescent="0.2">
      <c r="B50" s="34"/>
      <c r="D50" s="17"/>
      <c r="E50" s="17"/>
      <c r="F50" s="18"/>
      <c r="G50" s="19"/>
      <c r="H50" s="20"/>
      <c r="I50" s="18"/>
      <c r="J50" s="21"/>
      <c r="K50" s="19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45"/>
      <c r="AA50" s="48"/>
      <c r="AB50" s="20"/>
      <c r="AC50" s="20"/>
      <c r="AD50" s="20"/>
      <c r="AE50" s="20"/>
    </row>
    <row r="51" spans="2:31" ht="12.75" customHeight="1" x14ac:dyDescent="0.2">
      <c r="B51" s="34"/>
      <c r="D51" s="17"/>
      <c r="E51" s="17"/>
      <c r="F51" s="18"/>
      <c r="G51" s="19"/>
      <c r="H51" s="20"/>
      <c r="I51" s="18"/>
      <c r="J51" s="21"/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45"/>
      <c r="AA51" s="48"/>
      <c r="AB51" s="20"/>
      <c r="AC51" s="20"/>
      <c r="AD51" s="20"/>
      <c r="AE51" s="20"/>
    </row>
    <row r="52" spans="2:31" ht="12.75" customHeight="1" x14ac:dyDescent="0.2">
      <c r="B52" s="34"/>
      <c r="D52" s="17"/>
      <c r="E52" s="17"/>
      <c r="F52" s="18"/>
      <c r="G52" s="19"/>
      <c r="H52" s="20"/>
      <c r="I52" s="18"/>
      <c r="J52" s="21"/>
      <c r="K52" s="1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45"/>
      <c r="AA52" s="48"/>
      <c r="AB52" s="20"/>
      <c r="AC52" s="20"/>
      <c r="AD52" s="20"/>
      <c r="AE52" s="20"/>
    </row>
    <row r="53" spans="2:31" ht="12.75" customHeight="1" x14ac:dyDescent="0.2">
      <c r="B53" s="34"/>
      <c r="D53" s="17"/>
      <c r="E53" s="17"/>
      <c r="F53" s="18"/>
      <c r="G53" s="19"/>
      <c r="H53" s="20"/>
      <c r="I53" s="18"/>
      <c r="J53" s="21"/>
      <c r="K53" s="1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45"/>
      <c r="AA53" s="48"/>
      <c r="AB53" s="20"/>
      <c r="AC53" s="20"/>
      <c r="AD53" s="20"/>
      <c r="AE53" s="20"/>
    </row>
    <row r="54" spans="2:31" ht="12.75" customHeight="1" x14ac:dyDescent="0.2">
      <c r="B54" s="34"/>
      <c r="D54" s="17"/>
      <c r="E54" s="17"/>
      <c r="F54" s="18"/>
      <c r="G54" s="19"/>
      <c r="H54" s="20"/>
      <c r="I54" s="18"/>
      <c r="J54" s="21"/>
      <c r="K54" s="1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5"/>
      <c r="AA54" s="48"/>
      <c r="AB54" s="20"/>
      <c r="AC54" s="20"/>
      <c r="AD54" s="20"/>
      <c r="AE54" s="20"/>
    </row>
    <row r="55" spans="2:31" ht="12.75" customHeight="1" x14ac:dyDescent="0.2">
      <c r="B55" s="34"/>
      <c r="D55" s="17"/>
      <c r="E55" s="17"/>
      <c r="F55" s="18"/>
      <c r="G55" s="19"/>
      <c r="H55" s="20"/>
      <c r="I55" s="18"/>
      <c r="J55" s="21"/>
      <c r="K55" s="1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45"/>
      <c r="AA55" s="48"/>
      <c r="AB55" s="20"/>
      <c r="AC55" s="20"/>
      <c r="AD55" s="20"/>
      <c r="AE55" s="20"/>
    </row>
    <row r="56" spans="2:31" ht="12.75" customHeight="1" x14ac:dyDescent="0.2">
      <c r="B56" s="34"/>
      <c r="D56" s="17"/>
      <c r="E56" s="17"/>
      <c r="F56" s="18"/>
      <c r="G56" s="19"/>
      <c r="H56" s="20"/>
      <c r="I56" s="18"/>
      <c r="J56" s="21"/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45"/>
      <c r="AA56" s="48"/>
      <c r="AB56" s="20"/>
      <c r="AC56" s="20"/>
      <c r="AD56" s="20"/>
      <c r="AE56" s="20"/>
    </row>
    <row r="57" spans="2:31" ht="12.75" customHeight="1" x14ac:dyDescent="0.2">
      <c r="B57" s="34"/>
      <c r="D57" s="17"/>
      <c r="E57" s="17"/>
      <c r="F57" s="18"/>
      <c r="G57" s="19"/>
      <c r="H57" s="20"/>
      <c r="I57" s="18"/>
      <c r="J57" s="21"/>
      <c r="K57" s="19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45"/>
      <c r="AA57" s="48"/>
      <c r="AB57" s="20"/>
      <c r="AC57" s="20"/>
      <c r="AD57" s="20"/>
      <c r="AE57" s="20"/>
    </row>
    <row r="58" spans="2:31" ht="12.75" customHeight="1" x14ac:dyDescent="0.2">
      <c r="B58" s="34"/>
      <c r="D58" s="17"/>
      <c r="E58" s="17"/>
      <c r="F58" s="18"/>
      <c r="G58" s="19"/>
      <c r="H58" s="20"/>
      <c r="I58" s="18"/>
      <c r="J58" s="21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45"/>
      <c r="AA58" s="48"/>
      <c r="AB58" s="20"/>
      <c r="AC58" s="20"/>
      <c r="AD58" s="20"/>
      <c r="AE58" s="20"/>
    </row>
    <row r="59" spans="2:31" ht="12.75" customHeight="1" x14ac:dyDescent="0.2">
      <c r="B59" s="34"/>
      <c r="D59" s="17"/>
      <c r="E59" s="17"/>
      <c r="F59" s="18"/>
      <c r="G59" s="19"/>
      <c r="H59" s="20"/>
      <c r="I59" s="18"/>
      <c r="J59" s="21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45"/>
      <c r="AA59" s="48"/>
      <c r="AB59" s="20"/>
      <c r="AC59" s="20"/>
      <c r="AD59" s="20"/>
      <c r="AE59" s="20"/>
    </row>
    <row r="60" spans="2:31" ht="12.75" customHeight="1" x14ac:dyDescent="0.2">
      <c r="B60" s="34"/>
      <c r="D60" s="17"/>
      <c r="E60" s="17"/>
      <c r="F60" s="18"/>
      <c r="G60" s="19"/>
      <c r="H60" s="20"/>
      <c r="I60" s="18"/>
      <c r="J60" s="21"/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45"/>
      <c r="AA60" s="48"/>
      <c r="AB60" s="20"/>
      <c r="AC60" s="20"/>
      <c r="AD60" s="20"/>
      <c r="AE60" s="20"/>
    </row>
    <row r="61" spans="2:31" ht="12.75" customHeight="1" x14ac:dyDescent="0.2">
      <c r="B61" s="34"/>
      <c r="D61" s="17"/>
      <c r="E61" s="17"/>
      <c r="F61" s="18"/>
      <c r="G61" s="19"/>
      <c r="H61" s="20"/>
      <c r="I61" s="18"/>
      <c r="J61" s="21"/>
      <c r="K61" s="1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45"/>
      <c r="AA61" s="48"/>
      <c r="AB61" s="20"/>
      <c r="AC61" s="20"/>
      <c r="AD61" s="20"/>
      <c r="AE61" s="20"/>
    </row>
    <row r="62" spans="2:31" ht="12.75" customHeight="1" x14ac:dyDescent="0.2">
      <c r="B62" s="34"/>
      <c r="D62" s="17"/>
      <c r="E62" s="17"/>
      <c r="F62" s="18"/>
      <c r="G62" s="19"/>
      <c r="H62" s="20"/>
      <c r="I62" s="18"/>
      <c r="J62" s="21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45"/>
      <c r="AA62" s="48"/>
      <c r="AB62" s="20"/>
      <c r="AC62" s="20"/>
      <c r="AD62" s="20"/>
      <c r="AE62" s="20"/>
    </row>
    <row r="63" spans="2:31" ht="12.75" customHeight="1" x14ac:dyDescent="0.2">
      <c r="B63" s="34"/>
      <c r="D63" s="17"/>
      <c r="E63" s="17"/>
      <c r="F63" s="18"/>
      <c r="G63" s="19"/>
      <c r="H63" s="20"/>
      <c r="I63" s="18"/>
      <c r="J63" s="21"/>
      <c r="K63" s="19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45"/>
      <c r="AA63" s="48"/>
      <c r="AB63" s="20"/>
      <c r="AC63" s="20"/>
      <c r="AD63" s="20"/>
      <c r="AE63" s="20"/>
    </row>
    <row r="64" spans="2:31" ht="12.75" customHeight="1" x14ac:dyDescent="0.2">
      <c r="B64" s="34"/>
      <c r="D64" s="17"/>
      <c r="E64" s="17"/>
      <c r="F64" s="18"/>
      <c r="G64" s="19"/>
      <c r="H64" s="20"/>
      <c r="I64" s="18"/>
      <c r="J64" s="21"/>
      <c r="K64" s="19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45"/>
      <c r="AA64" s="48"/>
      <c r="AB64" s="20"/>
      <c r="AC64" s="20"/>
      <c r="AD64" s="20"/>
      <c r="AE64" s="20"/>
    </row>
    <row r="65" spans="2:31" ht="12.75" customHeight="1" x14ac:dyDescent="0.2">
      <c r="B65" s="34"/>
      <c r="D65" s="17"/>
      <c r="E65" s="17"/>
      <c r="F65" s="18"/>
      <c r="G65" s="19"/>
      <c r="H65" s="20"/>
      <c r="I65" s="18"/>
      <c r="J65" s="21"/>
      <c r="K65" s="19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45"/>
      <c r="AA65" s="48"/>
      <c r="AB65" s="20"/>
      <c r="AC65" s="20"/>
      <c r="AD65" s="20"/>
      <c r="AE65" s="20"/>
    </row>
    <row r="66" spans="2:31" ht="12.75" customHeight="1" x14ac:dyDescent="0.2">
      <c r="B66" s="34"/>
      <c r="D66" s="17"/>
      <c r="E66" s="17"/>
      <c r="F66" s="18"/>
      <c r="G66" s="19"/>
      <c r="H66" s="20"/>
      <c r="I66" s="18"/>
      <c r="J66" s="21"/>
      <c r="K66" s="19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45"/>
      <c r="AA66" s="48"/>
      <c r="AB66" s="20"/>
      <c r="AC66" s="20"/>
      <c r="AD66" s="20"/>
      <c r="AE66" s="20"/>
    </row>
    <row r="67" spans="2:31" ht="12.75" customHeight="1" x14ac:dyDescent="0.2">
      <c r="B67" s="34"/>
      <c r="D67" s="17"/>
      <c r="E67" s="17"/>
      <c r="F67" s="18"/>
      <c r="G67" s="19"/>
      <c r="H67" s="20"/>
      <c r="I67" s="18"/>
      <c r="J67" s="21"/>
      <c r="K67" s="19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45"/>
      <c r="AA67" s="48"/>
      <c r="AB67" s="20"/>
      <c r="AC67" s="20"/>
      <c r="AD67" s="20"/>
      <c r="AE67" s="20"/>
    </row>
    <row r="68" spans="2:31" ht="12.75" customHeight="1" x14ac:dyDescent="0.2">
      <c r="B68" s="34"/>
      <c r="D68" s="17"/>
      <c r="E68" s="17"/>
      <c r="F68" s="18"/>
      <c r="G68" s="19"/>
      <c r="H68" s="20"/>
      <c r="I68" s="18"/>
      <c r="J68" s="21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45"/>
      <c r="AA68" s="48"/>
      <c r="AB68" s="20"/>
      <c r="AC68" s="20"/>
      <c r="AD68" s="20"/>
      <c r="AE68" s="20"/>
    </row>
    <row r="69" spans="2:31" ht="12.75" customHeight="1" x14ac:dyDescent="0.2">
      <c r="B69" s="34"/>
      <c r="D69" s="17"/>
      <c r="E69" s="17"/>
      <c r="F69" s="18"/>
      <c r="G69" s="19"/>
      <c r="H69" s="20"/>
      <c r="I69" s="18"/>
      <c r="J69" s="21"/>
      <c r="K69" s="19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45"/>
      <c r="AA69" s="48"/>
      <c r="AB69" s="20"/>
      <c r="AC69" s="20"/>
      <c r="AD69" s="20"/>
      <c r="AE69" s="20"/>
    </row>
    <row r="70" spans="2:31" ht="12.75" customHeight="1" x14ac:dyDescent="0.2">
      <c r="B70" s="34"/>
      <c r="D70" s="17"/>
      <c r="E70" s="17"/>
      <c r="F70" s="18"/>
      <c r="G70" s="19"/>
      <c r="H70" s="20"/>
      <c r="I70" s="18"/>
      <c r="J70" s="21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45"/>
      <c r="AA70" s="48"/>
      <c r="AB70" s="20"/>
      <c r="AC70" s="20"/>
      <c r="AD70" s="20"/>
      <c r="AE70" s="20"/>
    </row>
    <row r="71" spans="2:31" ht="12.75" customHeight="1" x14ac:dyDescent="0.2">
      <c r="B71" s="34"/>
      <c r="D71" s="17"/>
      <c r="E71" s="17"/>
      <c r="F71" s="18"/>
      <c r="G71" s="19"/>
      <c r="H71" s="20"/>
      <c r="I71" s="18"/>
      <c r="J71" s="21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45"/>
      <c r="AA71" s="48"/>
      <c r="AB71" s="20"/>
      <c r="AC71" s="20"/>
      <c r="AD71" s="20"/>
      <c r="AE71" s="20"/>
    </row>
    <row r="72" spans="2:31" ht="12.75" customHeight="1" x14ac:dyDescent="0.2">
      <c r="B72" s="34"/>
      <c r="D72" s="17"/>
      <c r="E72" s="17"/>
      <c r="F72" s="18"/>
      <c r="G72" s="19"/>
      <c r="H72" s="20"/>
      <c r="I72" s="18"/>
      <c r="J72" s="21"/>
      <c r="K72" s="19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45"/>
      <c r="AA72" s="48"/>
      <c r="AB72" s="20"/>
      <c r="AC72" s="20"/>
      <c r="AD72" s="20"/>
      <c r="AE72" s="20"/>
    </row>
    <row r="73" spans="2:31" ht="12.75" customHeight="1" x14ac:dyDescent="0.2">
      <c r="B73" s="34"/>
      <c r="D73" s="17"/>
      <c r="E73" s="17"/>
      <c r="F73" s="18"/>
      <c r="G73" s="19"/>
      <c r="H73" s="20"/>
      <c r="I73" s="18"/>
      <c r="J73" s="21"/>
      <c r="K73" s="1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45"/>
      <c r="AA73" s="48"/>
      <c r="AB73" s="20"/>
      <c r="AC73" s="20"/>
      <c r="AD73" s="20"/>
      <c r="AE73" s="20"/>
    </row>
    <row r="74" spans="2:31" ht="12.75" customHeight="1" x14ac:dyDescent="0.2">
      <c r="B74" s="34"/>
      <c r="D74" s="17"/>
      <c r="E74" s="17"/>
      <c r="F74" s="18"/>
      <c r="G74" s="19"/>
      <c r="H74" s="20"/>
      <c r="I74" s="18"/>
      <c r="J74" s="21"/>
      <c r="K74" s="19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45"/>
      <c r="AA74" s="48"/>
      <c r="AB74" s="20"/>
      <c r="AC74" s="20"/>
      <c r="AD74" s="20"/>
      <c r="AE74" s="20"/>
    </row>
    <row r="75" spans="2:31" ht="12.75" customHeight="1" x14ac:dyDescent="0.2">
      <c r="B75" s="34"/>
      <c r="D75" s="17"/>
      <c r="E75" s="17"/>
      <c r="F75" s="18"/>
      <c r="G75" s="19"/>
      <c r="H75" s="20"/>
      <c r="I75" s="18"/>
      <c r="J75" s="21"/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45"/>
      <c r="AA75" s="48"/>
      <c r="AB75" s="20"/>
      <c r="AC75" s="20"/>
      <c r="AD75" s="20"/>
      <c r="AE75" s="20"/>
    </row>
    <row r="76" spans="2:31" ht="12.75" customHeight="1" x14ac:dyDescent="0.2">
      <c r="B76" s="34"/>
      <c r="D76" s="17"/>
      <c r="E76" s="17"/>
      <c r="F76" s="18"/>
      <c r="G76" s="19"/>
      <c r="H76" s="20"/>
      <c r="I76" s="18"/>
      <c r="J76" s="21"/>
      <c r="K76" s="1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45"/>
      <c r="AA76" s="48"/>
      <c r="AB76" s="20"/>
      <c r="AC76" s="20"/>
      <c r="AD76" s="20"/>
      <c r="AE76" s="20"/>
    </row>
    <row r="77" spans="2:31" ht="12.75" customHeight="1" x14ac:dyDescent="0.2">
      <c r="B77" s="34"/>
      <c r="D77" s="17"/>
      <c r="E77" s="17"/>
      <c r="F77" s="18"/>
      <c r="G77" s="19"/>
      <c r="H77" s="20"/>
      <c r="I77" s="18"/>
      <c r="J77" s="21"/>
      <c r="K77" s="19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45"/>
      <c r="AA77" s="48"/>
      <c r="AB77" s="20"/>
      <c r="AC77" s="20"/>
      <c r="AD77" s="20"/>
      <c r="AE77" s="20"/>
    </row>
    <row r="78" spans="2:31" ht="12.75" customHeight="1" x14ac:dyDescent="0.2">
      <c r="B78" s="34"/>
      <c r="D78" s="17"/>
      <c r="E78" s="17"/>
      <c r="F78" s="18"/>
      <c r="G78" s="19"/>
      <c r="H78" s="20"/>
      <c r="I78" s="18"/>
      <c r="J78" s="21"/>
      <c r="K78" s="19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45"/>
      <c r="AA78" s="48"/>
      <c r="AB78" s="20"/>
      <c r="AC78" s="20"/>
      <c r="AD78" s="20"/>
      <c r="AE78" s="20"/>
    </row>
    <row r="79" spans="2:31" ht="12.75" customHeight="1" x14ac:dyDescent="0.2">
      <c r="B79" s="34"/>
      <c r="D79" s="17"/>
      <c r="E79" s="17"/>
      <c r="F79" s="18"/>
      <c r="G79" s="19"/>
      <c r="H79" s="20"/>
      <c r="I79" s="18"/>
      <c r="J79" s="21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45"/>
      <c r="AA79" s="48"/>
      <c r="AB79" s="20"/>
      <c r="AC79" s="20"/>
      <c r="AD79" s="20"/>
      <c r="AE79" s="20"/>
    </row>
    <row r="80" spans="2:31" ht="12.75" customHeight="1" x14ac:dyDescent="0.2">
      <c r="B80" s="34"/>
      <c r="D80" s="17"/>
      <c r="E80" s="17"/>
      <c r="F80" s="18"/>
      <c r="G80" s="19"/>
      <c r="H80" s="20"/>
      <c r="I80" s="18"/>
      <c r="J80" s="21"/>
      <c r="K80" s="19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45"/>
      <c r="AA80" s="48"/>
      <c r="AB80" s="20"/>
      <c r="AC80" s="20"/>
      <c r="AD80" s="20"/>
      <c r="AE80" s="20"/>
    </row>
    <row r="81" spans="2:31" ht="12.75" customHeight="1" x14ac:dyDescent="0.2">
      <c r="B81" s="34"/>
      <c r="D81" s="17"/>
      <c r="E81" s="17"/>
      <c r="F81" s="18"/>
      <c r="G81" s="19"/>
      <c r="H81" s="20"/>
      <c r="I81" s="18"/>
      <c r="J81" s="21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45"/>
      <c r="AA81" s="48"/>
      <c r="AB81" s="20"/>
      <c r="AC81" s="20"/>
      <c r="AD81" s="20"/>
      <c r="AE81" s="20"/>
    </row>
    <row r="82" spans="2:31" ht="12.75" customHeight="1" x14ac:dyDescent="0.2">
      <c r="B82" s="34"/>
      <c r="D82" s="17"/>
      <c r="E82" s="17"/>
      <c r="F82" s="18"/>
      <c r="G82" s="19"/>
      <c r="H82" s="20"/>
      <c r="I82" s="18"/>
      <c r="J82" s="21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45"/>
      <c r="AA82" s="48"/>
      <c r="AB82" s="20"/>
      <c r="AC82" s="20"/>
      <c r="AD82" s="20"/>
      <c r="AE82" s="20"/>
    </row>
    <row r="83" spans="2:31" ht="12.75" customHeight="1" thickBot="1" x14ac:dyDescent="0.25">
      <c r="B83" s="35"/>
      <c r="D83" s="17"/>
      <c r="E83" s="17"/>
      <c r="F83" s="18"/>
      <c r="G83" s="19"/>
      <c r="H83" s="20"/>
      <c r="I83" s="18"/>
      <c r="J83" s="21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45"/>
      <c r="AA83" s="48"/>
      <c r="AB83" s="20"/>
      <c r="AC83" s="20"/>
      <c r="AD83" s="20"/>
      <c r="AE83" s="20"/>
    </row>
    <row r="84" spans="2:31" ht="12.75" customHeight="1" x14ac:dyDescent="0.2">
      <c r="B84" s="5" t="s">
        <v>13</v>
      </c>
      <c r="D84" s="57" t="s">
        <v>4</v>
      </c>
      <c r="E84" s="58"/>
      <c r="F84" s="58"/>
      <c r="G84" s="58"/>
      <c r="H84" s="58"/>
      <c r="I84" s="58"/>
      <c r="J84" s="59"/>
      <c r="K84" s="22">
        <f>IF(K8="","",IF(K23="",IF(SUM(COUNTIF(K24:K83,"LS")+COUNTIF(K24:K83,"LUMP"))&gt;0,"LS",""),IF(SUM(K24:K83)&gt;0,ROUNDUP(SUM(K24:K83),0),"")))</f>
        <v>3</v>
      </c>
      <c r="L84" s="22" t="str">
        <f t="shared" ref="L84:Z84" si="3">IF(L8="","",IF(L23="",IF(SUM(COUNTIF(L24:L83,"LS")+COUNTIF(L24:L83,"LUMP"))&gt;0,"LS",""),IF(SUM(L24:L83)&gt;0,ROUNDUP(SUM(L24:L83),0),"")))</f>
        <v/>
      </c>
      <c r="M84" s="22">
        <f t="shared" si="3"/>
        <v>5</v>
      </c>
      <c r="N84" s="22">
        <f t="shared" si="3"/>
        <v>3099</v>
      </c>
      <c r="O84" s="22">
        <f t="shared" si="3"/>
        <v>111</v>
      </c>
      <c r="P84" s="22">
        <f t="shared" si="3"/>
        <v>8</v>
      </c>
      <c r="Q84" s="22">
        <f t="shared" si="3"/>
        <v>8</v>
      </c>
      <c r="R84" s="22">
        <f t="shared" si="3"/>
        <v>60</v>
      </c>
      <c r="S84" s="22">
        <f t="shared" si="3"/>
        <v>87</v>
      </c>
      <c r="T84" s="22">
        <f t="shared" si="3"/>
        <v>2</v>
      </c>
      <c r="U84" s="22">
        <f t="shared" si="3"/>
        <v>2</v>
      </c>
      <c r="V84" s="22">
        <f t="shared" si="3"/>
        <v>1</v>
      </c>
      <c r="W84" s="22">
        <f t="shared" si="3"/>
        <v>1</v>
      </c>
      <c r="X84" s="22">
        <f t="shared" si="3"/>
        <v>2</v>
      </c>
      <c r="Y84" s="22">
        <f t="shared" si="3"/>
        <v>201</v>
      </c>
      <c r="Z84" s="46">
        <f t="shared" si="3"/>
        <v>156</v>
      </c>
      <c r="AA84" s="50"/>
      <c r="AB84" s="51"/>
      <c r="AC84" s="51"/>
      <c r="AD84" s="51"/>
      <c r="AE84" s="51"/>
    </row>
    <row r="85" spans="2:31" ht="12.75" customHeight="1" thickBot="1" x14ac:dyDescent="0.25"/>
    <row r="86" spans="2:31" ht="12.75" customHeight="1" thickBot="1" x14ac:dyDescent="0.25">
      <c r="B86" s="32" t="s">
        <v>11</v>
      </c>
      <c r="D86" s="79">
        <f>D7+1</f>
        <v>27</v>
      </c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</row>
    <row r="87" spans="2:31" ht="12.75" customHeight="1" thickBot="1" x14ac:dyDescent="0.25">
      <c r="B87" s="36"/>
      <c r="D87" s="80" t="s">
        <v>9</v>
      </c>
      <c r="E87" s="80"/>
      <c r="F87" s="80"/>
      <c r="G87" s="80"/>
      <c r="H87" s="80"/>
      <c r="I87" s="80"/>
      <c r="J87" s="80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2:31" ht="12.75" customHeight="1" thickBot="1" x14ac:dyDescent="0.25">
      <c r="D88" s="66" t="s">
        <v>10</v>
      </c>
      <c r="E88" s="66"/>
      <c r="F88" s="66"/>
      <c r="G88" s="66"/>
      <c r="H88" s="66"/>
      <c r="I88" s="66"/>
      <c r="J88" s="66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t="12.75" customHeight="1" x14ac:dyDescent="0.2">
      <c r="B89" s="54" t="s">
        <v>12</v>
      </c>
      <c r="D89" s="67" t="s">
        <v>0</v>
      </c>
      <c r="E89" s="67" t="s">
        <v>1</v>
      </c>
      <c r="F89" s="70" t="s">
        <v>2</v>
      </c>
      <c r="G89" s="71"/>
      <c r="H89" s="71"/>
      <c r="I89" s="71"/>
      <c r="J89" s="72"/>
      <c r="K89" s="8" t="str">
        <f t="shared" ref="K89:AE89" si="4">IF(OR(TRIM(K87)=0,TRIM(K87)=""),"",IF(IFERROR(TRIM(INDEX(QryItemNamed,MATCH(TRIM(K87),ITEM,0),2)),"")="Y","SPECIAL",LEFT(IFERROR(TRIM(INDEX(ITEM,MATCH(TRIM(K87),ITEM,0))),""),3)))</f>
        <v/>
      </c>
      <c r="L89" s="9" t="str">
        <f t="shared" si="4"/>
        <v/>
      </c>
      <c r="M89" s="9" t="str">
        <f t="shared" si="4"/>
        <v/>
      </c>
      <c r="N89" s="9" t="str">
        <f t="shared" si="4"/>
        <v/>
      </c>
      <c r="O89" s="9" t="str">
        <f t="shared" si="4"/>
        <v/>
      </c>
      <c r="P89" s="9" t="str">
        <f t="shared" si="4"/>
        <v/>
      </c>
      <c r="Q89" s="9" t="str">
        <f t="shared" si="4"/>
        <v/>
      </c>
      <c r="R89" s="9" t="str">
        <f t="shared" si="4"/>
        <v/>
      </c>
      <c r="S89" s="9" t="str">
        <f t="shared" si="4"/>
        <v/>
      </c>
      <c r="T89" s="9" t="str">
        <f t="shared" si="4"/>
        <v/>
      </c>
      <c r="U89" s="9" t="str">
        <f t="shared" si="4"/>
        <v/>
      </c>
      <c r="V89" s="9" t="str">
        <f t="shared" si="4"/>
        <v/>
      </c>
      <c r="W89" s="9" t="str">
        <f t="shared" si="4"/>
        <v/>
      </c>
      <c r="X89" s="9" t="str">
        <f t="shared" si="4"/>
        <v/>
      </c>
      <c r="Y89" s="9" t="str">
        <f t="shared" si="4"/>
        <v/>
      </c>
      <c r="Z89" s="9" t="str">
        <f t="shared" si="4"/>
        <v/>
      </c>
      <c r="AA89" s="9" t="str">
        <f t="shared" si="4"/>
        <v/>
      </c>
      <c r="AB89" s="9" t="str">
        <f t="shared" si="4"/>
        <v/>
      </c>
      <c r="AC89" s="9" t="str">
        <f t="shared" si="4"/>
        <v/>
      </c>
      <c r="AD89" s="9" t="str">
        <f t="shared" si="4"/>
        <v/>
      </c>
      <c r="AE89" s="9" t="str">
        <f t="shared" si="4"/>
        <v/>
      </c>
    </row>
    <row r="90" spans="2:31" ht="12.75" customHeight="1" x14ac:dyDescent="0.2">
      <c r="B90" s="55"/>
      <c r="D90" s="68"/>
      <c r="E90" s="68"/>
      <c r="F90" s="73"/>
      <c r="G90" s="74"/>
      <c r="H90" s="74"/>
      <c r="I90" s="74"/>
      <c r="J90" s="75"/>
      <c r="K90" s="64" t="str">
        <f t="shared" ref="K90:AE90" si="5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/>
      </c>
      <c r="L90" s="65" t="str">
        <f t="shared" si="5"/>
        <v/>
      </c>
      <c r="M90" s="65" t="str">
        <f t="shared" si="5"/>
        <v/>
      </c>
      <c r="N90" s="65" t="str">
        <f t="shared" si="5"/>
        <v/>
      </c>
      <c r="O90" s="63" t="str">
        <f t="shared" si="5"/>
        <v/>
      </c>
      <c r="P90" s="63" t="str">
        <f t="shared" si="5"/>
        <v/>
      </c>
      <c r="Q90" s="63" t="str">
        <f t="shared" si="5"/>
        <v/>
      </c>
      <c r="R90" s="63" t="str">
        <f t="shared" si="5"/>
        <v/>
      </c>
      <c r="S90" s="63" t="str">
        <f t="shared" si="5"/>
        <v/>
      </c>
      <c r="T90" s="63" t="str">
        <f t="shared" si="5"/>
        <v/>
      </c>
      <c r="U90" s="63" t="str">
        <f t="shared" si="5"/>
        <v/>
      </c>
      <c r="V90" s="63" t="str">
        <f t="shared" si="5"/>
        <v/>
      </c>
      <c r="W90" s="63" t="str">
        <f t="shared" si="5"/>
        <v/>
      </c>
      <c r="X90" s="63" t="str">
        <f t="shared" si="5"/>
        <v/>
      </c>
      <c r="Y90" s="63" t="str">
        <f t="shared" si="5"/>
        <v/>
      </c>
      <c r="Z90" s="63" t="str">
        <f t="shared" si="5"/>
        <v/>
      </c>
      <c r="AA90" s="60" t="str">
        <f t="shared" si="5"/>
        <v/>
      </c>
      <c r="AB90" s="63" t="str">
        <f t="shared" si="5"/>
        <v/>
      </c>
      <c r="AC90" s="63" t="str">
        <f t="shared" si="5"/>
        <v/>
      </c>
      <c r="AD90" s="63" t="str">
        <f t="shared" si="5"/>
        <v/>
      </c>
      <c r="AE90" s="63" t="str">
        <f t="shared" si="5"/>
        <v/>
      </c>
    </row>
    <row r="91" spans="2:31" ht="12.75" customHeight="1" x14ac:dyDescent="0.2">
      <c r="B91" s="55"/>
      <c r="D91" s="68"/>
      <c r="E91" s="68"/>
      <c r="F91" s="73"/>
      <c r="G91" s="74"/>
      <c r="H91" s="74"/>
      <c r="I91" s="74"/>
      <c r="J91" s="75"/>
      <c r="K91" s="64"/>
      <c r="L91" s="65"/>
      <c r="M91" s="65"/>
      <c r="N91" s="65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1"/>
      <c r="AB91" s="63"/>
      <c r="AC91" s="63"/>
      <c r="AD91" s="63"/>
      <c r="AE91" s="63"/>
    </row>
    <row r="92" spans="2:31" ht="12.75" customHeight="1" x14ac:dyDescent="0.2">
      <c r="B92" s="55"/>
      <c r="D92" s="68"/>
      <c r="E92" s="68"/>
      <c r="F92" s="73"/>
      <c r="G92" s="74"/>
      <c r="H92" s="74"/>
      <c r="I92" s="74"/>
      <c r="J92" s="75"/>
      <c r="K92" s="64"/>
      <c r="L92" s="65"/>
      <c r="M92" s="65"/>
      <c r="N92" s="65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1"/>
      <c r="AB92" s="63"/>
      <c r="AC92" s="63"/>
      <c r="AD92" s="63"/>
      <c r="AE92" s="63"/>
    </row>
    <row r="93" spans="2:31" ht="12.75" customHeight="1" x14ac:dyDescent="0.2">
      <c r="B93" s="55"/>
      <c r="D93" s="68"/>
      <c r="E93" s="68"/>
      <c r="F93" s="73"/>
      <c r="G93" s="74"/>
      <c r="H93" s="74"/>
      <c r="I93" s="74"/>
      <c r="J93" s="75"/>
      <c r="K93" s="64"/>
      <c r="L93" s="65"/>
      <c r="M93" s="65"/>
      <c r="N93" s="65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1"/>
      <c r="AB93" s="63"/>
      <c r="AC93" s="63"/>
      <c r="AD93" s="63"/>
      <c r="AE93" s="63"/>
    </row>
    <row r="94" spans="2:31" ht="12.75" customHeight="1" x14ac:dyDescent="0.2">
      <c r="B94" s="55"/>
      <c r="D94" s="68"/>
      <c r="E94" s="68"/>
      <c r="F94" s="73"/>
      <c r="G94" s="74"/>
      <c r="H94" s="74"/>
      <c r="I94" s="74"/>
      <c r="J94" s="75"/>
      <c r="K94" s="64"/>
      <c r="L94" s="65"/>
      <c r="M94" s="65"/>
      <c r="N94" s="65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1"/>
      <c r="AB94" s="63"/>
      <c r="AC94" s="63"/>
      <c r="AD94" s="63"/>
      <c r="AE94" s="63"/>
    </row>
    <row r="95" spans="2:31" ht="12.75" customHeight="1" x14ac:dyDescent="0.2">
      <c r="B95" s="55"/>
      <c r="D95" s="68"/>
      <c r="E95" s="68"/>
      <c r="F95" s="73"/>
      <c r="G95" s="74"/>
      <c r="H95" s="74"/>
      <c r="I95" s="74"/>
      <c r="J95" s="75"/>
      <c r="K95" s="64"/>
      <c r="L95" s="65"/>
      <c r="M95" s="65"/>
      <c r="N95" s="65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1"/>
      <c r="AB95" s="63"/>
      <c r="AC95" s="63"/>
      <c r="AD95" s="63"/>
      <c r="AE95" s="63"/>
    </row>
    <row r="96" spans="2:31" ht="12.75" customHeight="1" x14ac:dyDescent="0.2">
      <c r="B96" s="55"/>
      <c r="D96" s="68"/>
      <c r="E96" s="68"/>
      <c r="F96" s="73"/>
      <c r="G96" s="74"/>
      <c r="H96" s="74"/>
      <c r="I96" s="74"/>
      <c r="J96" s="75"/>
      <c r="K96" s="64"/>
      <c r="L96" s="65"/>
      <c r="M96" s="65"/>
      <c r="N96" s="65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1"/>
      <c r="AB96" s="63"/>
      <c r="AC96" s="63"/>
      <c r="AD96" s="63"/>
      <c r="AE96" s="63"/>
    </row>
    <row r="97" spans="2:31" ht="12.75" customHeight="1" x14ac:dyDescent="0.2">
      <c r="B97" s="55"/>
      <c r="D97" s="68"/>
      <c r="E97" s="68"/>
      <c r="F97" s="73"/>
      <c r="G97" s="74"/>
      <c r="H97" s="74"/>
      <c r="I97" s="74"/>
      <c r="J97" s="75"/>
      <c r="K97" s="64"/>
      <c r="L97" s="65"/>
      <c r="M97" s="65"/>
      <c r="N97" s="65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1"/>
      <c r="AB97" s="63"/>
      <c r="AC97" s="63"/>
      <c r="AD97" s="63"/>
      <c r="AE97" s="63"/>
    </row>
    <row r="98" spans="2:31" ht="12.75" customHeight="1" x14ac:dyDescent="0.2">
      <c r="B98" s="55"/>
      <c r="D98" s="68"/>
      <c r="E98" s="68"/>
      <c r="F98" s="73"/>
      <c r="G98" s="74"/>
      <c r="H98" s="74"/>
      <c r="I98" s="74"/>
      <c r="J98" s="75"/>
      <c r="K98" s="64"/>
      <c r="L98" s="65"/>
      <c r="M98" s="65"/>
      <c r="N98" s="65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1"/>
      <c r="AB98" s="63"/>
      <c r="AC98" s="63"/>
      <c r="AD98" s="63"/>
      <c r="AE98" s="63"/>
    </row>
    <row r="99" spans="2:31" ht="12.75" customHeight="1" x14ac:dyDescent="0.2">
      <c r="B99" s="55"/>
      <c r="D99" s="68"/>
      <c r="E99" s="68"/>
      <c r="F99" s="73"/>
      <c r="G99" s="74"/>
      <c r="H99" s="74"/>
      <c r="I99" s="74"/>
      <c r="J99" s="75"/>
      <c r="K99" s="64"/>
      <c r="L99" s="65"/>
      <c r="M99" s="65"/>
      <c r="N99" s="65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1"/>
      <c r="AB99" s="63"/>
      <c r="AC99" s="63"/>
      <c r="AD99" s="63"/>
      <c r="AE99" s="63"/>
    </row>
    <row r="100" spans="2:31" ht="12.75" customHeight="1" x14ac:dyDescent="0.2">
      <c r="B100" s="55"/>
      <c r="D100" s="68"/>
      <c r="E100" s="68"/>
      <c r="F100" s="73"/>
      <c r="G100" s="74"/>
      <c r="H100" s="74"/>
      <c r="I100" s="74"/>
      <c r="J100" s="75"/>
      <c r="K100" s="64"/>
      <c r="L100" s="65"/>
      <c r="M100" s="65"/>
      <c r="N100" s="65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1"/>
      <c r="AB100" s="63"/>
      <c r="AC100" s="63"/>
      <c r="AD100" s="63"/>
      <c r="AE100" s="63"/>
    </row>
    <row r="101" spans="2:31" ht="12.75" customHeight="1" x14ac:dyDescent="0.2">
      <c r="B101" s="55"/>
      <c r="D101" s="68"/>
      <c r="E101" s="68"/>
      <c r="F101" s="73"/>
      <c r="G101" s="74"/>
      <c r="H101" s="74"/>
      <c r="I101" s="74"/>
      <c r="J101" s="75"/>
      <c r="K101" s="64"/>
      <c r="L101" s="65"/>
      <c r="M101" s="65"/>
      <c r="N101" s="65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2"/>
      <c r="AB101" s="63"/>
      <c r="AC101" s="63"/>
      <c r="AD101" s="63"/>
      <c r="AE101" s="63"/>
    </row>
    <row r="102" spans="2:31" ht="12.75" customHeight="1" thickBot="1" x14ac:dyDescent="0.25">
      <c r="B102" s="56"/>
      <c r="D102" s="69"/>
      <c r="E102" s="69"/>
      <c r="F102" s="76"/>
      <c r="G102" s="77"/>
      <c r="H102" s="77"/>
      <c r="I102" s="77"/>
      <c r="J102" s="78"/>
      <c r="K102" s="10" t="str">
        <f t="shared" ref="K102:AE102" si="6">IF(OR(TRIM(K87)=0,TRIM(K87)=""),"",IF(IFERROR(TRIM(INDEX(QryItemNamed,MATCH(TRIM(K87),ITEM,0),3)),"")="LS","",IFERROR(TRIM(INDEX(QryItemNamed,MATCH(TRIM(K87),ITEM,0),3)),"")))</f>
        <v/>
      </c>
      <c r="L102" s="11" t="str">
        <f t="shared" si="6"/>
        <v/>
      </c>
      <c r="M102" s="11" t="str">
        <f t="shared" si="6"/>
        <v/>
      </c>
      <c r="N102" s="11" t="str">
        <f t="shared" si="6"/>
        <v/>
      </c>
      <c r="O102" s="11" t="str">
        <f t="shared" si="6"/>
        <v/>
      </c>
      <c r="P102" s="11" t="str">
        <f t="shared" si="6"/>
        <v/>
      </c>
      <c r="Q102" s="11" t="str">
        <f t="shared" si="6"/>
        <v/>
      </c>
      <c r="R102" s="11" t="str">
        <f t="shared" si="6"/>
        <v/>
      </c>
      <c r="S102" s="11" t="str">
        <f t="shared" si="6"/>
        <v/>
      </c>
      <c r="T102" s="11" t="str">
        <f t="shared" si="6"/>
        <v/>
      </c>
      <c r="U102" s="11" t="str">
        <f t="shared" si="6"/>
        <v/>
      </c>
      <c r="V102" s="11" t="str">
        <f t="shared" si="6"/>
        <v/>
      </c>
      <c r="W102" s="11" t="str">
        <f t="shared" si="6"/>
        <v/>
      </c>
      <c r="X102" s="11" t="str">
        <f t="shared" si="6"/>
        <v/>
      </c>
      <c r="Y102" s="11" t="str">
        <f t="shared" si="6"/>
        <v/>
      </c>
      <c r="Z102" s="11" t="str">
        <f t="shared" si="6"/>
        <v/>
      </c>
      <c r="AA102" s="11" t="str">
        <f t="shared" si="6"/>
        <v/>
      </c>
      <c r="AB102" s="11" t="str">
        <f t="shared" si="6"/>
        <v/>
      </c>
      <c r="AC102" s="11" t="str">
        <f t="shared" si="6"/>
        <v/>
      </c>
      <c r="AD102" s="11" t="str">
        <f t="shared" si="6"/>
        <v/>
      </c>
      <c r="AE102" s="11" t="str">
        <f t="shared" si="6"/>
        <v/>
      </c>
    </row>
    <row r="103" spans="2:31" ht="12.75" customHeight="1" x14ac:dyDescent="0.2">
      <c r="B103" s="33"/>
      <c r="D103" s="12"/>
      <c r="E103" s="12"/>
      <c r="F103" s="13"/>
      <c r="G103" s="14"/>
      <c r="H103" s="15" t="s">
        <v>3</v>
      </c>
      <c r="I103" s="13"/>
      <c r="J103" s="16"/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2">
      <c r="B104" s="34"/>
      <c r="D104" s="17"/>
      <c r="E104" s="17"/>
      <c r="F104" s="18"/>
      <c r="G104" s="19"/>
      <c r="H104" s="20"/>
      <c r="I104" s="18"/>
      <c r="J104" s="21"/>
      <c r="K104" s="1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2.75" customHeight="1" x14ac:dyDescent="0.2">
      <c r="B105" s="34"/>
      <c r="D105" s="17"/>
      <c r="E105" s="17"/>
      <c r="F105" s="18"/>
      <c r="G105" s="19"/>
      <c r="H105" s="20"/>
      <c r="I105" s="18"/>
      <c r="J105" s="21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">
      <c r="B106" s="34"/>
      <c r="D106" s="17"/>
      <c r="E106" s="17"/>
      <c r="F106" s="18"/>
      <c r="G106" s="19"/>
      <c r="H106" s="20"/>
      <c r="I106" s="18"/>
      <c r="J106" s="21"/>
      <c r="K106" s="1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">
      <c r="B107" s="34"/>
      <c r="D107" s="17"/>
      <c r="E107" s="17"/>
      <c r="F107" s="18"/>
      <c r="G107" s="19"/>
      <c r="H107" s="20"/>
      <c r="I107" s="18"/>
      <c r="J107" s="21"/>
      <c r="K107" s="19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">
      <c r="B108" s="34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">
      <c r="B130" s="34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">
      <c r="B131" s="34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">
      <c r="B132" s="34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">
      <c r="B133" s="34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">
      <c r="B134" s="34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">
      <c r="B135" s="34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">
      <c r="B136" s="34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2">
      <c r="B137" s="34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">
      <c r="B138" s="34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">
      <c r="B139" s="34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">
      <c r="B140" s="34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">
      <c r="B141" s="34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">
      <c r="B142" s="34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">
      <c r="B143" s="34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">
      <c r="B144" s="34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">
      <c r="B145" s="34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">
      <c r="B146" s="34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">
      <c r="B147" s="34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">
      <c r="B148" s="34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">
      <c r="B149" s="34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">
      <c r="B150" s="34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25">
      <c r="B162" s="35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">
      <c r="B163" s="5" t="s">
        <v>13</v>
      </c>
      <c r="D163" s="57" t="s">
        <v>4</v>
      </c>
      <c r="E163" s="58"/>
      <c r="F163" s="58"/>
      <c r="G163" s="58"/>
      <c r="H163" s="58"/>
      <c r="I163" s="58"/>
      <c r="J163" s="59"/>
      <c r="K163" s="22" t="str">
        <f>IF(K87="","",IF(K102="",IF(SUM(COUNTIF(K103:K162,"LS")+COUNTIF(K103:K162,"LUMP"))&gt;0,"LS",""),IF(SUM(K103:K162)&gt;0,ROUNDUP(SUM(K103:K162),0),"")))</f>
        <v/>
      </c>
      <c r="L163" s="22" t="str">
        <f t="shared" ref="L163" si="7">IF(L87="","",IF(L102="",IF(SUM(COUNTIF(L103:L162,"LS")+COUNTIF(L103:L162,"LUMP"))&gt;0,"LS",""),IF(SUM(L103:L162)&gt;0,ROUNDUP(SUM(L103:L162),0),"")))</f>
        <v/>
      </c>
      <c r="M163" s="22" t="str">
        <f t="shared" ref="M163" si="8">IF(M87="","",IF(M102="",IF(SUM(COUNTIF(M103:M162,"LS")+COUNTIF(M103:M162,"LUMP"))&gt;0,"LS",""),IF(SUM(M103:M162)&gt;0,ROUNDUP(SUM(M103:M162),0),"")))</f>
        <v/>
      </c>
      <c r="N163" s="22" t="str">
        <f t="shared" ref="N163" si="9">IF(N87="","",IF(N102="",IF(SUM(COUNTIF(N103:N162,"LS")+COUNTIF(N103:N162,"LUMP"))&gt;0,"LS",""),IF(SUM(N103:N162)&gt;0,ROUNDUP(SUM(N103:N162),0),"")))</f>
        <v/>
      </c>
      <c r="O163" s="22" t="str">
        <f t="shared" ref="O163" si="10">IF(O87="","",IF(O102="",IF(SUM(COUNTIF(O103:O162,"LS")+COUNTIF(O103:O162,"LUMP"))&gt;0,"LS",""),IF(SUM(O103:O162)&gt;0,ROUNDUP(SUM(O103:O162),0),"")))</f>
        <v/>
      </c>
      <c r="P163" s="22" t="str">
        <f t="shared" ref="P163" si="11">IF(P87="","",IF(P102="",IF(SUM(COUNTIF(P103:P162,"LS")+COUNTIF(P103:P162,"LUMP"))&gt;0,"LS",""),IF(SUM(P103:P162)&gt;0,ROUNDUP(SUM(P103:P162),0),"")))</f>
        <v/>
      </c>
      <c r="Q163" s="22" t="str">
        <f t="shared" ref="Q163" si="12">IF(Q87="","",IF(Q102="",IF(SUM(COUNTIF(Q103:Q162,"LS")+COUNTIF(Q103:Q162,"LUMP"))&gt;0,"LS",""),IF(SUM(Q103:Q162)&gt;0,ROUNDUP(SUM(Q103:Q162),0),"")))</f>
        <v/>
      </c>
      <c r="R163" s="22" t="str">
        <f t="shared" ref="R163" si="13">IF(R87="","",IF(R102="",IF(SUM(COUNTIF(R103:R162,"LS")+COUNTIF(R103:R162,"LUMP"))&gt;0,"LS",""),IF(SUM(R103:R162)&gt;0,ROUNDUP(SUM(R103:R162),0),"")))</f>
        <v/>
      </c>
      <c r="S163" s="22" t="str">
        <f t="shared" ref="S163" si="14">IF(S87="","",IF(S102="",IF(SUM(COUNTIF(S103:S162,"LS")+COUNTIF(S103:S162,"LUMP"))&gt;0,"LS",""),IF(SUM(S103:S162)&gt;0,ROUNDUP(SUM(S103:S162),0),"")))</f>
        <v/>
      </c>
      <c r="T163" s="22" t="str">
        <f t="shared" ref="T163" si="15">IF(T87="","",IF(T102="",IF(SUM(COUNTIF(T103:T162,"LS")+COUNTIF(T103:T162,"LUMP"))&gt;0,"LS",""),IF(SUM(T103:T162)&gt;0,ROUNDUP(SUM(T103:T162),0),"")))</f>
        <v/>
      </c>
      <c r="U163" s="22" t="str">
        <f t="shared" ref="U163" si="16">IF(U87="","",IF(U102="",IF(SUM(COUNTIF(U103:U162,"LS")+COUNTIF(U103:U162,"LUMP"))&gt;0,"LS",""),IF(SUM(U103:U162)&gt;0,ROUNDUP(SUM(U103:U162),0),"")))</f>
        <v/>
      </c>
      <c r="V163" s="22" t="str">
        <f t="shared" ref="V163" si="17">IF(V87="","",IF(V102="",IF(SUM(COUNTIF(V103:V162,"LS")+COUNTIF(V103:V162,"LUMP"))&gt;0,"LS",""),IF(SUM(V103:V162)&gt;0,ROUNDUP(SUM(V103:V162),0),"")))</f>
        <v/>
      </c>
      <c r="W163" s="22" t="str">
        <f t="shared" ref="W163" si="18">IF(W87="","",IF(W102="",IF(SUM(COUNTIF(W103:W162,"LS")+COUNTIF(W103:W162,"LUMP"))&gt;0,"LS",""),IF(SUM(W103:W162)&gt;0,ROUNDUP(SUM(W103:W162),0),"")))</f>
        <v/>
      </c>
      <c r="X163" s="22" t="str">
        <f t="shared" ref="X163" si="19">IF(X87="","",IF(X102="",IF(SUM(COUNTIF(X103:X162,"LS")+COUNTIF(X103:X162,"LUMP"))&gt;0,"LS",""),IF(SUM(X103:X162)&gt;0,ROUNDUP(SUM(X103:X162),0),"")))</f>
        <v/>
      </c>
      <c r="Y163" s="22" t="str">
        <f t="shared" ref="Y163" si="20">IF(Y87="","",IF(Y102="",IF(SUM(COUNTIF(Y103:Y162,"LS")+COUNTIF(Y103:Y162,"LUMP"))&gt;0,"LS",""),IF(SUM(Y103:Y162)&gt;0,ROUNDUP(SUM(Y103:Y162),0),"")))</f>
        <v/>
      </c>
      <c r="Z163" s="22" t="str">
        <f t="shared" ref="Z163" si="21">IF(Z87="","",IF(Z102="",IF(SUM(COUNTIF(Z103:Z162,"LS")+COUNTIF(Z103:Z162,"LUMP"))&gt;0,"LS",""),IF(SUM(Z103:Z162)&gt;0,ROUNDUP(SUM(Z103:Z162),0),"")))</f>
        <v/>
      </c>
      <c r="AA163" s="22" t="str">
        <f t="shared" ref="AA163" si="22">IF(AA87="","",IF(AA102="",IF(SUM(COUNTIF(AA103:AA162,"LS")+COUNTIF(AA103:AA162,"LUMP"))&gt;0,"LS",""),IF(SUM(AA103:AA162)&gt;0,ROUNDUP(SUM(AA103:AA162),0),"")))</f>
        <v/>
      </c>
      <c r="AB163" s="22" t="str">
        <f t="shared" ref="AB163" si="23">IF(AB87="","",IF(AB102="",IF(SUM(COUNTIF(AB103:AB162,"LS")+COUNTIF(AB103:AB162,"LUMP"))&gt;0,"LS",""),IF(SUM(AB103:AB162)&gt;0,ROUNDUP(SUM(AB103:AB162),0),"")))</f>
        <v/>
      </c>
      <c r="AC163" s="22" t="str">
        <f t="shared" ref="AC163" si="24">IF(AC87="","",IF(AC102="",IF(SUM(COUNTIF(AC103:AC162,"LS")+COUNTIF(AC103:AC162,"LUMP"))&gt;0,"LS",""),IF(SUM(AC103:AC162)&gt;0,ROUNDUP(SUM(AC103:AC162),0),"")))</f>
        <v/>
      </c>
      <c r="AD163" s="22" t="str">
        <f t="shared" ref="AD163" si="25">IF(AD87="","",IF(AD102="",IF(SUM(COUNTIF(AD103:AD162,"LS")+COUNTIF(AD103:AD162,"LUMP"))&gt;0,"LS",""),IF(SUM(AD103:AD162)&gt;0,ROUNDUP(SUM(AD103:AD162),0),"")))</f>
        <v/>
      </c>
      <c r="AE163" s="22" t="str">
        <f t="shared" ref="AE163" si="26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25"/>
    <row r="165" spans="2:31" ht="12.75" customHeight="1" thickBot="1" x14ac:dyDescent="0.25">
      <c r="B165" s="32" t="s">
        <v>11</v>
      </c>
      <c r="D165" s="79">
        <f>D86+1</f>
        <v>28</v>
      </c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</row>
    <row r="166" spans="2:31" ht="12.75" customHeight="1" thickBot="1" x14ac:dyDescent="0.25">
      <c r="B166" s="36"/>
      <c r="D166" s="80" t="s">
        <v>9</v>
      </c>
      <c r="E166" s="80"/>
      <c r="F166" s="80"/>
      <c r="G166" s="80"/>
      <c r="H166" s="80"/>
      <c r="I166" s="80"/>
      <c r="J166" s="80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25">
      <c r="D167" s="66" t="s">
        <v>10</v>
      </c>
      <c r="E167" s="66"/>
      <c r="F167" s="66"/>
      <c r="G167" s="66"/>
      <c r="H167" s="66"/>
      <c r="I167" s="66"/>
      <c r="J167" s="66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2">
      <c r="B168" s="54" t="s">
        <v>12</v>
      </c>
      <c r="D168" s="67" t="s">
        <v>0</v>
      </c>
      <c r="E168" s="67" t="s">
        <v>1</v>
      </c>
      <c r="F168" s="70" t="s">
        <v>2</v>
      </c>
      <c r="G168" s="71"/>
      <c r="H168" s="71"/>
      <c r="I168" s="71"/>
      <c r="J168" s="72"/>
      <c r="K168" s="8" t="str">
        <f t="shared" ref="K168:AE168" si="27">IF(OR(TRIM(K166)=0,TRIM(K166)=""),"",IF(IFERROR(TRIM(INDEX(QryItemNamed,MATCH(TRIM(K166),ITEM,0),2)),"")="Y","SPECIAL",LEFT(IFERROR(TRIM(INDEX(ITEM,MATCH(TRIM(K166),ITEM,0))),""),3)))</f>
        <v/>
      </c>
      <c r="L168" s="9" t="str">
        <f t="shared" si="27"/>
        <v/>
      </c>
      <c r="M168" s="9" t="str">
        <f t="shared" si="27"/>
        <v/>
      </c>
      <c r="N168" s="9" t="str">
        <f t="shared" si="27"/>
        <v/>
      </c>
      <c r="O168" s="9" t="str">
        <f t="shared" si="27"/>
        <v/>
      </c>
      <c r="P168" s="9" t="str">
        <f t="shared" si="27"/>
        <v/>
      </c>
      <c r="Q168" s="9" t="str">
        <f t="shared" si="27"/>
        <v/>
      </c>
      <c r="R168" s="9" t="str">
        <f t="shared" si="27"/>
        <v/>
      </c>
      <c r="S168" s="9" t="str">
        <f t="shared" si="27"/>
        <v/>
      </c>
      <c r="T168" s="9" t="str">
        <f t="shared" si="27"/>
        <v/>
      </c>
      <c r="U168" s="9" t="str">
        <f t="shared" si="27"/>
        <v/>
      </c>
      <c r="V168" s="9" t="str">
        <f t="shared" si="27"/>
        <v/>
      </c>
      <c r="W168" s="9" t="str">
        <f t="shared" si="27"/>
        <v/>
      </c>
      <c r="X168" s="9" t="str">
        <f t="shared" si="27"/>
        <v/>
      </c>
      <c r="Y168" s="9" t="str">
        <f t="shared" si="27"/>
        <v/>
      </c>
      <c r="Z168" s="9" t="str">
        <f t="shared" si="27"/>
        <v/>
      </c>
      <c r="AA168" s="9" t="str">
        <f t="shared" si="27"/>
        <v/>
      </c>
      <c r="AB168" s="9" t="str">
        <f t="shared" si="27"/>
        <v/>
      </c>
      <c r="AC168" s="9" t="str">
        <f t="shared" si="27"/>
        <v/>
      </c>
      <c r="AD168" s="9" t="str">
        <f t="shared" si="27"/>
        <v/>
      </c>
      <c r="AE168" s="9" t="str">
        <f t="shared" si="27"/>
        <v/>
      </c>
    </row>
    <row r="169" spans="2:31" ht="12.75" customHeight="1" x14ac:dyDescent="0.2">
      <c r="B169" s="55"/>
      <c r="D169" s="68"/>
      <c r="E169" s="68"/>
      <c r="F169" s="73"/>
      <c r="G169" s="74"/>
      <c r="H169" s="74"/>
      <c r="I169" s="74"/>
      <c r="J169" s="75"/>
      <c r="K169" s="64" t="str">
        <f t="shared" ref="K169:AE169" si="28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65" t="str">
        <f t="shared" si="28"/>
        <v/>
      </c>
      <c r="M169" s="65" t="str">
        <f t="shared" si="28"/>
        <v/>
      </c>
      <c r="N169" s="65" t="str">
        <f t="shared" si="28"/>
        <v/>
      </c>
      <c r="O169" s="63" t="str">
        <f t="shared" si="28"/>
        <v/>
      </c>
      <c r="P169" s="63" t="str">
        <f t="shared" si="28"/>
        <v/>
      </c>
      <c r="Q169" s="63" t="str">
        <f t="shared" si="28"/>
        <v/>
      </c>
      <c r="R169" s="63" t="str">
        <f t="shared" si="28"/>
        <v/>
      </c>
      <c r="S169" s="63" t="str">
        <f t="shared" si="28"/>
        <v/>
      </c>
      <c r="T169" s="63" t="str">
        <f t="shared" si="28"/>
        <v/>
      </c>
      <c r="U169" s="63" t="str">
        <f t="shared" si="28"/>
        <v/>
      </c>
      <c r="V169" s="63" t="str">
        <f t="shared" si="28"/>
        <v/>
      </c>
      <c r="W169" s="63" t="str">
        <f t="shared" si="28"/>
        <v/>
      </c>
      <c r="X169" s="63" t="str">
        <f t="shared" si="28"/>
        <v/>
      </c>
      <c r="Y169" s="63" t="str">
        <f t="shared" si="28"/>
        <v/>
      </c>
      <c r="Z169" s="63" t="str">
        <f t="shared" si="28"/>
        <v/>
      </c>
      <c r="AA169" s="60" t="str">
        <f t="shared" si="28"/>
        <v/>
      </c>
      <c r="AB169" s="63" t="str">
        <f t="shared" si="28"/>
        <v/>
      </c>
      <c r="AC169" s="63" t="str">
        <f t="shared" si="28"/>
        <v/>
      </c>
      <c r="AD169" s="63" t="str">
        <f t="shared" si="28"/>
        <v/>
      </c>
      <c r="AE169" s="63" t="str">
        <f t="shared" si="28"/>
        <v/>
      </c>
    </row>
    <row r="170" spans="2:31" ht="12.75" customHeight="1" x14ac:dyDescent="0.2">
      <c r="B170" s="55"/>
      <c r="D170" s="68"/>
      <c r="E170" s="68"/>
      <c r="F170" s="73"/>
      <c r="G170" s="74"/>
      <c r="H170" s="74"/>
      <c r="I170" s="74"/>
      <c r="J170" s="75"/>
      <c r="K170" s="64"/>
      <c r="L170" s="65"/>
      <c r="M170" s="65"/>
      <c r="N170" s="65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1"/>
      <c r="AB170" s="63"/>
      <c r="AC170" s="63"/>
      <c r="AD170" s="63"/>
      <c r="AE170" s="63"/>
    </row>
    <row r="171" spans="2:31" ht="12.75" customHeight="1" x14ac:dyDescent="0.2">
      <c r="B171" s="55"/>
      <c r="D171" s="68"/>
      <c r="E171" s="68"/>
      <c r="F171" s="73"/>
      <c r="G171" s="74"/>
      <c r="H171" s="74"/>
      <c r="I171" s="74"/>
      <c r="J171" s="75"/>
      <c r="K171" s="64"/>
      <c r="L171" s="65"/>
      <c r="M171" s="65"/>
      <c r="N171" s="65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1"/>
      <c r="AB171" s="63"/>
      <c r="AC171" s="63"/>
      <c r="AD171" s="63"/>
      <c r="AE171" s="63"/>
    </row>
    <row r="172" spans="2:31" ht="12.75" customHeight="1" x14ac:dyDescent="0.2">
      <c r="B172" s="55"/>
      <c r="D172" s="68"/>
      <c r="E172" s="68"/>
      <c r="F172" s="73"/>
      <c r="G172" s="74"/>
      <c r="H172" s="74"/>
      <c r="I172" s="74"/>
      <c r="J172" s="75"/>
      <c r="K172" s="64"/>
      <c r="L172" s="65"/>
      <c r="M172" s="65"/>
      <c r="N172" s="65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1"/>
      <c r="AB172" s="63"/>
      <c r="AC172" s="63"/>
      <c r="AD172" s="63"/>
      <c r="AE172" s="63"/>
    </row>
    <row r="173" spans="2:31" ht="12.75" customHeight="1" x14ac:dyDescent="0.2">
      <c r="B173" s="55"/>
      <c r="D173" s="68"/>
      <c r="E173" s="68"/>
      <c r="F173" s="73"/>
      <c r="G173" s="74"/>
      <c r="H173" s="74"/>
      <c r="I173" s="74"/>
      <c r="J173" s="75"/>
      <c r="K173" s="64"/>
      <c r="L173" s="65"/>
      <c r="M173" s="65"/>
      <c r="N173" s="65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1"/>
      <c r="AB173" s="63"/>
      <c r="AC173" s="63"/>
      <c r="AD173" s="63"/>
      <c r="AE173" s="63"/>
    </row>
    <row r="174" spans="2:31" ht="12.75" customHeight="1" x14ac:dyDescent="0.2">
      <c r="B174" s="55"/>
      <c r="D174" s="68"/>
      <c r="E174" s="68"/>
      <c r="F174" s="73"/>
      <c r="G174" s="74"/>
      <c r="H174" s="74"/>
      <c r="I174" s="74"/>
      <c r="J174" s="75"/>
      <c r="K174" s="64"/>
      <c r="L174" s="65"/>
      <c r="M174" s="65"/>
      <c r="N174" s="65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1"/>
      <c r="AB174" s="63"/>
      <c r="AC174" s="63"/>
      <c r="AD174" s="63"/>
      <c r="AE174" s="63"/>
    </row>
    <row r="175" spans="2:31" ht="12.75" customHeight="1" x14ac:dyDescent="0.2">
      <c r="B175" s="55"/>
      <c r="D175" s="68"/>
      <c r="E175" s="68"/>
      <c r="F175" s="73"/>
      <c r="G175" s="74"/>
      <c r="H175" s="74"/>
      <c r="I175" s="74"/>
      <c r="J175" s="75"/>
      <c r="K175" s="64"/>
      <c r="L175" s="65"/>
      <c r="M175" s="65"/>
      <c r="N175" s="65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1"/>
      <c r="AB175" s="63"/>
      <c r="AC175" s="63"/>
      <c r="AD175" s="63"/>
      <c r="AE175" s="63"/>
    </row>
    <row r="176" spans="2:31" ht="12.75" customHeight="1" x14ac:dyDescent="0.2">
      <c r="B176" s="55"/>
      <c r="D176" s="68"/>
      <c r="E176" s="68"/>
      <c r="F176" s="73"/>
      <c r="G176" s="74"/>
      <c r="H176" s="74"/>
      <c r="I176" s="74"/>
      <c r="J176" s="75"/>
      <c r="K176" s="64"/>
      <c r="L176" s="65"/>
      <c r="M176" s="65"/>
      <c r="N176" s="65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1"/>
      <c r="AB176" s="63"/>
      <c r="AC176" s="63"/>
      <c r="AD176" s="63"/>
      <c r="AE176" s="63"/>
    </row>
    <row r="177" spans="2:31" ht="12.75" customHeight="1" x14ac:dyDescent="0.2">
      <c r="B177" s="55"/>
      <c r="D177" s="68"/>
      <c r="E177" s="68"/>
      <c r="F177" s="73"/>
      <c r="G177" s="74"/>
      <c r="H177" s="74"/>
      <c r="I177" s="74"/>
      <c r="J177" s="75"/>
      <c r="K177" s="64"/>
      <c r="L177" s="65"/>
      <c r="M177" s="65"/>
      <c r="N177" s="65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1"/>
      <c r="AB177" s="63"/>
      <c r="AC177" s="63"/>
      <c r="AD177" s="63"/>
      <c r="AE177" s="63"/>
    </row>
    <row r="178" spans="2:31" ht="12.75" customHeight="1" x14ac:dyDescent="0.2">
      <c r="B178" s="55"/>
      <c r="D178" s="68"/>
      <c r="E178" s="68"/>
      <c r="F178" s="73"/>
      <c r="G178" s="74"/>
      <c r="H178" s="74"/>
      <c r="I178" s="74"/>
      <c r="J178" s="75"/>
      <c r="K178" s="64"/>
      <c r="L178" s="65"/>
      <c r="M178" s="65"/>
      <c r="N178" s="65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1"/>
      <c r="AB178" s="63"/>
      <c r="AC178" s="63"/>
      <c r="AD178" s="63"/>
      <c r="AE178" s="63"/>
    </row>
    <row r="179" spans="2:31" ht="12.75" customHeight="1" x14ac:dyDescent="0.2">
      <c r="B179" s="55"/>
      <c r="D179" s="68"/>
      <c r="E179" s="68"/>
      <c r="F179" s="73"/>
      <c r="G179" s="74"/>
      <c r="H179" s="74"/>
      <c r="I179" s="74"/>
      <c r="J179" s="75"/>
      <c r="K179" s="64"/>
      <c r="L179" s="65"/>
      <c r="M179" s="65"/>
      <c r="N179" s="65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1"/>
      <c r="AB179" s="63"/>
      <c r="AC179" s="63"/>
      <c r="AD179" s="63"/>
      <c r="AE179" s="63"/>
    </row>
    <row r="180" spans="2:31" ht="12.75" customHeight="1" x14ac:dyDescent="0.2">
      <c r="B180" s="55"/>
      <c r="D180" s="68"/>
      <c r="E180" s="68"/>
      <c r="F180" s="73"/>
      <c r="G180" s="74"/>
      <c r="H180" s="74"/>
      <c r="I180" s="74"/>
      <c r="J180" s="75"/>
      <c r="K180" s="64"/>
      <c r="L180" s="65"/>
      <c r="M180" s="65"/>
      <c r="N180" s="65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2"/>
      <c r="AB180" s="63"/>
      <c r="AC180" s="63"/>
      <c r="AD180" s="63"/>
      <c r="AE180" s="63"/>
    </row>
    <row r="181" spans="2:31" ht="12.75" customHeight="1" thickBot="1" x14ac:dyDescent="0.25">
      <c r="B181" s="56"/>
      <c r="D181" s="69"/>
      <c r="E181" s="69"/>
      <c r="F181" s="76"/>
      <c r="G181" s="77"/>
      <c r="H181" s="77"/>
      <c r="I181" s="77"/>
      <c r="J181" s="78"/>
      <c r="K181" s="10" t="str">
        <f t="shared" ref="K181:AE181" si="29">IF(OR(TRIM(K166)=0,TRIM(K166)=""),"",IF(IFERROR(TRIM(INDEX(QryItemNamed,MATCH(TRIM(K166),ITEM,0),3)),"")="LS","",IFERROR(TRIM(INDEX(QryItemNamed,MATCH(TRIM(K166),ITEM,0),3)),"")))</f>
        <v/>
      </c>
      <c r="L181" s="11" t="str">
        <f t="shared" si="29"/>
        <v/>
      </c>
      <c r="M181" s="11" t="str">
        <f t="shared" si="29"/>
        <v/>
      </c>
      <c r="N181" s="11" t="str">
        <f t="shared" si="29"/>
        <v/>
      </c>
      <c r="O181" s="11" t="str">
        <f t="shared" si="29"/>
        <v/>
      </c>
      <c r="P181" s="11" t="str">
        <f t="shared" si="29"/>
        <v/>
      </c>
      <c r="Q181" s="11" t="str">
        <f t="shared" si="29"/>
        <v/>
      </c>
      <c r="R181" s="11" t="str">
        <f t="shared" si="29"/>
        <v/>
      </c>
      <c r="S181" s="11" t="str">
        <f t="shared" si="29"/>
        <v/>
      </c>
      <c r="T181" s="11" t="str">
        <f t="shared" si="29"/>
        <v/>
      </c>
      <c r="U181" s="11" t="str">
        <f t="shared" si="29"/>
        <v/>
      </c>
      <c r="V181" s="11" t="str">
        <f t="shared" si="29"/>
        <v/>
      </c>
      <c r="W181" s="11" t="str">
        <f t="shared" si="29"/>
        <v/>
      </c>
      <c r="X181" s="11" t="str">
        <f t="shared" si="29"/>
        <v/>
      </c>
      <c r="Y181" s="11" t="str">
        <f t="shared" si="29"/>
        <v/>
      </c>
      <c r="Z181" s="11" t="str">
        <f t="shared" si="29"/>
        <v/>
      </c>
      <c r="AA181" s="11" t="str">
        <f t="shared" si="29"/>
        <v/>
      </c>
      <c r="AB181" s="11" t="str">
        <f t="shared" si="29"/>
        <v/>
      </c>
      <c r="AC181" s="11" t="str">
        <f t="shared" si="29"/>
        <v/>
      </c>
      <c r="AD181" s="11" t="str">
        <f t="shared" si="29"/>
        <v/>
      </c>
      <c r="AE181" s="11" t="str">
        <f t="shared" si="29"/>
        <v/>
      </c>
    </row>
    <row r="182" spans="2:31" ht="12.75" customHeight="1" x14ac:dyDescent="0.2">
      <c r="B182" s="33"/>
      <c r="D182" s="12"/>
      <c r="E182" s="12"/>
      <c r="F182" s="13"/>
      <c r="G182" s="14"/>
      <c r="H182" s="15" t="s">
        <v>3</v>
      </c>
      <c r="I182" s="13"/>
      <c r="J182" s="1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2">
      <c r="B183" s="34"/>
      <c r="D183" s="17"/>
      <c r="E183" s="17"/>
      <c r="F183" s="18"/>
      <c r="G183" s="19"/>
      <c r="H183" s="20"/>
      <c r="I183" s="18"/>
      <c r="J183" s="21"/>
      <c r="K183" s="19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2.75" customHeight="1" x14ac:dyDescent="0.2">
      <c r="B184" s="34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">
      <c r="B185" s="34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">
      <c r="B186" s="34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">
      <c r="B187" s="34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">
      <c r="B188" s="34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">
      <c r="B189" s="34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">
      <c r="B190" s="34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">
      <c r="B191" s="34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">
      <c r="B192" s="34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">
      <c r="B193" s="34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">
      <c r="B194" s="34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">
      <c r="B195" s="34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">
      <c r="B196" s="34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">
      <c r="B197" s="34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">
      <c r="B198" s="34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">
      <c r="B199" s="34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">
      <c r="B200" s="34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">
      <c r="B201" s="34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">
      <c r="B202" s="34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">
      <c r="B203" s="34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">
      <c r="B204" s="34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">
      <c r="B205" s="34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">
      <c r="B206" s="34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">
      <c r="B207" s="34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">
      <c r="B208" s="34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">
      <c r="B209" s="34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">
      <c r="B210" s="34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">
      <c r="B211" s="34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">
      <c r="B212" s="34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">
      <c r="B213" s="34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">
      <c r="B214" s="34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">
      <c r="B215" s="34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">
      <c r="B216" s="34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">
      <c r="B217" s="34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">
      <c r="B218" s="34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">
      <c r="B219" s="34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">
      <c r="B220" s="34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">
      <c r="B221" s="34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">
      <c r="B222" s="34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">
      <c r="B223" s="34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">
      <c r="B224" s="34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">
      <c r="B225" s="34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">
      <c r="B226" s="34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">
      <c r="B227" s="34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">
      <c r="B228" s="34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">
      <c r="B229" s="34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">
      <c r="B230" s="34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">
      <c r="B231" s="34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">
      <c r="B232" s="34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">
      <c r="B233" s="34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">
      <c r="B234" s="34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">
      <c r="B235" s="34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">
      <c r="B236" s="34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">
      <c r="B237" s="34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">
      <c r="B238" s="34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">
      <c r="B239" s="34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">
      <c r="B240" s="34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25">
      <c r="B241" s="35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2">
      <c r="B242" s="5" t="s">
        <v>13</v>
      </c>
      <c r="D242" s="57" t="s">
        <v>4</v>
      </c>
      <c r="E242" s="58"/>
      <c r="F242" s="58"/>
      <c r="G242" s="58"/>
      <c r="H242" s="58"/>
      <c r="I242" s="58"/>
      <c r="J242" s="59"/>
      <c r="K242" s="22" t="str">
        <f>IF(K166="","",IF(K181="",IF(SUM(COUNTIF(K182:K241,"LS")+COUNTIF(K182:K241,"LUMP"))&gt;0,"LS",""),IF(SUM(K182:K241)&gt;0,ROUNDUP(SUM(K182:K241),0),"")))</f>
        <v/>
      </c>
      <c r="L242" s="22" t="str">
        <f t="shared" ref="L242" si="30">IF(L166="","",IF(L181="",IF(SUM(COUNTIF(L182:L241,"LS")+COUNTIF(L182:L241,"LUMP"))&gt;0,"LS",""),IF(SUM(L182:L241)&gt;0,ROUNDUP(SUM(L182:L241),0),"")))</f>
        <v/>
      </c>
      <c r="M242" s="22" t="str">
        <f t="shared" ref="M242" si="31">IF(M166="","",IF(M181="",IF(SUM(COUNTIF(M182:M241,"LS")+COUNTIF(M182:M241,"LUMP"))&gt;0,"LS",""),IF(SUM(M182:M241)&gt;0,ROUNDUP(SUM(M182:M241),0),"")))</f>
        <v/>
      </c>
      <c r="N242" s="22" t="str">
        <f t="shared" ref="N242" si="32">IF(N166="","",IF(N181="",IF(SUM(COUNTIF(N182:N241,"LS")+COUNTIF(N182:N241,"LUMP"))&gt;0,"LS",""),IF(SUM(N182:N241)&gt;0,ROUNDUP(SUM(N182:N241),0),"")))</f>
        <v/>
      </c>
      <c r="O242" s="22" t="str">
        <f t="shared" ref="O242" si="33">IF(O166="","",IF(O181="",IF(SUM(COUNTIF(O182:O241,"LS")+COUNTIF(O182:O241,"LUMP"))&gt;0,"LS",""),IF(SUM(O182:O241)&gt;0,ROUNDUP(SUM(O182:O241),0),"")))</f>
        <v/>
      </c>
      <c r="P242" s="22" t="str">
        <f t="shared" ref="P242" si="34">IF(P166="","",IF(P181="",IF(SUM(COUNTIF(P182:P241,"LS")+COUNTIF(P182:P241,"LUMP"))&gt;0,"LS",""),IF(SUM(P182:P241)&gt;0,ROUNDUP(SUM(P182:P241),0),"")))</f>
        <v/>
      </c>
      <c r="Q242" s="22" t="str">
        <f t="shared" ref="Q242" si="35">IF(Q166="","",IF(Q181="",IF(SUM(COUNTIF(Q182:Q241,"LS")+COUNTIF(Q182:Q241,"LUMP"))&gt;0,"LS",""),IF(SUM(Q182:Q241)&gt;0,ROUNDUP(SUM(Q182:Q241),0),"")))</f>
        <v/>
      </c>
      <c r="R242" s="22" t="str">
        <f t="shared" ref="R242" si="36">IF(R166="","",IF(R181="",IF(SUM(COUNTIF(R182:R241,"LS")+COUNTIF(R182:R241,"LUMP"))&gt;0,"LS",""),IF(SUM(R182:R241)&gt;0,ROUNDUP(SUM(R182:R241),0),"")))</f>
        <v/>
      </c>
      <c r="S242" s="22" t="str">
        <f t="shared" ref="S242" si="37">IF(S166="","",IF(S181="",IF(SUM(COUNTIF(S182:S241,"LS")+COUNTIF(S182:S241,"LUMP"))&gt;0,"LS",""),IF(SUM(S182:S241)&gt;0,ROUNDUP(SUM(S182:S241),0),"")))</f>
        <v/>
      </c>
      <c r="T242" s="22" t="str">
        <f t="shared" ref="T242" si="38">IF(T166="","",IF(T181="",IF(SUM(COUNTIF(T182:T241,"LS")+COUNTIF(T182:T241,"LUMP"))&gt;0,"LS",""),IF(SUM(T182:T241)&gt;0,ROUNDUP(SUM(T182:T241),0),"")))</f>
        <v/>
      </c>
      <c r="U242" s="22" t="str">
        <f t="shared" ref="U242" si="39">IF(U166="","",IF(U181="",IF(SUM(COUNTIF(U182:U241,"LS")+COUNTIF(U182:U241,"LUMP"))&gt;0,"LS",""),IF(SUM(U182:U241)&gt;0,ROUNDUP(SUM(U182:U241),0),"")))</f>
        <v/>
      </c>
      <c r="V242" s="22" t="str">
        <f t="shared" ref="V242" si="40">IF(V166="","",IF(V181="",IF(SUM(COUNTIF(V182:V241,"LS")+COUNTIF(V182:V241,"LUMP"))&gt;0,"LS",""),IF(SUM(V182:V241)&gt;0,ROUNDUP(SUM(V182:V241),0),"")))</f>
        <v/>
      </c>
      <c r="W242" s="22" t="str">
        <f t="shared" ref="W242" si="41">IF(W166="","",IF(W181="",IF(SUM(COUNTIF(W182:W241,"LS")+COUNTIF(W182:W241,"LUMP"))&gt;0,"LS",""),IF(SUM(W182:W241)&gt;0,ROUNDUP(SUM(W182:W241),0),"")))</f>
        <v/>
      </c>
      <c r="X242" s="22" t="str">
        <f t="shared" ref="X242" si="42">IF(X166="","",IF(X181="",IF(SUM(COUNTIF(X182:X241,"LS")+COUNTIF(X182:X241,"LUMP"))&gt;0,"LS",""),IF(SUM(X182:X241)&gt;0,ROUNDUP(SUM(X182:X241),0),"")))</f>
        <v/>
      </c>
      <c r="Y242" s="22" t="str">
        <f t="shared" ref="Y242" si="43">IF(Y166="","",IF(Y181="",IF(SUM(COUNTIF(Y182:Y241,"LS")+COUNTIF(Y182:Y241,"LUMP"))&gt;0,"LS",""),IF(SUM(Y182:Y241)&gt;0,ROUNDUP(SUM(Y182:Y241),0),"")))</f>
        <v/>
      </c>
      <c r="Z242" s="22" t="str">
        <f t="shared" ref="Z242" si="44">IF(Z166="","",IF(Z181="",IF(SUM(COUNTIF(Z182:Z241,"LS")+COUNTIF(Z182:Z241,"LUMP"))&gt;0,"LS",""),IF(SUM(Z182:Z241)&gt;0,ROUNDUP(SUM(Z182:Z241),0),"")))</f>
        <v/>
      </c>
      <c r="AA242" s="22" t="str">
        <f t="shared" ref="AA242" si="45">IF(AA166="","",IF(AA181="",IF(SUM(COUNTIF(AA182:AA241,"LS")+COUNTIF(AA182:AA241,"LUMP"))&gt;0,"LS",""),IF(SUM(AA182:AA241)&gt;0,ROUNDUP(SUM(AA182:AA241),0),"")))</f>
        <v/>
      </c>
      <c r="AB242" s="22" t="str">
        <f t="shared" ref="AB242" si="46">IF(AB166="","",IF(AB181="",IF(SUM(COUNTIF(AB182:AB241,"LS")+COUNTIF(AB182:AB241,"LUMP"))&gt;0,"LS",""),IF(SUM(AB182:AB241)&gt;0,ROUNDUP(SUM(AB182:AB241),0),"")))</f>
        <v/>
      </c>
      <c r="AC242" s="22" t="str">
        <f t="shared" ref="AC242" si="47">IF(AC166="","",IF(AC181="",IF(SUM(COUNTIF(AC182:AC241,"LS")+COUNTIF(AC182:AC241,"LUMP"))&gt;0,"LS",""),IF(SUM(AC182:AC241)&gt;0,ROUNDUP(SUM(AC182:AC241),0),"")))</f>
        <v/>
      </c>
      <c r="AD242" s="22" t="str">
        <f t="shared" ref="AD242" si="48">IF(AD166="","",IF(AD181="",IF(SUM(COUNTIF(AD182:AD241,"LS")+COUNTIF(AD182:AD241,"LUMP"))&gt;0,"LS",""),IF(SUM(AD182:AD241)&gt;0,ROUNDUP(SUM(AD182:AD241),0),"")))</f>
        <v/>
      </c>
      <c r="AE242" s="22" t="str">
        <f t="shared" ref="AE242" si="49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32" t="s">
        <v>11</v>
      </c>
      <c r="D244" s="79">
        <f>D165+1</f>
        <v>29</v>
      </c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</row>
    <row r="245" spans="2:31" ht="12.75" customHeight="1" thickBot="1" x14ac:dyDescent="0.25">
      <c r="B245" s="36"/>
      <c r="D245" s="80" t="s">
        <v>9</v>
      </c>
      <c r="E245" s="80"/>
      <c r="F245" s="80"/>
      <c r="G245" s="80"/>
      <c r="H245" s="80"/>
      <c r="I245" s="80"/>
      <c r="J245" s="80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25">
      <c r="D246" s="66" t="s">
        <v>10</v>
      </c>
      <c r="E246" s="66"/>
      <c r="F246" s="66"/>
      <c r="G246" s="66"/>
      <c r="H246" s="66"/>
      <c r="I246" s="66"/>
      <c r="J246" s="66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2">
      <c r="B247" s="54" t="s">
        <v>12</v>
      </c>
      <c r="D247" s="67" t="s">
        <v>0</v>
      </c>
      <c r="E247" s="67" t="s">
        <v>1</v>
      </c>
      <c r="F247" s="70" t="s">
        <v>2</v>
      </c>
      <c r="G247" s="71"/>
      <c r="H247" s="71"/>
      <c r="I247" s="71"/>
      <c r="J247" s="72"/>
      <c r="K247" s="8" t="str">
        <f t="shared" ref="K247:AE247" si="50">IF(OR(TRIM(K245)=0,TRIM(K245)=""),"",IF(IFERROR(TRIM(INDEX(QryItemNamed,MATCH(TRIM(K245),ITEM,0),2)),"")="Y","SPECIAL",LEFT(IFERROR(TRIM(INDEX(ITEM,MATCH(TRIM(K245),ITEM,0))),""),3)))</f>
        <v/>
      </c>
      <c r="L247" s="9" t="str">
        <f t="shared" si="50"/>
        <v/>
      </c>
      <c r="M247" s="9" t="str">
        <f t="shared" si="50"/>
        <v/>
      </c>
      <c r="N247" s="9" t="str">
        <f t="shared" si="50"/>
        <v/>
      </c>
      <c r="O247" s="9" t="str">
        <f t="shared" si="50"/>
        <v/>
      </c>
      <c r="P247" s="9" t="str">
        <f t="shared" si="50"/>
        <v/>
      </c>
      <c r="Q247" s="9" t="str">
        <f t="shared" si="50"/>
        <v/>
      </c>
      <c r="R247" s="9" t="str">
        <f t="shared" si="50"/>
        <v/>
      </c>
      <c r="S247" s="9" t="str">
        <f t="shared" si="50"/>
        <v/>
      </c>
      <c r="T247" s="9" t="str">
        <f t="shared" si="50"/>
        <v/>
      </c>
      <c r="U247" s="9" t="str">
        <f t="shared" si="50"/>
        <v/>
      </c>
      <c r="V247" s="9" t="str">
        <f t="shared" si="50"/>
        <v/>
      </c>
      <c r="W247" s="9" t="str">
        <f t="shared" si="50"/>
        <v/>
      </c>
      <c r="X247" s="9" t="str">
        <f t="shared" si="50"/>
        <v/>
      </c>
      <c r="Y247" s="9" t="str">
        <f t="shared" si="50"/>
        <v/>
      </c>
      <c r="Z247" s="9" t="str">
        <f t="shared" si="50"/>
        <v/>
      </c>
      <c r="AA247" s="9" t="str">
        <f t="shared" si="50"/>
        <v/>
      </c>
      <c r="AB247" s="9" t="str">
        <f t="shared" si="50"/>
        <v/>
      </c>
      <c r="AC247" s="9" t="str">
        <f t="shared" si="50"/>
        <v/>
      </c>
      <c r="AD247" s="9" t="str">
        <f t="shared" si="50"/>
        <v/>
      </c>
      <c r="AE247" s="9" t="str">
        <f t="shared" si="50"/>
        <v/>
      </c>
    </row>
    <row r="248" spans="2:31" ht="12.75" customHeight="1" x14ac:dyDescent="0.2">
      <c r="B248" s="55"/>
      <c r="D248" s="68"/>
      <c r="E248" s="68"/>
      <c r="F248" s="73"/>
      <c r="G248" s="74"/>
      <c r="H248" s="74"/>
      <c r="I248" s="74"/>
      <c r="J248" s="75"/>
      <c r="K248" s="64" t="str">
        <f t="shared" ref="K248:AE248" si="51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65" t="str">
        <f t="shared" si="51"/>
        <v/>
      </c>
      <c r="M248" s="65" t="str">
        <f t="shared" si="51"/>
        <v/>
      </c>
      <c r="N248" s="65" t="str">
        <f t="shared" si="51"/>
        <v/>
      </c>
      <c r="O248" s="63" t="str">
        <f t="shared" si="51"/>
        <v/>
      </c>
      <c r="P248" s="63" t="str">
        <f t="shared" si="51"/>
        <v/>
      </c>
      <c r="Q248" s="63" t="str">
        <f t="shared" si="51"/>
        <v/>
      </c>
      <c r="R248" s="63" t="str">
        <f t="shared" si="51"/>
        <v/>
      </c>
      <c r="S248" s="63" t="str">
        <f t="shared" si="51"/>
        <v/>
      </c>
      <c r="T248" s="63" t="str">
        <f t="shared" si="51"/>
        <v/>
      </c>
      <c r="U248" s="63" t="str">
        <f t="shared" si="51"/>
        <v/>
      </c>
      <c r="V248" s="63" t="str">
        <f t="shared" si="51"/>
        <v/>
      </c>
      <c r="W248" s="63" t="str">
        <f t="shared" si="51"/>
        <v/>
      </c>
      <c r="X248" s="63" t="str">
        <f t="shared" si="51"/>
        <v/>
      </c>
      <c r="Y248" s="63" t="str">
        <f t="shared" si="51"/>
        <v/>
      </c>
      <c r="Z248" s="63" t="str">
        <f t="shared" si="51"/>
        <v/>
      </c>
      <c r="AA248" s="60" t="str">
        <f t="shared" si="51"/>
        <v/>
      </c>
      <c r="AB248" s="63" t="str">
        <f t="shared" si="51"/>
        <v/>
      </c>
      <c r="AC248" s="63" t="str">
        <f t="shared" si="51"/>
        <v/>
      </c>
      <c r="AD248" s="63" t="str">
        <f t="shared" si="51"/>
        <v/>
      </c>
      <c r="AE248" s="63" t="str">
        <f t="shared" si="51"/>
        <v/>
      </c>
    </row>
    <row r="249" spans="2:31" ht="12.75" customHeight="1" x14ac:dyDescent="0.2">
      <c r="B249" s="55"/>
      <c r="D249" s="68"/>
      <c r="E249" s="68"/>
      <c r="F249" s="73"/>
      <c r="G249" s="74"/>
      <c r="H249" s="74"/>
      <c r="I249" s="74"/>
      <c r="J249" s="75"/>
      <c r="K249" s="64"/>
      <c r="L249" s="65"/>
      <c r="M249" s="65"/>
      <c r="N249" s="65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1"/>
      <c r="AB249" s="63"/>
      <c r="AC249" s="63"/>
      <c r="AD249" s="63"/>
      <c r="AE249" s="63"/>
    </row>
    <row r="250" spans="2:31" ht="12.75" customHeight="1" x14ac:dyDescent="0.2">
      <c r="B250" s="55"/>
      <c r="D250" s="68"/>
      <c r="E250" s="68"/>
      <c r="F250" s="73"/>
      <c r="G250" s="74"/>
      <c r="H250" s="74"/>
      <c r="I250" s="74"/>
      <c r="J250" s="75"/>
      <c r="K250" s="64"/>
      <c r="L250" s="65"/>
      <c r="M250" s="65"/>
      <c r="N250" s="65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1"/>
      <c r="AB250" s="63"/>
      <c r="AC250" s="63"/>
      <c r="AD250" s="63"/>
      <c r="AE250" s="63"/>
    </row>
    <row r="251" spans="2:31" ht="12.75" customHeight="1" x14ac:dyDescent="0.2">
      <c r="B251" s="55"/>
      <c r="D251" s="68"/>
      <c r="E251" s="68"/>
      <c r="F251" s="73"/>
      <c r="G251" s="74"/>
      <c r="H251" s="74"/>
      <c r="I251" s="74"/>
      <c r="J251" s="75"/>
      <c r="K251" s="64"/>
      <c r="L251" s="65"/>
      <c r="M251" s="65"/>
      <c r="N251" s="65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1"/>
      <c r="AB251" s="63"/>
      <c r="AC251" s="63"/>
      <c r="AD251" s="63"/>
      <c r="AE251" s="63"/>
    </row>
    <row r="252" spans="2:31" ht="12.75" customHeight="1" x14ac:dyDescent="0.2">
      <c r="B252" s="55"/>
      <c r="D252" s="68"/>
      <c r="E252" s="68"/>
      <c r="F252" s="73"/>
      <c r="G252" s="74"/>
      <c r="H252" s="74"/>
      <c r="I252" s="74"/>
      <c r="J252" s="75"/>
      <c r="K252" s="64"/>
      <c r="L252" s="65"/>
      <c r="M252" s="65"/>
      <c r="N252" s="65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1"/>
      <c r="AB252" s="63"/>
      <c r="AC252" s="63"/>
      <c r="AD252" s="63"/>
      <c r="AE252" s="63"/>
    </row>
    <row r="253" spans="2:31" ht="12.75" customHeight="1" x14ac:dyDescent="0.2">
      <c r="B253" s="55"/>
      <c r="D253" s="68"/>
      <c r="E253" s="68"/>
      <c r="F253" s="73"/>
      <c r="G253" s="74"/>
      <c r="H253" s="74"/>
      <c r="I253" s="74"/>
      <c r="J253" s="75"/>
      <c r="K253" s="64"/>
      <c r="L253" s="65"/>
      <c r="M253" s="65"/>
      <c r="N253" s="65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1"/>
      <c r="AB253" s="63"/>
      <c r="AC253" s="63"/>
      <c r="AD253" s="63"/>
      <c r="AE253" s="63"/>
    </row>
    <row r="254" spans="2:31" ht="12.75" customHeight="1" x14ac:dyDescent="0.2">
      <c r="B254" s="55"/>
      <c r="D254" s="68"/>
      <c r="E254" s="68"/>
      <c r="F254" s="73"/>
      <c r="G254" s="74"/>
      <c r="H254" s="74"/>
      <c r="I254" s="74"/>
      <c r="J254" s="75"/>
      <c r="K254" s="64"/>
      <c r="L254" s="65"/>
      <c r="M254" s="65"/>
      <c r="N254" s="65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1"/>
      <c r="AB254" s="63"/>
      <c r="AC254" s="63"/>
      <c r="AD254" s="63"/>
      <c r="AE254" s="63"/>
    </row>
    <row r="255" spans="2:31" ht="12.75" customHeight="1" x14ac:dyDescent="0.2">
      <c r="B255" s="55"/>
      <c r="D255" s="68"/>
      <c r="E255" s="68"/>
      <c r="F255" s="73"/>
      <c r="G255" s="74"/>
      <c r="H255" s="74"/>
      <c r="I255" s="74"/>
      <c r="J255" s="75"/>
      <c r="K255" s="64"/>
      <c r="L255" s="65"/>
      <c r="M255" s="65"/>
      <c r="N255" s="65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1"/>
      <c r="AB255" s="63"/>
      <c r="AC255" s="63"/>
      <c r="AD255" s="63"/>
      <c r="AE255" s="63"/>
    </row>
    <row r="256" spans="2:31" ht="12.75" customHeight="1" x14ac:dyDescent="0.2">
      <c r="B256" s="55"/>
      <c r="D256" s="68"/>
      <c r="E256" s="68"/>
      <c r="F256" s="73"/>
      <c r="G256" s="74"/>
      <c r="H256" s="74"/>
      <c r="I256" s="74"/>
      <c r="J256" s="75"/>
      <c r="K256" s="64"/>
      <c r="L256" s="65"/>
      <c r="M256" s="65"/>
      <c r="N256" s="65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1"/>
      <c r="AB256" s="63"/>
      <c r="AC256" s="63"/>
      <c r="AD256" s="63"/>
      <c r="AE256" s="63"/>
    </row>
    <row r="257" spans="2:31" ht="12.75" customHeight="1" x14ac:dyDescent="0.2">
      <c r="B257" s="55"/>
      <c r="D257" s="68"/>
      <c r="E257" s="68"/>
      <c r="F257" s="73"/>
      <c r="G257" s="74"/>
      <c r="H257" s="74"/>
      <c r="I257" s="74"/>
      <c r="J257" s="75"/>
      <c r="K257" s="64"/>
      <c r="L257" s="65"/>
      <c r="M257" s="65"/>
      <c r="N257" s="65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1"/>
      <c r="AB257" s="63"/>
      <c r="AC257" s="63"/>
      <c r="AD257" s="63"/>
      <c r="AE257" s="63"/>
    </row>
    <row r="258" spans="2:31" ht="12.75" customHeight="1" x14ac:dyDescent="0.2">
      <c r="B258" s="55"/>
      <c r="D258" s="68"/>
      <c r="E258" s="68"/>
      <c r="F258" s="73"/>
      <c r="G258" s="74"/>
      <c r="H258" s="74"/>
      <c r="I258" s="74"/>
      <c r="J258" s="75"/>
      <c r="K258" s="64"/>
      <c r="L258" s="65"/>
      <c r="M258" s="65"/>
      <c r="N258" s="65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1"/>
      <c r="AB258" s="63"/>
      <c r="AC258" s="63"/>
      <c r="AD258" s="63"/>
      <c r="AE258" s="63"/>
    </row>
    <row r="259" spans="2:31" ht="12.75" customHeight="1" x14ac:dyDescent="0.2">
      <c r="B259" s="55"/>
      <c r="D259" s="68"/>
      <c r="E259" s="68"/>
      <c r="F259" s="73"/>
      <c r="G259" s="74"/>
      <c r="H259" s="74"/>
      <c r="I259" s="74"/>
      <c r="J259" s="75"/>
      <c r="K259" s="64"/>
      <c r="L259" s="65"/>
      <c r="M259" s="65"/>
      <c r="N259" s="65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2"/>
      <c r="AB259" s="63"/>
      <c r="AC259" s="63"/>
      <c r="AD259" s="63"/>
      <c r="AE259" s="63"/>
    </row>
    <row r="260" spans="2:31" ht="12.75" customHeight="1" thickBot="1" x14ac:dyDescent="0.25">
      <c r="B260" s="56"/>
      <c r="D260" s="69"/>
      <c r="E260" s="69"/>
      <c r="F260" s="76"/>
      <c r="G260" s="77"/>
      <c r="H260" s="77"/>
      <c r="I260" s="77"/>
      <c r="J260" s="78"/>
      <c r="K260" s="10" t="str">
        <f t="shared" ref="K260:AE260" si="52">IF(OR(TRIM(K245)=0,TRIM(K245)=""),"",IF(IFERROR(TRIM(INDEX(QryItemNamed,MATCH(TRIM(K245),ITEM,0),3)),"")="LS","",IFERROR(TRIM(INDEX(QryItemNamed,MATCH(TRIM(K245),ITEM,0),3)),"")))</f>
        <v/>
      </c>
      <c r="L260" s="11" t="str">
        <f t="shared" si="52"/>
        <v/>
      </c>
      <c r="M260" s="11" t="str">
        <f t="shared" si="52"/>
        <v/>
      </c>
      <c r="N260" s="11" t="str">
        <f t="shared" si="52"/>
        <v/>
      </c>
      <c r="O260" s="11" t="str">
        <f t="shared" si="52"/>
        <v/>
      </c>
      <c r="P260" s="11" t="str">
        <f t="shared" si="52"/>
        <v/>
      </c>
      <c r="Q260" s="11" t="str">
        <f t="shared" si="52"/>
        <v/>
      </c>
      <c r="R260" s="11" t="str">
        <f t="shared" si="52"/>
        <v/>
      </c>
      <c r="S260" s="11" t="str">
        <f t="shared" si="52"/>
        <v/>
      </c>
      <c r="T260" s="11" t="str">
        <f t="shared" si="52"/>
        <v/>
      </c>
      <c r="U260" s="11" t="str">
        <f t="shared" si="52"/>
        <v/>
      </c>
      <c r="V260" s="11" t="str">
        <f t="shared" si="52"/>
        <v/>
      </c>
      <c r="W260" s="11" t="str">
        <f t="shared" si="52"/>
        <v/>
      </c>
      <c r="X260" s="11" t="str">
        <f t="shared" si="52"/>
        <v/>
      </c>
      <c r="Y260" s="11" t="str">
        <f t="shared" si="52"/>
        <v/>
      </c>
      <c r="Z260" s="11" t="str">
        <f t="shared" si="52"/>
        <v/>
      </c>
      <c r="AA260" s="11" t="str">
        <f t="shared" si="52"/>
        <v/>
      </c>
      <c r="AB260" s="11" t="str">
        <f t="shared" si="52"/>
        <v/>
      </c>
      <c r="AC260" s="11" t="str">
        <f t="shared" si="52"/>
        <v/>
      </c>
      <c r="AD260" s="11" t="str">
        <f t="shared" si="52"/>
        <v/>
      </c>
      <c r="AE260" s="11" t="str">
        <f t="shared" si="52"/>
        <v/>
      </c>
    </row>
    <row r="261" spans="2:31" ht="12.75" customHeight="1" x14ac:dyDescent="0.2">
      <c r="B261" s="33"/>
      <c r="D261" s="12"/>
      <c r="E261" s="12"/>
      <c r="F261" s="13"/>
      <c r="G261" s="14"/>
      <c r="H261" s="15" t="s">
        <v>3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2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2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25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2">
      <c r="B321" s="5" t="s">
        <v>13</v>
      </c>
      <c r="D321" s="57" t="s">
        <v>4</v>
      </c>
      <c r="E321" s="58"/>
      <c r="F321" s="58"/>
      <c r="G321" s="58"/>
      <c r="H321" s="58"/>
      <c r="I321" s="58"/>
      <c r="J321" s="59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53">IF(L245="","",IF(L260="",IF(SUM(COUNTIF(L261:L320,"LS")+COUNTIF(L261:L320,"LUMP"))&gt;0,"LS",""),IF(SUM(L261:L320)&gt;0,ROUNDUP(SUM(L261:L320),0),"")))</f>
        <v/>
      </c>
      <c r="M321" s="22" t="str">
        <f t="shared" ref="M321" si="54">IF(M245="","",IF(M260="",IF(SUM(COUNTIF(M261:M320,"LS")+COUNTIF(M261:M320,"LUMP"))&gt;0,"LS",""),IF(SUM(M261:M320)&gt;0,ROUNDUP(SUM(M261:M320),0),"")))</f>
        <v/>
      </c>
      <c r="N321" s="22" t="str">
        <f t="shared" ref="N321" si="55">IF(N245="","",IF(N260="",IF(SUM(COUNTIF(N261:N320,"LS")+COUNTIF(N261:N320,"LUMP"))&gt;0,"LS",""),IF(SUM(N261:N320)&gt;0,ROUNDUP(SUM(N261:N320),0),"")))</f>
        <v/>
      </c>
      <c r="O321" s="22" t="str">
        <f t="shared" ref="O321" si="56">IF(O245="","",IF(O260="",IF(SUM(COUNTIF(O261:O320,"LS")+COUNTIF(O261:O320,"LUMP"))&gt;0,"LS",""),IF(SUM(O261:O320)&gt;0,ROUNDUP(SUM(O261:O320),0),"")))</f>
        <v/>
      </c>
      <c r="P321" s="22" t="str">
        <f t="shared" ref="P321" si="57">IF(P245="","",IF(P260="",IF(SUM(COUNTIF(P261:P320,"LS")+COUNTIF(P261:P320,"LUMP"))&gt;0,"LS",""),IF(SUM(P261:P320)&gt;0,ROUNDUP(SUM(P261:P320),0),"")))</f>
        <v/>
      </c>
      <c r="Q321" s="22" t="str">
        <f t="shared" ref="Q321" si="58">IF(Q245="","",IF(Q260="",IF(SUM(COUNTIF(Q261:Q320,"LS")+COUNTIF(Q261:Q320,"LUMP"))&gt;0,"LS",""),IF(SUM(Q261:Q320)&gt;0,ROUNDUP(SUM(Q261:Q320),0),"")))</f>
        <v/>
      </c>
      <c r="R321" s="22" t="str">
        <f t="shared" ref="R321" si="59">IF(R245="","",IF(R260="",IF(SUM(COUNTIF(R261:R320,"LS")+COUNTIF(R261:R320,"LUMP"))&gt;0,"LS",""),IF(SUM(R261:R320)&gt;0,ROUNDUP(SUM(R261:R320),0),"")))</f>
        <v/>
      </c>
      <c r="S321" s="22" t="str">
        <f t="shared" ref="S321" si="60">IF(S245="","",IF(S260="",IF(SUM(COUNTIF(S261:S320,"LS")+COUNTIF(S261:S320,"LUMP"))&gt;0,"LS",""),IF(SUM(S261:S320)&gt;0,ROUNDUP(SUM(S261:S320),0),"")))</f>
        <v/>
      </c>
      <c r="T321" s="22" t="str">
        <f t="shared" ref="T321" si="61">IF(T245="","",IF(T260="",IF(SUM(COUNTIF(T261:T320,"LS")+COUNTIF(T261:T320,"LUMP"))&gt;0,"LS",""),IF(SUM(T261:T320)&gt;0,ROUNDUP(SUM(T261:T320),0),"")))</f>
        <v/>
      </c>
      <c r="U321" s="22" t="str">
        <f t="shared" ref="U321" si="62">IF(U245="","",IF(U260="",IF(SUM(COUNTIF(U261:U320,"LS")+COUNTIF(U261:U320,"LUMP"))&gt;0,"LS",""),IF(SUM(U261:U320)&gt;0,ROUNDUP(SUM(U261:U320),0),"")))</f>
        <v/>
      </c>
      <c r="V321" s="22" t="str">
        <f t="shared" ref="V321" si="63">IF(V245="","",IF(V260="",IF(SUM(COUNTIF(V261:V320,"LS")+COUNTIF(V261:V320,"LUMP"))&gt;0,"LS",""),IF(SUM(V261:V320)&gt;0,ROUNDUP(SUM(V261:V320),0),"")))</f>
        <v/>
      </c>
      <c r="W321" s="22" t="str">
        <f t="shared" ref="W321" si="64">IF(W245="","",IF(W260="",IF(SUM(COUNTIF(W261:W320,"LS")+COUNTIF(W261:W320,"LUMP"))&gt;0,"LS",""),IF(SUM(W261:W320)&gt;0,ROUNDUP(SUM(W261:W320),0),"")))</f>
        <v/>
      </c>
      <c r="X321" s="22" t="str">
        <f t="shared" ref="X321" si="65">IF(X245="","",IF(X260="",IF(SUM(COUNTIF(X261:X320,"LS")+COUNTIF(X261:X320,"LUMP"))&gt;0,"LS",""),IF(SUM(X261:X320)&gt;0,ROUNDUP(SUM(X261:X320),0),"")))</f>
        <v/>
      </c>
      <c r="Y321" s="22" t="str">
        <f t="shared" ref="Y321" si="66">IF(Y245="","",IF(Y260="",IF(SUM(COUNTIF(Y261:Y320,"LS")+COUNTIF(Y261:Y320,"LUMP"))&gt;0,"LS",""),IF(SUM(Y261:Y320)&gt;0,ROUNDUP(SUM(Y261:Y320),0),"")))</f>
        <v/>
      </c>
      <c r="Z321" s="22" t="str">
        <f t="shared" ref="Z321" si="67">IF(Z245="","",IF(Z260="",IF(SUM(COUNTIF(Z261:Z320,"LS")+COUNTIF(Z261:Z320,"LUMP"))&gt;0,"LS",""),IF(SUM(Z261:Z320)&gt;0,ROUNDUP(SUM(Z261:Z320),0),"")))</f>
        <v/>
      </c>
      <c r="AA321" s="22" t="str">
        <f t="shared" ref="AA321" si="68">IF(AA245="","",IF(AA260="",IF(SUM(COUNTIF(AA261:AA320,"LS")+COUNTIF(AA261:AA320,"LUMP"))&gt;0,"LS",""),IF(SUM(AA261:AA320)&gt;0,ROUNDUP(SUM(AA261:AA320),0),"")))</f>
        <v/>
      </c>
      <c r="AB321" s="22" t="str">
        <f t="shared" ref="AB321" si="69">IF(AB245="","",IF(AB260="",IF(SUM(COUNTIF(AB261:AB320,"LS")+COUNTIF(AB261:AB320,"LUMP"))&gt;0,"LS",""),IF(SUM(AB261:AB320)&gt;0,ROUNDUP(SUM(AB261:AB320),0),"")))</f>
        <v/>
      </c>
      <c r="AC321" s="22" t="str">
        <f t="shared" ref="AC321" si="70">IF(AC245="","",IF(AC260="",IF(SUM(COUNTIF(AC261:AC320,"LS")+COUNTIF(AC261:AC320,"LUMP"))&gt;0,"LS",""),IF(SUM(AC261:AC320)&gt;0,ROUNDUP(SUM(AC261:AC320),0),"")))</f>
        <v/>
      </c>
      <c r="AD321" s="22" t="str">
        <f t="shared" ref="AD321" si="71">IF(AD245="","",IF(AD260="",IF(SUM(COUNTIF(AD261:AD320,"LS")+COUNTIF(AD261:AD320,"LUMP"))&gt;0,"LS",""),IF(SUM(AD261:AD320)&gt;0,ROUNDUP(SUM(AD261:AD320),0),"")))</f>
        <v/>
      </c>
      <c r="AE321" s="22" t="str">
        <f t="shared" ref="AE321" si="72">IF(AE245="","",IF(AE260="",IF(SUM(COUNTIF(AE261:AE320,"LS")+COUNTIF(AE261:AE320,"LUMP"))&gt;0,"LS",""),IF(SUM(AE261:AE320)&gt;0,ROUNDUP(SUM(AE261:AE320),0),"")))</f>
        <v/>
      </c>
    </row>
  </sheetData>
  <mergeCells count="118"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  <mergeCell ref="D163:J163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D7:AE7"/>
    <mergeCell ref="Z11:Z22"/>
    <mergeCell ref="Y11:Y22"/>
    <mergeCell ref="D10:D23"/>
    <mergeCell ref="D8:J8"/>
    <mergeCell ref="D9:J9"/>
    <mergeCell ref="P11:P22"/>
    <mergeCell ref="Q11:Q22"/>
    <mergeCell ref="R11:R22"/>
    <mergeCell ref="S11:S22"/>
    <mergeCell ref="AA10:AE10"/>
    <mergeCell ref="AA11:AE11"/>
    <mergeCell ref="AA12:AA22"/>
    <mergeCell ref="AB12:AB22"/>
    <mergeCell ref="AC12:AC22"/>
    <mergeCell ref="AD12:AD22"/>
    <mergeCell ref="AE12:AE22"/>
    <mergeCell ref="D86:AE86"/>
    <mergeCell ref="D87:J87"/>
    <mergeCell ref="D88:J88"/>
    <mergeCell ref="D89:D102"/>
    <mergeCell ref="W11:W22"/>
    <mergeCell ref="X11:X22"/>
    <mergeCell ref="T11:T22"/>
    <mergeCell ref="U11:U22"/>
    <mergeCell ref="D84:J84"/>
    <mergeCell ref="K11:K22"/>
    <mergeCell ref="L11:L22"/>
    <mergeCell ref="M11:M22"/>
    <mergeCell ref="N11:N22"/>
    <mergeCell ref="E10:E23"/>
    <mergeCell ref="F10:J23"/>
    <mergeCell ref="O11:O22"/>
    <mergeCell ref="V11:V22"/>
    <mergeCell ref="E89:E102"/>
    <mergeCell ref="F89:J102"/>
    <mergeCell ref="AC90:AC101"/>
    <mergeCell ref="AD90:AD101"/>
    <mergeCell ref="AE90:AE101"/>
    <mergeCell ref="N248:N259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W169:W180"/>
    <mergeCell ref="X169:X180"/>
    <mergeCell ref="Y169:Y180"/>
    <mergeCell ref="Z169:Z180"/>
    <mergeCell ref="AE248:AE259"/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AD248:AD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Hay, Matthew</cp:lastModifiedBy>
  <cp:lastPrinted>2015-05-18T13:50:30Z</cp:lastPrinted>
  <dcterms:created xsi:type="dcterms:W3CDTF">2005-09-27T11:52:28Z</dcterms:created>
  <dcterms:modified xsi:type="dcterms:W3CDTF">2021-01-27T21:49:32Z</dcterms:modified>
</cp:coreProperties>
</file>