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DOT\CUY-480-21.30\400-Engineering\Roadway\EngData\Scripts\"/>
    </mc:Choice>
  </mc:AlternateContent>
  <xr:revisionPtr revIDLastSave="0" documentId="13_ncr:1_{4B63AA49-A883-41B7-A7C0-7DEC072D1C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6" i="1"/>
  <c r="E58" i="1"/>
  <c r="W23" i="1"/>
  <c r="W11" i="1"/>
  <c r="W10" i="1"/>
  <c r="E56" i="1" l="1"/>
  <c r="AB84" i="1" l="1"/>
  <c r="AC10" i="1" l="1"/>
  <c r="Z23" i="1" l="1"/>
  <c r="Z11" i="1"/>
  <c r="Z10" i="1"/>
  <c r="AB11" i="1"/>
  <c r="M84" i="1"/>
  <c r="E55" i="1" l="1"/>
  <c r="E54" i="1"/>
  <c r="E35" i="1"/>
  <c r="E34" i="1"/>
  <c r="E37" i="1"/>
  <c r="E38" i="1"/>
  <c r="E39" i="1"/>
  <c r="E40" i="1"/>
  <c r="E41" i="1"/>
  <c r="E43" i="1"/>
  <c r="E44" i="1"/>
  <c r="E46" i="1"/>
  <c r="E47" i="1"/>
  <c r="E49" i="1"/>
  <c r="E51" i="1"/>
  <c r="E52" i="1"/>
  <c r="E32" i="1"/>
  <c r="E31" i="1"/>
  <c r="AE248" i="1" l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AE11" i="1"/>
  <c r="AC11" i="1"/>
  <c r="AA11" i="1"/>
  <c r="Y11" i="1"/>
  <c r="X11" i="1"/>
  <c r="V11" i="1"/>
  <c r="U11" i="1"/>
  <c r="T11" i="1"/>
  <c r="S11" i="1"/>
  <c r="R11" i="1"/>
  <c r="Q11" i="1"/>
  <c r="P11" i="1"/>
  <c r="O11" i="1"/>
  <c r="N11" i="1"/>
  <c r="M11" i="1"/>
  <c r="L11" i="1"/>
  <c r="K11" i="1"/>
  <c r="AE321" i="1" l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AE84" i="1"/>
  <c r="AE260" i="1" l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L23" i="1" l="1"/>
  <c r="L84" i="1" s="1"/>
  <c r="M23" i="1"/>
  <c r="N23" i="1"/>
  <c r="N84" i="1" s="1"/>
  <c r="O23" i="1"/>
  <c r="O84" i="1" s="1"/>
  <c r="P23" i="1"/>
  <c r="P84" i="1" s="1"/>
  <c r="Q23" i="1"/>
  <c r="Q84" i="1" s="1"/>
  <c r="R23" i="1"/>
  <c r="R84" i="1" s="1"/>
  <c r="S23" i="1"/>
  <c r="S84" i="1" s="1"/>
  <c r="T23" i="1"/>
  <c r="T84" i="1" s="1"/>
  <c r="U23" i="1"/>
  <c r="U84" i="1" s="1"/>
  <c r="V23" i="1"/>
  <c r="V84" i="1" s="1"/>
  <c r="W84" i="1"/>
  <c r="X23" i="1"/>
  <c r="X84" i="1" s="1"/>
  <c r="Y23" i="1"/>
  <c r="Y84" i="1" s="1"/>
  <c r="Z84" i="1"/>
  <c r="AA23" i="1"/>
  <c r="AA84" i="1" s="1"/>
  <c r="AC23" i="1"/>
  <c r="AC84" i="1" s="1"/>
  <c r="AD84" i="1"/>
  <c r="AE23" i="1"/>
  <c r="L10" i="1"/>
  <c r="M10" i="1"/>
  <c r="N10" i="1"/>
  <c r="O10" i="1"/>
  <c r="P10" i="1"/>
  <c r="Q10" i="1"/>
  <c r="R10" i="1"/>
  <c r="S10" i="1"/>
  <c r="T10" i="1"/>
  <c r="U10" i="1"/>
  <c r="V10" i="1"/>
  <c r="X10" i="1"/>
  <c r="Y10" i="1"/>
  <c r="AA10" i="1"/>
  <c r="AE10" i="1"/>
  <c r="K23" i="1"/>
  <c r="K84" i="1" s="1"/>
  <c r="K10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<sst xmlns="http://schemas.openxmlformats.org/spreadsheetml/2006/main" count="98" uniqueCount="68">
  <si>
    <t>REF       NO.</t>
  </si>
  <si>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</si>
  <si>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</si>
  <si>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</si>
  <si>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</si>
  <si>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</si>
  <si>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</si>
  <si>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</si>
  <si>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</si>
  <si>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</si>
  <si>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</si>
  <si>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</si>
  <si>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</si>
  <si>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</si>
  <si>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</si>
  <si>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</si>
  <si>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</si>
  <si>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</si>
  <si>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</si>
  <si>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</si>
  <si>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</si>
  <si>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202E23000</t>
  </si>
  <si>
    <t>202E38000</t>
  </si>
  <si>
    <t>606E15050</t>
  </si>
  <si>
    <t>606E35002</t>
  </si>
  <si>
    <t>606E35102</t>
  </si>
  <si>
    <t>609E26000</t>
  </si>
  <si>
    <t>622E10201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</si>
  <si>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</si>
  <si>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</si>
  <si>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</si>
  <si>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</si>
  <si>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</si>
  <si>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</si>
  <si>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</si>
  <si>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</si>
  <si>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</si>
  <si>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</si>
  <si>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C-1</t>
  </si>
  <si>
    <t>GR-1</t>
  </si>
  <si>
    <t>GR-2</t>
  </si>
  <si>
    <t>GR-3</t>
  </si>
  <si>
    <t>B-1</t>
  </si>
  <si>
    <t>B-2</t>
  </si>
  <si>
    <t>GR-4</t>
  </si>
  <si>
    <t>B-3</t>
  </si>
  <si>
    <t>B-4</t>
  </si>
  <si>
    <t>GR-5</t>
  </si>
  <si>
    <t>, (MASH 2016)</t>
  </si>
  <si>
    <t>606E26150</t>
  </si>
  <si>
    <t>B-5</t>
  </si>
  <si>
    <t>622E24000</t>
  </si>
  <si>
    <t>209E15051</t>
  </si>
  <si>
    <t>441E50701</t>
  </si>
  <si>
    <t>609E24510</t>
  </si>
  <si>
    <t>BARRIER REFLECTOR, TYPE 2, ONE-WAY</t>
  </si>
  <si>
    <t>EACH</t>
  </si>
  <si>
    <t>622E25000</t>
  </si>
  <si>
    <t>622e25050</t>
  </si>
  <si>
    <t>872e10000</t>
  </si>
  <si>
    <t>VOID REDUCING ASPHALT MEMBRANE (VRAM)</t>
  </si>
  <si>
    <t>FT</t>
  </si>
  <si>
    <t>254E01000</t>
  </si>
  <si>
    <t>, 2.5"</t>
  </si>
  <si>
    <t>GR-6</t>
  </si>
  <si>
    <t>606E26550</t>
  </si>
  <si>
    <t>202E30700</t>
  </si>
  <si>
    <t>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</si>
</sst>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21"/>
  <sheetViews>
    <sheetView showGridLines="0" tabSelected="1" topLeftCell="A7" zoomScale="70" zoomScaleNormal="70" workbookViewId="0">
      <selection activeCell="D27" sqref="D27:F27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7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8</v>
      </c>
      <c r="H1" s="37" t="s">
        <v>17</v>
      </c>
      <c r="I1" s="2" t="s">
        <v>16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  <c r="AE1" s="30"/>
    </row>
    <row r="2" spans="1:38" ht="12.75" customHeight="1" x14ac:dyDescent="0.2">
      <c r="D2" s="2"/>
      <c r="E2" s="2"/>
      <c r="F2" s="3"/>
      <c r="G2" s="3" t="s">
        <v>6</v>
      </c>
      <c r="H2" s="37" t="s">
        <v>18</v>
      </c>
      <c r="I2" s="2" t="s">
        <v>7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  <c r="AE2" s="30"/>
    </row>
    <row r="3" spans="1:38" ht="12.75" customHeight="1" x14ac:dyDescent="0.2">
      <c r="D3" s="2"/>
      <c r="E3" s="3"/>
      <c r="F3" s="3"/>
      <c r="G3" s="3"/>
      <c r="H3" s="37" t="s">
        <v>19</v>
      </c>
      <c r="I3" s="2" t="s">
        <v>14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  <c r="AE3" s="30"/>
    </row>
    <row r="4" spans="1:38" ht="12.75" customHeight="1" x14ac:dyDescent="0.2">
      <c r="D4" s="2"/>
      <c r="E4" s="3"/>
      <c r="F4" s="4"/>
      <c r="G4" s="4"/>
      <c r="H4" s="37" t="s">
        <v>20</v>
      </c>
      <c r="I4" s="2" t="s">
        <v>15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  <c r="AE4" s="30"/>
    </row>
    <row r="5" spans="1:38" ht="12.75" customHeight="1" x14ac:dyDescent="0.2">
      <c r="D5" s="2"/>
      <c r="E5" s="3"/>
      <c r="F5" s="4"/>
      <c r="G5" s="4"/>
      <c r="H5" s="37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  <c r="AE5" s="30"/>
    </row>
    <row r="6" spans="1:38" ht="12.75" customHeight="1" thickBot="1" x14ac:dyDescent="0.25"/>
    <row r="7" spans="1:38" ht="12.75" customHeight="1" thickBot="1" x14ac:dyDescent="0.25">
      <c r="B7" s="32" t="s">
        <v>11</v>
      </c>
      <c r="D7" s="44">
        <f>AG7</f>
        <v>26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G7" s="25">
        <v>26</v>
      </c>
      <c r="AH7" s="26" t="s">
        <v>5</v>
      </c>
      <c r="AI7" s="27"/>
      <c r="AJ7" s="27"/>
      <c r="AK7" s="27"/>
      <c r="AL7" s="27"/>
    </row>
    <row r="8" spans="1:38" ht="12.75" customHeight="1" thickBot="1" x14ac:dyDescent="0.25">
      <c r="B8" s="36">
        <v>21</v>
      </c>
      <c r="D8" s="45" t="s">
        <v>9</v>
      </c>
      <c r="E8" s="45"/>
      <c r="F8" s="45"/>
      <c r="G8" s="45"/>
      <c r="H8" s="45"/>
      <c r="I8" s="45"/>
      <c r="J8" s="45"/>
      <c r="K8" s="38" t="s">
        <v>21</v>
      </c>
      <c r="L8" s="38" t="s">
        <v>66</v>
      </c>
      <c r="M8" s="38" t="s">
        <v>22</v>
      </c>
      <c r="N8" s="38" t="s">
        <v>52</v>
      </c>
      <c r="O8" s="38" t="s">
        <v>62</v>
      </c>
      <c r="P8" s="38" t="s">
        <v>53</v>
      </c>
      <c r="Q8" s="38" t="s">
        <v>23</v>
      </c>
      <c r="R8" s="38" t="s">
        <v>49</v>
      </c>
      <c r="S8" s="38" t="s">
        <v>65</v>
      </c>
      <c r="T8" s="38" t="s">
        <v>24</v>
      </c>
      <c r="U8" s="38" t="s">
        <v>25</v>
      </c>
      <c r="V8" s="38" t="s">
        <v>54</v>
      </c>
      <c r="W8" s="38" t="s">
        <v>26</v>
      </c>
      <c r="X8" s="38" t="s">
        <v>27</v>
      </c>
      <c r="Y8" s="31" t="s">
        <v>51</v>
      </c>
      <c r="Z8" s="31" t="s">
        <v>57</v>
      </c>
      <c r="AA8" s="31" t="s">
        <v>58</v>
      </c>
      <c r="AB8" s="31"/>
      <c r="AC8" s="31"/>
      <c r="AD8" s="31" t="s">
        <v>59</v>
      </c>
      <c r="AE8" s="31"/>
    </row>
    <row r="9" spans="1:38" ht="12.75" customHeight="1" thickBot="1" x14ac:dyDescent="0.25">
      <c r="D9" s="46" t="s">
        <v>10</v>
      </c>
      <c r="E9" s="46"/>
      <c r="F9" s="46"/>
      <c r="G9" s="46"/>
      <c r="H9" s="46"/>
      <c r="I9" s="46"/>
      <c r="J9" s="46"/>
      <c r="K9" s="24"/>
      <c r="L9" s="24"/>
      <c r="M9" s="24"/>
      <c r="N9" s="24"/>
      <c r="O9" s="24" t="s">
        <v>63</v>
      </c>
      <c r="P9" s="24"/>
      <c r="Q9" s="24"/>
      <c r="R9" s="24" t="s">
        <v>48</v>
      </c>
      <c r="S9" s="24"/>
      <c r="T9" s="24"/>
      <c r="U9" s="24"/>
      <c r="V9" s="24"/>
      <c r="W9" s="24"/>
      <c r="X9" s="24"/>
      <c r="Y9" s="24"/>
      <c r="Z9" s="24"/>
      <c r="AA9" s="24"/>
      <c r="AB9" s="24" t="s">
        <v>55</v>
      </c>
      <c r="AC9" s="24"/>
      <c r="AD9" s="24"/>
      <c r="AE9" s="24"/>
    </row>
    <row r="10" spans="1:38" ht="12.75" customHeight="1" x14ac:dyDescent="0.2">
      <c r="B10" s="68" t="s">
        <v>12</v>
      </c>
      <c r="D10" s="47" t="s">
        <v>0</v>
      </c>
      <c r="E10" s="47" t="s">
        <v>1</v>
      </c>
      <c r="F10" s="50" t="s">
        <v>2</v>
      </c>
      <c r="G10" s="51"/>
      <c r="H10" s="51"/>
      <c r="I10" s="51"/>
      <c r="J10" s="52"/>
      <c r="K10" s="8" t="str">
        <f t="shared" ref="K10:AE10" si="0">IF(OR(TRIM(K8)=0,TRIM(K8)=""),"",IF(IFERROR(TRIM(INDEX(QryItemNamed,MATCH(TRIM(K8),ITEM,0),2)),"")="Y","SPECIAL",LEFT(IFERROR(TRIM(INDEX(ITEM,MATCH(TRIM(K8),ITEM,0))),""),3)))</f>
        <v>202</v>
      </c>
      <c r="L10" s="9" t="str">
        <f t="shared" si="0"/>
        <v>202</v>
      </c>
      <c r="M10" s="9" t="str">
        <f t="shared" si="0"/>
        <v>202</v>
      </c>
      <c r="N10" s="9" t="str">
        <f t="shared" si="0"/>
        <v>209</v>
      </c>
      <c r="O10" s="9" t="str">
        <f t="shared" si="0"/>
        <v>254</v>
      </c>
      <c r="P10" s="9" t="str">
        <f t="shared" si="0"/>
        <v>441</v>
      </c>
      <c r="Q10" s="9" t="str">
        <f t="shared" si="0"/>
        <v>606</v>
      </c>
      <c r="R10" s="9" t="str">
        <f t="shared" si="0"/>
        <v>606</v>
      </c>
      <c r="S10" s="9" t="str">
        <f t="shared" si="0"/>
        <v>606</v>
      </c>
      <c r="T10" s="9" t="str">
        <f t="shared" si="0"/>
        <v>606</v>
      </c>
      <c r="U10" s="9" t="str">
        <f t="shared" si="0"/>
        <v>606</v>
      </c>
      <c r="V10" s="9" t="str">
        <f t="shared" si="0"/>
        <v>609</v>
      </c>
      <c r="W10" s="9" t="str">
        <f t="shared" si="0"/>
        <v>609</v>
      </c>
      <c r="X10" s="9" t="str">
        <f t="shared" si="0"/>
        <v>622</v>
      </c>
      <c r="Y10" s="9" t="str">
        <f t="shared" si="0"/>
        <v>622</v>
      </c>
      <c r="Z10" s="9" t="str">
        <f t="shared" ref="Z10" si="1">IF(OR(TRIM(Z8)=0,TRIM(Z8)=""),"",IF(IFERROR(TRIM(INDEX(QryItemNamed,MATCH(TRIM(Z8),ITEM,0),2)),"")="Y","SPECIAL",LEFT(IFERROR(TRIM(INDEX(ITEM,MATCH(TRIM(Z8),ITEM,0))),""),3)))</f>
        <v>622</v>
      </c>
      <c r="AA10" s="9" t="str">
        <f t="shared" si="0"/>
        <v>622</v>
      </c>
      <c r="AB10" s="9">
        <v>626</v>
      </c>
      <c r="AC10" s="9" t="str">
        <f t="shared" si="0"/>
        <v/>
      </c>
      <c r="AD10" s="9">
        <v>872</v>
      </c>
      <c r="AE10" s="9" t="str">
        <f t="shared" si="0"/>
        <v/>
      </c>
    </row>
    <row r="11" spans="1:38" ht="12.75" customHeight="1" x14ac:dyDescent="0.2">
      <c r="B11" s="69"/>
      <c r="D11" s="48"/>
      <c r="E11" s="48"/>
      <c r="F11" s="53"/>
      <c r="G11" s="54"/>
      <c r="H11" s="54"/>
      <c r="I11" s="54"/>
      <c r="J11" s="55"/>
      <c r="K11" s="59" t="str">
        <f t="shared" ref="K11:AE11" si="2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PAVEMENT REMOVED</v>
      </c>
      <c r="L11" s="60" t="str">
        <f t="shared" si="2"/>
        <v>CONCRETE BARRIER REMOVED</v>
      </c>
      <c r="M11" s="60" t="str">
        <f t="shared" si="2"/>
        <v>GUARDRAIL REMOVED</v>
      </c>
      <c r="N11" s="60" t="str">
        <f t="shared" si="2"/>
        <v>RESHAPING UNDER GUARDRAIL, AS PER PLAN</v>
      </c>
      <c r="O11" s="60" t="str">
        <f t="shared" si="2"/>
        <v>PAVEMENT PLANING, ASPHALT CONCRETE, 2.5"</v>
      </c>
      <c r="P11" s="60" t="str">
        <f t="shared" si="2"/>
        <v>ASPHALT CONCRETE INTERMEDIATE COURSE, TYPE 1, (448), (UNDER GUARDRAIL), AS PER PLAN</v>
      </c>
      <c r="Q11" s="60" t="str">
        <f t="shared" si="2"/>
        <v>GUARDRAIL, TYPE MGS</v>
      </c>
      <c r="R11" s="60" t="str">
        <f t="shared" si="2"/>
        <v>ANCHOR ASSEMBLY, MGS TYPE E, (MASH 2016)</v>
      </c>
      <c r="S11" s="60" t="str">
        <f t="shared" si="2"/>
        <v>ANCHOR ASSEMBLY, MGS TYPE T</v>
      </c>
      <c r="T11" s="60" t="str">
        <f t="shared" si="2"/>
        <v>MGS BRIDGE TERMINAL ASSEMBLY, TYPE 1</v>
      </c>
      <c r="U11" s="60" t="str">
        <f t="shared" si="2"/>
        <v>MGS BRIDGE TERMINAL ASSEMBLY, TYPE 2</v>
      </c>
      <c r="V11" s="60" t="str">
        <f t="shared" si="2"/>
        <v>CURB, TYPE 4-C</v>
      </c>
      <c r="W11" s="60" t="str">
        <f t="shared" ref="W11" si="3">IF(OR(TRIM(W8)=0,TRIM(W8)=""),IF(W9="","",W9),IF(IFERROR(TRIM(INDEX(QryItemNamed,MATCH(TRIM(W8),ITEM,0),2)),"")="Y",TRIM(RIGHT(IFERROR(TRIM(INDEX(QryItemNamed,MATCH(TRIM(W8),ITEM,0),4)),"123456789012"),LEN(IFERROR(TRIM(INDEX(QryItemNamed,MATCH(TRIM(W8),ITEM,0),4)),"123456789012"))-9))&amp;W9,IFERROR(TRIM(INDEX(QryItemNamed,MATCH(TRIM(W8),ITEM,0),4))&amp;W9,"ITEM CODE DOES NOT EXIST IN ITEM MASTER")))</f>
        <v>CURB, TYPE 6</v>
      </c>
      <c r="X11" s="60" t="str">
        <f t="shared" si="2"/>
        <v>BARRIER TRANSITION, AS PER PLAN</v>
      </c>
      <c r="Y11" s="60" t="str">
        <f t="shared" si="2"/>
        <v>CONCRETE BARRIER, TYPE D</v>
      </c>
      <c r="Z11" s="60" t="str">
        <f t="shared" ref="Z11" si="4">IF(OR(TRIM(Z8)=0,TRIM(Z8)=""),IF(Z9="","",Z9),IF(IFERROR(TRIM(INDEX(QryItemNamed,MATCH(TRIM(Z8),ITEM,0),2)),"")="Y",TRIM(RIGHT(IFERROR(TRIM(INDEX(QryItemNamed,MATCH(TRIM(Z8),ITEM,0),4)),"123456789012"),LEN(IFERROR(TRIM(INDEX(QryItemNamed,MATCH(TRIM(Z8),ITEM,0),4)),"123456789012"))-9))&amp;Z9,IFERROR(TRIM(INDEX(QryItemNamed,MATCH(TRIM(Z8),ITEM,0),4))&amp;Z9,"ITEM CODE DOES NOT EXIST IN ITEM MASTER")))</f>
        <v>CONCRETE BARRIER END SECTION, TYPE D</v>
      </c>
      <c r="AA11" s="60" t="str">
        <f t="shared" si="2"/>
        <v>CONCRETE BARRIER, END ANCHORAGE, REINFORCED, TYPE D</v>
      </c>
      <c r="AB11" s="60" t="str">
        <f t="shared" ref="AB11" si="5">IF(OR(TRIM(AB8)=0,TRIM(AB8)=""),IF(AB9="","",AB9),IF(IFERROR(TRIM(INDEX(QryItemNamed,MATCH(TRIM(AB8),ITEM,0),2)),"")="Y",TRIM(RIGHT(IFERROR(TRIM(INDEX(QryItemNamed,MATCH(TRIM(AB8),ITEM,0),4)),"123456789012"),LEN(IFERROR(TRIM(INDEX(QryItemNamed,MATCH(TRIM(AB8),ITEM,0),4)),"123456789012"))-9))&amp;AB9,IFERROR(TRIM(INDEX(QryItemNamed,MATCH(TRIM(AB8),ITEM,0),4))&amp;AB9,"ITEM CODE DOES NOT EXIST IN ITEM MASTER")))</f>
        <v>BARRIER REFLECTOR, TYPE 2, ONE-WAY</v>
      </c>
      <c r="AC11" s="60" t="str">
        <f t="shared" si="2"/>
        <v/>
      </c>
      <c r="AD11" s="60" t="s">
        <v>60</v>
      </c>
      <c r="AE11" s="60" t="str">
        <f t="shared" si="2"/>
        <v/>
      </c>
    </row>
    <row r="12" spans="1:38" ht="12.75" customHeight="1" x14ac:dyDescent="0.2">
      <c r="B12" s="69"/>
      <c r="D12" s="48"/>
      <c r="E12" s="48"/>
      <c r="F12" s="53"/>
      <c r="G12" s="54"/>
      <c r="H12" s="54"/>
      <c r="I12" s="54"/>
      <c r="J12" s="55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8" ht="12.75" customHeight="1" x14ac:dyDescent="0.2">
      <c r="B13" s="69"/>
      <c r="D13" s="48"/>
      <c r="E13" s="48"/>
      <c r="F13" s="53"/>
      <c r="G13" s="54"/>
      <c r="H13" s="54"/>
      <c r="I13" s="54"/>
      <c r="J13" s="55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8" ht="12.75" customHeight="1" x14ac:dyDescent="0.2">
      <c r="B14" s="69"/>
      <c r="D14" s="48"/>
      <c r="E14" s="48"/>
      <c r="F14" s="53"/>
      <c r="G14" s="54"/>
      <c r="H14" s="54"/>
      <c r="I14" s="54"/>
      <c r="J14" s="55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8" ht="12.75" customHeight="1" x14ac:dyDescent="0.2">
      <c r="B15" s="69"/>
      <c r="D15" s="48"/>
      <c r="E15" s="48"/>
      <c r="F15" s="53"/>
      <c r="G15" s="54"/>
      <c r="H15" s="54"/>
      <c r="I15" s="54"/>
      <c r="J15" s="55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8" ht="12.75" customHeight="1" x14ac:dyDescent="0.2">
      <c r="B16" s="69"/>
      <c r="D16" s="48"/>
      <c r="E16" s="48"/>
      <c r="F16" s="53"/>
      <c r="G16" s="54"/>
      <c r="H16" s="54"/>
      <c r="I16" s="54"/>
      <c r="J16" s="55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2:31" ht="12.75" customHeight="1" x14ac:dyDescent="0.2">
      <c r="B17" s="69"/>
      <c r="D17" s="48"/>
      <c r="E17" s="48"/>
      <c r="F17" s="53"/>
      <c r="G17" s="54"/>
      <c r="H17" s="54"/>
      <c r="I17" s="54"/>
      <c r="J17" s="55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2:31" ht="12.75" customHeight="1" x14ac:dyDescent="0.2">
      <c r="B18" s="69"/>
      <c r="D18" s="48"/>
      <c r="E18" s="48"/>
      <c r="F18" s="53"/>
      <c r="G18" s="54"/>
      <c r="H18" s="54"/>
      <c r="I18" s="54"/>
      <c r="J18" s="55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2:31" ht="12.75" customHeight="1" x14ac:dyDescent="0.2">
      <c r="B19" s="69"/>
      <c r="D19" s="48"/>
      <c r="E19" s="48"/>
      <c r="F19" s="53"/>
      <c r="G19" s="54"/>
      <c r="H19" s="54"/>
      <c r="I19" s="54"/>
      <c r="J19" s="55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2:31" ht="12.75" customHeight="1" x14ac:dyDescent="0.2">
      <c r="B20" s="69"/>
      <c r="D20" s="48"/>
      <c r="E20" s="48"/>
      <c r="F20" s="53"/>
      <c r="G20" s="54"/>
      <c r="H20" s="54"/>
      <c r="I20" s="54"/>
      <c r="J20" s="55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2:31" ht="12.75" customHeight="1" x14ac:dyDescent="0.2">
      <c r="B21" s="69"/>
      <c r="D21" s="48"/>
      <c r="E21" s="48"/>
      <c r="F21" s="53"/>
      <c r="G21" s="54"/>
      <c r="H21" s="54"/>
      <c r="I21" s="54"/>
      <c r="J21" s="55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2:31" ht="12.75" customHeight="1" x14ac:dyDescent="0.2">
      <c r="B22" s="69"/>
      <c r="D22" s="48"/>
      <c r="E22" s="48"/>
      <c r="F22" s="53"/>
      <c r="G22" s="54"/>
      <c r="H22" s="54"/>
      <c r="I22" s="54"/>
      <c r="J22" s="55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2:31" ht="12.75" customHeight="1" thickBot="1" x14ac:dyDescent="0.25">
      <c r="B23" s="70"/>
      <c r="D23" s="49"/>
      <c r="E23" s="49"/>
      <c r="F23" s="56"/>
      <c r="G23" s="57"/>
      <c r="H23" s="57"/>
      <c r="I23" s="57"/>
      <c r="J23" s="58"/>
      <c r="K23" s="10" t="str">
        <f t="shared" ref="K23:AE23" si="6">IF(OR(TRIM(K8)=0,TRIM(K8)=""),"",IF(IFERROR(TRIM(INDEX(QryItemNamed,MATCH(TRIM(K8),ITEM,0),3)),"")="LS","",IFERROR(TRIM(INDEX(QryItemNamed,MATCH(TRIM(K8),ITEM,0),3)),"")))</f>
        <v>SY</v>
      </c>
      <c r="L23" s="11" t="str">
        <f t="shared" si="6"/>
        <v>FT</v>
      </c>
      <c r="M23" s="11" t="str">
        <f t="shared" si="6"/>
        <v>FT</v>
      </c>
      <c r="N23" s="11" t="str">
        <f t="shared" si="6"/>
        <v>MILE</v>
      </c>
      <c r="O23" s="11" t="str">
        <f t="shared" si="6"/>
        <v>SY</v>
      </c>
      <c r="P23" s="11" t="str">
        <f t="shared" si="6"/>
        <v>CY</v>
      </c>
      <c r="Q23" s="11" t="str">
        <f t="shared" si="6"/>
        <v>FT</v>
      </c>
      <c r="R23" s="11" t="str">
        <f t="shared" si="6"/>
        <v>EACH</v>
      </c>
      <c r="S23" s="11" t="str">
        <f t="shared" si="6"/>
        <v>EACH</v>
      </c>
      <c r="T23" s="11" t="str">
        <f t="shared" si="6"/>
        <v>EACH</v>
      </c>
      <c r="U23" s="11" t="str">
        <f t="shared" si="6"/>
        <v>EACH</v>
      </c>
      <c r="V23" s="11" t="str">
        <f t="shared" si="6"/>
        <v>FT</v>
      </c>
      <c r="W23" s="11" t="str">
        <f t="shared" si="6"/>
        <v>FT</v>
      </c>
      <c r="X23" s="11" t="str">
        <f t="shared" si="6"/>
        <v>EACH</v>
      </c>
      <c r="Y23" s="11" t="str">
        <f t="shared" si="6"/>
        <v>FT</v>
      </c>
      <c r="Z23" s="11" t="str">
        <f t="shared" ref="Z23" si="7">IF(OR(TRIM(Z8)=0,TRIM(Z8)=""),"",IF(IFERROR(TRIM(INDEX(QryItemNamed,MATCH(TRIM(Z8),ITEM,0),3)),"")="LS","",IFERROR(TRIM(INDEX(QryItemNamed,MATCH(TRIM(Z8),ITEM,0),3)),"")))</f>
        <v>EACH</v>
      </c>
      <c r="AA23" s="11" t="str">
        <f t="shared" si="6"/>
        <v>EACH</v>
      </c>
      <c r="AB23" s="11" t="s">
        <v>56</v>
      </c>
      <c r="AC23" s="11" t="str">
        <f t="shared" si="6"/>
        <v/>
      </c>
      <c r="AD23" s="11" t="s">
        <v>61</v>
      </c>
      <c r="AE23" s="11" t="str">
        <f t="shared" si="6"/>
        <v/>
      </c>
    </row>
    <row r="24" spans="2:31" ht="12.75" customHeight="1" x14ac:dyDescent="0.2">
      <c r="B24" s="33"/>
      <c r="D24" s="12"/>
      <c r="E24" s="12"/>
      <c r="F24" s="13"/>
      <c r="G24" s="14"/>
      <c r="H24" s="15" t="s">
        <v>3</v>
      </c>
      <c r="I24" s="13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 x14ac:dyDescent="0.2">
      <c r="B25" s="34"/>
      <c r="D25" s="39"/>
      <c r="E25" s="39"/>
      <c r="F25" s="40"/>
      <c r="G25" s="41"/>
      <c r="H25" s="39"/>
      <c r="I25" s="40"/>
      <c r="J25" s="42"/>
      <c r="K25" s="41"/>
      <c r="L25" s="39"/>
      <c r="M25" s="39"/>
      <c r="N25" s="17"/>
      <c r="O25" s="39"/>
      <c r="P25" s="17"/>
      <c r="Q25" s="39"/>
      <c r="R25" s="39"/>
      <c r="S25" s="39"/>
      <c r="T25" s="39"/>
      <c r="U25" s="39"/>
      <c r="V25" s="39"/>
      <c r="W25" s="39"/>
      <c r="X25" s="20"/>
      <c r="Y25" s="20"/>
      <c r="Z25" s="20"/>
      <c r="AA25" s="20"/>
      <c r="AB25" s="20"/>
      <c r="AC25" s="20"/>
      <c r="AD25" s="20"/>
      <c r="AE25" s="20"/>
    </row>
    <row r="26" spans="2:31" ht="12.75" customHeight="1" x14ac:dyDescent="0.2">
      <c r="B26" s="34">
        <v>1</v>
      </c>
      <c r="D26" s="39" t="s">
        <v>28</v>
      </c>
      <c r="E26" s="39">
        <f>$AG$7</f>
        <v>26</v>
      </c>
      <c r="F26" s="40">
        <v>114526.31</v>
      </c>
      <c r="G26" s="41"/>
      <c r="H26" s="39"/>
      <c r="I26" s="40">
        <v>115281.04</v>
      </c>
      <c r="J26" s="42"/>
      <c r="K26" s="41"/>
      <c r="L26" s="39"/>
      <c r="M26" s="39"/>
      <c r="N26" s="17"/>
      <c r="O26" s="39">
        <v>6142</v>
      </c>
      <c r="P26" s="17"/>
      <c r="Q26" s="39"/>
      <c r="R26" s="39"/>
      <c r="S26" s="39"/>
      <c r="T26" s="39"/>
      <c r="U26" s="39"/>
      <c r="V26" s="39"/>
      <c r="W26" s="39"/>
      <c r="X26" s="20"/>
      <c r="Y26" s="20"/>
      <c r="Z26" s="20"/>
      <c r="AA26" s="20"/>
      <c r="AB26" s="20"/>
      <c r="AC26" s="20"/>
      <c r="AD26" s="20"/>
      <c r="AE26" s="20"/>
    </row>
    <row r="27" spans="2:31" ht="12.75" customHeight="1" x14ac:dyDescent="0.2">
      <c r="B27" s="34"/>
      <c r="D27" s="39"/>
      <c r="E27" s="39"/>
      <c r="F27" s="40"/>
      <c r="G27" s="41"/>
      <c r="H27" s="39"/>
      <c r="I27" s="40"/>
      <c r="J27" s="42"/>
      <c r="K27" s="41"/>
      <c r="L27" s="39"/>
      <c r="M27" s="39"/>
      <c r="N27" s="17"/>
      <c r="O27" s="39"/>
      <c r="P27" s="17"/>
      <c r="Q27" s="39"/>
      <c r="R27" s="39"/>
      <c r="S27" s="39"/>
      <c r="T27" s="39"/>
      <c r="U27" s="39"/>
      <c r="V27" s="39"/>
      <c r="W27" s="39"/>
      <c r="X27" s="20"/>
      <c r="Y27" s="20"/>
      <c r="Z27" s="20"/>
      <c r="AA27" s="20"/>
      <c r="AB27" s="20"/>
      <c r="AC27" s="20"/>
      <c r="AD27" s="20"/>
      <c r="AE27" s="20"/>
    </row>
    <row r="28" spans="2:31" ht="12.75" customHeight="1" x14ac:dyDescent="0.2">
      <c r="B28" s="34">
        <v>1</v>
      </c>
      <c r="D28" s="39" t="s">
        <v>29</v>
      </c>
      <c r="E28" s="39" t="str">
        <f>_xlfn.CONCAT($AG$7+1,",",$AG$7+2)</f>
        <v>27,28</v>
      </c>
      <c r="F28" s="40">
        <v>115786.07</v>
      </c>
      <c r="G28" s="41"/>
      <c r="H28" s="39"/>
      <c r="I28" s="40">
        <v>116043.56</v>
      </c>
      <c r="J28" s="42"/>
      <c r="K28" s="41">
        <v>219</v>
      </c>
      <c r="L28" s="39"/>
      <c r="M28" s="39"/>
      <c r="N28" s="17"/>
      <c r="O28" s="39"/>
      <c r="P28" s="17"/>
      <c r="Q28" s="39"/>
      <c r="R28" s="39"/>
      <c r="S28" s="39"/>
      <c r="T28" s="39"/>
      <c r="U28" s="39"/>
      <c r="V28" s="39"/>
      <c r="W28" s="39"/>
      <c r="X28" s="20"/>
      <c r="Y28" s="20"/>
      <c r="Z28" s="20"/>
      <c r="AA28" s="20"/>
      <c r="AB28" s="20"/>
      <c r="AC28" s="20"/>
      <c r="AD28" s="20">
        <v>207</v>
      </c>
      <c r="AE28" s="20"/>
    </row>
    <row r="29" spans="2:31" ht="12.75" customHeight="1" x14ac:dyDescent="0.2">
      <c r="B29" s="34">
        <v>1</v>
      </c>
      <c r="D29" s="39" t="s">
        <v>30</v>
      </c>
      <c r="E29" s="39" t="str">
        <f>_xlfn.CONCAT($AG$7+1,"-",$AG$7+2)</f>
        <v>27-28</v>
      </c>
      <c r="F29" s="40">
        <v>115813.02</v>
      </c>
      <c r="G29" s="41"/>
      <c r="H29" s="39"/>
      <c r="I29" s="40">
        <v>116042.98</v>
      </c>
      <c r="J29" s="42"/>
      <c r="K29" s="41"/>
      <c r="L29" s="39"/>
      <c r="M29" s="39"/>
      <c r="N29" s="17"/>
      <c r="O29" s="39">
        <v>2029</v>
      </c>
      <c r="P29" s="17"/>
      <c r="Q29" s="39"/>
      <c r="R29" s="39"/>
      <c r="S29" s="39"/>
      <c r="T29" s="39"/>
      <c r="U29" s="39"/>
      <c r="V29" s="39"/>
      <c r="W29" s="39"/>
      <c r="X29" s="20"/>
      <c r="Y29" s="20"/>
      <c r="Z29" s="20"/>
      <c r="AA29" s="20"/>
      <c r="AB29" s="20"/>
      <c r="AC29" s="20"/>
      <c r="AD29" s="20"/>
      <c r="AE29" s="20"/>
    </row>
    <row r="30" spans="2:31" ht="12.75" customHeight="1" x14ac:dyDescent="0.2">
      <c r="B30" s="34"/>
      <c r="D30" s="39"/>
      <c r="E30" s="39"/>
      <c r="F30" s="40"/>
      <c r="G30" s="41"/>
      <c r="H30" s="39"/>
      <c r="I30" s="40"/>
      <c r="J30" s="42"/>
      <c r="K30" s="41"/>
      <c r="L30" s="39"/>
      <c r="M30" s="39"/>
      <c r="N30" s="17"/>
      <c r="O30" s="39"/>
      <c r="P30" s="17"/>
      <c r="Q30" s="39"/>
      <c r="R30" s="39"/>
      <c r="S30" s="39"/>
      <c r="T30" s="39"/>
      <c r="U30" s="39"/>
      <c r="V30" s="39"/>
      <c r="W30" s="39"/>
      <c r="X30" s="20"/>
      <c r="Y30" s="20"/>
      <c r="Z30" s="20"/>
      <c r="AA30" s="20"/>
      <c r="AB30" s="20"/>
      <c r="AC30" s="20"/>
      <c r="AD30" s="20"/>
      <c r="AE30" s="20"/>
    </row>
    <row r="31" spans="2:31" ht="12.75" customHeight="1" x14ac:dyDescent="0.2">
      <c r="B31" s="34">
        <v>1</v>
      </c>
      <c r="D31" s="39" t="s">
        <v>39</v>
      </c>
      <c r="E31" s="39">
        <f>$AG$7+1</f>
        <v>27</v>
      </c>
      <c r="F31" s="40">
        <v>115276.71</v>
      </c>
      <c r="G31" s="41">
        <v>-61.59</v>
      </c>
      <c r="H31" s="39"/>
      <c r="I31" s="40"/>
      <c r="J31" s="42"/>
      <c r="K31" s="41"/>
      <c r="L31" s="39"/>
      <c r="M31" s="39">
        <v>25</v>
      </c>
      <c r="N31" s="17">
        <v>0.01</v>
      </c>
      <c r="O31" s="39"/>
      <c r="P31" s="17">
        <v>1</v>
      </c>
      <c r="Q31" s="39"/>
      <c r="R31" s="39"/>
      <c r="S31" s="39"/>
      <c r="T31" s="39"/>
      <c r="U31" s="39">
        <v>1</v>
      </c>
      <c r="V31" s="39"/>
      <c r="W31" s="39"/>
      <c r="X31" s="20"/>
      <c r="Y31" s="20"/>
      <c r="Z31" s="20"/>
      <c r="AA31" s="20"/>
      <c r="AB31" s="20"/>
      <c r="AC31" s="20"/>
      <c r="AD31" s="20"/>
      <c r="AE31" s="20"/>
    </row>
    <row r="32" spans="2:31" ht="12.75" customHeight="1" x14ac:dyDescent="0.2">
      <c r="B32" s="34">
        <v>1</v>
      </c>
      <c r="D32" s="39" t="s">
        <v>40</v>
      </c>
      <c r="E32" s="39">
        <f>$AG$7+1</f>
        <v>27</v>
      </c>
      <c r="F32" s="40">
        <v>115801.41</v>
      </c>
      <c r="G32" s="41">
        <v>-66.739999999999995</v>
      </c>
      <c r="H32" s="39"/>
      <c r="I32" s="40"/>
      <c r="J32" s="42"/>
      <c r="K32" s="41"/>
      <c r="L32" s="39"/>
      <c r="M32" s="39">
        <v>12.5</v>
      </c>
      <c r="N32" s="17">
        <v>0.01</v>
      </c>
      <c r="O32" s="39"/>
      <c r="P32" s="17">
        <v>1</v>
      </c>
      <c r="Q32" s="39"/>
      <c r="R32" s="39"/>
      <c r="S32" s="39"/>
      <c r="T32" s="39">
        <v>1</v>
      </c>
      <c r="U32" s="39"/>
      <c r="V32" s="39">
        <v>18</v>
      </c>
      <c r="W32" s="39"/>
      <c r="X32" s="20"/>
      <c r="Y32" s="20"/>
      <c r="Z32" s="20"/>
      <c r="AA32" s="20"/>
      <c r="AB32" s="20"/>
      <c r="AC32" s="20"/>
      <c r="AD32" s="20"/>
      <c r="AE32" s="20"/>
    </row>
    <row r="33" spans="2:31" ht="12.75" customHeight="1" x14ac:dyDescent="0.2">
      <c r="B33" s="34"/>
      <c r="D33" s="39"/>
      <c r="E33" s="39"/>
      <c r="F33" s="40"/>
      <c r="G33" s="41"/>
      <c r="H33" s="39"/>
      <c r="I33" s="40"/>
      <c r="J33" s="42"/>
      <c r="K33" s="41"/>
      <c r="L33" s="39"/>
      <c r="M33" s="39"/>
      <c r="N33" s="17"/>
      <c r="O33" s="39"/>
      <c r="P33" s="17"/>
      <c r="Q33" s="39"/>
      <c r="R33" s="39"/>
      <c r="S33" s="39"/>
      <c r="T33" s="39"/>
      <c r="U33" s="39"/>
      <c r="V33" s="39"/>
      <c r="W33" s="39"/>
      <c r="X33" s="20"/>
      <c r="Y33" s="20"/>
      <c r="Z33" s="20"/>
      <c r="AA33" s="20"/>
      <c r="AB33" s="20"/>
      <c r="AC33" s="20"/>
      <c r="AD33" s="20"/>
      <c r="AE33" s="20"/>
    </row>
    <row r="34" spans="2:31" ht="12.75" customHeight="1" x14ac:dyDescent="0.2">
      <c r="B34" s="34">
        <v>1</v>
      </c>
      <c r="D34" s="39" t="s">
        <v>42</v>
      </c>
      <c r="E34" s="39">
        <f>$AG$7+1</f>
        <v>27</v>
      </c>
      <c r="F34" s="40">
        <v>115298.5</v>
      </c>
      <c r="G34" s="41">
        <v>10</v>
      </c>
      <c r="H34" s="39"/>
      <c r="I34" s="40">
        <v>115308.5</v>
      </c>
      <c r="J34" s="42">
        <v>10</v>
      </c>
      <c r="K34" s="41"/>
      <c r="L34" s="39">
        <v>10</v>
      </c>
      <c r="M34" s="39"/>
      <c r="N34" s="17"/>
      <c r="O34" s="39"/>
      <c r="P34" s="17"/>
      <c r="Q34" s="39"/>
      <c r="R34" s="39"/>
      <c r="S34" s="39"/>
      <c r="T34" s="39"/>
      <c r="U34" s="39"/>
      <c r="V34" s="39"/>
      <c r="W34" s="39"/>
      <c r="X34" s="39">
        <v>1</v>
      </c>
      <c r="Y34" s="20"/>
      <c r="Z34" s="20"/>
      <c r="AA34" s="20"/>
      <c r="AB34" s="20">
        <v>1</v>
      </c>
      <c r="AC34" s="20"/>
      <c r="AD34" s="20"/>
      <c r="AE34" s="20"/>
    </row>
    <row r="35" spans="2:31" ht="12.75" customHeight="1" x14ac:dyDescent="0.2">
      <c r="B35" s="34">
        <v>1</v>
      </c>
      <c r="D35" s="39" t="s">
        <v>43</v>
      </c>
      <c r="E35" s="39">
        <f>$AG$7+1</f>
        <v>27</v>
      </c>
      <c r="F35" s="40">
        <v>115814.01</v>
      </c>
      <c r="G35" s="41">
        <v>10</v>
      </c>
      <c r="H35" s="39"/>
      <c r="I35" s="40">
        <v>115824.01</v>
      </c>
      <c r="J35" s="42">
        <v>10</v>
      </c>
      <c r="K35" s="41"/>
      <c r="L35" s="39">
        <v>10</v>
      </c>
      <c r="M35" s="39"/>
      <c r="N35" s="17"/>
      <c r="O35" s="39"/>
      <c r="P35" s="17"/>
      <c r="Q35" s="39"/>
      <c r="R35" s="39"/>
      <c r="S35" s="39"/>
      <c r="T35" s="39"/>
      <c r="U35" s="39"/>
      <c r="V35" s="39"/>
      <c r="W35" s="39"/>
      <c r="X35" s="39">
        <v>1</v>
      </c>
      <c r="Y35" s="20"/>
      <c r="Z35" s="20"/>
      <c r="AA35" s="20"/>
      <c r="AB35" s="20">
        <v>1</v>
      </c>
      <c r="AC35" s="20"/>
      <c r="AD35" s="20"/>
      <c r="AE35" s="20"/>
    </row>
    <row r="36" spans="2:31" ht="12.75" customHeight="1" x14ac:dyDescent="0.2">
      <c r="B36" s="34"/>
      <c r="D36" s="39"/>
      <c r="E36" s="39"/>
      <c r="F36" s="40"/>
      <c r="G36" s="41"/>
      <c r="H36" s="39"/>
      <c r="I36" s="40"/>
      <c r="J36" s="42"/>
      <c r="K36" s="41"/>
      <c r="L36" s="39"/>
      <c r="M36" s="39"/>
      <c r="N36" s="17"/>
      <c r="O36" s="39"/>
      <c r="P36" s="17"/>
      <c r="Q36" s="39"/>
      <c r="R36" s="39"/>
      <c r="S36" s="39"/>
      <c r="T36" s="39"/>
      <c r="U36" s="39"/>
      <c r="V36" s="39"/>
      <c r="W36" s="39"/>
      <c r="X36" s="39"/>
      <c r="Y36" s="20"/>
      <c r="Z36" s="20"/>
      <c r="AA36" s="20"/>
      <c r="AB36" s="20"/>
      <c r="AC36" s="20"/>
      <c r="AD36" s="20"/>
      <c r="AE36" s="20"/>
    </row>
    <row r="37" spans="2:31" ht="12.75" customHeight="1" x14ac:dyDescent="0.2">
      <c r="B37" s="34">
        <v>1</v>
      </c>
      <c r="D37" s="39" t="s">
        <v>31</v>
      </c>
      <c r="E37" s="39" t="str">
        <f>_xlfn.CONCAT($AG$7+2,",",$AG$7+5)</f>
        <v>28,31</v>
      </c>
      <c r="F37" s="40">
        <v>1232</v>
      </c>
      <c r="G37" s="41"/>
      <c r="H37" s="39"/>
      <c r="I37" s="40">
        <v>1654.88</v>
      </c>
      <c r="J37" s="42">
        <v>-218.55</v>
      </c>
      <c r="K37" s="41">
        <v>336</v>
      </c>
      <c r="L37" s="39"/>
      <c r="M37" s="39"/>
      <c r="N37" s="17"/>
      <c r="O37" s="39"/>
      <c r="P37" s="17"/>
      <c r="Q37" s="39"/>
      <c r="R37" s="39"/>
      <c r="S37" s="39"/>
      <c r="T37" s="39"/>
      <c r="U37" s="39"/>
      <c r="V37" s="39"/>
      <c r="W37" s="39"/>
      <c r="X37" s="39"/>
      <c r="Y37" s="20"/>
      <c r="Z37" s="20"/>
      <c r="AA37" s="20"/>
      <c r="AB37" s="20"/>
      <c r="AC37" s="20"/>
      <c r="AD37" s="20">
        <v>414</v>
      </c>
      <c r="AE37" s="20"/>
    </row>
    <row r="38" spans="2:31" ht="12.75" customHeight="1" x14ac:dyDescent="0.2">
      <c r="B38" s="34">
        <v>1</v>
      </c>
      <c r="D38" s="39" t="s">
        <v>32</v>
      </c>
      <c r="E38" s="39" t="str">
        <f>_xlfn.CONCAT($AG$7+2,",",$AG$7+5)</f>
        <v>28,31</v>
      </c>
      <c r="F38" s="40">
        <v>1258</v>
      </c>
      <c r="G38" s="41"/>
      <c r="H38" s="39"/>
      <c r="I38" s="40">
        <v>1654.88</v>
      </c>
      <c r="J38" s="42">
        <v>-213.21</v>
      </c>
      <c r="K38" s="41"/>
      <c r="L38" s="39"/>
      <c r="M38" s="39"/>
      <c r="N38" s="17"/>
      <c r="O38" s="39">
        <v>795</v>
      </c>
      <c r="P38" s="17"/>
      <c r="Q38" s="39"/>
      <c r="R38" s="39"/>
      <c r="S38" s="39"/>
      <c r="T38" s="39"/>
      <c r="U38" s="39"/>
      <c r="V38" s="39"/>
      <c r="W38" s="39"/>
      <c r="X38" s="39"/>
      <c r="Y38" s="20"/>
      <c r="Z38" s="20"/>
      <c r="AA38" s="20"/>
      <c r="AB38" s="20"/>
      <c r="AC38" s="20"/>
      <c r="AD38" s="20"/>
      <c r="AE38" s="20"/>
    </row>
    <row r="39" spans="2:31" ht="12.75" customHeight="1" x14ac:dyDescent="0.2">
      <c r="B39" s="34">
        <v>1</v>
      </c>
      <c r="D39" s="39" t="s">
        <v>33</v>
      </c>
      <c r="E39" s="39" t="str">
        <f>_xlfn.CONCAT($AG$7+2,",",$AG$7+5)</f>
        <v>28,31</v>
      </c>
      <c r="F39" s="40">
        <v>1261</v>
      </c>
      <c r="G39" s="41"/>
      <c r="H39" s="39"/>
      <c r="I39" s="40">
        <v>1654.88</v>
      </c>
      <c r="J39" s="42">
        <v>-201.24</v>
      </c>
      <c r="K39" s="41">
        <v>171</v>
      </c>
      <c r="L39" s="39"/>
      <c r="M39" s="39"/>
      <c r="N39" s="17"/>
      <c r="O39" s="39"/>
      <c r="P39" s="17"/>
      <c r="Q39" s="39"/>
      <c r="R39" s="39"/>
      <c r="S39" s="39"/>
      <c r="T39" s="39"/>
      <c r="U39" s="39"/>
      <c r="V39" s="39"/>
      <c r="W39" s="39"/>
      <c r="X39" s="39"/>
      <c r="Y39" s="20"/>
      <c r="Z39" s="20"/>
      <c r="AA39" s="20"/>
      <c r="AB39" s="20"/>
      <c r="AC39" s="20"/>
      <c r="AD39" s="20">
        <v>409</v>
      </c>
      <c r="AE39" s="20"/>
    </row>
    <row r="40" spans="2:31" ht="12.75" customHeight="1" x14ac:dyDescent="0.2">
      <c r="B40" s="34">
        <v>1</v>
      </c>
      <c r="D40" s="39" t="s">
        <v>34</v>
      </c>
      <c r="E40" s="39" t="str">
        <f>_xlfn.CONCAT($AG$7+2,",",$AG$7+3)</f>
        <v>28,29</v>
      </c>
      <c r="F40" s="40">
        <v>116232.37</v>
      </c>
      <c r="G40" s="41"/>
      <c r="H40" s="39"/>
      <c r="I40" s="40">
        <v>117832.66</v>
      </c>
      <c r="J40" s="42"/>
      <c r="K40" s="41">
        <v>1951</v>
      </c>
      <c r="L40" s="39"/>
      <c r="M40" s="39"/>
      <c r="N40" s="17"/>
      <c r="O40" s="39"/>
      <c r="P40" s="17"/>
      <c r="Q40" s="39"/>
      <c r="R40" s="39"/>
      <c r="S40" s="39"/>
      <c r="T40" s="39"/>
      <c r="U40" s="39"/>
      <c r="V40" s="39"/>
      <c r="W40" s="39"/>
      <c r="X40" s="39"/>
      <c r="Y40" s="20"/>
      <c r="Z40" s="20"/>
      <c r="AA40" s="20"/>
      <c r="AB40" s="20"/>
      <c r="AC40" s="20"/>
      <c r="AD40" s="20">
        <v>1587</v>
      </c>
      <c r="AE40" s="20"/>
    </row>
    <row r="41" spans="2:31" ht="12.75" customHeight="1" x14ac:dyDescent="0.2">
      <c r="B41" s="34">
        <v>1</v>
      </c>
      <c r="D41" s="39" t="s">
        <v>35</v>
      </c>
      <c r="E41" s="39" t="str">
        <f>_xlfn.CONCAT($AG$7+2,"-",$AG$7+4)</f>
        <v>28-30</v>
      </c>
      <c r="F41" s="40">
        <v>116261.7</v>
      </c>
      <c r="G41" s="41"/>
      <c r="H41" s="39"/>
      <c r="I41" s="40">
        <v>118805.08</v>
      </c>
      <c r="J41" s="42"/>
      <c r="K41" s="41"/>
      <c r="L41" s="39"/>
      <c r="M41" s="39"/>
      <c r="N41" s="17"/>
      <c r="O41" s="39">
        <v>16147</v>
      </c>
      <c r="P41" s="17"/>
      <c r="Q41" s="39"/>
      <c r="R41" s="39"/>
      <c r="S41" s="39"/>
      <c r="T41" s="39"/>
      <c r="U41" s="39"/>
      <c r="V41" s="39"/>
      <c r="W41" s="39"/>
      <c r="X41" s="39"/>
      <c r="Y41" s="20"/>
      <c r="Z41" s="20"/>
      <c r="AA41" s="20"/>
      <c r="AB41" s="20"/>
      <c r="AC41" s="20"/>
      <c r="AD41" s="20"/>
      <c r="AE41" s="20"/>
    </row>
    <row r="42" spans="2:31" ht="12.75" customHeight="1" x14ac:dyDescent="0.2">
      <c r="B42" s="34"/>
      <c r="D42" s="39"/>
      <c r="E42" s="39"/>
      <c r="F42" s="40"/>
      <c r="G42" s="41"/>
      <c r="H42" s="39"/>
      <c r="I42" s="40"/>
      <c r="J42" s="42"/>
      <c r="K42" s="41"/>
      <c r="L42" s="39"/>
      <c r="M42" s="39"/>
      <c r="N42" s="17"/>
      <c r="O42" s="39"/>
      <c r="P42" s="17"/>
      <c r="Q42" s="39"/>
      <c r="R42" s="39"/>
      <c r="S42" s="39"/>
      <c r="T42" s="39"/>
      <c r="U42" s="39"/>
      <c r="V42" s="39"/>
      <c r="W42" s="39"/>
      <c r="X42" s="39"/>
      <c r="Y42" s="20"/>
      <c r="Z42" s="20"/>
      <c r="AA42" s="20"/>
      <c r="AB42" s="20"/>
      <c r="AC42" s="20"/>
      <c r="AD42" s="20"/>
      <c r="AE42" s="20"/>
    </row>
    <row r="43" spans="2:31" ht="12.75" customHeight="1" x14ac:dyDescent="0.2">
      <c r="B43" s="34">
        <v>1</v>
      </c>
      <c r="D43" s="17" t="s">
        <v>41</v>
      </c>
      <c r="E43" s="39">
        <f>$AG$7+2</f>
        <v>28</v>
      </c>
      <c r="F43" s="18">
        <v>116027</v>
      </c>
      <c r="G43" s="19">
        <v>-72.86</v>
      </c>
      <c r="H43" s="20"/>
      <c r="I43" s="18"/>
      <c r="J43" s="21"/>
      <c r="K43" s="19"/>
      <c r="L43" s="20"/>
      <c r="M43" s="20">
        <v>179</v>
      </c>
      <c r="N43" s="20">
        <v>0.01</v>
      </c>
      <c r="O43" s="20"/>
      <c r="P43" s="20">
        <v>1</v>
      </c>
      <c r="Q43" s="20"/>
      <c r="R43" s="20"/>
      <c r="S43" s="20"/>
      <c r="T43" s="20"/>
      <c r="U43" s="20">
        <v>1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2.75" customHeight="1" x14ac:dyDescent="0.2">
      <c r="B44" s="34">
        <v>1</v>
      </c>
      <c r="D44" s="39" t="s">
        <v>44</v>
      </c>
      <c r="E44" s="39">
        <f>$AG$7+2</f>
        <v>28</v>
      </c>
      <c r="F44" s="18">
        <v>116228.52</v>
      </c>
      <c r="G44" s="41">
        <v>-87.98</v>
      </c>
      <c r="H44" s="39"/>
      <c r="I44" s="40">
        <v>116397.66</v>
      </c>
      <c r="J44" s="42">
        <v>-119.9</v>
      </c>
      <c r="K44" s="41"/>
      <c r="L44" s="39"/>
      <c r="M44" s="39">
        <v>12.5</v>
      </c>
      <c r="N44" s="17">
        <v>0.03</v>
      </c>
      <c r="O44" s="39"/>
      <c r="P44" s="17">
        <v>1</v>
      </c>
      <c r="Q44" s="39">
        <v>100</v>
      </c>
      <c r="R44" s="39">
        <v>1</v>
      </c>
      <c r="S44" s="39"/>
      <c r="T44" s="39">
        <v>1</v>
      </c>
      <c r="U44" s="39"/>
      <c r="V44" s="39">
        <v>18</v>
      </c>
      <c r="W44" s="39"/>
      <c r="X44" s="39"/>
      <c r="Y44" s="20"/>
      <c r="Z44" s="20"/>
      <c r="AA44" s="20"/>
      <c r="AB44" s="20">
        <v>2</v>
      </c>
      <c r="AC44" s="20"/>
      <c r="AD44" s="20"/>
      <c r="AE44" s="20"/>
    </row>
    <row r="45" spans="2:31" ht="12.75" customHeight="1" x14ac:dyDescent="0.2">
      <c r="B45" s="34"/>
      <c r="D45" s="39"/>
      <c r="E45" s="39"/>
      <c r="F45" s="40"/>
      <c r="G45" s="41"/>
      <c r="H45" s="39"/>
      <c r="I45" s="40"/>
      <c r="J45" s="42"/>
      <c r="K45" s="41"/>
      <c r="L45" s="39"/>
      <c r="M45" s="39"/>
      <c r="N45" s="17"/>
      <c r="O45" s="39"/>
      <c r="P45" s="17"/>
      <c r="Q45" s="39"/>
      <c r="R45" s="39"/>
      <c r="S45" s="39"/>
      <c r="T45" s="39"/>
      <c r="U45" s="39"/>
      <c r="V45" s="39"/>
      <c r="W45" s="39"/>
      <c r="X45" s="39"/>
      <c r="Y45" s="20"/>
      <c r="Z45" s="20"/>
      <c r="AA45" s="20"/>
      <c r="AB45" s="20"/>
      <c r="AC45" s="20"/>
      <c r="AD45" s="20"/>
      <c r="AE45" s="20"/>
    </row>
    <row r="46" spans="2:31" ht="12.75" customHeight="1" x14ac:dyDescent="0.2">
      <c r="B46" s="34">
        <v>1</v>
      </c>
      <c r="D46" s="39" t="s">
        <v>45</v>
      </c>
      <c r="E46" s="39">
        <f>$AG$7+2</f>
        <v>28</v>
      </c>
      <c r="F46" s="40">
        <v>116063.42</v>
      </c>
      <c r="G46" s="41">
        <v>10</v>
      </c>
      <c r="H46" s="39"/>
      <c r="I46" s="40">
        <v>116073.42</v>
      </c>
      <c r="J46" s="42">
        <v>10</v>
      </c>
      <c r="K46" s="41"/>
      <c r="L46" s="39">
        <v>10</v>
      </c>
      <c r="M46" s="39"/>
      <c r="N46" s="17"/>
      <c r="O46" s="39"/>
      <c r="P46" s="17"/>
      <c r="Q46" s="39"/>
      <c r="R46" s="39"/>
      <c r="S46" s="39"/>
      <c r="T46" s="39"/>
      <c r="U46" s="39"/>
      <c r="V46" s="39"/>
      <c r="W46" s="39"/>
      <c r="X46" s="39">
        <v>1</v>
      </c>
      <c r="Y46" s="20"/>
      <c r="Z46" s="20"/>
      <c r="AA46" s="20"/>
      <c r="AB46" s="20">
        <v>1</v>
      </c>
      <c r="AC46" s="20"/>
      <c r="AD46" s="20"/>
      <c r="AE46" s="20"/>
    </row>
    <row r="47" spans="2:31" ht="12.75" customHeight="1" x14ac:dyDescent="0.2">
      <c r="B47" s="34">
        <v>1</v>
      </c>
      <c r="D47" s="39" t="s">
        <v>46</v>
      </c>
      <c r="E47" s="39">
        <f>$AG$7+2</f>
        <v>28</v>
      </c>
      <c r="F47" s="40">
        <v>116256.4</v>
      </c>
      <c r="G47" s="41">
        <v>10</v>
      </c>
      <c r="H47" s="39"/>
      <c r="I47" s="40">
        <v>116266.4</v>
      </c>
      <c r="J47" s="42">
        <v>10</v>
      </c>
      <c r="K47" s="41"/>
      <c r="L47" s="39">
        <v>10</v>
      </c>
      <c r="M47" s="39"/>
      <c r="N47" s="17"/>
      <c r="O47" s="39"/>
      <c r="P47" s="17"/>
      <c r="Q47" s="39"/>
      <c r="R47" s="39"/>
      <c r="S47" s="39"/>
      <c r="T47" s="39"/>
      <c r="U47" s="39"/>
      <c r="V47" s="39"/>
      <c r="W47" s="39"/>
      <c r="X47" s="39">
        <v>1</v>
      </c>
      <c r="Y47" s="20"/>
      <c r="Z47" s="20"/>
      <c r="AA47" s="20"/>
      <c r="AB47" s="20">
        <v>1</v>
      </c>
      <c r="AC47" s="20"/>
      <c r="AD47" s="20"/>
      <c r="AE47" s="20"/>
    </row>
    <row r="48" spans="2:31" ht="12.75" customHeight="1" x14ac:dyDescent="0.2">
      <c r="B48" s="34"/>
      <c r="D48" s="39"/>
      <c r="E48" s="39"/>
      <c r="F48" s="40"/>
      <c r="G48" s="41"/>
      <c r="H48" s="39"/>
      <c r="I48" s="40"/>
      <c r="J48" s="42"/>
      <c r="K48" s="41"/>
      <c r="L48" s="39"/>
      <c r="M48" s="39"/>
      <c r="N48" s="17"/>
      <c r="O48" s="39"/>
      <c r="P48" s="17"/>
      <c r="Q48" s="39"/>
      <c r="R48" s="39"/>
      <c r="S48" s="39"/>
      <c r="T48" s="39"/>
      <c r="U48" s="39"/>
      <c r="V48" s="39"/>
      <c r="W48" s="39"/>
      <c r="X48" s="39"/>
      <c r="Y48" s="20"/>
      <c r="Z48" s="20"/>
      <c r="AA48" s="20"/>
      <c r="AB48" s="20"/>
      <c r="AC48" s="20"/>
      <c r="AD48" s="20"/>
      <c r="AE48" s="20"/>
    </row>
    <row r="49" spans="2:31" ht="12.75" customHeight="1" x14ac:dyDescent="0.2">
      <c r="B49" s="34">
        <v>1</v>
      </c>
      <c r="D49" s="39" t="s">
        <v>38</v>
      </c>
      <c r="E49" s="39">
        <f>$AG$7+2</f>
        <v>28</v>
      </c>
      <c r="F49" s="40">
        <v>116776.84</v>
      </c>
      <c r="G49" s="41">
        <v>-53</v>
      </c>
      <c r="H49" s="39"/>
      <c r="I49" s="40">
        <v>116928.49</v>
      </c>
      <c r="J49" s="42">
        <v>-53</v>
      </c>
      <c r="K49" s="41"/>
      <c r="L49" s="39"/>
      <c r="M49" s="39"/>
      <c r="N49" s="17"/>
      <c r="O49" s="39"/>
      <c r="P49" s="17"/>
      <c r="Q49" s="39"/>
      <c r="R49" s="39"/>
      <c r="S49" s="39"/>
      <c r="T49" s="39"/>
      <c r="U49" s="39"/>
      <c r="V49" s="39"/>
      <c r="W49" s="39">
        <v>154</v>
      </c>
      <c r="X49" s="39"/>
      <c r="Y49" s="20"/>
      <c r="Z49" s="20"/>
      <c r="AA49" s="20"/>
      <c r="AB49" s="20"/>
      <c r="AC49" s="20"/>
      <c r="AD49" s="20"/>
      <c r="AE49" s="20"/>
    </row>
    <row r="50" spans="2:31" ht="12.75" customHeight="1" x14ac:dyDescent="0.2">
      <c r="B50" s="34"/>
      <c r="D50" s="39"/>
      <c r="E50" s="39"/>
      <c r="F50" s="40"/>
      <c r="G50" s="41"/>
      <c r="H50" s="39"/>
      <c r="I50" s="40"/>
      <c r="J50" s="42"/>
      <c r="K50" s="41"/>
      <c r="L50" s="39"/>
      <c r="M50" s="39"/>
      <c r="N50" s="17"/>
      <c r="O50" s="39"/>
      <c r="P50" s="17"/>
      <c r="Q50" s="39"/>
      <c r="R50" s="39"/>
      <c r="S50" s="39"/>
      <c r="T50" s="39"/>
      <c r="U50" s="39"/>
      <c r="V50" s="39"/>
      <c r="W50" s="39"/>
      <c r="X50" s="39"/>
      <c r="Y50" s="20"/>
      <c r="Z50" s="20"/>
      <c r="AA50" s="20"/>
      <c r="AB50" s="20"/>
      <c r="AC50" s="20"/>
      <c r="AD50" s="20"/>
      <c r="AE50" s="20"/>
    </row>
    <row r="51" spans="2:31" ht="12.75" customHeight="1" x14ac:dyDescent="0.2">
      <c r="B51" s="34">
        <v>1</v>
      </c>
      <c r="D51" s="39" t="s">
        <v>36</v>
      </c>
      <c r="E51" s="39">
        <f>$AG$7+3</f>
        <v>29</v>
      </c>
      <c r="F51" s="40">
        <v>118195</v>
      </c>
      <c r="G51" s="41">
        <v>-75.23</v>
      </c>
      <c r="H51" s="39"/>
      <c r="I51" s="40">
        <v>118374.86</v>
      </c>
      <c r="J51" s="42">
        <v>-68.97</v>
      </c>
      <c r="K51" s="41"/>
      <c r="L51" s="39"/>
      <c r="M51" s="39">
        <v>180</v>
      </c>
      <c r="N51" s="17"/>
      <c r="O51" s="39"/>
      <c r="P51" s="17"/>
      <c r="Q51" s="39"/>
      <c r="R51" s="39"/>
      <c r="S51" s="39"/>
      <c r="T51" s="39"/>
      <c r="U51" s="39"/>
      <c r="V51" s="39"/>
      <c r="W51" s="39"/>
      <c r="X51" s="39"/>
      <c r="Y51" s="20"/>
      <c r="Z51" s="20"/>
      <c r="AA51" s="20"/>
      <c r="AB51" s="20"/>
      <c r="AC51" s="20"/>
      <c r="AD51" s="20"/>
      <c r="AE51" s="20"/>
    </row>
    <row r="52" spans="2:31" ht="12.75" customHeight="1" x14ac:dyDescent="0.2">
      <c r="B52" s="34">
        <v>1</v>
      </c>
      <c r="D52" s="39" t="s">
        <v>37</v>
      </c>
      <c r="E52" s="39" t="str">
        <f>_xlfn.CONCAT($AG$7+3,",",$AG$7+4)</f>
        <v>29,30</v>
      </c>
      <c r="F52" s="40">
        <v>117835</v>
      </c>
      <c r="G52" s="41"/>
      <c r="H52" s="39"/>
      <c r="I52" s="40">
        <v>118805.08</v>
      </c>
      <c r="J52" s="42"/>
      <c r="K52" s="41">
        <v>1006</v>
      </c>
      <c r="L52" s="39"/>
      <c r="M52" s="39"/>
      <c r="N52" s="17"/>
      <c r="O52" s="39"/>
      <c r="P52" s="17"/>
      <c r="Q52" s="39"/>
      <c r="R52" s="39"/>
      <c r="S52" s="39"/>
      <c r="T52" s="39"/>
      <c r="U52" s="39"/>
      <c r="V52" s="39"/>
      <c r="W52" s="39"/>
      <c r="X52" s="39"/>
      <c r="Y52" s="20"/>
      <c r="Z52" s="20"/>
      <c r="AA52" s="20"/>
      <c r="AB52" s="20"/>
      <c r="AC52" s="20"/>
      <c r="AD52" s="20">
        <v>974</v>
      </c>
      <c r="AE52" s="20"/>
    </row>
    <row r="53" spans="2:31" ht="12.75" customHeight="1" x14ac:dyDescent="0.2">
      <c r="B53" s="34"/>
      <c r="D53" s="39"/>
      <c r="E53" s="39"/>
      <c r="F53" s="40"/>
      <c r="G53" s="41"/>
      <c r="H53" s="39"/>
      <c r="I53" s="40"/>
      <c r="J53" s="42"/>
      <c r="K53" s="41"/>
      <c r="L53" s="39"/>
      <c r="M53" s="39"/>
      <c r="N53" s="17"/>
      <c r="O53" s="39"/>
      <c r="P53" s="17"/>
      <c r="Q53" s="39"/>
      <c r="R53" s="39"/>
      <c r="S53" s="39"/>
      <c r="T53" s="39"/>
      <c r="U53" s="39"/>
      <c r="V53" s="39"/>
      <c r="W53" s="39"/>
      <c r="X53" s="39"/>
      <c r="Y53" s="20"/>
      <c r="Z53" s="20"/>
      <c r="AA53" s="20"/>
      <c r="AB53" s="20"/>
      <c r="AC53" s="20"/>
      <c r="AD53" s="20"/>
      <c r="AE53" s="20"/>
    </row>
    <row r="54" spans="2:31" ht="12.75" customHeight="1" x14ac:dyDescent="0.2">
      <c r="B54" s="34">
        <v>1</v>
      </c>
      <c r="D54" s="39" t="s">
        <v>50</v>
      </c>
      <c r="E54" s="39">
        <f>$AG$7+3</f>
        <v>29</v>
      </c>
      <c r="F54" s="40">
        <v>118234.2</v>
      </c>
      <c r="G54" s="41">
        <v>-72.150000000000006</v>
      </c>
      <c r="H54" s="39"/>
      <c r="I54" s="40">
        <v>118284.21</v>
      </c>
      <c r="J54" s="42">
        <v>-71.069999999999993</v>
      </c>
      <c r="K54" s="41"/>
      <c r="L54" s="39"/>
      <c r="M54" s="39"/>
      <c r="N54" s="17"/>
      <c r="O54" s="39"/>
      <c r="P54" s="17"/>
      <c r="Q54" s="39"/>
      <c r="R54" s="39"/>
      <c r="S54" s="39"/>
      <c r="T54" s="39"/>
      <c r="U54" s="39"/>
      <c r="V54" s="39"/>
      <c r="W54" s="39"/>
      <c r="X54" s="39"/>
      <c r="Y54" s="20">
        <v>21</v>
      </c>
      <c r="Z54" s="20">
        <v>1</v>
      </c>
      <c r="AA54" s="20">
        <v>1</v>
      </c>
      <c r="AB54" s="20">
        <v>2</v>
      </c>
      <c r="AC54" s="20"/>
      <c r="AD54" s="20"/>
      <c r="AE54" s="20"/>
    </row>
    <row r="55" spans="2:31" ht="12.75" customHeight="1" x14ac:dyDescent="0.2">
      <c r="B55" s="34">
        <v>1</v>
      </c>
      <c r="D55" s="39" t="s">
        <v>47</v>
      </c>
      <c r="E55" s="39">
        <f>$AG$7+3</f>
        <v>29</v>
      </c>
      <c r="F55" s="40">
        <v>117325</v>
      </c>
      <c r="G55" s="41">
        <v>-57</v>
      </c>
      <c r="H55" s="39"/>
      <c r="I55" s="40">
        <v>117661.48</v>
      </c>
      <c r="J55" s="42">
        <v>-57</v>
      </c>
      <c r="K55" s="41"/>
      <c r="L55" s="39"/>
      <c r="M55" s="39"/>
      <c r="N55" s="17">
        <v>0.06</v>
      </c>
      <c r="O55" s="39"/>
      <c r="P55" s="17"/>
      <c r="Q55" s="39">
        <v>262.5</v>
      </c>
      <c r="R55" s="39">
        <v>1</v>
      </c>
      <c r="S55" s="39">
        <v>1</v>
      </c>
      <c r="T55" s="39"/>
      <c r="U55" s="39"/>
      <c r="V55" s="39"/>
      <c r="W55" s="39"/>
      <c r="X55" s="39"/>
      <c r="Y55" s="20"/>
      <c r="Z55" s="20"/>
      <c r="AA55" s="20"/>
      <c r="AB55" s="20">
        <v>4</v>
      </c>
      <c r="AC55" s="20"/>
      <c r="AD55" s="20"/>
      <c r="AE55" s="20"/>
    </row>
    <row r="56" spans="2:31" ht="12.75" customHeight="1" x14ac:dyDescent="0.2">
      <c r="B56" s="34">
        <v>1</v>
      </c>
      <c r="D56" s="39" t="s">
        <v>64</v>
      </c>
      <c r="E56" s="39">
        <f>$AG$7+3</f>
        <v>29</v>
      </c>
      <c r="F56" s="40">
        <v>118284.21</v>
      </c>
      <c r="G56" s="41">
        <v>-71.069999999999993</v>
      </c>
      <c r="H56" s="39"/>
      <c r="I56" s="40">
        <v>118562.33</v>
      </c>
      <c r="J56" s="42">
        <v>-72</v>
      </c>
      <c r="K56" s="41"/>
      <c r="L56" s="39"/>
      <c r="M56" s="39"/>
      <c r="N56" s="17">
        <v>0.04</v>
      </c>
      <c r="O56" s="39"/>
      <c r="P56" s="17">
        <v>3</v>
      </c>
      <c r="Q56" s="39">
        <v>200</v>
      </c>
      <c r="R56" s="39">
        <v>1</v>
      </c>
      <c r="S56" s="39"/>
      <c r="T56" s="39">
        <v>1</v>
      </c>
      <c r="U56" s="39"/>
      <c r="V56" s="39">
        <v>18</v>
      </c>
      <c r="W56" s="39"/>
      <c r="X56" s="39"/>
      <c r="Y56" s="20"/>
      <c r="Z56" s="20"/>
      <c r="AA56" s="20"/>
      <c r="AB56" s="20">
        <v>4</v>
      </c>
      <c r="AC56" s="20"/>
      <c r="AD56" s="20"/>
      <c r="AE56" s="20"/>
    </row>
    <row r="57" spans="2:31" ht="12.75" customHeight="1" x14ac:dyDescent="0.2">
      <c r="B57" s="34"/>
      <c r="D57" s="39"/>
      <c r="E57" s="39"/>
      <c r="F57" s="40"/>
      <c r="G57" s="41"/>
      <c r="H57" s="39"/>
      <c r="I57" s="40"/>
      <c r="J57" s="42"/>
      <c r="K57" s="41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20"/>
      <c r="Z57" s="20"/>
      <c r="AA57" s="20"/>
      <c r="AB57" s="20"/>
      <c r="AC57" s="20"/>
      <c r="AD57" s="20"/>
      <c r="AE57" s="20"/>
    </row>
    <row r="58" spans="2:31" ht="12.75" customHeight="1" x14ac:dyDescent="0.2">
      <c r="B58" s="34">
        <v>1</v>
      </c>
      <c r="D58" s="39" t="s">
        <v>67</v>
      </c>
      <c r="E58" s="39">
        <f>$AG$7+4</f>
        <v>30</v>
      </c>
      <c r="F58" s="40">
        <v>118591.21</v>
      </c>
      <c r="G58" s="41">
        <v>-66.42</v>
      </c>
      <c r="H58" s="39"/>
      <c r="I58" s="40">
        <v>118661.48</v>
      </c>
      <c r="J58" s="42">
        <v>-58</v>
      </c>
      <c r="K58" s="41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>
        <v>71</v>
      </c>
      <c r="X58" s="39"/>
      <c r="Y58" s="20"/>
      <c r="Z58" s="20"/>
      <c r="AA58" s="20"/>
      <c r="AB58" s="20"/>
      <c r="AC58" s="20"/>
      <c r="AD58" s="20"/>
      <c r="AE58" s="20"/>
    </row>
    <row r="59" spans="2:31" ht="12.75" customHeight="1" x14ac:dyDescent="0.2">
      <c r="B59" s="34"/>
      <c r="D59" s="39"/>
      <c r="E59" s="39"/>
      <c r="F59" s="40"/>
      <c r="G59" s="41"/>
      <c r="H59" s="39"/>
      <c r="I59" s="40"/>
      <c r="J59" s="42"/>
      <c r="K59" s="41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20"/>
      <c r="Z59" s="20"/>
      <c r="AA59" s="20"/>
      <c r="AB59" s="20"/>
      <c r="AC59" s="20"/>
      <c r="AD59" s="20"/>
      <c r="AE59" s="20"/>
    </row>
    <row r="60" spans="2:31" ht="12.75" customHeight="1" x14ac:dyDescent="0.2">
      <c r="B60" s="34"/>
      <c r="D60" s="39"/>
      <c r="E60" s="39"/>
      <c r="F60" s="40"/>
      <c r="G60" s="41"/>
      <c r="H60" s="39"/>
      <c r="I60" s="40"/>
      <c r="J60" s="42"/>
      <c r="K60" s="41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20"/>
      <c r="Z60" s="20"/>
      <c r="AA60" s="20"/>
      <c r="AB60" s="20"/>
      <c r="AC60" s="20"/>
      <c r="AD60" s="20"/>
      <c r="AE60" s="20"/>
    </row>
    <row r="61" spans="2:31" ht="12.75" customHeight="1" x14ac:dyDescent="0.2">
      <c r="B61" s="34"/>
      <c r="D61" s="39"/>
      <c r="E61" s="39"/>
      <c r="F61" s="40"/>
      <c r="G61" s="41"/>
      <c r="H61" s="39"/>
      <c r="I61" s="40"/>
      <c r="J61" s="42"/>
      <c r="K61" s="41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20"/>
      <c r="Z61" s="20"/>
      <c r="AA61" s="20"/>
      <c r="AB61" s="20"/>
      <c r="AC61" s="20"/>
      <c r="AD61" s="20"/>
      <c r="AE61" s="20"/>
    </row>
    <row r="62" spans="2:31" ht="12.75" customHeight="1" x14ac:dyDescent="0.2">
      <c r="B62" s="34"/>
      <c r="D62" s="39"/>
      <c r="E62" s="39"/>
      <c r="F62" s="40"/>
      <c r="G62" s="41"/>
      <c r="H62" s="39"/>
      <c r="I62" s="40"/>
      <c r="J62" s="42"/>
      <c r="K62" s="41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20"/>
      <c r="Z62" s="20"/>
      <c r="AA62" s="20"/>
      <c r="AB62" s="20"/>
      <c r="AC62" s="20"/>
      <c r="AD62" s="20"/>
      <c r="AE62" s="20"/>
    </row>
    <row r="63" spans="2:31" ht="12.75" customHeight="1" x14ac:dyDescent="0.2">
      <c r="B63" s="34"/>
      <c r="D63" s="39"/>
      <c r="E63" s="39"/>
      <c r="F63" s="40"/>
      <c r="G63" s="41"/>
      <c r="H63" s="39"/>
      <c r="I63" s="40"/>
      <c r="J63" s="42"/>
      <c r="K63" s="41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20"/>
      <c r="Z63" s="20"/>
      <c r="AA63" s="20"/>
      <c r="AB63" s="20"/>
      <c r="AC63" s="20"/>
      <c r="AD63" s="20"/>
      <c r="AE63" s="20"/>
    </row>
    <row r="64" spans="2:31" ht="12.75" customHeight="1" x14ac:dyDescent="0.2">
      <c r="B64" s="34"/>
      <c r="D64" s="39"/>
      <c r="E64" s="39"/>
      <c r="F64" s="40"/>
      <c r="G64" s="41"/>
      <c r="H64" s="39"/>
      <c r="I64" s="40"/>
      <c r="J64" s="42"/>
      <c r="K64" s="41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20"/>
      <c r="Y64" s="20"/>
      <c r="Z64" s="20"/>
      <c r="AA64" s="20"/>
      <c r="AB64" s="20"/>
      <c r="AC64" s="20"/>
      <c r="AD64" s="20"/>
      <c r="AE64" s="20"/>
    </row>
    <row r="65" spans="2:31" ht="12.75" customHeight="1" x14ac:dyDescent="0.2">
      <c r="B65" s="34"/>
      <c r="D65" s="17"/>
      <c r="E65" s="17"/>
      <c r="F65" s="18"/>
      <c r="G65" s="19"/>
      <c r="H65" s="20"/>
      <c r="I65" s="18"/>
      <c r="J65" s="21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2.75" customHeight="1" x14ac:dyDescent="0.2">
      <c r="B66" s="34"/>
      <c r="D66" s="17"/>
      <c r="E66" s="17"/>
      <c r="F66" s="18"/>
      <c r="G66" s="19"/>
      <c r="H66" s="20"/>
      <c r="I66" s="18"/>
      <c r="J66" s="21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2.75" customHeight="1" x14ac:dyDescent="0.2">
      <c r="B67" s="34"/>
      <c r="D67" s="17"/>
      <c r="E67" s="17"/>
      <c r="F67" s="18"/>
      <c r="G67" s="19"/>
      <c r="H67" s="20"/>
      <c r="I67" s="18"/>
      <c r="J67" s="21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2.75" customHeight="1" x14ac:dyDescent="0.2">
      <c r="B68" s="34"/>
      <c r="D68" s="17"/>
      <c r="E68" s="17"/>
      <c r="F68" s="18"/>
      <c r="G68" s="19"/>
      <c r="H68" s="20"/>
      <c r="I68" s="18"/>
      <c r="J68" s="21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customHeight="1" x14ac:dyDescent="0.2">
      <c r="B69" s="34"/>
      <c r="D69" s="17"/>
      <c r="E69" s="17"/>
      <c r="F69" s="18"/>
      <c r="G69" s="19"/>
      <c r="H69" s="20"/>
      <c r="I69" s="18"/>
      <c r="J69" s="21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customHeight="1" x14ac:dyDescent="0.2">
      <c r="B70" s="34"/>
      <c r="D70" s="17"/>
      <c r="E70" s="17"/>
      <c r="F70" s="18"/>
      <c r="G70" s="19"/>
      <c r="H70" s="20"/>
      <c r="I70" s="18"/>
      <c r="J70" s="21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customHeight="1" x14ac:dyDescent="0.2">
      <c r="B71" s="34"/>
      <c r="D71" s="17"/>
      <c r="E71" s="17"/>
      <c r="F71" s="18"/>
      <c r="G71" s="19"/>
      <c r="H71" s="20"/>
      <c r="I71" s="18"/>
      <c r="J71" s="21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customHeight="1" x14ac:dyDescent="0.2">
      <c r="B72" s="34"/>
      <c r="D72" s="17"/>
      <c r="E72" s="17"/>
      <c r="F72" s="18"/>
      <c r="G72" s="19"/>
      <c r="H72" s="20"/>
      <c r="I72" s="18"/>
      <c r="J72" s="21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2.75" customHeight="1" x14ac:dyDescent="0.2">
      <c r="B73" s="34"/>
      <c r="D73" s="17"/>
      <c r="E73" s="17"/>
      <c r="F73" s="18"/>
      <c r="G73" s="19"/>
      <c r="H73" s="20"/>
      <c r="I73" s="18"/>
      <c r="J73" s="21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2.75" customHeight="1" x14ac:dyDescent="0.2">
      <c r="B74" s="34"/>
      <c r="D74" s="17"/>
      <c r="E74" s="17"/>
      <c r="F74" s="18"/>
      <c r="G74" s="19"/>
      <c r="H74" s="20"/>
      <c r="I74" s="18"/>
      <c r="J74" s="21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customHeight="1" x14ac:dyDescent="0.2">
      <c r="B75" s="34"/>
      <c r="D75" s="17"/>
      <c r="E75" s="17"/>
      <c r="F75" s="18"/>
      <c r="G75" s="19"/>
      <c r="H75" s="20"/>
      <c r="I75" s="18"/>
      <c r="J75" s="21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2.75" customHeight="1" x14ac:dyDescent="0.2">
      <c r="B76" s="34"/>
      <c r="D76" s="17"/>
      <c r="E76" s="17"/>
      <c r="F76" s="18"/>
      <c r="G76" s="19"/>
      <c r="H76" s="20"/>
      <c r="I76" s="18"/>
      <c r="J76" s="21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customHeight="1" x14ac:dyDescent="0.2">
      <c r="B77" s="34"/>
      <c r="D77" s="17"/>
      <c r="E77" s="17"/>
      <c r="F77" s="18"/>
      <c r="G77" s="19"/>
      <c r="H77" s="20"/>
      <c r="I77" s="18"/>
      <c r="J77" s="21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2.75" customHeight="1" x14ac:dyDescent="0.2">
      <c r="B78" s="34"/>
      <c r="D78" s="17"/>
      <c r="E78" s="17"/>
      <c r="F78" s="18"/>
      <c r="G78" s="19"/>
      <c r="H78" s="20"/>
      <c r="I78" s="18"/>
      <c r="J78" s="21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2.75" customHeight="1" x14ac:dyDescent="0.2">
      <c r="B79" s="34"/>
      <c r="D79" s="17"/>
      <c r="E79" s="17"/>
      <c r="F79" s="18"/>
      <c r="G79" s="19"/>
      <c r="H79" s="20"/>
      <c r="I79" s="18"/>
      <c r="J79" s="21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2.75" customHeight="1" x14ac:dyDescent="0.2">
      <c r="B80" s="34"/>
      <c r="D80" s="17"/>
      <c r="E80" s="17"/>
      <c r="F80" s="18"/>
      <c r="G80" s="19"/>
      <c r="H80" s="20"/>
      <c r="I80" s="18"/>
      <c r="J80" s="21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2.75" customHeight="1" x14ac:dyDescent="0.2">
      <c r="B81" s="34"/>
      <c r="D81" s="17"/>
      <c r="E81" s="17"/>
      <c r="F81" s="18"/>
      <c r="G81" s="19"/>
      <c r="H81" s="20"/>
      <c r="I81" s="18"/>
      <c r="J81" s="21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customHeight="1" x14ac:dyDescent="0.2">
      <c r="B82" s="34"/>
      <c r="D82" s="17"/>
      <c r="E82" s="17"/>
      <c r="F82" s="18"/>
      <c r="G82" s="19"/>
      <c r="H82" s="20"/>
      <c r="I82" s="18"/>
      <c r="J82" s="21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2.75" customHeight="1" thickBot="1" x14ac:dyDescent="0.25">
      <c r="B83" s="35"/>
      <c r="D83" s="17"/>
      <c r="E83" s="17"/>
      <c r="F83" s="18"/>
      <c r="G83" s="19"/>
      <c r="H83" s="20"/>
      <c r="I83" s="18"/>
      <c r="J83" s="21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x14ac:dyDescent="0.2">
      <c r="B84" s="5" t="s">
        <v>13</v>
      </c>
      <c r="D84" s="62" t="s">
        <v>4</v>
      </c>
      <c r="E84" s="63"/>
      <c r="F84" s="63"/>
      <c r="G84" s="63"/>
      <c r="H84" s="63"/>
      <c r="I84" s="63"/>
      <c r="J84" s="64"/>
      <c r="K84" s="22">
        <f>IF(K8="","",IF(K23="",IF(SUM(COUNTIF(K24:K83,"LS")+COUNTIF(K24:K83,"LUMP"))&gt;0,"LS",""),IF(SUM(K24:K83)&gt;0,ROUNDUP(SUM(K24:K83),0),"")))</f>
        <v>3683</v>
      </c>
      <c r="L84" s="22">
        <f t="shared" ref="L84:AE84" si="8">IF(L8="","",IF(L23="",IF(SUM(COUNTIF(L24:L83,"LS")+COUNTIF(L24:L83,"LUMP"))&gt;0,"LS",""),IF(SUM(L24:L83)&gt;0,ROUNDUP(SUM(L24:L83),0),"")))</f>
        <v>40</v>
      </c>
      <c r="M84" s="43">
        <f>SUM(M24:M83)</f>
        <v>409</v>
      </c>
      <c r="N84" s="22">
        <f t="shared" si="8"/>
        <v>1</v>
      </c>
      <c r="O84" s="22">
        <f t="shared" si="8"/>
        <v>25113</v>
      </c>
      <c r="P84" s="22">
        <f t="shared" si="8"/>
        <v>7</v>
      </c>
      <c r="Q84" s="22">
        <f t="shared" si="8"/>
        <v>563</v>
      </c>
      <c r="R84" s="22">
        <f t="shared" si="8"/>
        <v>3</v>
      </c>
      <c r="S84" s="22">
        <f t="shared" si="8"/>
        <v>1</v>
      </c>
      <c r="T84" s="22">
        <f t="shared" si="8"/>
        <v>3</v>
      </c>
      <c r="U84" s="22">
        <f t="shared" si="8"/>
        <v>2</v>
      </c>
      <c r="V84" s="22">
        <f t="shared" si="8"/>
        <v>54</v>
      </c>
      <c r="W84" s="22">
        <f t="shared" si="8"/>
        <v>225</v>
      </c>
      <c r="X84" s="22">
        <f t="shared" si="8"/>
        <v>4</v>
      </c>
      <c r="Y84" s="22">
        <f t="shared" si="8"/>
        <v>21</v>
      </c>
      <c r="Z84" s="22">
        <f t="shared" si="8"/>
        <v>1</v>
      </c>
      <c r="AA84" s="22">
        <f t="shared" si="8"/>
        <v>1</v>
      </c>
      <c r="AB84" s="22">
        <f>SUM(AB24:AB83)</f>
        <v>16</v>
      </c>
      <c r="AC84" s="22" t="str">
        <f t="shared" si="8"/>
        <v/>
      </c>
      <c r="AD84" s="22">
        <f t="shared" si="8"/>
        <v>3591</v>
      </c>
      <c r="AE84" s="22" t="str">
        <f t="shared" si="8"/>
        <v/>
      </c>
    </row>
    <row r="85" spans="2:31" ht="12.75" customHeight="1" thickBot="1" x14ac:dyDescent="0.25"/>
    <row r="86" spans="2:31" ht="12.75" customHeight="1" thickBot="1" x14ac:dyDescent="0.25">
      <c r="B86" s="32" t="s">
        <v>11</v>
      </c>
      <c r="D86" s="44">
        <f>D7+1</f>
        <v>27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</row>
    <row r="87" spans="2:31" ht="12.75" customHeight="1" thickBot="1" x14ac:dyDescent="0.25">
      <c r="B87" s="36"/>
      <c r="D87" s="45" t="s">
        <v>9</v>
      </c>
      <c r="E87" s="45"/>
      <c r="F87" s="45"/>
      <c r="G87" s="45"/>
      <c r="H87" s="45"/>
      <c r="I87" s="45"/>
      <c r="J87" s="45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2.75" customHeight="1" thickBot="1" x14ac:dyDescent="0.25">
      <c r="D88" s="46" t="s">
        <v>10</v>
      </c>
      <c r="E88" s="46"/>
      <c r="F88" s="46"/>
      <c r="G88" s="46"/>
      <c r="H88" s="46"/>
      <c r="I88" s="46"/>
      <c r="J88" s="46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t="12.75" customHeight="1" x14ac:dyDescent="0.2">
      <c r="B89" s="68" t="s">
        <v>12</v>
      </c>
      <c r="D89" s="47" t="s">
        <v>0</v>
      </c>
      <c r="E89" s="47" t="s">
        <v>1</v>
      </c>
      <c r="F89" s="50" t="s">
        <v>2</v>
      </c>
      <c r="G89" s="51"/>
      <c r="H89" s="51"/>
      <c r="I89" s="51"/>
      <c r="J89" s="52"/>
      <c r="K89" s="8" t="str">
        <f t="shared" ref="K89:AE89" si="9">IF(OR(TRIM(K87)=0,TRIM(K87)=""),"",IF(IFERROR(TRIM(INDEX(QryItemNamed,MATCH(TRIM(K87),ITEM,0),2)),"")="Y","SPECIAL",LEFT(IFERROR(TRIM(INDEX(ITEM,MATCH(TRIM(K87),ITEM,0))),""),3)))</f>
        <v/>
      </c>
      <c r="L89" s="9" t="str">
        <f t="shared" si="9"/>
        <v/>
      </c>
      <c r="M89" s="9" t="str">
        <f t="shared" si="9"/>
        <v/>
      </c>
      <c r="N89" s="9" t="str">
        <f t="shared" si="9"/>
        <v/>
      </c>
      <c r="O89" s="9" t="str">
        <f t="shared" si="9"/>
        <v/>
      </c>
      <c r="P89" s="9" t="str">
        <f t="shared" si="9"/>
        <v/>
      </c>
      <c r="Q89" s="9" t="str">
        <f t="shared" si="9"/>
        <v/>
      </c>
      <c r="R89" s="9" t="str">
        <f t="shared" si="9"/>
        <v/>
      </c>
      <c r="S89" s="9" t="str">
        <f t="shared" si="9"/>
        <v/>
      </c>
      <c r="T89" s="9" t="str">
        <f t="shared" si="9"/>
        <v/>
      </c>
      <c r="U89" s="9" t="str">
        <f t="shared" si="9"/>
        <v/>
      </c>
      <c r="V89" s="9" t="str">
        <f t="shared" si="9"/>
        <v/>
      </c>
      <c r="W89" s="9" t="str">
        <f t="shared" si="9"/>
        <v/>
      </c>
      <c r="X89" s="9" t="str">
        <f t="shared" si="9"/>
        <v/>
      </c>
      <c r="Y89" s="9" t="str">
        <f t="shared" si="9"/>
        <v/>
      </c>
      <c r="Z89" s="9" t="str">
        <f t="shared" si="9"/>
        <v/>
      </c>
      <c r="AA89" s="9" t="str">
        <f t="shared" si="9"/>
        <v/>
      </c>
      <c r="AB89" s="9" t="str">
        <f t="shared" si="9"/>
        <v/>
      </c>
      <c r="AC89" s="9" t="str">
        <f t="shared" si="9"/>
        <v/>
      </c>
      <c r="AD89" s="9" t="str">
        <f t="shared" si="9"/>
        <v/>
      </c>
      <c r="AE89" s="9" t="str">
        <f t="shared" si="9"/>
        <v/>
      </c>
    </row>
    <row r="90" spans="2:31" ht="12.75" customHeight="1" x14ac:dyDescent="0.2">
      <c r="B90" s="69"/>
      <c r="D90" s="48"/>
      <c r="E90" s="48"/>
      <c r="F90" s="53"/>
      <c r="G90" s="54"/>
      <c r="H90" s="54"/>
      <c r="I90" s="54"/>
      <c r="J90" s="55"/>
      <c r="K90" s="59" t="str">
        <f t="shared" ref="K90:AE90" si="10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/>
      </c>
      <c r="L90" s="60" t="str">
        <f t="shared" si="10"/>
        <v/>
      </c>
      <c r="M90" s="60" t="str">
        <f t="shared" si="10"/>
        <v/>
      </c>
      <c r="N90" s="60" t="str">
        <f t="shared" si="10"/>
        <v/>
      </c>
      <c r="O90" s="61" t="str">
        <f t="shared" si="10"/>
        <v/>
      </c>
      <c r="P90" s="61" t="str">
        <f t="shared" si="10"/>
        <v/>
      </c>
      <c r="Q90" s="61" t="str">
        <f t="shared" si="10"/>
        <v/>
      </c>
      <c r="R90" s="61" t="str">
        <f t="shared" si="10"/>
        <v/>
      </c>
      <c r="S90" s="61" t="str">
        <f t="shared" si="10"/>
        <v/>
      </c>
      <c r="T90" s="61" t="str">
        <f t="shared" si="10"/>
        <v/>
      </c>
      <c r="U90" s="61" t="str">
        <f t="shared" si="10"/>
        <v/>
      </c>
      <c r="V90" s="61" t="str">
        <f t="shared" si="10"/>
        <v/>
      </c>
      <c r="W90" s="61" t="str">
        <f t="shared" si="10"/>
        <v/>
      </c>
      <c r="X90" s="61" t="str">
        <f t="shared" si="10"/>
        <v/>
      </c>
      <c r="Y90" s="61" t="str">
        <f t="shared" si="10"/>
        <v/>
      </c>
      <c r="Z90" s="61" t="str">
        <f t="shared" si="10"/>
        <v/>
      </c>
      <c r="AA90" s="65" t="str">
        <f t="shared" si="10"/>
        <v/>
      </c>
      <c r="AB90" s="61" t="str">
        <f t="shared" si="10"/>
        <v/>
      </c>
      <c r="AC90" s="61" t="str">
        <f t="shared" si="10"/>
        <v/>
      </c>
      <c r="AD90" s="61" t="str">
        <f t="shared" si="10"/>
        <v/>
      </c>
      <c r="AE90" s="61" t="str">
        <f t="shared" si="10"/>
        <v/>
      </c>
    </row>
    <row r="91" spans="2:31" ht="12.75" customHeight="1" x14ac:dyDescent="0.2">
      <c r="B91" s="69"/>
      <c r="D91" s="48"/>
      <c r="E91" s="48"/>
      <c r="F91" s="53"/>
      <c r="G91" s="54"/>
      <c r="H91" s="54"/>
      <c r="I91" s="54"/>
      <c r="J91" s="55"/>
      <c r="K91" s="59"/>
      <c r="L91" s="60"/>
      <c r="M91" s="60"/>
      <c r="N91" s="60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6"/>
      <c r="AB91" s="61"/>
      <c r="AC91" s="61"/>
      <c r="AD91" s="61"/>
      <c r="AE91" s="61"/>
    </row>
    <row r="92" spans="2:31" ht="12.75" customHeight="1" x14ac:dyDescent="0.2">
      <c r="B92" s="69"/>
      <c r="D92" s="48"/>
      <c r="E92" s="48"/>
      <c r="F92" s="53"/>
      <c r="G92" s="54"/>
      <c r="H92" s="54"/>
      <c r="I92" s="54"/>
      <c r="J92" s="55"/>
      <c r="K92" s="59"/>
      <c r="L92" s="60"/>
      <c r="M92" s="60"/>
      <c r="N92" s="60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6"/>
      <c r="AB92" s="61"/>
      <c r="AC92" s="61"/>
      <c r="AD92" s="61"/>
      <c r="AE92" s="61"/>
    </row>
    <row r="93" spans="2:31" ht="12.75" customHeight="1" x14ac:dyDescent="0.2">
      <c r="B93" s="69"/>
      <c r="D93" s="48"/>
      <c r="E93" s="48"/>
      <c r="F93" s="53"/>
      <c r="G93" s="54"/>
      <c r="H93" s="54"/>
      <c r="I93" s="54"/>
      <c r="J93" s="55"/>
      <c r="K93" s="59"/>
      <c r="L93" s="60"/>
      <c r="M93" s="60"/>
      <c r="N93" s="60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6"/>
      <c r="AB93" s="61"/>
      <c r="AC93" s="61"/>
      <c r="AD93" s="61"/>
      <c r="AE93" s="61"/>
    </row>
    <row r="94" spans="2:31" ht="12.75" customHeight="1" x14ac:dyDescent="0.2">
      <c r="B94" s="69"/>
      <c r="D94" s="48"/>
      <c r="E94" s="48"/>
      <c r="F94" s="53"/>
      <c r="G94" s="54"/>
      <c r="H94" s="54"/>
      <c r="I94" s="54"/>
      <c r="J94" s="55"/>
      <c r="K94" s="59"/>
      <c r="L94" s="60"/>
      <c r="M94" s="60"/>
      <c r="N94" s="60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6"/>
      <c r="AB94" s="61"/>
      <c r="AC94" s="61"/>
      <c r="AD94" s="61"/>
      <c r="AE94" s="61"/>
    </row>
    <row r="95" spans="2:31" ht="12.75" customHeight="1" x14ac:dyDescent="0.2">
      <c r="B95" s="69"/>
      <c r="D95" s="48"/>
      <c r="E95" s="48"/>
      <c r="F95" s="53"/>
      <c r="G95" s="54"/>
      <c r="H95" s="54"/>
      <c r="I95" s="54"/>
      <c r="J95" s="55"/>
      <c r="K95" s="59"/>
      <c r="L95" s="60"/>
      <c r="M95" s="60"/>
      <c r="N95" s="60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6"/>
      <c r="AB95" s="61"/>
      <c r="AC95" s="61"/>
      <c r="AD95" s="61"/>
      <c r="AE95" s="61"/>
    </row>
    <row r="96" spans="2:31" ht="12.75" customHeight="1" x14ac:dyDescent="0.2">
      <c r="B96" s="69"/>
      <c r="D96" s="48"/>
      <c r="E96" s="48"/>
      <c r="F96" s="53"/>
      <c r="G96" s="54"/>
      <c r="H96" s="54"/>
      <c r="I96" s="54"/>
      <c r="J96" s="55"/>
      <c r="K96" s="59"/>
      <c r="L96" s="60"/>
      <c r="M96" s="60"/>
      <c r="N96" s="60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6"/>
      <c r="AB96" s="61"/>
      <c r="AC96" s="61"/>
      <c r="AD96" s="61"/>
      <c r="AE96" s="61"/>
    </row>
    <row r="97" spans="2:31" ht="12.75" customHeight="1" x14ac:dyDescent="0.2">
      <c r="B97" s="69"/>
      <c r="D97" s="48"/>
      <c r="E97" s="48"/>
      <c r="F97" s="53"/>
      <c r="G97" s="54"/>
      <c r="H97" s="54"/>
      <c r="I97" s="54"/>
      <c r="J97" s="55"/>
      <c r="K97" s="59"/>
      <c r="L97" s="60"/>
      <c r="M97" s="60"/>
      <c r="N97" s="60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6"/>
      <c r="AB97" s="61"/>
      <c r="AC97" s="61"/>
      <c r="AD97" s="61"/>
      <c r="AE97" s="61"/>
    </row>
    <row r="98" spans="2:31" ht="12.75" customHeight="1" x14ac:dyDescent="0.2">
      <c r="B98" s="69"/>
      <c r="D98" s="48"/>
      <c r="E98" s="48"/>
      <c r="F98" s="53"/>
      <c r="G98" s="54"/>
      <c r="H98" s="54"/>
      <c r="I98" s="54"/>
      <c r="J98" s="55"/>
      <c r="K98" s="59"/>
      <c r="L98" s="60"/>
      <c r="M98" s="60"/>
      <c r="N98" s="60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6"/>
      <c r="AB98" s="61"/>
      <c r="AC98" s="61"/>
      <c r="AD98" s="61"/>
      <c r="AE98" s="61"/>
    </row>
    <row r="99" spans="2:31" ht="12.75" customHeight="1" x14ac:dyDescent="0.2">
      <c r="B99" s="69"/>
      <c r="D99" s="48"/>
      <c r="E99" s="48"/>
      <c r="F99" s="53"/>
      <c r="G99" s="54"/>
      <c r="H99" s="54"/>
      <c r="I99" s="54"/>
      <c r="J99" s="55"/>
      <c r="K99" s="59"/>
      <c r="L99" s="60"/>
      <c r="M99" s="60"/>
      <c r="N99" s="60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6"/>
      <c r="AB99" s="61"/>
      <c r="AC99" s="61"/>
      <c r="AD99" s="61"/>
      <c r="AE99" s="61"/>
    </row>
    <row r="100" spans="2:31" ht="12.75" customHeight="1" x14ac:dyDescent="0.2">
      <c r="B100" s="69"/>
      <c r="D100" s="48"/>
      <c r="E100" s="48"/>
      <c r="F100" s="53"/>
      <c r="G100" s="54"/>
      <c r="H100" s="54"/>
      <c r="I100" s="54"/>
      <c r="J100" s="55"/>
      <c r="K100" s="59"/>
      <c r="L100" s="60"/>
      <c r="M100" s="60"/>
      <c r="N100" s="60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6"/>
      <c r="AB100" s="61"/>
      <c r="AC100" s="61"/>
      <c r="AD100" s="61"/>
      <c r="AE100" s="61"/>
    </row>
    <row r="101" spans="2:31" ht="12.75" customHeight="1" x14ac:dyDescent="0.2">
      <c r="B101" s="69"/>
      <c r="D101" s="48"/>
      <c r="E101" s="48"/>
      <c r="F101" s="53"/>
      <c r="G101" s="54"/>
      <c r="H101" s="54"/>
      <c r="I101" s="54"/>
      <c r="J101" s="55"/>
      <c r="K101" s="59"/>
      <c r="L101" s="60"/>
      <c r="M101" s="60"/>
      <c r="N101" s="60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7"/>
      <c r="AB101" s="61"/>
      <c r="AC101" s="61"/>
      <c r="AD101" s="61"/>
      <c r="AE101" s="61"/>
    </row>
    <row r="102" spans="2:31" ht="12.75" customHeight="1" thickBot="1" x14ac:dyDescent="0.25">
      <c r="B102" s="70"/>
      <c r="D102" s="49"/>
      <c r="E102" s="49"/>
      <c r="F102" s="56"/>
      <c r="G102" s="57"/>
      <c r="H102" s="57"/>
      <c r="I102" s="57"/>
      <c r="J102" s="58"/>
      <c r="K102" s="10" t="str">
        <f t="shared" ref="K102:AE102" si="11">IF(OR(TRIM(K87)=0,TRIM(K87)=""),"",IF(IFERROR(TRIM(INDEX(QryItemNamed,MATCH(TRIM(K87),ITEM,0),3)),"")="LS","",IFERROR(TRIM(INDEX(QryItemNamed,MATCH(TRIM(K87),ITEM,0),3)),"")))</f>
        <v/>
      </c>
      <c r="L102" s="11" t="str">
        <f t="shared" si="11"/>
        <v/>
      </c>
      <c r="M102" s="11" t="str">
        <f t="shared" si="11"/>
        <v/>
      </c>
      <c r="N102" s="11" t="str">
        <f t="shared" si="11"/>
        <v/>
      </c>
      <c r="O102" s="11" t="str">
        <f t="shared" si="11"/>
        <v/>
      </c>
      <c r="P102" s="11" t="str">
        <f t="shared" si="11"/>
        <v/>
      </c>
      <c r="Q102" s="11" t="str">
        <f t="shared" si="11"/>
        <v/>
      </c>
      <c r="R102" s="11" t="str">
        <f t="shared" si="11"/>
        <v/>
      </c>
      <c r="S102" s="11" t="str">
        <f t="shared" si="11"/>
        <v/>
      </c>
      <c r="T102" s="11" t="str">
        <f t="shared" si="11"/>
        <v/>
      </c>
      <c r="U102" s="11" t="str">
        <f t="shared" si="11"/>
        <v/>
      </c>
      <c r="V102" s="11" t="str">
        <f t="shared" si="11"/>
        <v/>
      </c>
      <c r="W102" s="11" t="str">
        <f t="shared" si="11"/>
        <v/>
      </c>
      <c r="X102" s="11" t="str">
        <f t="shared" si="11"/>
        <v/>
      </c>
      <c r="Y102" s="11" t="str">
        <f t="shared" si="11"/>
        <v/>
      </c>
      <c r="Z102" s="11" t="str">
        <f t="shared" si="11"/>
        <v/>
      </c>
      <c r="AA102" s="11" t="str">
        <f t="shared" si="11"/>
        <v/>
      </c>
      <c r="AB102" s="11" t="str">
        <f t="shared" si="11"/>
        <v/>
      </c>
      <c r="AC102" s="11" t="str">
        <f t="shared" si="11"/>
        <v/>
      </c>
      <c r="AD102" s="11" t="str">
        <f t="shared" si="11"/>
        <v/>
      </c>
      <c r="AE102" s="11" t="str">
        <f t="shared" si="11"/>
        <v/>
      </c>
    </row>
    <row r="103" spans="2:31" ht="12.75" customHeight="1" x14ac:dyDescent="0.2">
      <c r="B103" s="33"/>
      <c r="D103" s="12"/>
      <c r="E103" s="12"/>
      <c r="F103" s="13"/>
      <c r="G103" s="14"/>
      <c r="H103" s="15" t="s">
        <v>3</v>
      </c>
      <c r="I103" s="13"/>
      <c r="J103" s="16"/>
      <c r="K103" s="14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31" ht="12.75" customHeight="1" x14ac:dyDescent="0.2">
      <c r="B104" s="34"/>
      <c r="D104" s="17"/>
      <c r="E104" s="17"/>
      <c r="F104" s="18"/>
      <c r="G104" s="19"/>
      <c r="H104" s="20"/>
      <c r="I104" s="18"/>
      <c r="J104" s="21"/>
      <c r="K104" s="1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2.75" customHeight="1" x14ac:dyDescent="0.2">
      <c r="B105" s="34"/>
      <c r="D105" s="17"/>
      <c r="E105" s="17"/>
      <c r="F105" s="18"/>
      <c r="G105" s="19"/>
      <c r="H105" s="20"/>
      <c r="I105" s="18"/>
      <c r="J105" s="21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2.75" customHeight="1" x14ac:dyDescent="0.2">
      <c r="B106" s="34"/>
      <c r="D106" s="17"/>
      <c r="E106" s="17"/>
      <c r="F106" s="18"/>
      <c r="G106" s="19"/>
      <c r="H106" s="20"/>
      <c r="I106" s="18"/>
      <c r="J106" s="21"/>
      <c r="K106" s="1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2.75" customHeight="1" x14ac:dyDescent="0.2">
      <c r="B107" s="34"/>
      <c r="D107" s="17"/>
      <c r="E107" s="17"/>
      <c r="F107" s="18"/>
      <c r="G107" s="19"/>
      <c r="H107" s="20"/>
      <c r="I107" s="18"/>
      <c r="J107" s="21"/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2.75" customHeight="1" x14ac:dyDescent="0.2">
      <c r="B108" s="34"/>
      <c r="D108" s="17"/>
      <c r="E108" s="17"/>
      <c r="F108" s="18"/>
      <c r="G108" s="19"/>
      <c r="H108" s="20"/>
      <c r="I108" s="18"/>
      <c r="J108" s="21"/>
      <c r="K108" s="1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2.75" customHeight="1" x14ac:dyDescent="0.2">
      <c r="B109" s="34"/>
      <c r="D109" s="17"/>
      <c r="E109" s="17"/>
      <c r="F109" s="18"/>
      <c r="G109" s="19"/>
      <c r="H109" s="20"/>
      <c r="I109" s="18"/>
      <c r="J109" s="21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2">
      <c r="B110" s="34"/>
      <c r="D110" s="17"/>
      <c r="E110" s="17"/>
      <c r="F110" s="18"/>
      <c r="G110" s="19"/>
      <c r="H110" s="20"/>
      <c r="I110" s="18"/>
      <c r="J110" s="21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2">
      <c r="B111" s="34"/>
      <c r="D111" s="17"/>
      <c r="E111" s="17"/>
      <c r="F111" s="18"/>
      <c r="G111" s="19"/>
      <c r="H111" s="20"/>
      <c r="I111" s="18"/>
      <c r="J111" s="21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2">
      <c r="B112" s="34"/>
      <c r="D112" s="17"/>
      <c r="E112" s="17"/>
      <c r="F112" s="18"/>
      <c r="G112" s="19"/>
      <c r="H112" s="20"/>
      <c r="I112" s="18"/>
      <c r="J112" s="21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2">
      <c r="B113" s="34"/>
      <c r="D113" s="17"/>
      <c r="E113" s="17"/>
      <c r="F113" s="18"/>
      <c r="G113" s="19"/>
      <c r="H113" s="20"/>
      <c r="I113" s="18"/>
      <c r="J113" s="21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2">
      <c r="B114" s="34"/>
      <c r="D114" s="17"/>
      <c r="E114" s="17"/>
      <c r="F114" s="18"/>
      <c r="G114" s="19"/>
      <c r="H114" s="20"/>
      <c r="I114" s="18"/>
      <c r="J114" s="21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2">
      <c r="B115" s="34"/>
      <c r="D115" s="17"/>
      <c r="E115" s="17"/>
      <c r="F115" s="18"/>
      <c r="G115" s="19"/>
      <c r="H115" s="20"/>
      <c r="I115" s="18"/>
      <c r="J115" s="21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2">
      <c r="B116" s="34"/>
      <c r="D116" s="17"/>
      <c r="E116" s="17"/>
      <c r="F116" s="18"/>
      <c r="G116" s="19"/>
      <c r="H116" s="20"/>
      <c r="I116" s="18"/>
      <c r="J116" s="21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2">
      <c r="B117" s="34"/>
      <c r="D117" s="17"/>
      <c r="E117" s="17"/>
      <c r="F117" s="18"/>
      <c r="G117" s="19"/>
      <c r="H117" s="20"/>
      <c r="I117" s="18"/>
      <c r="J117" s="21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2">
      <c r="B118" s="34"/>
      <c r="D118" s="17"/>
      <c r="E118" s="17"/>
      <c r="F118" s="18"/>
      <c r="G118" s="19"/>
      <c r="H118" s="20"/>
      <c r="I118" s="18"/>
      <c r="J118" s="21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2">
      <c r="B119" s="34"/>
      <c r="D119" s="17"/>
      <c r="E119" s="17"/>
      <c r="F119" s="18"/>
      <c r="G119" s="19"/>
      <c r="H119" s="20"/>
      <c r="I119" s="18"/>
      <c r="J119" s="21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2">
      <c r="B120" s="34"/>
      <c r="D120" s="17"/>
      <c r="E120" s="17"/>
      <c r="F120" s="18"/>
      <c r="G120" s="19"/>
      <c r="H120" s="20"/>
      <c r="I120" s="18"/>
      <c r="J120" s="21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2">
      <c r="B121" s="34"/>
      <c r="D121" s="17"/>
      <c r="E121" s="17"/>
      <c r="F121" s="18"/>
      <c r="G121" s="19"/>
      <c r="H121" s="20"/>
      <c r="I121" s="18"/>
      <c r="J121" s="21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2">
      <c r="B122" s="34"/>
      <c r="D122" s="17"/>
      <c r="E122" s="17"/>
      <c r="F122" s="18"/>
      <c r="G122" s="19"/>
      <c r="H122" s="20"/>
      <c r="I122" s="18"/>
      <c r="J122" s="21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2">
      <c r="B123" s="34"/>
      <c r="D123" s="17"/>
      <c r="E123" s="17"/>
      <c r="F123" s="18"/>
      <c r="G123" s="19"/>
      <c r="H123" s="20"/>
      <c r="I123" s="18"/>
      <c r="J123" s="21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2">
      <c r="B124" s="34"/>
      <c r="D124" s="17"/>
      <c r="E124" s="17"/>
      <c r="F124" s="18"/>
      <c r="G124" s="19"/>
      <c r="H124" s="20"/>
      <c r="I124" s="18"/>
      <c r="J124" s="21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2">
      <c r="B125" s="34"/>
      <c r="D125" s="17"/>
      <c r="E125" s="17"/>
      <c r="F125" s="18"/>
      <c r="G125" s="19"/>
      <c r="H125" s="20"/>
      <c r="I125" s="18"/>
      <c r="J125" s="21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2">
      <c r="B126" s="34"/>
      <c r="D126" s="17"/>
      <c r="E126" s="17"/>
      <c r="F126" s="18"/>
      <c r="G126" s="19"/>
      <c r="H126" s="20"/>
      <c r="I126" s="18"/>
      <c r="J126" s="21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2">
      <c r="B127" s="34"/>
      <c r="D127" s="17"/>
      <c r="E127" s="17"/>
      <c r="F127" s="18"/>
      <c r="G127" s="19"/>
      <c r="H127" s="20"/>
      <c r="I127" s="18"/>
      <c r="J127" s="21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2">
      <c r="B128" s="34"/>
      <c r="D128" s="17"/>
      <c r="E128" s="17"/>
      <c r="F128" s="18"/>
      <c r="G128" s="19"/>
      <c r="H128" s="20"/>
      <c r="I128" s="18"/>
      <c r="J128" s="21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2">
      <c r="B129" s="34"/>
      <c r="D129" s="17"/>
      <c r="E129" s="17"/>
      <c r="F129" s="18"/>
      <c r="G129" s="19"/>
      <c r="H129" s="20"/>
      <c r="I129" s="18"/>
      <c r="J129" s="21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x14ac:dyDescent="0.2">
      <c r="B130" s="34"/>
      <c r="D130" s="17"/>
      <c r="E130" s="17"/>
      <c r="F130" s="18"/>
      <c r="G130" s="19"/>
      <c r="H130" s="20"/>
      <c r="I130" s="18"/>
      <c r="J130" s="21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2">
      <c r="B131" s="34"/>
      <c r="D131" s="17"/>
      <c r="E131" s="17"/>
      <c r="F131" s="18"/>
      <c r="G131" s="19"/>
      <c r="H131" s="20"/>
      <c r="I131" s="18"/>
      <c r="J131" s="21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2.75" customHeight="1" x14ac:dyDescent="0.2">
      <c r="B132" s="34"/>
      <c r="D132" s="17"/>
      <c r="E132" s="17"/>
      <c r="F132" s="18"/>
      <c r="G132" s="19"/>
      <c r="H132" s="20"/>
      <c r="I132" s="18"/>
      <c r="J132" s="21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2.75" customHeight="1" x14ac:dyDescent="0.2">
      <c r="B133" s="34"/>
      <c r="D133" s="17"/>
      <c r="E133" s="17"/>
      <c r="F133" s="18"/>
      <c r="G133" s="19"/>
      <c r="H133" s="20"/>
      <c r="I133" s="18"/>
      <c r="J133" s="21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2.75" customHeight="1" x14ac:dyDescent="0.2">
      <c r="B134" s="34"/>
      <c r="D134" s="17"/>
      <c r="E134" s="17"/>
      <c r="F134" s="18"/>
      <c r="G134" s="19"/>
      <c r="H134" s="20"/>
      <c r="I134" s="18"/>
      <c r="J134" s="21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2.75" customHeight="1" x14ac:dyDescent="0.2">
      <c r="B135" s="34"/>
      <c r="D135" s="17"/>
      <c r="E135" s="17"/>
      <c r="F135" s="18"/>
      <c r="G135" s="19"/>
      <c r="H135" s="20"/>
      <c r="I135" s="18"/>
      <c r="J135" s="21"/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2.75" customHeight="1" x14ac:dyDescent="0.2">
      <c r="B136" s="34"/>
      <c r="D136" s="17"/>
      <c r="E136" s="17"/>
      <c r="F136" s="18"/>
      <c r="G136" s="19"/>
      <c r="H136" s="20"/>
      <c r="I136" s="18"/>
      <c r="J136" s="21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2.75" customHeight="1" x14ac:dyDescent="0.2">
      <c r="B137" s="34"/>
      <c r="D137" s="17"/>
      <c r="E137" s="17"/>
      <c r="F137" s="18"/>
      <c r="G137" s="19"/>
      <c r="H137" s="20"/>
      <c r="I137" s="18"/>
      <c r="J137" s="21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2.75" customHeight="1" x14ac:dyDescent="0.2">
      <c r="B138" s="34"/>
      <c r="D138" s="17"/>
      <c r="E138" s="17"/>
      <c r="F138" s="18"/>
      <c r="G138" s="19"/>
      <c r="H138" s="20"/>
      <c r="I138" s="18"/>
      <c r="J138" s="21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2.75" customHeight="1" x14ac:dyDescent="0.2">
      <c r="B139" s="34"/>
      <c r="D139" s="17"/>
      <c r="E139" s="17"/>
      <c r="F139" s="18"/>
      <c r="G139" s="19"/>
      <c r="H139" s="20"/>
      <c r="I139" s="18"/>
      <c r="J139" s="21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2.75" customHeight="1" x14ac:dyDescent="0.2">
      <c r="B140" s="34"/>
      <c r="D140" s="17"/>
      <c r="E140" s="17"/>
      <c r="F140" s="18"/>
      <c r="G140" s="19"/>
      <c r="H140" s="20"/>
      <c r="I140" s="18"/>
      <c r="J140" s="21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2.75" customHeight="1" x14ac:dyDescent="0.2">
      <c r="B141" s="34"/>
      <c r="D141" s="17"/>
      <c r="E141" s="17"/>
      <c r="F141" s="18"/>
      <c r="G141" s="19"/>
      <c r="H141" s="20"/>
      <c r="I141" s="18"/>
      <c r="J141" s="21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2.75" customHeight="1" x14ac:dyDescent="0.2">
      <c r="B142" s="34"/>
      <c r="D142" s="17"/>
      <c r="E142" s="17"/>
      <c r="F142" s="18"/>
      <c r="G142" s="19"/>
      <c r="H142" s="20"/>
      <c r="I142" s="18"/>
      <c r="J142" s="21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2.75" customHeight="1" x14ac:dyDescent="0.2">
      <c r="B143" s="34"/>
      <c r="D143" s="17"/>
      <c r="E143" s="17"/>
      <c r="F143" s="18"/>
      <c r="G143" s="19"/>
      <c r="H143" s="20"/>
      <c r="I143" s="18"/>
      <c r="J143" s="21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2.75" customHeight="1" x14ac:dyDescent="0.2">
      <c r="B144" s="34"/>
      <c r="D144" s="17"/>
      <c r="E144" s="17"/>
      <c r="F144" s="18"/>
      <c r="G144" s="19"/>
      <c r="H144" s="20"/>
      <c r="I144" s="18"/>
      <c r="J144" s="21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2.75" customHeight="1" x14ac:dyDescent="0.2">
      <c r="B145" s="34"/>
      <c r="D145" s="17"/>
      <c r="E145" s="17"/>
      <c r="F145" s="18"/>
      <c r="G145" s="19"/>
      <c r="H145" s="20"/>
      <c r="I145" s="18"/>
      <c r="J145" s="21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2.75" customHeight="1" x14ac:dyDescent="0.2">
      <c r="B146" s="34"/>
      <c r="D146" s="17"/>
      <c r="E146" s="17"/>
      <c r="F146" s="18"/>
      <c r="G146" s="19"/>
      <c r="H146" s="20"/>
      <c r="I146" s="18"/>
      <c r="J146" s="21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2.75" customHeight="1" x14ac:dyDescent="0.2">
      <c r="B147" s="34"/>
      <c r="D147" s="17"/>
      <c r="E147" s="17"/>
      <c r="F147" s="18"/>
      <c r="G147" s="19"/>
      <c r="H147" s="20"/>
      <c r="I147" s="18"/>
      <c r="J147" s="21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2.75" customHeight="1" x14ac:dyDescent="0.2">
      <c r="B148" s="34"/>
      <c r="D148" s="17"/>
      <c r="E148" s="17"/>
      <c r="F148" s="18"/>
      <c r="G148" s="19"/>
      <c r="H148" s="20"/>
      <c r="I148" s="18"/>
      <c r="J148" s="21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2.75" customHeight="1" x14ac:dyDescent="0.2">
      <c r="B149" s="34"/>
      <c r="D149" s="17"/>
      <c r="E149" s="17"/>
      <c r="F149" s="18"/>
      <c r="G149" s="19"/>
      <c r="H149" s="20"/>
      <c r="I149" s="18"/>
      <c r="J149" s="21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2.75" customHeight="1" x14ac:dyDescent="0.2">
      <c r="B150" s="34"/>
      <c r="D150" s="17"/>
      <c r="E150" s="17"/>
      <c r="F150" s="18"/>
      <c r="G150" s="19"/>
      <c r="H150" s="20"/>
      <c r="I150" s="18"/>
      <c r="J150" s="21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2.75" customHeight="1" x14ac:dyDescent="0.2">
      <c r="B151" s="34"/>
      <c r="D151" s="17"/>
      <c r="E151" s="17"/>
      <c r="F151" s="18"/>
      <c r="G151" s="19"/>
      <c r="H151" s="20"/>
      <c r="I151" s="18"/>
      <c r="J151" s="21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2">
      <c r="B152" s="34"/>
      <c r="D152" s="17"/>
      <c r="E152" s="17"/>
      <c r="F152" s="18"/>
      <c r="G152" s="19"/>
      <c r="H152" s="20"/>
      <c r="I152" s="18"/>
      <c r="J152" s="21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2">
      <c r="B153" s="34"/>
      <c r="D153" s="17"/>
      <c r="E153" s="17"/>
      <c r="F153" s="18"/>
      <c r="G153" s="19"/>
      <c r="H153" s="20"/>
      <c r="I153" s="18"/>
      <c r="J153" s="21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2">
      <c r="B154" s="34"/>
      <c r="D154" s="17"/>
      <c r="E154" s="17"/>
      <c r="F154" s="18"/>
      <c r="G154" s="19"/>
      <c r="H154" s="20"/>
      <c r="I154" s="18"/>
      <c r="J154" s="21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2">
      <c r="B155" s="34"/>
      <c r="D155" s="17"/>
      <c r="E155" s="17"/>
      <c r="F155" s="18"/>
      <c r="G155" s="19"/>
      <c r="H155" s="20"/>
      <c r="I155" s="18"/>
      <c r="J155" s="21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2">
      <c r="B156" s="34"/>
      <c r="D156" s="17"/>
      <c r="E156" s="17"/>
      <c r="F156" s="18"/>
      <c r="G156" s="19"/>
      <c r="H156" s="20"/>
      <c r="I156" s="18"/>
      <c r="J156" s="21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2">
      <c r="B157" s="34"/>
      <c r="D157" s="17"/>
      <c r="E157" s="17"/>
      <c r="F157" s="18"/>
      <c r="G157" s="19"/>
      <c r="H157" s="20"/>
      <c r="I157" s="18"/>
      <c r="J157" s="21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2">
      <c r="B158" s="34"/>
      <c r="D158" s="17"/>
      <c r="E158" s="17"/>
      <c r="F158" s="18"/>
      <c r="G158" s="19"/>
      <c r="H158" s="20"/>
      <c r="I158" s="18"/>
      <c r="J158" s="21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2">
      <c r="B159" s="34"/>
      <c r="D159" s="17"/>
      <c r="E159" s="17"/>
      <c r="F159" s="18"/>
      <c r="G159" s="19"/>
      <c r="H159" s="20"/>
      <c r="I159" s="18"/>
      <c r="J159" s="21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2">
      <c r="B160" s="34"/>
      <c r="D160" s="17"/>
      <c r="E160" s="17"/>
      <c r="F160" s="18"/>
      <c r="G160" s="19"/>
      <c r="H160" s="20"/>
      <c r="I160" s="18"/>
      <c r="J160" s="21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2">
      <c r="B161" s="34"/>
      <c r="D161" s="17"/>
      <c r="E161" s="17"/>
      <c r="F161" s="18"/>
      <c r="G161" s="19"/>
      <c r="H161" s="20"/>
      <c r="I161" s="18"/>
      <c r="J161" s="21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thickBot="1" x14ac:dyDescent="0.25">
      <c r="B162" s="35"/>
      <c r="D162" s="17"/>
      <c r="E162" s="17"/>
      <c r="F162" s="18"/>
      <c r="G162" s="19"/>
      <c r="H162" s="20"/>
      <c r="I162" s="18"/>
      <c r="J162" s="21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x14ac:dyDescent="0.2">
      <c r="B163" s="5" t="s">
        <v>13</v>
      </c>
      <c r="D163" s="62" t="s">
        <v>4</v>
      </c>
      <c r="E163" s="63"/>
      <c r="F163" s="63"/>
      <c r="G163" s="63"/>
      <c r="H163" s="63"/>
      <c r="I163" s="63"/>
      <c r="J163" s="64"/>
      <c r="K163" s="22" t="str">
        <f>IF(K87="","",IF(K102="",IF(SUM(COUNTIF(K103:K162,"LS")+COUNTIF(K103:K162,"LUMP"))&gt;0,"LS",""),IF(SUM(K103:K162)&gt;0,ROUNDUP(SUM(K103:K162),0),"")))</f>
        <v/>
      </c>
      <c r="L163" s="22" t="str">
        <f t="shared" ref="L163" si="12">IF(L87="","",IF(L102="",IF(SUM(COUNTIF(L103:L162,"LS")+COUNTIF(L103:L162,"LUMP"))&gt;0,"LS",""),IF(SUM(L103:L162)&gt;0,ROUNDUP(SUM(L103:L162),0),"")))</f>
        <v/>
      </c>
      <c r="M163" s="22" t="str">
        <f t="shared" ref="M163" si="13">IF(M87="","",IF(M102="",IF(SUM(COUNTIF(M103:M162,"LS")+COUNTIF(M103:M162,"LUMP"))&gt;0,"LS",""),IF(SUM(M103:M162)&gt;0,ROUNDUP(SUM(M103:M162),0),"")))</f>
        <v/>
      </c>
      <c r="N163" s="22" t="str">
        <f t="shared" ref="N163" si="14">IF(N87="","",IF(N102="",IF(SUM(COUNTIF(N103:N162,"LS")+COUNTIF(N103:N162,"LUMP"))&gt;0,"LS",""),IF(SUM(N103:N162)&gt;0,ROUNDUP(SUM(N103:N162),0),"")))</f>
        <v/>
      </c>
      <c r="O163" s="22" t="str">
        <f t="shared" ref="O163" si="15">IF(O87="","",IF(O102="",IF(SUM(COUNTIF(O103:O162,"LS")+COUNTIF(O103:O162,"LUMP"))&gt;0,"LS",""),IF(SUM(O103:O162)&gt;0,ROUNDUP(SUM(O103:O162),0),"")))</f>
        <v/>
      </c>
      <c r="P163" s="22" t="str">
        <f t="shared" ref="P163" si="16">IF(P87="","",IF(P102="",IF(SUM(COUNTIF(P103:P162,"LS")+COUNTIF(P103:P162,"LUMP"))&gt;0,"LS",""),IF(SUM(P103:P162)&gt;0,ROUNDUP(SUM(P103:P162),0),"")))</f>
        <v/>
      </c>
      <c r="Q163" s="22" t="str">
        <f t="shared" ref="Q163" si="17">IF(Q87="","",IF(Q102="",IF(SUM(COUNTIF(Q103:Q162,"LS")+COUNTIF(Q103:Q162,"LUMP"))&gt;0,"LS",""),IF(SUM(Q103:Q162)&gt;0,ROUNDUP(SUM(Q103:Q162),0),"")))</f>
        <v/>
      </c>
      <c r="R163" s="22" t="str">
        <f t="shared" ref="R163" si="18">IF(R87="","",IF(R102="",IF(SUM(COUNTIF(R103:R162,"LS")+COUNTIF(R103:R162,"LUMP"))&gt;0,"LS",""),IF(SUM(R103:R162)&gt;0,ROUNDUP(SUM(R103:R162),0),"")))</f>
        <v/>
      </c>
      <c r="S163" s="22" t="str">
        <f t="shared" ref="S163" si="19">IF(S87="","",IF(S102="",IF(SUM(COUNTIF(S103:S162,"LS")+COUNTIF(S103:S162,"LUMP"))&gt;0,"LS",""),IF(SUM(S103:S162)&gt;0,ROUNDUP(SUM(S103:S162),0),"")))</f>
        <v/>
      </c>
      <c r="T163" s="22" t="str">
        <f t="shared" ref="T163" si="20">IF(T87="","",IF(T102="",IF(SUM(COUNTIF(T103:T162,"LS")+COUNTIF(T103:T162,"LUMP"))&gt;0,"LS",""),IF(SUM(T103:T162)&gt;0,ROUNDUP(SUM(T103:T162),0),"")))</f>
        <v/>
      </c>
      <c r="U163" s="22" t="str">
        <f t="shared" ref="U163" si="21">IF(U87="","",IF(U102="",IF(SUM(COUNTIF(U103:U162,"LS")+COUNTIF(U103:U162,"LUMP"))&gt;0,"LS",""),IF(SUM(U103:U162)&gt;0,ROUNDUP(SUM(U103:U162),0),"")))</f>
        <v/>
      </c>
      <c r="V163" s="22" t="str">
        <f t="shared" ref="V163" si="22">IF(V87="","",IF(V102="",IF(SUM(COUNTIF(V103:V162,"LS")+COUNTIF(V103:V162,"LUMP"))&gt;0,"LS",""),IF(SUM(V103:V162)&gt;0,ROUNDUP(SUM(V103:V162),0),"")))</f>
        <v/>
      </c>
      <c r="W163" s="22" t="str">
        <f t="shared" ref="W163" si="23">IF(W87="","",IF(W102="",IF(SUM(COUNTIF(W103:W162,"LS")+COUNTIF(W103:W162,"LUMP"))&gt;0,"LS",""),IF(SUM(W103:W162)&gt;0,ROUNDUP(SUM(W103:W162),0),"")))</f>
        <v/>
      </c>
      <c r="X163" s="22" t="str">
        <f t="shared" ref="X163" si="24">IF(X87="","",IF(X102="",IF(SUM(COUNTIF(X103:X162,"LS")+COUNTIF(X103:X162,"LUMP"))&gt;0,"LS",""),IF(SUM(X103:X162)&gt;0,ROUNDUP(SUM(X103:X162),0),"")))</f>
        <v/>
      </c>
      <c r="Y163" s="22" t="str">
        <f t="shared" ref="Y163" si="25">IF(Y87="","",IF(Y102="",IF(SUM(COUNTIF(Y103:Y162,"LS")+COUNTIF(Y103:Y162,"LUMP"))&gt;0,"LS",""),IF(SUM(Y103:Y162)&gt;0,ROUNDUP(SUM(Y103:Y162),0),"")))</f>
        <v/>
      </c>
      <c r="Z163" s="22" t="str">
        <f t="shared" ref="Z163" si="26">IF(Z87="","",IF(Z102="",IF(SUM(COUNTIF(Z103:Z162,"LS")+COUNTIF(Z103:Z162,"LUMP"))&gt;0,"LS",""),IF(SUM(Z103:Z162)&gt;0,ROUNDUP(SUM(Z103:Z162),0),"")))</f>
        <v/>
      </c>
      <c r="AA163" s="22" t="str">
        <f t="shared" ref="AA163" si="27">IF(AA87="","",IF(AA102="",IF(SUM(COUNTIF(AA103:AA162,"LS")+COUNTIF(AA103:AA162,"LUMP"))&gt;0,"LS",""),IF(SUM(AA103:AA162)&gt;0,ROUNDUP(SUM(AA103:AA162),0),"")))</f>
        <v/>
      </c>
      <c r="AB163" s="22" t="str">
        <f t="shared" ref="AB163" si="28">IF(AB87="","",IF(AB102="",IF(SUM(COUNTIF(AB103:AB162,"LS")+COUNTIF(AB103:AB162,"LUMP"))&gt;0,"LS",""),IF(SUM(AB103:AB162)&gt;0,ROUNDUP(SUM(AB103:AB162),0),"")))</f>
        <v/>
      </c>
      <c r="AC163" s="22" t="str">
        <f t="shared" ref="AC163" si="29">IF(AC87="","",IF(AC102="",IF(SUM(COUNTIF(AC103:AC162,"LS")+COUNTIF(AC103:AC162,"LUMP"))&gt;0,"LS",""),IF(SUM(AC103:AC162)&gt;0,ROUNDUP(SUM(AC103:AC162),0),"")))</f>
        <v/>
      </c>
      <c r="AD163" s="22" t="str">
        <f t="shared" ref="AD163" si="30">IF(AD87="","",IF(AD102="",IF(SUM(COUNTIF(AD103:AD162,"LS")+COUNTIF(AD103:AD162,"LUMP"))&gt;0,"LS",""),IF(SUM(AD103:AD162)&gt;0,ROUNDUP(SUM(AD103:AD162),0),"")))</f>
        <v/>
      </c>
      <c r="AE163" s="22" t="str">
        <f t="shared" ref="AE163" si="31">IF(AE87="","",IF(AE102="",IF(SUM(COUNTIF(AE103:AE162,"LS")+COUNTIF(AE103:AE162,"LUMP"))&gt;0,"LS",""),IF(SUM(AE103:AE162)&gt;0,ROUNDUP(SUM(AE103:AE162),0),"")))</f>
        <v/>
      </c>
    </row>
    <row r="164" spans="2:31" ht="12.75" customHeight="1" thickBot="1" x14ac:dyDescent="0.25"/>
    <row r="165" spans="2:31" ht="12.75" customHeight="1" thickBot="1" x14ac:dyDescent="0.25">
      <c r="B165" s="32" t="s">
        <v>11</v>
      </c>
      <c r="D165" s="44">
        <f>D86+1</f>
        <v>28</v>
      </c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</row>
    <row r="166" spans="2:31" ht="12.75" customHeight="1" thickBot="1" x14ac:dyDescent="0.25">
      <c r="B166" s="36"/>
      <c r="D166" s="45" t="s">
        <v>9</v>
      </c>
      <c r="E166" s="45"/>
      <c r="F166" s="45"/>
      <c r="G166" s="45"/>
      <c r="H166" s="45"/>
      <c r="I166" s="45"/>
      <c r="J166" s="45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2:31" ht="12.75" customHeight="1" thickBot="1" x14ac:dyDescent="0.25">
      <c r="D167" s="46" t="s">
        <v>10</v>
      </c>
      <c r="E167" s="46"/>
      <c r="F167" s="46"/>
      <c r="G167" s="46"/>
      <c r="H167" s="46"/>
      <c r="I167" s="46"/>
      <c r="J167" s="46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2.75" customHeight="1" x14ac:dyDescent="0.2">
      <c r="B168" s="68" t="s">
        <v>12</v>
      </c>
      <c r="D168" s="47" t="s">
        <v>0</v>
      </c>
      <c r="E168" s="47" t="s">
        <v>1</v>
      </c>
      <c r="F168" s="50" t="s">
        <v>2</v>
      </c>
      <c r="G168" s="51"/>
      <c r="H168" s="51"/>
      <c r="I168" s="51"/>
      <c r="J168" s="52"/>
      <c r="K168" s="8" t="str">
        <f t="shared" ref="K168:AE168" si="32">IF(OR(TRIM(K166)=0,TRIM(K166)=""),"",IF(IFERROR(TRIM(INDEX(QryItemNamed,MATCH(TRIM(K166),ITEM,0),2)),"")="Y","SPECIAL",LEFT(IFERROR(TRIM(INDEX(ITEM,MATCH(TRIM(K166),ITEM,0))),""),3)))</f>
        <v/>
      </c>
      <c r="L168" s="9" t="str">
        <f t="shared" si="32"/>
        <v/>
      </c>
      <c r="M168" s="9" t="str">
        <f t="shared" si="32"/>
        <v/>
      </c>
      <c r="N168" s="9" t="str">
        <f t="shared" si="32"/>
        <v/>
      </c>
      <c r="O168" s="9" t="str">
        <f t="shared" si="32"/>
        <v/>
      </c>
      <c r="P168" s="9" t="str">
        <f t="shared" si="32"/>
        <v/>
      </c>
      <c r="Q168" s="9" t="str">
        <f t="shared" si="32"/>
        <v/>
      </c>
      <c r="R168" s="9" t="str">
        <f t="shared" si="32"/>
        <v/>
      </c>
      <c r="S168" s="9" t="str">
        <f t="shared" si="32"/>
        <v/>
      </c>
      <c r="T168" s="9" t="str">
        <f t="shared" si="32"/>
        <v/>
      </c>
      <c r="U168" s="9" t="str">
        <f t="shared" si="32"/>
        <v/>
      </c>
      <c r="V168" s="9" t="str">
        <f t="shared" si="32"/>
        <v/>
      </c>
      <c r="W168" s="9" t="str">
        <f t="shared" si="32"/>
        <v/>
      </c>
      <c r="X168" s="9" t="str">
        <f t="shared" si="32"/>
        <v/>
      </c>
      <c r="Y168" s="9" t="str">
        <f t="shared" si="32"/>
        <v/>
      </c>
      <c r="Z168" s="9" t="str">
        <f t="shared" si="32"/>
        <v/>
      </c>
      <c r="AA168" s="9" t="str">
        <f t="shared" si="32"/>
        <v/>
      </c>
      <c r="AB168" s="9" t="str">
        <f t="shared" si="32"/>
        <v/>
      </c>
      <c r="AC168" s="9" t="str">
        <f t="shared" si="32"/>
        <v/>
      </c>
      <c r="AD168" s="9" t="str">
        <f t="shared" si="32"/>
        <v/>
      </c>
      <c r="AE168" s="9" t="str">
        <f t="shared" si="32"/>
        <v/>
      </c>
    </row>
    <row r="169" spans="2:31" ht="12.75" customHeight="1" x14ac:dyDescent="0.2">
      <c r="B169" s="69"/>
      <c r="D169" s="48"/>
      <c r="E169" s="48"/>
      <c r="F169" s="53"/>
      <c r="G169" s="54"/>
      <c r="H169" s="54"/>
      <c r="I169" s="54"/>
      <c r="J169" s="55"/>
      <c r="K169" s="59" t="str">
        <f t="shared" ref="K169:AE169" si="33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/>
      </c>
      <c r="L169" s="60" t="str">
        <f t="shared" si="33"/>
        <v/>
      </c>
      <c r="M169" s="60" t="str">
        <f t="shared" si="33"/>
        <v/>
      </c>
      <c r="N169" s="60" t="str">
        <f t="shared" si="33"/>
        <v/>
      </c>
      <c r="O169" s="61" t="str">
        <f t="shared" si="33"/>
        <v/>
      </c>
      <c r="P169" s="61" t="str">
        <f t="shared" si="33"/>
        <v/>
      </c>
      <c r="Q169" s="61" t="str">
        <f t="shared" si="33"/>
        <v/>
      </c>
      <c r="R169" s="61" t="str">
        <f t="shared" si="33"/>
        <v/>
      </c>
      <c r="S169" s="61" t="str">
        <f t="shared" si="33"/>
        <v/>
      </c>
      <c r="T169" s="61" t="str">
        <f t="shared" si="33"/>
        <v/>
      </c>
      <c r="U169" s="61" t="str">
        <f t="shared" si="33"/>
        <v/>
      </c>
      <c r="V169" s="61" t="str">
        <f t="shared" si="33"/>
        <v/>
      </c>
      <c r="W169" s="61" t="str">
        <f t="shared" si="33"/>
        <v/>
      </c>
      <c r="X169" s="61" t="str">
        <f t="shared" si="33"/>
        <v/>
      </c>
      <c r="Y169" s="61" t="str">
        <f t="shared" si="33"/>
        <v/>
      </c>
      <c r="Z169" s="61" t="str">
        <f t="shared" si="33"/>
        <v/>
      </c>
      <c r="AA169" s="65" t="str">
        <f t="shared" si="33"/>
        <v/>
      </c>
      <c r="AB169" s="61" t="str">
        <f t="shared" si="33"/>
        <v/>
      </c>
      <c r="AC169" s="61" t="str">
        <f t="shared" si="33"/>
        <v/>
      </c>
      <c r="AD169" s="61" t="str">
        <f t="shared" si="33"/>
        <v/>
      </c>
      <c r="AE169" s="61" t="str">
        <f t="shared" si="33"/>
        <v/>
      </c>
    </row>
    <row r="170" spans="2:31" ht="12.75" customHeight="1" x14ac:dyDescent="0.2">
      <c r="B170" s="69"/>
      <c r="D170" s="48"/>
      <c r="E170" s="48"/>
      <c r="F170" s="53"/>
      <c r="G170" s="54"/>
      <c r="H170" s="54"/>
      <c r="I170" s="54"/>
      <c r="J170" s="55"/>
      <c r="K170" s="59"/>
      <c r="L170" s="60"/>
      <c r="M170" s="60"/>
      <c r="N170" s="60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6"/>
      <c r="AB170" s="61"/>
      <c r="AC170" s="61"/>
      <c r="AD170" s="61"/>
      <c r="AE170" s="61"/>
    </row>
    <row r="171" spans="2:31" ht="12.75" customHeight="1" x14ac:dyDescent="0.2">
      <c r="B171" s="69"/>
      <c r="D171" s="48"/>
      <c r="E171" s="48"/>
      <c r="F171" s="53"/>
      <c r="G171" s="54"/>
      <c r="H171" s="54"/>
      <c r="I171" s="54"/>
      <c r="J171" s="55"/>
      <c r="K171" s="59"/>
      <c r="L171" s="60"/>
      <c r="M171" s="60"/>
      <c r="N171" s="60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6"/>
      <c r="AB171" s="61"/>
      <c r="AC171" s="61"/>
      <c r="AD171" s="61"/>
      <c r="AE171" s="61"/>
    </row>
    <row r="172" spans="2:31" ht="12.75" customHeight="1" x14ac:dyDescent="0.2">
      <c r="B172" s="69"/>
      <c r="D172" s="48"/>
      <c r="E172" s="48"/>
      <c r="F172" s="53"/>
      <c r="G172" s="54"/>
      <c r="H172" s="54"/>
      <c r="I172" s="54"/>
      <c r="J172" s="55"/>
      <c r="K172" s="59"/>
      <c r="L172" s="60"/>
      <c r="M172" s="60"/>
      <c r="N172" s="60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6"/>
      <c r="AB172" s="61"/>
      <c r="AC172" s="61"/>
      <c r="AD172" s="61"/>
      <c r="AE172" s="61"/>
    </row>
    <row r="173" spans="2:31" ht="12.75" customHeight="1" x14ac:dyDescent="0.2">
      <c r="B173" s="69"/>
      <c r="D173" s="48"/>
      <c r="E173" s="48"/>
      <c r="F173" s="53"/>
      <c r="G173" s="54"/>
      <c r="H173" s="54"/>
      <c r="I173" s="54"/>
      <c r="J173" s="55"/>
      <c r="K173" s="59"/>
      <c r="L173" s="60"/>
      <c r="M173" s="60"/>
      <c r="N173" s="60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6"/>
      <c r="AB173" s="61"/>
      <c r="AC173" s="61"/>
      <c r="AD173" s="61"/>
      <c r="AE173" s="61"/>
    </row>
    <row r="174" spans="2:31" ht="12.75" customHeight="1" x14ac:dyDescent="0.2">
      <c r="B174" s="69"/>
      <c r="D174" s="48"/>
      <c r="E174" s="48"/>
      <c r="F174" s="53"/>
      <c r="G174" s="54"/>
      <c r="H174" s="54"/>
      <c r="I174" s="54"/>
      <c r="J174" s="55"/>
      <c r="K174" s="59"/>
      <c r="L174" s="60"/>
      <c r="M174" s="60"/>
      <c r="N174" s="60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6"/>
      <c r="AB174" s="61"/>
      <c r="AC174" s="61"/>
      <c r="AD174" s="61"/>
      <c r="AE174" s="61"/>
    </row>
    <row r="175" spans="2:31" ht="12.75" customHeight="1" x14ac:dyDescent="0.2">
      <c r="B175" s="69"/>
      <c r="D175" s="48"/>
      <c r="E175" s="48"/>
      <c r="F175" s="53"/>
      <c r="G175" s="54"/>
      <c r="H175" s="54"/>
      <c r="I175" s="54"/>
      <c r="J175" s="55"/>
      <c r="K175" s="59"/>
      <c r="L175" s="60"/>
      <c r="M175" s="60"/>
      <c r="N175" s="60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6"/>
      <c r="AB175" s="61"/>
      <c r="AC175" s="61"/>
      <c r="AD175" s="61"/>
      <c r="AE175" s="61"/>
    </row>
    <row r="176" spans="2:31" ht="12.75" customHeight="1" x14ac:dyDescent="0.2">
      <c r="B176" s="69"/>
      <c r="D176" s="48"/>
      <c r="E176" s="48"/>
      <c r="F176" s="53"/>
      <c r="G176" s="54"/>
      <c r="H176" s="54"/>
      <c r="I176" s="54"/>
      <c r="J176" s="55"/>
      <c r="K176" s="59"/>
      <c r="L176" s="60"/>
      <c r="M176" s="60"/>
      <c r="N176" s="60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6"/>
      <c r="AB176" s="61"/>
      <c r="AC176" s="61"/>
      <c r="AD176" s="61"/>
      <c r="AE176" s="61"/>
    </row>
    <row r="177" spans="2:31" ht="12.75" customHeight="1" x14ac:dyDescent="0.2">
      <c r="B177" s="69"/>
      <c r="D177" s="48"/>
      <c r="E177" s="48"/>
      <c r="F177" s="53"/>
      <c r="G177" s="54"/>
      <c r="H177" s="54"/>
      <c r="I177" s="54"/>
      <c r="J177" s="55"/>
      <c r="K177" s="59"/>
      <c r="L177" s="60"/>
      <c r="M177" s="60"/>
      <c r="N177" s="60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6"/>
      <c r="AB177" s="61"/>
      <c r="AC177" s="61"/>
      <c r="AD177" s="61"/>
      <c r="AE177" s="61"/>
    </row>
    <row r="178" spans="2:31" ht="12.75" customHeight="1" x14ac:dyDescent="0.2">
      <c r="B178" s="69"/>
      <c r="D178" s="48"/>
      <c r="E178" s="48"/>
      <c r="F178" s="53"/>
      <c r="G178" s="54"/>
      <c r="H178" s="54"/>
      <c r="I178" s="54"/>
      <c r="J178" s="55"/>
      <c r="K178" s="59"/>
      <c r="L178" s="60"/>
      <c r="M178" s="60"/>
      <c r="N178" s="60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6"/>
      <c r="AB178" s="61"/>
      <c r="AC178" s="61"/>
      <c r="AD178" s="61"/>
      <c r="AE178" s="61"/>
    </row>
    <row r="179" spans="2:31" ht="12.75" customHeight="1" x14ac:dyDescent="0.2">
      <c r="B179" s="69"/>
      <c r="D179" s="48"/>
      <c r="E179" s="48"/>
      <c r="F179" s="53"/>
      <c r="G179" s="54"/>
      <c r="H179" s="54"/>
      <c r="I179" s="54"/>
      <c r="J179" s="55"/>
      <c r="K179" s="59"/>
      <c r="L179" s="60"/>
      <c r="M179" s="60"/>
      <c r="N179" s="60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6"/>
      <c r="AB179" s="61"/>
      <c r="AC179" s="61"/>
      <c r="AD179" s="61"/>
      <c r="AE179" s="61"/>
    </row>
    <row r="180" spans="2:31" ht="12.75" customHeight="1" x14ac:dyDescent="0.2">
      <c r="B180" s="69"/>
      <c r="D180" s="48"/>
      <c r="E180" s="48"/>
      <c r="F180" s="53"/>
      <c r="G180" s="54"/>
      <c r="H180" s="54"/>
      <c r="I180" s="54"/>
      <c r="J180" s="55"/>
      <c r="K180" s="59"/>
      <c r="L180" s="60"/>
      <c r="M180" s="60"/>
      <c r="N180" s="60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7"/>
      <c r="AB180" s="61"/>
      <c r="AC180" s="61"/>
      <c r="AD180" s="61"/>
      <c r="AE180" s="61"/>
    </row>
    <row r="181" spans="2:31" ht="12.75" customHeight="1" thickBot="1" x14ac:dyDescent="0.25">
      <c r="B181" s="70"/>
      <c r="D181" s="49"/>
      <c r="E181" s="49"/>
      <c r="F181" s="56"/>
      <c r="G181" s="57"/>
      <c r="H181" s="57"/>
      <c r="I181" s="57"/>
      <c r="J181" s="58"/>
      <c r="K181" s="10" t="str">
        <f t="shared" ref="K181:AE181" si="34">IF(OR(TRIM(K166)=0,TRIM(K166)=""),"",IF(IFERROR(TRIM(INDEX(QryItemNamed,MATCH(TRIM(K166),ITEM,0),3)),"")="LS","",IFERROR(TRIM(INDEX(QryItemNamed,MATCH(TRIM(K166),ITEM,0),3)),"")))</f>
        <v/>
      </c>
      <c r="L181" s="11" t="str">
        <f t="shared" si="34"/>
        <v/>
      </c>
      <c r="M181" s="11" t="str">
        <f t="shared" si="34"/>
        <v/>
      </c>
      <c r="N181" s="11" t="str">
        <f t="shared" si="34"/>
        <v/>
      </c>
      <c r="O181" s="11" t="str">
        <f t="shared" si="34"/>
        <v/>
      </c>
      <c r="P181" s="11" t="str">
        <f t="shared" si="34"/>
        <v/>
      </c>
      <c r="Q181" s="11" t="str">
        <f t="shared" si="34"/>
        <v/>
      </c>
      <c r="R181" s="11" t="str">
        <f t="shared" si="34"/>
        <v/>
      </c>
      <c r="S181" s="11" t="str">
        <f t="shared" si="34"/>
        <v/>
      </c>
      <c r="T181" s="11" t="str">
        <f t="shared" si="34"/>
        <v/>
      </c>
      <c r="U181" s="11" t="str">
        <f t="shared" si="34"/>
        <v/>
      </c>
      <c r="V181" s="11" t="str">
        <f t="shared" si="34"/>
        <v/>
      </c>
      <c r="W181" s="11" t="str">
        <f t="shared" si="34"/>
        <v/>
      </c>
      <c r="X181" s="11" t="str">
        <f t="shared" si="34"/>
        <v/>
      </c>
      <c r="Y181" s="11" t="str">
        <f t="shared" si="34"/>
        <v/>
      </c>
      <c r="Z181" s="11" t="str">
        <f t="shared" si="34"/>
        <v/>
      </c>
      <c r="AA181" s="11" t="str">
        <f t="shared" si="34"/>
        <v/>
      </c>
      <c r="AB181" s="11" t="str">
        <f t="shared" si="34"/>
        <v/>
      </c>
      <c r="AC181" s="11" t="str">
        <f t="shared" si="34"/>
        <v/>
      </c>
      <c r="AD181" s="11" t="str">
        <f t="shared" si="34"/>
        <v/>
      </c>
      <c r="AE181" s="11" t="str">
        <f t="shared" si="34"/>
        <v/>
      </c>
    </row>
    <row r="182" spans="2:31" ht="12.75" customHeight="1" x14ac:dyDescent="0.2">
      <c r="B182" s="33"/>
      <c r="D182" s="12"/>
      <c r="E182" s="12"/>
      <c r="F182" s="13"/>
      <c r="G182" s="14"/>
      <c r="H182" s="15" t="s">
        <v>3</v>
      </c>
      <c r="I182" s="13"/>
      <c r="J182" s="16"/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31" ht="12.75" customHeight="1" x14ac:dyDescent="0.2">
      <c r="B183" s="34"/>
      <c r="D183" s="17"/>
      <c r="E183" s="17"/>
      <c r="F183" s="18"/>
      <c r="G183" s="19"/>
      <c r="H183" s="20"/>
      <c r="I183" s="18"/>
      <c r="J183" s="21"/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2:31" ht="12.75" customHeight="1" x14ac:dyDescent="0.2">
      <c r="B184" s="34"/>
      <c r="D184" s="17"/>
      <c r="E184" s="17"/>
      <c r="F184" s="18"/>
      <c r="G184" s="19"/>
      <c r="H184" s="20"/>
      <c r="I184" s="18"/>
      <c r="J184" s="21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2.75" customHeight="1" x14ac:dyDescent="0.2">
      <c r="B185" s="34"/>
      <c r="D185" s="17"/>
      <c r="E185" s="17"/>
      <c r="F185" s="18"/>
      <c r="G185" s="19"/>
      <c r="H185" s="20"/>
      <c r="I185" s="18"/>
      <c r="J185" s="21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2.75" customHeight="1" x14ac:dyDescent="0.2">
      <c r="B186" s="34"/>
      <c r="D186" s="17"/>
      <c r="E186" s="17"/>
      <c r="F186" s="18"/>
      <c r="G186" s="19"/>
      <c r="H186" s="20"/>
      <c r="I186" s="18"/>
      <c r="J186" s="21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2.75" customHeight="1" x14ac:dyDescent="0.2">
      <c r="B187" s="34"/>
      <c r="D187" s="17"/>
      <c r="E187" s="17"/>
      <c r="F187" s="18"/>
      <c r="G187" s="19"/>
      <c r="H187" s="20"/>
      <c r="I187" s="18"/>
      <c r="J187" s="21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2.75" customHeight="1" x14ac:dyDescent="0.2">
      <c r="B188" s="34"/>
      <c r="D188" s="17"/>
      <c r="E188" s="17"/>
      <c r="F188" s="18"/>
      <c r="G188" s="19"/>
      <c r="H188" s="20"/>
      <c r="I188" s="18"/>
      <c r="J188" s="21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2.75" customHeight="1" x14ac:dyDescent="0.2">
      <c r="B189" s="34"/>
      <c r="D189" s="17"/>
      <c r="E189" s="17"/>
      <c r="F189" s="18"/>
      <c r="G189" s="19"/>
      <c r="H189" s="20"/>
      <c r="I189" s="18"/>
      <c r="J189" s="21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2.75" customHeight="1" x14ac:dyDescent="0.2">
      <c r="B190" s="34"/>
      <c r="D190" s="17"/>
      <c r="E190" s="17"/>
      <c r="F190" s="18"/>
      <c r="G190" s="19"/>
      <c r="H190" s="20"/>
      <c r="I190" s="18"/>
      <c r="J190" s="21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2.75" customHeight="1" x14ac:dyDescent="0.2">
      <c r="B191" s="34"/>
      <c r="D191" s="17"/>
      <c r="E191" s="17"/>
      <c r="F191" s="18"/>
      <c r="G191" s="19"/>
      <c r="H191" s="20"/>
      <c r="I191" s="18"/>
      <c r="J191" s="21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2.75" customHeight="1" x14ac:dyDescent="0.2">
      <c r="B192" s="34"/>
      <c r="D192" s="17"/>
      <c r="E192" s="17"/>
      <c r="F192" s="18"/>
      <c r="G192" s="19"/>
      <c r="H192" s="20"/>
      <c r="I192" s="18"/>
      <c r="J192" s="21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2.75" customHeight="1" x14ac:dyDescent="0.2">
      <c r="B193" s="34"/>
      <c r="D193" s="17"/>
      <c r="E193" s="17"/>
      <c r="F193" s="18"/>
      <c r="G193" s="19"/>
      <c r="H193" s="20"/>
      <c r="I193" s="18"/>
      <c r="J193" s="21"/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2.75" customHeight="1" x14ac:dyDescent="0.2">
      <c r="B194" s="34"/>
      <c r="D194" s="17"/>
      <c r="E194" s="17"/>
      <c r="F194" s="18"/>
      <c r="G194" s="19"/>
      <c r="H194" s="20"/>
      <c r="I194" s="18"/>
      <c r="J194" s="21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2.75" customHeight="1" x14ac:dyDescent="0.2">
      <c r="B195" s="34"/>
      <c r="D195" s="17"/>
      <c r="E195" s="17"/>
      <c r="F195" s="18"/>
      <c r="G195" s="19"/>
      <c r="H195" s="20"/>
      <c r="I195" s="18"/>
      <c r="J195" s="21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2.75" customHeight="1" x14ac:dyDescent="0.2">
      <c r="B196" s="34"/>
      <c r="D196" s="17"/>
      <c r="E196" s="17"/>
      <c r="F196" s="18"/>
      <c r="G196" s="19"/>
      <c r="H196" s="20"/>
      <c r="I196" s="18"/>
      <c r="J196" s="21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2.75" customHeight="1" x14ac:dyDescent="0.2">
      <c r="B197" s="34"/>
      <c r="D197" s="17"/>
      <c r="E197" s="17"/>
      <c r="F197" s="18"/>
      <c r="G197" s="19"/>
      <c r="H197" s="20"/>
      <c r="I197" s="18"/>
      <c r="J197" s="21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2.75" customHeight="1" x14ac:dyDescent="0.2">
      <c r="B198" s="34"/>
      <c r="D198" s="17"/>
      <c r="E198" s="17"/>
      <c r="F198" s="18"/>
      <c r="G198" s="19"/>
      <c r="H198" s="20"/>
      <c r="I198" s="18"/>
      <c r="J198" s="21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2.75" customHeight="1" x14ac:dyDescent="0.2">
      <c r="B199" s="34"/>
      <c r="D199" s="17"/>
      <c r="E199" s="17"/>
      <c r="F199" s="18"/>
      <c r="G199" s="19"/>
      <c r="H199" s="20"/>
      <c r="I199" s="18"/>
      <c r="J199" s="21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2.75" customHeight="1" x14ac:dyDescent="0.2">
      <c r="B200" s="34"/>
      <c r="D200" s="17"/>
      <c r="E200" s="17"/>
      <c r="F200" s="18"/>
      <c r="G200" s="19"/>
      <c r="H200" s="20"/>
      <c r="I200" s="18"/>
      <c r="J200" s="21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2.75" customHeight="1" x14ac:dyDescent="0.2">
      <c r="B201" s="34"/>
      <c r="D201" s="17"/>
      <c r="E201" s="17"/>
      <c r="F201" s="18"/>
      <c r="G201" s="19"/>
      <c r="H201" s="20"/>
      <c r="I201" s="18"/>
      <c r="J201" s="21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2.75" customHeight="1" x14ac:dyDescent="0.2">
      <c r="B202" s="34"/>
      <c r="D202" s="17"/>
      <c r="E202" s="17"/>
      <c r="F202" s="18"/>
      <c r="G202" s="19"/>
      <c r="H202" s="20"/>
      <c r="I202" s="18"/>
      <c r="J202" s="21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2.75" customHeight="1" x14ac:dyDescent="0.2">
      <c r="B203" s="34"/>
      <c r="D203" s="17"/>
      <c r="E203" s="17"/>
      <c r="F203" s="18"/>
      <c r="G203" s="19"/>
      <c r="H203" s="20"/>
      <c r="I203" s="18"/>
      <c r="J203" s="21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2.75" customHeight="1" x14ac:dyDescent="0.2">
      <c r="B204" s="34"/>
      <c r="D204" s="17"/>
      <c r="E204" s="17"/>
      <c r="F204" s="18"/>
      <c r="G204" s="19"/>
      <c r="H204" s="20"/>
      <c r="I204" s="18"/>
      <c r="J204" s="21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2.75" customHeight="1" x14ac:dyDescent="0.2">
      <c r="B205" s="34"/>
      <c r="D205" s="17"/>
      <c r="E205" s="17"/>
      <c r="F205" s="18"/>
      <c r="G205" s="19"/>
      <c r="H205" s="20"/>
      <c r="I205" s="18"/>
      <c r="J205" s="21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2.75" customHeight="1" x14ac:dyDescent="0.2">
      <c r="B206" s="34"/>
      <c r="D206" s="17"/>
      <c r="E206" s="17"/>
      <c r="F206" s="18"/>
      <c r="G206" s="19"/>
      <c r="H206" s="20"/>
      <c r="I206" s="18"/>
      <c r="J206" s="21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2.75" customHeight="1" x14ac:dyDescent="0.2">
      <c r="B207" s="34"/>
      <c r="D207" s="17"/>
      <c r="E207" s="17"/>
      <c r="F207" s="18"/>
      <c r="G207" s="19"/>
      <c r="H207" s="20"/>
      <c r="I207" s="18"/>
      <c r="J207" s="21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2.75" customHeight="1" x14ac:dyDescent="0.2">
      <c r="B208" s="34"/>
      <c r="D208" s="17"/>
      <c r="E208" s="17"/>
      <c r="F208" s="18"/>
      <c r="G208" s="19"/>
      <c r="H208" s="20"/>
      <c r="I208" s="18"/>
      <c r="J208" s="21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2.75" customHeight="1" x14ac:dyDescent="0.2">
      <c r="B209" s="34"/>
      <c r="D209" s="17"/>
      <c r="E209" s="17"/>
      <c r="F209" s="18"/>
      <c r="G209" s="19"/>
      <c r="H209" s="20"/>
      <c r="I209" s="18"/>
      <c r="J209" s="21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2.75" customHeight="1" x14ac:dyDescent="0.2">
      <c r="B210" s="34"/>
      <c r="D210" s="17"/>
      <c r="E210" s="17"/>
      <c r="F210" s="18"/>
      <c r="G210" s="19"/>
      <c r="H210" s="20"/>
      <c r="I210" s="18"/>
      <c r="J210" s="21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2.75" customHeight="1" x14ac:dyDescent="0.2">
      <c r="B211" s="34"/>
      <c r="D211" s="17"/>
      <c r="E211" s="17"/>
      <c r="F211" s="18"/>
      <c r="G211" s="19"/>
      <c r="H211" s="20"/>
      <c r="I211" s="18"/>
      <c r="J211" s="21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2.75" customHeight="1" x14ac:dyDescent="0.2">
      <c r="B212" s="34"/>
      <c r="D212" s="17"/>
      <c r="E212" s="17"/>
      <c r="F212" s="18"/>
      <c r="G212" s="19"/>
      <c r="H212" s="20"/>
      <c r="I212" s="18"/>
      <c r="J212" s="21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2.75" customHeight="1" x14ac:dyDescent="0.2">
      <c r="B213" s="34"/>
      <c r="D213" s="17"/>
      <c r="E213" s="17"/>
      <c r="F213" s="18"/>
      <c r="G213" s="19"/>
      <c r="H213" s="20"/>
      <c r="I213" s="18"/>
      <c r="J213" s="21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2.75" customHeight="1" x14ac:dyDescent="0.2">
      <c r="B214" s="34"/>
      <c r="D214" s="17"/>
      <c r="E214" s="17"/>
      <c r="F214" s="18"/>
      <c r="G214" s="19"/>
      <c r="H214" s="20"/>
      <c r="I214" s="18"/>
      <c r="J214" s="21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2.75" customHeight="1" x14ac:dyDescent="0.2">
      <c r="B215" s="34"/>
      <c r="D215" s="17"/>
      <c r="E215" s="17"/>
      <c r="F215" s="18"/>
      <c r="G215" s="19"/>
      <c r="H215" s="20"/>
      <c r="I215" s="18"/>
      <c r="J215" s="21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2.75" customHeight="1" x14ac:dyDescent="0.2">
      <c r="B216" s="34"/>
      <c r="D216" s="17"/>
      <c r="E216" s="17"/>
      <c r="F216" s="18"/>
      <c r="G216" s="19"/>
      <c r="H216" s="20"/>
      <c r="I216" s="18"/>
      <c r="J216" s="21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2.75" customHeight="1" x14ac:dyDescent="0.2">
      <c r="B217" s="34"/>
      <c r="D217" s="17"/>
      <c r="E217" s="17"/>
      <c r="F217" s="18"/>
      <c r="G217" s="19"/>
      <c r="H217" s="20"/>
      <c r="I217" s="18"/>
      <c r="J217" s="21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2.75" customHeight="1" x14ac:dyDescent="0.2">
      <c r="B218" s="34"/>
      <c r="D218" s="17"/>
      <c r="E218" s="17"/>
      <c r="F218" s="18"/>
      <c r="G218" s="19"/>
      <c r="H218" s="20"/>
      <c r="I218" s="18"/>
      <c r="J218" s="21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2.75" customHeight="1" x14ac:dyDescent="0.2">
      <c r="B219" s="34"/>
      <c r="D219" s="17"/>
      <c r="E219" s="17"/>
      <c r="F219" s="18"/>
      <c r="G219" s="19"/>
      <c r="H219" s="20"/>
      <c r="I219" s="18"/>
      <c r="J219" s="21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2.75" customHeight="1" x14ac:dyDescent="0.2">
      <c r="B220" s="34"/>
      <c r="D220" s="17"/>
      <c r="E220" s="17"/>
      <c r="F220" s="18"/>
      <c r="G220" s="19"/>
      <c r="H220" s="20"/>
      <c r="I220" s="18"/>
      <c r="J220" s="21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2.75" customHeight="1" x14ac:dyDescent="0.2">
      <c r="B221" s="34"/>
      <c r="D221" s="17"/>
      <c r="E221" s="17"/>
      <c r="F221" s="18"/>
      <c r="G221" s="19"/>
      <c r="H221" s="20"/>
      <c r="I221" s="18"/>
      <c r="J221" s="21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2.75" customHeight="1" x14ac:dyDescent="0.2">
      <c r="B222" s="34"/>
      <c r="D222" s="17"/>
      <c r="E222" s="17"/>
      <c r="F222" s="18"/>
      <c r="G222" s="19"/>
      <c r="H222" s="20"/>
      <c r="I222" s="18"/>
      <c r="J222" s="21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2.75" customHeight="1" x14ac:dyDescent="0.2">
      <c r="B223" s="34"/>
      <c r="D223" s="17"/>
      <c r="E223" s="17"/>
      <c r="F223" s="18"/>
      <c r="G223" s="19"/>
      <c r="H223" s="20"/>
      <c r="I223" s="18"/>
      <c r="J223" s="21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2.75" customHeight="1" x14ac:dyDescent="0.2">
      <c r="B224" s="34"/>
      <c r="D224" s="17"/>
      <c r="E224" s="17"/>
      <c r="F224" s="18"/>
      <c r="G224" s="19"/>
      <c r="H224" s="20"/>
      <c r="I224" s="18"/>
      <c r="J224" s="21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2.75" customHeight="1" x14ac:dyDescent="0.2">
      <c r="B225" s="34"/>
      <c r="D225" s="17"/>
      <c r="E225" s="17"/>
      <c r="F225" s="18"/>
      <c r="G225" s="19"/>
      <c r="H225" s="20"/>
      <c r="I225" s="18"/>
      <c r="J225" s="21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2.75" customHeight="1" x14ac:dyDescent="0.2">
      <c r="B226" s="34"/>
      <c r="D226" s="17"/>
      <c r="E226" s="17"/>
      <c r="F226" s="18"/>
      <c r="G226" s="19"/>
      <c r="H226" s="20"/>
      <c r="I226" s="18"/>
      <c r="J226" s="21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2.75" customHeight="1" x14ac:dyDescent="0.2">
      <c r="B227" s="34"/>
      <c r="D227" s="17"/>
      <c r="E227" s="17"/>
      <c r="F227" s="18"/>
      <c r="G227" s="19"/>
      <c r="H227" s="20"/>
      <c r="I227" s="18"/>
      <c r="J227" s="21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2.75" customHeight="1" x14ac:dyDescent="0.2">
      <c r="B228" s="34"/>
      <c r="D228" s="17"/>
      <c r="E228" s="17"/>
      <c r="F228" s="18"/>
      <c r="G228" s="19"/>
      <c r="H228" s="20"/>
      <c r="I228" s="18"/>
      <c r="J228" s="21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2.75" customHeight="1" x14ac:dyDescent="0.2">
      <c r="B229" s="34"/>
      <c r="D229" s="17"/>
      <c r="E229" s="17"/>
      <c r="F229" s="18"/>
      <c r="G229" s="19"/>
      <c r="H229" s="20"/>
      <c r="I229" s="18"/>
      <c r="J229" s="21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2.75" customHeight="1" x14ac:dyDescent="0.2">
      <c r="B230" s="34"/>
      <c r="D230" s="17"/>
      <c r="E230" s="17"/>
      <c r="F230" s="18"/>
      <c r="G230" s="19"/>
      <c r="H230" s="20"/>
      <c r="I230" s="18"/>
      <c r="J230" s="21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2.75" customHeight="1" x14ac:dyDescent="0.2">
      <c r="B231" s="34"/>
      <c r="D231" s="17"/>
      <c r="E231" s="17"/>
      <c r="F231" s="18"/>
      <c r="G231" s="19"/>
      <c r="H231" s="20"/>
      <c r="I231" s="18"/>
      <c r="J231" s="21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2.75" customHeight="1" x14ac:dyDescent="0.2">
      <c r="B232" s="34"/>
      <c r="D232" s="17"/>
      <c r="E232" s="17"/>
      <c r="F232" s="18"/>
      <c r="G232" s="19"/>
      <c r="H232" s="20"/>
      <c r="I232" s="18"/>
      <c r="J232" s="21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2.75" customHeight="1" x14ac:dyDescent="0.2">
      <c r="B233" s="34"/>
      <c r="D233" s="17"/>
      <c r="E233" s="17"/>
      <c r="F233" s="18"/>
      <c r="G233" s="19"/>
      <c r="H233" s="20"/>
      <c r="I233" s="18"/>
      <c r="J233" s="21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2.75" customHeight="1" x14ac:dyDescent="0.2">
      <c r="B234" s="34"/>
      <c r="D234" s="17"/>
      <c r="E234" s="17"/>
      <c r="F234" s="18"/>
      <c r="G234" s="19"/>
      <c r="H234" s="20"/>
      <c r="I234" s="18"/>
      <c r="J234" s="21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2.75" customHeight="1" x14ac:dyDescent="0.2">
      <c r="B235" s="34"/>
      <c r="D235" s="17"/>
      <c r="E235" s="17"/>
      <c r="F235" s="18"/>
      <c r="G235" s="19"/>
      <c r="H235" s="20"/>
      <c r="I235" s="18"/>
      <c r="J235" s="21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2.75" customHeight="1" x14ac:dyDescent="0.2">
      <c r="B236" s="34"/>
      <c r="D236" s="17"/>
      <c r="E236" s="17"/>
      <c r="F236" s="18"/>
      <c r="G236" s="19"/>
      <c r="H236" s="20"/>
      <c r="I236" s="18"/>
      <c r="J236" s="21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2.75" customHeight="1" x14ac:dyDescent="0.2">
      <c r="B237" s="34"/>
      <c r="D237" s="17"/>
      <c r="E237" s="17"/>
      <c r="F237" s="18"/>
      <c r="G237" s="19"/>
      <c r="H237" s="20"/>
      <c r="I237" s="18"/>
      <c r="J237" s="21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2.75" customHeight="1" x14ac:dyDescent="0.2">
      <c r="B238" s="34"/>
      <c r="D238" s="17"/>
      <c r="E238" s="17"/>
      <c r="F238" s="18"/>
      <c r="G238" s="19"/>
      <c r="H238" s="20"/>
      <c r="I238" s="18"/>
      <c r="J238" s="21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2.75" customHeight="1" x14ac:dyDescent="0.2">
      <c r="B239" s="34"/>
      <c r="D239" s="17"/>
      <c r="E239" s="17"/>
      <c r="F239" s="18"/>
      <c r="G239" s="19"/>
      <c r="H239" s="20"/>
      <c r="I239" s="18"/>
      <c r="J239" s="21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2.75" customHeight="1" x14ac:dyDescent="0.2">
      <c r="B240" s="34"/>
      <c r="D240" s="17"/>
      <c r="E240" s="17"/>
      <c r="F240" s="18"/>
      <c r="G240" s="19"/>
      <c r="H240" s="20"/>
      <c r="I240" s="18"/>
      <c r="J240" s="21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2.75" customHeight="1" thickBot="1" x14ac:dyDescent="0.25">
      <c r="B241" s="35"/>
      <c r="D241" s="17"/>
      <c r="E241" s="17"/>
      <c r="F241" s="18"/>
      <c r="G241" s="19"/>
      <c r="H241" s="20"/>
      <c r="I241" s="18"/>
      <c r="J241" s="21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2.75" customHeight="1" x14ac:dyDescent="0.2">
      <c r="B242" s="5" t="s">
        <v>13</v>
      </c>
      <c r="D242" s="62" t="s">
        <v>4</v>
      </c>
      <c r="E242" s="63"/>
      <c r="F242" s="63"/>
      <c r="G242" s="63"/>
      <c r="H242" s="63"/>
      <c r="I242" s="63"/>
      <c r="J242" s="64"/>
      <c r="K242" s="22" t="str">
        <f>IF(K166="","",IF(K181="",IF(SUM(COUNTIF(K182:K241,"LS")+COUNTIF(K182:K241,"LUMP"))&gt;0,"LS",""),IF(SUM(K182:K241)&gt;0,ROUNDUP(SUM(K182:K241),0),"")))</f>
        <v/>
      </c>
      <c r="L242" s="22" t="str">
        <f t="shared" ref="L242" si="35">IF(L166="","",IF(L181="",IF(SUM(COUNTIF(L182:L241,"LS")+COUNTIF(L182:L241,"LUMP"))&gt;0,"LS",""),IF(SUM(L182:L241)&gt;0,ROUNDUP(SUM(L182:L241),0),"")))</f>
        <v/>
      </c>
      <c r="M242" s="22" t="str">
        <f t="shared" ref="M242" si="36">IF(M166="","",IF(M181="",IF(SUM(COUNTIF(M182:M241,"LS")+COUNTIF(M182:M241,"LUMP"))&gt;0,"LS",""),IF(SUM(M182:M241)&gt;0,ROUNDUP(SUM(M182:M241),0),"")))</f>
        <v/>
      </c>
      <c r="N242" s="22" t="str">
        <f t="shared" ref="N242" si="37">IF(N166="","",IF(N181="",IF(SUM(COUNTIF(N182:N241,"LS")+COUNTIF(N182:N241,"LUMP"))&gt;0,"LS",""),IF(SUM(N182:N241)&gt;0,ROUNDUP(SUM(N182:N241),0),"")))</f>
        <v/>
      </c>
      <c r="O242" s="22" t="str">
        <f t="shared" ref="O242" si="38">IF(O166="","",IF(O181="",IF(SUM(COUNTIF(O182:O241,"LS")+COUNTIF(O182:O241,"LUMP"))&gt;0,"LS",""),IF(SUM(O182:O241)&gt;0,ROUNDUP(SUM(O182:O241),0),"")))</f>
        <v/>
      </c>
      <c r="P242" s="22" t="str">
        <f t="shared" ref="P242" si="39">IF(P166="","",IF(P181="",IF(SUM(COUNTIF(P182:P241,"LS")+COUNTIF(P182:P241,"LUMP"))&gt;0,"LS",""),IF(SUM(P182:P241)&gt;0,ROUNDUP(SUM(P182:P241),0),"")))</f>
        <v/>
      </c>
      <c r="Q242" s="22" t="str">
        <f t="shared" ref="Q242" si="40">IF(Q166="","",IF(Q181="",IF(SUM(COUNTIF(Q182:Q241,"LS")+COUNTIF(Q182:Q241,"LUMP"))&gt;0,"LS",""),IF(SUM(Q182:Q241)&gt;0,ROUNDUP(SUM(Q182:Q241),0),"")))</f>
        <v/>
      </c>
      <c r="R242" s="22" t="str">
        <f t="shared" ref="R242" si="41">IF(R166="","",IF(R181="",IF(SUM(COUNTIF(R182:R241,"LS")+COUNTIF(R182:R241,"LUMP"))&gt;0,"LS",""),IF(SUM(R182:R241)&gt;0,ROUNDUP(SUM(R182:R241),0),"")))</f>
        <v/>
      </c>
      <c r="S242" s="22" t="str">
        <f t="shared" ref="S242" si="42">IF(S166="","",IF(S181="",IF(SUM(COUNTIF(S182:S241,"LS")+COUNTIF(S182:S241,"LUMP"))&gt;0,"LS",""),IF(SUM(S182:S241)&gt;0,ROUNDUP(SUM(S182:S241),0),"")))</f>
        <v/>
      </c>
      <c r="T242" s="22" t="str">
        <f t="shared" ref="T242" si="43">IF(T166="","",IF(T181="",IF(SUM(COUNTIF(T182:T241,"LS")+COUNTIF(T182:T241,"LUMP"))&gt;0,"LS",""),IF(SUM(T182:T241)&gt;0,ROUNDUP(SUM(T182:T241),0),"")))</f>
        <v/>
      </c>
      <c r="U242" s="22" t="str">
        <f t="shared" ref="U242" si="44">IF(U166="","",IF(U181="",IF(SUM(COUNTIF(U182:U241,"LS")+COUNTIF(U182:U241,"LUMP"))&gt;0,"LS",""),IF(SUM(U182:U241)&gt;0,ROUNDUP(SUM(U182:U241),0),"")))</f>
        <v/>
      </c>
      <c r="V242" s="22" t="str">
        <f t="shared" ref="V242" si="45">IF(V166="","",IF(V181="",IF(SUM(COUNTIF(V182:V241,"LS")+COUNTIF(V182:V241,"LUMP"))&gt;0,"LS",""),IF(SUM(V182:V241)&gt;0,ROUNDUP(SUM(V182:V241),0),"")))</f>
        <v/>
      </c>
      <c r="W242" s="22" t="str">
        <f t="shared" ref="W242" si="46">IF(W166="","",IF(W181="",IF(SUM(COUNTIF(W182:W241,"LS")+COUNTIF(W182:W241,"LUMP"))&gt;0,"LS",""),IF(SUM(W182:W241)&gt;0,ROUNDUP(SUM(W182:W241),0),"")))</f>
        <v/>
      </c>
      <c r="X242" s="22" t="str">
        <f t="shared" ref="X242" si="47">IF(X166="","",IF(X181="",IF(SUM(COUNTIF(X182:X241,"LS")+COUNTIF(X182:X241,"LUMP"))&gt;0,"LS",""),IF(SUM(X182:X241)&gt;0,ROUNDUP(SUM(X182:X241),0),"")))</f>
        <v/>
      </c>
      <c r="Y242" s="22" t="str">
        <f t="shared" ref="Y242" si="48">IF(Y166="","",IF(Y181="",IF(SUM(COUNTIF(Y182:Y241,"LS")+COUNTIF(Y182:Y241,"LUMP"))&gt;0,"LS",""),IF(SUM(Y182:Y241)&gt;0,ROUNDUP(SUM(Y182:Y241),0),"")))</f>
        <v/>
      </c>
      <c r="Z242" s="22" t="str">
        <f t="shared" ref="Z242" si="49">IF(Z166="","",IF(Z181="",IF(SUM(COUNTIF(Z182:Z241,"LS")+COUNTIF(Z182:Z241,"LUMP"))&gt;0,"LS",""),IF(SUM(Z182:Z241)&gt;0,ROUNDUP(SUM(Z182:Z241),0),"")))</f>
        <v/>
      </c>
      <c r="AA242" s="22" t="str">
        <f t="shared" ref="AA242" si="50">IF(AA166="","",IF(AA181="",IF(SUM(COUNTIF(AA182:AA241,"LS")+COUNTIF(AA182:AA241,"LUMP"))&gt;0,"LS",""),IF(SUM(AA182:AA241)&gt;0,ROUNDUP(SUM(AA182:AA241),0),"")))</f>
        <v/>
      </c>
      <c r="AB242" s="22" t="str">
        <f t="shared" ref="AB242" si="51">IF(AB166="","",IF(AB181="",IF(SUM(COUNTIF(AB182:AB241,"LS")+COUNTIF(AB182:AB241,"LUMP"))&gt;0,"LS",""),IF(SUM(AB182:AB241)&gt;0,ROUNDUP(SUM(AB182:AB241),0),"")))</f>
        <v/>
      </c>
      <c r="AC242" s="22" t="str">
        <f t="shared" ref="AC242" si="52">IF(AC166="","",IF(AC181="",IF(SUM(COUNTIF(AC182:AC241,"LS")+COUNTIF(AC182:AC241,"LUMP"))&gt;0,"LS",""),IF(SUM(AC182:AC241)&gt;0,ROUNDUP(SUM(AC182:AC241),0),"")))</f>
        <v/>
      </c>
      <c r="AD242" s="22" t="str">
        <f t="shared" ref="AD242" si="53">IF(AD166="","",IF(AD181="",IF(SUM(COUNTIF(AD182:AD241,"LS")+COUNTIF(AD182:AD241,"LUMP"))&gt;0,"LS",""),IF(SUM(AD182:AD241)&gt;0,ROUNDUP(SUM(AD182:AD241),0),"")))</f>
        <v/>
      </c>
      <c r="AE242" s="22" t="str">
        <f t="shared" ref="AE242" si="54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25"/>
    <row r="244" spans="2:31" ht="12.75" customHeight="1" thickBot="1" x14ac:dyDescent="0.25">
      <c r="B244" s="32" t="s">
        <v>11</v>
      </c>
      <c r="D244" s="44">
        <f>D165+1</f>
        <v>29</v>
      </c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</row>
    <row r="245" spans="2:31" ht="12.75" customHeight="1" thickBot="1" x14ac:dyDescent="0.25">
      <c r="B245" s="36"/>
      <c r="D245" s="45" t="s">
        <v>9</v>
      </c>
      <c r="E245" s="45"/>
      <c r="F245" s="45"/>
      <c r="G245" s="45"/>
      <c r="H245" s="45"/>
      <c r="I245" s="45"/>
      <c r="J245" s="45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2:31" ht="12.75" customHeight="1" thickBot="1" x14ac:dyDescent="0.25">
      <c r="D246" s="46" t="s">
        <v>10</v>
      </c>
      <c r="E246" s="46"/>
      <c r="F246" s="46"/>
      <c r="G246" s="46"/>
      <c r="H246" s="46"/>
      <c r="I246" s="46"/>
      <c r="J246" s="46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t="12.75" customHeight="1" x14ac:dyDescent="0.2">
      <c r="B247" s="68" t="s">
        <v>12</v>
      </c>
      <c r="D247" s="47" t="s">
        <v>0</v>
      </c>
      <c r="E247" s="47" t="s">
        <v>1</v>
      </c>
      <c r="F247" s="50" t="s">
        <v>2</v>
      </c>
      <c r="G247" s="51"/>
      <c r="H247" s="51"/>
      <c r="I247" s="51"/>
      <c r="J247" s="52"/>
      <c r="K247" s="8" t="str">
        <f t="shared" ref="K247:AE247" si="55">IF(OR(TRIM(K245)=0,TRIM(K245)=""),"",IF(IFERROR(TRIM(INDEX(QryItemNamed,MATCH(TRIM(K245),ITEM,0),2)),"")="Y","SPECIAL",LEFT(IFERROR(TRIM(INDEX(ITEM,MATCH(TRIM(K245),ITEM,0))),""),3)))</f>
        <v/>
      </c>
      <c r="L247" s="9" t="str">
        <f t="shared" si="55"/>
        <v/>
      </c>
      <c r="M247" s="9" t="str">
        <f t="shared" si="55"/>
        <v/>
      </c>
      <c r="N247" s="9" t="str">
        <f t="shared" si="55"/>
        <v/>
      </c>
      <c r="O247" s="9" t="str">
        <f t="shared" si="55"/>
        <v/>
      </c>
      <c r="P247" s="9" t="str">
        <f t="shared" si="55"/>
        <v/>
      </c>
      <c r="Q247" s="9" t="str">
        <f t="shared" si="55"/>
        <v/>
      </c>
      <c r="R247" s="9" t="str">
        <f t="shared" si="55"/>
        <v/>
      </c>
      <c r="S247" s="9" t="str">
        <f t="shared" si="55"/>
        <v/>
      </c>
      <c r="T247" s="9" t="str">
        <f t="shared" si="55"/>
        <v/>
      </c>
      <c r="U247" s="9" t="str">
        <f t="shared" si="55"/>
        <v/>
      </c>
      <c r="V247" s="9" t="str">
        <f t="shared" si="55"/>
        <v/>
      </c>
      <c r="W247" s="9" t="str">
        <f t="shared" si="55"/>
        <v/>
      </c>
      <c r="X247" s="9" t="str">
        <f t="shared" si="55"/>
        <v/>
      </c>
      <c r="Y247" s="9" t="str">
        <f t="shared" si="55"/>
        <v/>
      </c>
      <c r="Z247" s="9" t="str">
        <f t="shared" si="55"/>
        <v/>
      </c>
      <c r="AA247" s="9" t="str">
        <f t="shared" si="55"/>
        <v/>
      </c>
      <c r="AB247" s="9" t="str">
        <f t="shared" si="55"/>
        <v/>
      </c>
      <c r="AC247" s="9" t="str">
        <f t="shared" si="55"/>
        <v/>
      </c>
      <c r="AD247" s="9" t="str">
        <f t="shared" si="55"/>
        <v/>
      </c>
      <c r="AE247" s="9" t="str">
        <f t="shared" si="55"/>
        <v/>
      </c>
    </row>
    <row r="248" spans="2:31" ht="12.75" customHeight="1" x14ac:dyDescent="0.2">
      <c r="B248" s="69"/>
      <c r="D248" s="48"/>
      <c r="E248" s="48"/>
      <c r="F248" s="53"/>
      <c r="G248" s="54"/>
      <c r="H248" s="54"/>
      <c r="I248" s="54"/>
      <c r="J248" s="55"/>
      <c r="K248" s="59" t="str">
        <f t="shared" ref="K248:AE248" si="56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60" t="str">
        <f t="shared" si="56"/>
        <v/>
      </c>
      <c r="M248" s="60" t="str">
        <f t="shared" si="56"/>
        <v/>
      </c>
      <c r="N248" s="60" t="str">
        <f t="shared" si="56"/>
        <v/>
      </c>
      <c r="O248" s="61" t="str">
        <f t="shared" si="56"/>
        <v/>
      </c>
      <c r="P248" s="61" t="str">
        <f t="shared" si="56"/>
        <v/>
      </c>
      <c r="Q248" s="61" t="str">
        <f t="shared" si="56"/>
        <v/>
      </c>
      <c r="R248" s="61" t="str">
        <f t="shared" si="56"/>
        <v/>
      </c>
      <c r="S248" s="61" t="str">
        <f t="shared" si="56"/>
        <v/>
      </c>
      <c r="T248" s="61" t="str">
        <f t="shared" si="56"/>
        <v/>
      </c>
      <c r="U248" s="61" t="str">
        <f t="shared" si="56"/>
        <v/>
      </c>
      <c r="V248" s="61" t="str">
        <f t="shared" si="56"/>
        <v/>
      </c>
      <c r="W248" s="61" t="str">
        <f t="shared" si="56"/>
        <v/>
      </c>
      <c r="X248" s="61" t="str">
        <f t="shared" si="56"/>
        <v/>
      </c>
      <c r="Y248" s="61" t="str">
        <f t="shared" si="56"/>
        <v/>
      </c>
      <c r="Z248" s="61" t="str">
        <f t="shared" si="56"/>
        <v/>
      </c>
      <c r="AA248" s="65" t="str">
        <f t="shared" si="56"/>
        <v/>
      </c>
      <c r="AB248" s="61" t="str">
        <f t="shared" si="56"/>
        <v/>
      </c>
      <c r="AC248" s="61" t="str">
        <f t="shared" si="56"/>
        <v/>
      </c>
      <c r="AD248" s="61" t="str">
        <f t="shared" si="56"/>
        <v/>
      </c>
      <c r="AE248" s="61" t="str">
        <f t="shared" si="56"/>
        <v/>
      </c>
    </row>
    <row r="249" spans="2:31" ht="12.75" customHeight="1" x14ac:dyDescent="0.2">
      <c r="B249" s="69"/>
      <c r="D249" s="48"/>
      <c r="E249" s="48"/>
      <c r="F249" s="53"/>
      <c r="G249" s="54"/>
      <c r="H249" s="54"/>
      <c r="I249" s="54"/>
      <c r="J249" s="55"/>
      <c r="K249" s="59"/>
      <c r="L249" s="60"/>
      <c r="M249" s="60"/>
      <c r="N249" s="60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6"/>
      <c r="AB249" s="61"/>
      <c r="AC249" s="61"/>
      <c r="AD249" s="61"/>
      <c r="AE249" s="61"/>
    </row>
    <row r="250" spans="2:31" ht="12.75" customHeight="1" x14ac:dyDescent="0.2">
      <c r="B250" s="69"/>
      <c r="D250" s="48"/>
      <c r="E250" s="48"/>
      <c r="F250" s="53"/>
      <c r="G250" s="54"/>
      <c r="H250" s="54"/>
      <c r="I250" s="54"/>
      <c r="J250" s="55"/>
      <c r="K250" s="59"/>
      <c r="L250" s="60"/>
      <c r="M250" s="60"/>
      <c r="N250" s="60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6"/>
      <c r="AB250" s="61"/>
      <c r="AC250" s="61"/>
      <c r="AD250" s="61"/>
      <c r="AE250" s="61"/>
    </row>
    <row r="251" spans="2:31" ht="12.75" customHeight="1" x14ac:dyDescent="0.2">
      <c r="B251" s="69"/>
      <c r="D251" s="48"/>
      <c r="E251" s="48"/>
      <c r="F251" s="53"/>
      <c r="G251" s="54"/>
      <c r="H251" s="54"/>
      <c r="I251" s="54"/>
      <c r="J251" s="55"/>
      <c r="K251" s="59"/>
      <c r="L251" s="60"/>
      <c r="M251" s="60"/>
      <c r="N251" s="60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6"/>
      <c r="AB251" s="61"/>
      <c r="AC251" s="61"/>
      <c r="AD251" s="61"/>
      <c r="AE251" s="61"/>
    </row>
    <row r="252" spans="2:31" ht="12.75" customHeight="1" x14ac:dyDescent="0.2">
      <c r="B252" s="69"/>
      <c r="D252" s="48"/>
      <c r="E252" s="48"/>
      <c r="F252" s="53"/>
      <c r="G252" s="54"/>
      <c r="H252" s="54"/>
      <c r="I252" s="54"/>
      <c r="J252" s="55"/>
      <c r="K252" s="59"/>
      <c r="L252" s="60"/>
      <c r="M252" s="60"/>
      <c r="N252" s="60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6"/>
      <c r="AB252" s="61"/>
      <c r="AC252" s="61"/>
      <c r="AD252" s="61"/>
      <c r="AE252" s="61"/>
    </row>
    <row r="253" spans="2:31" ht="12.75" customHeight="1" x14ac:dyDescent="0.2">
      <c r="B253" s="69"/>
      <c r="D253" s="48"/>
      <c r="E253" s="48"/>
      <c r="F253" s="53"/>
      <c r="G253" s="54"/>
      <c r="H253" s="54"/>
      <c r="I253" s="54"/>
      <c r="J253" s="55"/>
      <c r="K253" s="59"/>
      <c r="L253" s="60"/>
      <c r="M253" s="60"/>
      <c r="N253" s="60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6"/>
      <c r="AB253" s="61"/>
      <c r="AC253" s="61"/>
      <c r="AD253" s="61"/>
      <c r="AE253" s="61"/>
    </row>
    <row r="254" spans="2:31" ht="12.75" customHeight="1" x14ac:dyDescent="0.2">
      <c r="B254" s="69"/>
      <c r="D254" s="48"/>
      <c r="E254" s="48"/>
      <c r="F254" s="53"/>
      <c r="G254" s="54"/>
      <c r="H254" s="54"/>
      <c r="I254" s="54"/>
      <c r="J254" s="55"/>
      <c r="K254" s="59"/>
      <c r="L254" s="60"/>
      <c r="M254" s="60"/>
      <c r="N254" s="60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6"/>
      <c r="AB254" s="61"/>
      <c r="AC254" s="61"/>
      <c r="AD254" s="61"/>
      <c r="AE254" s="61"/>
    </row>
    <row r="255" spans="2:31" ht="12.75" customHeight="1" x14ac:dyDescent="0.2">
      <c r="B255" s="69"/>
      <c r="D255" s="48"/>
      <c r="E255" s="48"/>
      <c r="F255" s="53"/>
      <c r="G255" s="54"/>
      <c r="H255" s="54"/>
      <c r="I255" s="54"/>
      <c r="J255" s="55"/>
      <c r="K255" s="59"/>
      <c r="L255" s="60"/>
      <c r="M255" s="60"/>
      <c r="N255" s="60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6"/>
      <c r="AB255" s="61"/>
      <c r="AC255" s="61"/>
      <c r="AD255" s="61"/>
      <c r="AE255" s="61"/>
    </row>
    <row r="256" spans="2:31" ht="12.75" customHeight="1" x14ac:dyDescent="0.2">
      <c r="B256" s="69"/>
      <c r="D256" s="48"/>
      <c r="E256" s="48"/>
      <c r="F256" s="53"/>
      <c r="G256" s="54"/>
      <c r="H256" s="54"/>
      <c r="I256" s="54"/>
      <c r="J256" s="55"/>
      <c r="K256" s="59"/>
      <c r="L256" s="60"/>
      <c r="M256" s="60"/>
      <c r="N256" s="60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6"/>
      <c r="AB256" s="61"/>
      <c r="AC256" s="61"/>
      <c r="AD256" s="61"/>
      <c r="AE256" s="61"/>
    </row>
    <row r="257" spans="2:31" ht="12.75" customHeight="1" x14ac:dyDescent="0.2">
      <c r="B257" s="69"/>
      <c r="D257" s="48"/>
      <c r="E257" s="48"/>
      <c r="F257" s="53"/>
      <c r="G257" s="54"/>
      <c r="H257" s="54"/>
      <c r="I257" s="54"/>
      <c r="J257" s="55"/>
      <c r="K257" s="59"/>
      <c r="L257" s="60"/>
      <c r="M257" s="60"/>
      <c r="N257" s="60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6"/>
      <c r="AB257" s="61"/>
      <c r="AC257" s="61"/>
      <c r="AD257" s="61"/>
      <c r="AE257" s="61"/>
    </row>
    <row r="258" spans="2:31" ht="12.75" customHeight="1" x14ac:dyDescent="0.2">
      <c r="B258" s="69"/>
      <c r="D258" s="48"/>
      <c r="E258" s="48"/>
      <c r="F258" s="53"/>
      <c r="G258" s="54"/>
      <c r="H258" s="54"/>
      <c r="I258" s="54"/>
      <c r="J258" s="55"/>
      <c r="K258" s="59"/>
      <c r="L258" s="60"/>
      <c r="M258" s="60"/>
      <c r="N258" s="60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6"/>
      <c r="AB258" s="61"/>
      <c r="AC258" s="61"/>
      <c r="AD258" s="61"/>
      <c r="AE258" s="61"/>
    </row>
    <row r="259" spans="2:31" ht="12.75" customHeight="1" x14ac:dyDescent="0.2">
      <c r="B259" s="69"/>
      <c r="D259" s="48"/>
      <c r="E259" s="48"/>
      <c r="F259" s="53"/>
      <c r="G259" s="54"/>
      <c r="H259" s="54"/>
      <c r="I259" s="54"/>
      <c r="J259" s="55"/>
      <c r="K259" s="59"/>
      <c r="L259" s="60"/>
      <c r="M259" s="60"/>
      <c r="N259" s="60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7"/>
      <c r="AB259" s="61"/>
      <c r="AC259" s="61"/>
      <c r="AD259" s="61"/>
      <c r="AE259" s="61"/>
    </row>
    <row r="260" spans="2:31" ht="12.75" customHeight="1" thickBot="1" x14ac:dyDescent="0.25">
      <c r="B260" s="70"/>
      <c r="D260" s="49"/>
      <c r="E260" s="49"/>
      <c r="F260" s="56"/>
      <c r="G260" s="57"/>
      <c r="H260" s="57"/>
      <c r="I260" s="57"/>
      <c r="J260" s="58"/>
      <c r="K260" s="10" t="str">
        <f t="shared" ref="K260:AE260" si="57">IF(OR(TRIM(K245)=0,TRIM(K245)=""),"",IF(IFERROR(TRIM(INDEX(QryItemNamed,MATCH(TRIM(K245),ITEM,0),3)),"")="LS","",IFERROR(TRIM(INDEX(QryItemNamed,MATCH(TRIM(K245),ITEM,0),3)),"")))</f>
        <v/>
      </c>
      <c r="L260" s="11" t="str">
        <f t="shared" si="57"/>
        <v/>
      </c>
      <c r="M260" s="11" t="str">
        <f t="shared" si="57"/>
        <v/>
      </c>
      <c r="N260" s="11" t="str">
        <f t="shared" si="57"/>
        <v/>
      </c>
      <c r="O260" s="11" t="str">
        <f t="shared" si="57"/>
        <v/>
      </c>
      <c r="P260" s="11" t="str">
        <f t="shared" si="57"/>
        <v/>
      </c>
      <c r="Q260" s="11" t="str">
        <f t="shared" si="57"/>
        <v/>
      </c>
      <c r="R260" s="11" t="str">
        <f t="shared" si="57"/>
        <v/>
      </c>
      <c r="S260" s="11" t="str">
        <f t="shared" si="57"/>
        <v/>
      </c>
      <c r="T260" s="11" t="str">
        <f t="shared" si="57"/>
        <v/>
      </c>
      <c r="U260" s="11" t="str">
        <f t="shared" si="57"/>
        <v/>
      </c>
      <c r="V260" s="11" t="str">
        <f t="shared" si="57"/>
        <v/>
      </c>
      <c r="W260" s="11" t="str">
        <f t="shared" si="57"/>
        <v/>
      </c>
      <c r="X260" s="11" t="str">
        <f t="shared" si="57"/>
        <v/>
      </c>
      <c r="Y260" s="11" t="str">
        <f t="shared" si="57"/>
        <v/>
      </c>
      <c r="Z260" s="11" t="str">
        <f t="shared" si="57"/>
        <v/>
      </c>
      <c r="AA260" s="11" t="str">
        <f t="shared" si="57"/>
        <v/>
      </c>
      <c r="AB260" s="11" t="str">
        <f t="shared" si="57"/>
        <v/>
      </c>
      <c r="AC260" s="11" t="str">
        <f t="shared" si="57"/>
        <v/>
      </c>
      <c r="AD260" s="11" t="str">
        <f t="shared" si="57"/>
        <v/>
      </c>
      <c r="AE260" s="11" t="str">
        <f t="shared" si="57"/>
        <v/>
      </c>
    </row>
    <row r="261" spans="2:31" ht="12.75" customHeight="1" x14ac:dyDescent="0.2">
      <c r="B261" s="33"/>
      <c r="D261" s="12"/>
      <c r="E261" s="12"/>
      <c r="F261" s="13"/>
      <c r="G261" s="14"/>
      <c r="H261" s="15" t="s">
        <v>3</v>
      </c>
      <c r="I261" s="13"/>
      <c r="J261" s="16"/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2:31" ht="12.75" customHeight="1" x14ac:dyDescent="0.2">
      <c r="B262" s="34"/>
      <c r="D262" s="17"/>
      <c r="E262" s="17"/>
      <c r="F262" s="18"/>
      <c r="G262" s="19"/>
      <c r="H262" s="20"/>
      <c r="I262" s="18"/>
      <c r="J262" s="21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2:31" ht="12.75" customHeight="1" x14ac:dyDescent="0.2">
      <c r="B263" s="34"/>
      <c r="D263" s="17"/>
      <c r="E263" s="17"/>
      <c r="F263" s="18"/>
      <c r="G263" s="19"/>
      <c r="H263" s="20"/>
      <c r="I263" s="18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2:31" ht="12.75" customHeight="1" x14ac:dyDescent="0.2">
      <c r="B264" s="34"/>
      <c r="D264" s="17"/>
      <c r="E264" s="17"/>
      <c r="F264" s="18"/>
      <c r="G264" s="19"/>
      <c r="H264" s="20"/>
      <c r="I264" s="18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2:31" ht="12.75" customHeight="1" x14ac:dyDescent="0.2">
      <c r="B265" s="34"/>
      <c r="D265" s="17"/>
      <c r="E265" s="17"/>
      <c r="F265" s="18"/>
      <c r="G265" s="19"/>
      <c r="H265" s="20"/>
      <c r="I265" s="18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2:31" ht="12.75" customHeight="1" x14ac:dyDescent="0.2">
      <c r="B266" s="34"/>
      <c r="D266" s="17"/>
      <c r="E266" s="17"/>
      <c r="F266" s="18"/>
      <c r="G266" s="19"/>
      <c r="H266" s="20"/>
      <c r="I266" s="18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2:31" ht="12.75" customHeight="1" x14ac:dyDescent="0.2">
      <c r="B267" s="34"/>
      <c r="D267" s="17"/>
      <c r="E267" s="17"/>
      <c r="F267" s="18"/>
      <c r="G267" s="19"/>
      <c r="H267" s="20"/>
      <c r="I267" s="18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2:31" ht="12.75" customHeight="1" x14ac:dyDescent="0.2">
      <c r="B268" s="34"/>
      <c r="D268" s="17"/>
      <c r="E268" s="17"/>
      <c r="F268" s="18"/>
      <c r="G268" s="19"/>
      <c r="H268" s="20"/>
      <c r="I268" s="18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2:31" ht="12.75" customHeight="1" x14ac:dyDescent="0.2">
      <c r="B269" s="34"/>
      <c r="D269" s="17"/>
      <c r="E269" s="17"/>
      <c r="F269" s="18"/>
      <c r="G269" s="19"/>
      <c r="H269" s="20"/>
      <c r="I269" s="18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2:31" ht="12.75" customHeight="1" x14ac:dyDescent="0.2">
      <c r="B270" s="34"/>
      <c r="D270" s="17"/>
      <c r="E270" s="17"/>
      <c r="F270" s="18"/>
      <c r="G270" s="19"/>
      <c r="H270" s="20"/>
      <c r="I270" s="18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2:31" ht="12.75" customHeight="1" x14ac:dyDescent="0.2">
      <c r="B271" s="34"/>
      <c r="D271" s="17"/>
      <c r="E271" s="17"/>
      <c r="F271" s="18"/>
      <c r="G271" s="19"/>
      <c r="H271" s="20"/>
      <c r="I271" s="18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2:31" ht="12.75" customHeight="1" x14ac:dyDescent="0.2">
      <c r="B272" s="34"/>
      <c r="D272" s="17"/>
      <c r="E272" s="17"/>
      <c r="F272" s="18"/>
      <c r="G272" s="19"/>
      <c r="H272" s="20"/>
      <c r="I272" s="18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2:31" ht="12.75" customHeight="1" x14ac:dyDescent="0.2">
      <c r="B273" s="34"/>
      <c r="D273" s="17"/>
      <c r="E273" s="17"/>
      <c r="F273" s="18"/>
      <c r="G273" s="19"/>
      <c r="H273" s="20"/>
      <c r="I273" s="18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2:31" ht="12.75" customHeight="1" x14ac:dyDescent="0.2">
      <c r="B274" s="34"/>
      <c r="D274" s="17"/>
      <c r="E274" s="17"/>
      <c r="F274" s="18"/>
      <c r="G274" s="19"/>
      <c r="H274" s="20"/>
      <c r="I274" s="18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2:31" ht="12.75" customHeight="1" x14ac:dyDescent="0.2">
      <c r="B275" s="34"/>
      <c r="D275" s="17"/>
      <c r="E275" s="17"/>
      <c r="F275" s="18"/>
      <c r="G275" s="19"/>
      <c r="H275" s="20"/>
      <c r="I275" s="18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2:31" ht="12.75" customHeight="1" x14ac:dyDescent="0.2">
      <c r="B276" s="34"/>
      <c r="D276" s="17"/>
      <c r="E276" s="17"/>
      <c r="F276" s="18"/>
      <c r="G276" s="19"/>
      <c r="H276" s="20"/>
      <c r="I276" s="18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2:31" ht="12.75" customHeight="1" x14ac:dyDescent="0.2">
      <c r="B277" s="34"/>
      <c r="D277" s="17"/>
      <c r="E277" s="17"/>
      <c r="F277" s="18"/>
      <c r="G277" s="19"/>
      <c r="H277" s="20"/>
      <c r="I277" s="18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2:31" ht="12.75" customHeight="1" x14ac:dyDescent="0.2">
      <c r="B278" s="34"/>
      <c r="D278" s="17"/>
      <c r="E278" s="17"/>
      <c r="F278" s="18"/>
      <c r="G278" s="19"/>
      <c r="H278" s="20"/>
      <c r="I278" s="18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2:31" ht="12.75" customHeight="1" x14ac:dyDescent="0.2">
      <c r="B279" s="34"/>
      <c r="D279" s="17"/>
      <c r="E279" s="17"/>
      <c r="F279" s="18"/>
      <c r="G279" s="19"/>
      <c r="H279" s="20"/>
      <c r="I279" s="18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2:31" ht="12.75" customHeight="1" x14ac:dyDescent="0.2">
      <c r="B280" s="34"/>
      <c r="D280" s="17"/>
      <c r="E280" s="17"/>
      <c r="F280" s="18"/>
      <c r="G280" s="19"/>
      <c r="H280" s="20"/>
      <c r="I280" s="18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2:31" ht="12.75" customHeight="1" x14ac:dyDescent="0.2">
      <c r="B281" s="34"/>
      <c r="D281" s="17"/>
      <c r="E281" s="17"/>
      <c r="F281" s="18"/>
      <c r="G281" s="19"/>
      <c r="H281" s="20"/>
      <c r="I281" s="18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2:31" ht="12.75" customHeight="1" x14ac:dyDescent="0.2">
      <c r="B282" s="34"/>
      <c r="D282" s="17"/>
      <c r="E282" s="17"/>
      <c r="F282" s="18"/>
      <c r="G282" s="19"/>
      <c r="H282" s="20"/>
      <c r="I282" s="18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2:31" ht="12.75" customHeight="1" x14ac:dyDescent="0.2">
      <c r="B283" s="34"/>
      <c r="D283" s="17"/>
      <c r="E283" s="17"/>
      <c r="F283" s="18"/>
      <c r="G283" s="19"/>
      <c r="H283" s="20"/>
      <c r="I283" s="18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2:31" ht="12.75" customHeight="1" x14ac:dyDescent="0.2">
      <c r="B284" s="34"/>
      <c r="D284" s="17"/>
      <c r="E284" s="17"/>
      <c r="F284" s="18"/>
      <c r="G284" s="19"/>
      <c r="H284" s="20"/>
      <c r="I284" s="18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2:31" ht="12.75" customHeight="1" x14ac:dyDescent="0.2">
      <c r="B285" s="34"/>
      <c r="D285" s="17"/>
      <c r="E285" s="17"/>
      <c r="F285" s="18"/>
      <c r="G285" s="19"/>
      <c r="H285" s="20"/>
      <c r="I285" s="18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2:31" ht="12.75" customHeight="1" x14ac:dyDescent="0.2">
      <c r="B286" s="34"/>
      <c r="D286" s="17"/>
      <c r="E286" s="17"/>
      <c r="F286" s="18"/>
      <c r="G286" s="19"/>
      <c r="H286" s="20"/>
      <c r="I286" s="18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2:31" ht="12.75" customHeight="1" x14ac:dyDescent="0.2">
      <c r="B287" s="34"/>
      <c r="D287" s="17"/>
      <c r="E287" s="17"/>
      <c r="F287" s="18"/>
      <c r="G287" s="19"/>
      <c r="H287" s="20"/>
      <c r="I287" s="18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2:31" ht="12.75" customHeight="1" x14ac:dyDescent="0.2">
      <c r="B288" s="34"/>
      <c r="D288" s="17"/>
      <c r="E288" s="17"/>
      <c r="F288" s="18"/>
      <c r="G288" s="19"/>
      <c r="H288" s="20"/>
      <c r="I288" s="18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2:31" ht="12.75" customHeight="1" x14ac:dyDescent="0.2">
      <c r="B289" s="34"/>
      <c r="D289" s="17"/>
      <c r="E289" s="17"/>
      <c r="F289" s="18"/>
      <c r="G289" s="19"/>
      <c r="H289" s="20"/>
      <c r="I289" s="18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2:31" ht="12.75" customHeight="1" x14ac:dyDescent="0.2">
      <c r="B290" s="34"/>
      <c r="D290" s="17"/>
      <c r="E290" s="17"/>
      <c r="F290" s="18"/>
      <c r="G290" s="19"/>
      <c r="H290" s="20"/>
      <c r="I290" s="18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2:31" ht="12.75" customHeight="1" x14ac:dyDescent="0.2">
      <c r="B291" s="34"/>
      <c r="D291" s="17"/>
      <c r="E291" s="17"/>
      <c r="F291" s="18"/>
      <c r="G291" s="19"/>
      <c r="H291" s="20"/>
      <c r="I291" s="18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2:31" ht="12.75" customHeight="1" x14ac:dyDescent="0.2">
      <c r="B292" s="34"/>
      <c r="D292" s="17"/>
      <c r="E292" s="17"/>
      <c r="F292" s="18"/>
      <c r="G292" s="19"/>
      <c r="H292" s="20"/>
      <c r="I292" s="18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2:31" ht="12.75" customHeight="1" x14ac:dyDescent="0.2">
      <c r="B293" s="34"/>
      <c r="D293" s="17"/>
      <c r="E293" s="17"/>
      <c r="F293" s="18"/>
      <c r="G293" s="19"/>
      <c r="H293" s="20"/>
      <c r="I293" s="18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2:31" ht="12.75" customHeight="1" x14ac:dyDescent="0.2">
      <c r="B294" s="34"/>
      <c r="D294" s="17"/>
      <c r="E294" s="17"/>
      <c r="F294" s="18"/>
      <c r="G294" s="19"/>
      <c r="H294" s="20"/>
      <c r="I294" s="18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2:31" ht="12.75" customHeight="1" x14ac:dyDescent="0.2">
      <c r="B295" s="34"/>
      <c r="D295" s="17"/>
      <c r="E295" s="17"/>
      <c r="F295" s="18"/>
      <c r="G295" s="19"/>
      <c r="H295" s="20"/>
      <c r="I295" s="18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2:31" ht="12.75" customHeight="1" x14ac:dyDescent="0.2">
      <c r="B296" s="34"/>
      <c r="D296" s="17"/>
      <c r="E296" s="17"/>
      <c r="F296" s="18"/>
      <c r="G296" s="19"/>
      <c r="H296" s="20"/>
      <c r="I296" s="18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2:31" ht="12.75" customHeight="1" x14ac:dyDescent="0.2">
      <c r="B297" s="34"/>
      <c r="D297" s="17"/>
      <c r="E297" s="17"/>
      <c r="F297" s="18"/>
      <c r="G297" s="19"/>
      <c r="H297" s="20"/>
      <c r="I297" s="18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2:31" ht="12.75" customHeight="1" x14ac:dyDescent="0.2">
      <c r="B298" s="34"/>
      <c r="D298" s="17"/>
      <c r="E298" s="17"/>
      <c r="F298" s="18"/>
      <c r="G298" s="19"/>
      <c r="H298" s="20"/>
      <c r="I298" s="18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2:31" ht="12.75" customHeight="1" x14ac:dyDescent="0.2">
      <c r="B299" s="34"/>
      <c r="D299" s="17"/>
      <c r="E299" s="17"/>
      <c r="F299" s="18"/>
      <c r="G299" s="19"/>
      <c r="H299" s="20"/>
      <c r="I299" s="18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2:31" ht="12.75" customHeight="1" x14ac:dyDescent="0.2">
      <c r="B300" s="34"/>
      <c r="D300" s="17"/>
      <c r="E300" s="17"/>
      <c r="F300" s="18"/>
      <c r="G300" s="19"/>
      <c r="H300" s="20"/>
      <c r="I300" s="18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2:31" ht="12.75" customHeight="1" x14ac:dyDescent="0.2">
      <c r="B301" s="34"/>
      <c r="D301" s="17"/>
      <c r="E301" s="17"/>
      <c r="F301" s="18"/>
      <c r="G301" s="19"/>
      <c r="H301" s="20"/>
      <c r="I301" s="18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2:31" ht="12.75" customHeight="1" x14ac:dyDescent="0.2">
      <c r="B302" s="34"/>
      <c r="D302" s="17"/>
      <c r="E302" s="17"/>
      <c r="F302" s="18"/>
      <c r="G302" s="19"/>
      <c r="H302" s="20"/>
      <c r="I302" s="18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2:31" ht="12.75" customHeight="1" x14ac:dyDescent="0.2">
      <c r="B303" s="34"/>
      <c r="D303" s="17"/>
      <c r="E303" s="17"/>
      <c r="F303" s="18"/>
      <c r="G303" s="19"/>
      <c r="H303" s="20"/>
      <c r="I303" s="18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2:31" ht="12.75" customHeight="1" x14ac:dyDescent="0.2">
      <c r="B304" s="34"/>
      <c r="D304" s="17"/>
      <c r="E304" s="17"/>
      <c r="F304" s="18"/>
      <c r="G304" s="19"/>
      <c r="H304" s="20"/>
      <c r="I304" s="18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2:31" ht="12.75" customHeight="1" x14ac:dyDescent="0.2">
      <c r="B305" s="34"/>
      <c r="D305" s="17"/>
      <c r="E305" s="17"/>
      <c r="F305" s="18"/>
      <c r="G305" s="19"/>
      <c r="H305" s="20"/>
      <c r="I305" s="18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2:31" ht="12.75" customHeight="1" x14ac:dyDescent="0.2">
      <c r="B306" s="34"/>
      <c r="D306" s="17"/>
      <c r="E306" s="17"/>
      <c r="F306" s="18"/>
      <c r="G306" s="19"/>
      <c r="H306" s="20"/>
      <c r="I306" s="18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2:31" ht="12.75" customHeight="1" x14ac:dyDescent="0.2">
      <c r="B307" s="34"/>
      <c r="D307" s="17"/>
      <c r="E307" s="17"/>
      <c r="F307" s="18"/>
      <c r="G307" s="19"/>
      <c r="H307" s="20"/>
      <c r="I307" s="18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2:31" ht="12.75" customHeight="1" x14ac:dyDescent="0.2">
      <c r="B308" s="34"/>
      <c r="D308" s="17"/>
      <c r="E308" s="17"/>
      <c r="F308" s="18"/>
      <c r="G308" s="19"/>
      <c r="H308" s="20"/>
      <c r="I308" s="18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2:31" ht="12.75" customHeight="1" x14ac:dyDescent="0.2">
      <c r="B309" s="34"/>
      <c r="D309" s="17"/>
      <c r="E309" s="17"/>
      <c r="F309" s="18"/>
      <c r="G309" s="19"/>
      <c r="H309" s="20"/>
      <c r="I309" s="18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2:31" ht="12.75" customHeight="1" x14ac:dyDescent="0.2">
      <c r="B310" s="34"/>
      <c r="D310" s="17"/>
      <c r="E310" s="17"/>
      <c r="F310" s="18"/>
      <c r="G310" s="19"/>
      <c r="H310" s="20"/>
      <c r="I310" s="18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2:31" ht="12.75" customHeight="1" x14ac:dyDescent="0.2">
      <c r="B311" s="34"/>
      <c r="D311" s="17"/>
      <c r="E311" s="17"/>
      <c r="F311" s="18"/>
      <c r="G311" s="19"/>
      <c r="H311" s="20"/>
      <c r="I311" s="18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2:31" ht="12.75" customHeight="1" x14ac:dyDescent="0.2">
      <c r="B312" s="34"/>
      <c r="D312" s="17"/>
      <c r="E312" s="17"/>
      <c r="F312" s="18"/>
      <c r="G312" s="19"/>
      <c r="H312" s="20"/>
      <c r="I312" s="18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2:31" ht="12.75" customHeight="1" x14ac:dyDescent="0.2">
      <c r="B313" s="34"/>
      <c r="D313" s="17"/>
      <c r="E313" s="17"/>
      <c r="F313" s="18"/>
      <c r="G313" s="19"/>
      <c r="H313" s="20"/>
      <c r="I313" s="18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2:31" ht="12.75" customHeight="1" x14ac:dyDescent="0.2">
      <c r="B314" s="34"/>
      <c r="D314" s="17"/>
      <c r="E314" s="17"/>
      <c r="F314" s="18"/>
      <c r="G314" s="19"/>
      <c r="H314" s="20"/>
      <c r="I314" s="18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2:31" ht="12.75" customHeight="1" x14ac:dyDescent="0.2">
      <c r="B315" s="34"/>
      <c r="D315" s="17"/>
      <c r="E315" s="17"/>
      <c r="F315" s="18"/>
      <c r="G315" s="19"/>
      <c r="H315" s="20"/>
      <c r="I315" s="18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2:31" ht="12.75" customHeight="1" x14ac:dyDescent="0.2">
      <c r="B316" s="34"/>
      <c r="D316" s="17"/>
      <c r="E316" s="17"/>
      <c r="F316" s="18"/>
      <c r="G316" s="19"/>
      <c r="H316" s="20"/>
      <c r="I316" s="18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2:31" ht="12.75" customHeight="1" x14ac:dyDescent="0.2">
      <c r="B317" s="34"/>
      <c r="D317" s="17"/>
      <c r="E317" s="17"/>
      <c r="F317" s="18"/>
      <c r="G317" s="19"/>
      <c r="H317" s="20"/>
      <c r="I317" s="18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2:31" ht="12.75" customHeight="1" x14ac:dyDescent="0.2">
      <c r="B318" s="34"/>
      <c r="D318" s="17"/>
      <c r="E318" s="17"/>
      <c r="F318" s="18"/>
      <c r="G318" s="19"/>
      <c r="H318" s="20"/>
      <c r="I318" s="18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2:31" ht="12.75" customHeight="1" x14ac:dyDescent="0.2">
      <c r="B319" s="34"/>
      <c r="D319" s="17"/>
      <c r="E319" s="17"/>
      <c r="F319" s="18"/>
      <c r="G319" s="19"/>
      <c r="H319" s="20"/>
      <c r="I319" s="18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2:31" ht="12.75" customHeight="1" thickBot="1" x14ac:dyDescent="0.25">
      <c r="B320" s="35"/>
      <c r="D320" s="17"/>
      <c r="E320" s="17"/>
      <c r="F320" s="18"/>
      <c r="G320" s="19"/>
      <c r="H320" s="20"/>
      <c r="I320" s="18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2:31" ht="12.75" customHeight="1" x14ac:dyDescent="0.2">
      <c r="B321" s="5" t="s">
        <v>13</v>
      </c>
      <c r="D321" s="62" t="s">
        <v>4</v>
      </c>
      <c r="E321" s="63"/>
      <c r="F321" s="63"/>
      <c r="G321" s="63"/>
      <c r="H321" s="63"/>
      <c r="I321" s="63"/>
      <c r="J321" s="64"/>
      <c r="K321" s="22" t="str">
        <f>IF(K245="","",IF(K260="",IF(SUM(COUNTIF(K261:K320,"LS")+COUNTIF(K261:K320,"LUMP"))&gt;0,"LS",""),IF(SUM(K261:K320)&gt;0,ROUNDUP(SUM(K261:K320),0),"")))</f>
        <v/>
      </c>
      <c r="L321" s="22" t="str">
        <f t="shared" ref="L321" si="58">IF(L245="","",IF(L260="",IF(SUM(COUNTIF(L261:L320,"LS")+COUNTIF(L261:L320,"LUMP"))&gt;0,"LS",""),IF(SUM(L261:L320)&gt;0,ROUNDUP(SUM(L261:L320),0),"")))</f>
        <v/>
      </c>
      <c r="M321" s="22" t="str">
        <f t="shared" ref="M321" si="59">IF(M245="","",IF(M260="",IF(SUM(COUNTIF(M261:M320,"LS")+COUNTIF(M261:M320,"LUMP"))&gt;0,"LS",""),IF(SUM(M261:M320)&gt;0,ROUNDUP(SUM(M261:M320),0),"")))</f>
        <v/>
      </c>
      <c r="N321" s="22" t="str">
        <f t="shared" ref="N321" si="60">IF(N245="","",IF(N260="",IF(SUM(COUNTIF(N261:N320,"LS")+COUNTIF(N261:N320,"LUMP"))&gt;0,"LS",""),IF(SUM(N261:N320)&gt;0,ROUNDUP(SUM(N261:N320),0),"")))</f>
        <v/>
      </c>
      <c r="O321" s="22" t="str">
        <f t="shared" ref="O321" si="61">IF(O245="","",IF(O260="",IF(SUM(COUNTIF(O261:O320,"LS")+COUNTIF(O261:O320,"LUMP"))&gt;0,"LS",""),IF(SUM(O261:O320)&gt;0,ROUNDUP(SUM(O261:O320),0),"")))</f>
        <v/>
      </c>
      <c r="P321" s="22" t="str">
        <f t="shared" ref="P321" si="62">IF(P245="","",IF(P260="",IF(SUM(COUNTIF(P261:P320,"LS")+COUNTIF(P261:P320,"LUMP"))&gt;0,"LS",""),IF(SUM(P261:P320)&gt;0,ROUNDUP(SUM(P261:P320),0),"")))</f>
        <v/>
      </c>
      <c r="Q321" s="22" t="str">
        <f t="shared" ref="Q321" si="63">IF(Q245="","",IF(Q260="",IF(SUM(COUNTIF(Q261:Q320,"LS")+COUNTIF(Q261:Q320,"LUMP"))&gt;0,"LS",""),IF(SUM(Q261:Q320)&gt;0,ROUNDUP(SUM(Q261:Q320),0),"")))</f>
        <v/>
      </c>
      <c r="R321" s="22" t="str">
        <f t="shared" ref="R321" si="64">IF(R245="","",IF(R260="",IF(SUM(COUNTIF(R261:R320,"LS")+COUNTIF(R261:R320,"LUMP"))&gt;0,"LS",""),IF(SUM(R261:R320)&gt;0,ROUNDUP(SUM(R261:R320),0),"")))</f>
        <v/>
      </c>
      <c r="S321" s="22" t="str">
        <f t="shared" ref="S321" si="65">IF(S245="","",IF(S260="",IF(SUM(COUNTIF(S261:S320,"LS")+COUNTIF(S261:S320,"LUMP"))&gt;0,"LS",""),IF(SUM(S261:S320)&gt;0,ROUNDUP(SUM(S261:S320),0),"")))</f>
        <v/>
      </c>
      <c r="T321" s="22" t="str">
        <f t="shared" ref="T321" si="66">IF(T245="","",IF(T260="",IF(SUM(COUNTIF(T261:T320,"LS")+COUNTIF(T261:T320,"LUMP"))&gt;0,"LS",""),IF(SUM(T261:T320)&gt;0,ROUNDUP(SUM(T261:T320),0),"")))</f>
        <v/>
      </c>
      <c r="U321" s="22" t="str">
        <f t="shared" ref="U321" si="67">IF(U245="","",IF(U260="",IF(SUM(COUNTIF(U261:U320,"LS")+COUNTIF(U261:U320,"LUMP"))&gt;0,"LS",""),IF(SUM(U261:U320)&gt;0,ROUNDUP(SUM(U261:U320),0),"")))</f>
        <v/>
      </c>
      <c r="V321" s="22" t="str">
        <f t="shared" ref="V321" si="68">IF(V245="","",IF(V260="",IF(SUM(COUNTIF(V261:V320,"LS")+COUNTIF(V261:V320,"LUMP"))&gt;0,"LS",""),IF(SUM(V261:V320)&gt;0,ROUNDUP(SUM(V261:V320),0),"")))</f>
        <v/>
      </c>
      <c r="W321" s="22" t="str">
        <f t="shared" ref="W321" si="69">IF(W245="","",IF(W260="",IF(SUM(COUNTIF(W261:W320,"LS")+COUNTIF(W261:W320,"LUMP"))&gt;0,"LS",""),IF(SUM(W261:W320)&gt;0,ROUNDUP(SUM(W261:W320),0),"")))</f>
        <v/>
      </c>
      <c r="X321" s="22" t="str">
        <f t="shared" ref="X321" si="70">IF(X245="","",IF(X260="",IF(SUM(COUNTIF(X261:X320,"LS")+COUNTIF(X261:X320,"LUMP"))&gt;0,"LS",""),IF(SUM(X261:X320)&gt;0,ROUNDUP(SUM(X261:X320),0),"")))</f>
        <v/>
      </c>
      <c r="Y321" s="22" t="str">
        <f t="shared" ref="Y321" si="71">IF(Y245="","",IF(Y260="",IF(SUM(COUNTIF(Y261:Y320,"LS")+COUNTIF(Y261:Y320,"LUMP"))&gt;0,"LS",""),IF(SUM(Y261:Y320)&gt;0,ROUNDUP(SUM(Y261:Y320),0),"")))</f>
        <v/>
      </c>
      <c r="Z321" s="22" t="str">
        <f t="shared" ref="Z321" si="72">IF(Z245="","",IF(Z260="",IF(SUM(COUNTIF(Z261:Z320,"LS")+COUNTIF(Z261:Z320,"LUMP"))&gt;0,"LS",""),IF(SUM(Z261:Z320)&gt;0,ROUNDUP(SUM(Z261:Z320),0),"")))</f>
        <v/>
      </c>
      <c r="AA321" s="22" t="str">
        <f t="shared" ref="AA321" si="73">IF(AA245="","",IF(AA260="",IF(SUM(COUNTIF(AA261:AA320,"LS")+COUNTIF(AA261:AA320,"LUMP"))&gt;0,"LS",""),IF(SUM(AA261:AA320)&gt;0,ROUNDUP(SUM(AA261:AA320),0),"")))</f>
        <v/>
      </c>
      <c r="AB321" s="22" t="str">
        <f t="shared" ref="AB321" si="74">IF(AB245="","",IF(AB260="",IF(SUM(COUNTIF(AB261:AB320,"LS")+COUNTIF(AB261:AB320,"LUMP"))&gt;0,"LS",""),IF(SUM(AB261:AB320)&gt;0,ROUNDUP(SUM(AB261:AB320),0),"")))</f>
        <v/>
      </c>
      <c r="AC321" s="22" t="str">
        <f t="shared" ref="AC321" si="75">IF(AC245="","",IF(AC260="",IF(SUM(COUNTIF(AC261:AC320,"LS")+COUNTIF(AC261:AC320,"LUMP"))&gt;0,"LS",""),IF(SUM(AC261:AC320)&gt;0,ROUNDUP(SUM(AC261:AC320),0),"")))</f>
        <v/>
      </c>
      <c r="AD321" s="22" t="str">
        <f t="shared" ref="AD321" si="76">IF(AD245="","",IF(AD260="",IF(SUM(COUNTIF(AD261:AD320,"LS")+COUNTIF(AD261:AD320,"LUMP"))&gt;0,"LS",""),IF(SUM(AD261:AD320)&gt;0,ROUNDUP(SUM(AD261:AD320),0),"")))</f>
        <v/>
      </c>
      <c r="AE321" s="22" t="str">
        <f t="shared" ref="AE321" si="77">IF(AE245="","",IF(AE260="",IF(SUM(COUNTIF(AE261:AE320,"LS")+COUNTIF(AE261:AE320,"LUMP"))&gt;0,"LS",""),IF(SUM(AE261:AE320)&gt;0,ROUNDUP(SUM(AE261:AE320),0),"")))</f>
        <v/>
      </c>
    </row>
  </sheetData>
  <mergeCells count="116"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AD248:AD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  <mergeCell ref="N248:N259"/>
    <mergeCell ref="D246:J246"/>
    <mergeCell ref="D247:D260"/>
    <mergeCell ref="E247:E260"/>
    <mergeCell ref="F247:J260"/>
    <mergeCell ref="AE169:AE180"/>
    <mergeCell ref="D242:J242"/>
    <mergeCell ref="D244:AE244"/>
    <mergeCell ref="D245:J245"/>
    <mergeCell ref="AA169:AA180"/>
    <mergeCell ref="AB169:AB180"/>
    <mergeCell ref="AC169:AC180"/>
    <mergeCell ref="AD169:AD180"/>
    <mergeCell ref="W169:W180"/>
    <mergeCell ref="X169:X180"/>
    <mergeCell ref="Y169:Y180"/>
    <mergeCell ref="Z169:Z180"/>
    <mergeCell ref="AE248:AE259"/>
    <mergeCell ref="D86:AE86"/>
    <mergeCell ref="D87:J87"/>
    <mergeCell ref="D88:J88"/>
    <mergeCell ref="D89:D102"/>
    <mergeCell ref="W11:W22"/>
    <mergeCell ref="X11:X22"/>
    <mergeCell ref="T11:T22"/>
    <mergeCell ref="U11:U22"/>
    <mergeCell ref="D84:J84"/>
    <mergeCell ref="AE11:AE22"/>
    <mergeCell ref="K11:K22"/>
    <mergeCell ref="L11:L22"/>
    <mergeCell ref="M11:M22"/>
    <mergeCell ref="N11:N22"/>
    <mergeCell ref="E10:E23"/>
    <mergeCell ref="F10:J23"/>
    <mergeCell ref="O11:O22"/>
    <mergeCell ref="V11:V22"/>
    <mergeCell ref="E89:E102"/>
    <mergeCell ref="F89:J102"/>
    <mergeCell ref="AC90:AC101"/>
    <mergeCell ref="AD90:AD101"/>
    <mergeCell ref="AE90:AE101"/>
    <mergeCell ref="D7:AE7"/>
    <mergeCell ref="AA11:AA22"/>
    <mergeCell ref="Z11:Z22"/>
    <mergeCell ref="AB11:AB22"/>
    <mergeCell ref="AC11:AC22"/>
    <mergeCell ref="AD11:AD22"/>
    <mergeCell ref="Y11:Y22"/>
    <mergeCell ref="D10:D23"/>
    <mergeCell ref="D8:J8"/>
    <mergeCell ref="D9:J9"/>
    <mergeCell ref="P11:P22"/>
    <mergeCell ref="Q11:Q22"/>
    <mergeCell ref="R11:R22"/>
    <mergeCell ref="S11:S22"/>
    <mergeCell ref="D163:J163"/>
    <mergeCell ref="Y90:Y101"/>
    <mergeCell ref="Z90:Z101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R90:R101"/>
    <mergeCell ref="S90:S101"/>
    <mergeCell ref="T90:T101"/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Hay, Matthew</cp:lastModifiedBy>
  <cp:lastPrinted>2015-05-18T13:50:30Z</cp:lastPrinted>
  <dcterms:created xsi:type="dcterms:W3CDTF">2005-09-27T11:52:28Z</dcterms:created>
  <dcterms:modified xsi:type="dcterms:W3CDTF">2021-01-29T15:38:54Z</dcterms:modified>
</cp:coreProperties>
</file>