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DOT\CUY-480-21.30\400-Engineering\Roadway\EngData\Scripts\"/>
    </mc:Choice>
  </mc:AlternateContent>
  <xr:revisionPtr revIDLastSave="0" documentId="13_ncr:1_{9067EA4C-414F-4D5F-88F1-F83787A524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CALCS'!$I$28:$Y$75</definedName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8" i="1" l="1"/>
  <c r="S88" i="1"/>
  <c r="P88" i="1"/>
  <c r="Q13" i="1"/>
  <c r="P13" i="1"/>
  <c r="L52" i="1"/>
  <c r="L51" i="1"/>
  <c r="L47" i="1"/>
  <c r="L48" i="1"/>
  <c r="L50" i="1"/>
  <c r="J50" i="1"/>
  <c r="L49" i="1"/>
  <c r="J48" i="1"/>
  <c r="L39" i="1"/>
  <c r="L38" i="1"/>
  <c r="J38" i="1" s="1"/>
  <c r="J49" i="1"/>
  <c r="I52" i="1"/>
  <c r="I51" i="1"/>
  <c r="J51" i="1" s="1"/>
  <c r="I50" i="1"/>
  <c r="I49" i="1"/>
  <c r="I48" i="1"/>
  <c r="I47" i="1"/>
  <c r="I53" i="1"/>
  <c r="K53" i="1"/>
  <c r="I54" i="1"/>
  <c r="K54" i="1"/>
  <c r="I55" i="1"/>
  <c r="K55" i="1"/>
  <c r="I56" i="1"/>
  <c r="K56" i="1"/>
  <c r="I57" i="1"/>
  <c r="K57" i="1"/>
  <c r="I58" i="1"/>
  <c r="L58" i="1"/>
  <c r="J58" i="1" s="1"/>
  <c r="I59" i="1"/>
  <c r="L59" i="1"/>
  <c r="J59" i="1" s="1"/>
  <c r="I60" i="1"/>
  <c r="L60" i="1"/>
  <c r="I61" i="1"/>
  <c r="L61" i="1"/>
  <c r="J61" i="1" s="1"/>
  <c r="I42" i="1"/>
  <c r="I41" i="1"/>
  <c r="I40" i="1"/>
  <c r="I39" i="1"/>
  <c r="I38" i="1"/>
  <c r="I37" i="1"/>
  <c r="J40" i="1"/>
  <c r="L40" i="1"/>
  <c r="J41" i="1"/>
  <c r="L41" i="1"/>
  <c r="L42" i="1"/>
  <c r="J47" i="1"/>
  <c r="L32" i="1"/>
  <c r="J32" i="1" s="1"/>
  <c r="L31" i="1"/>
  <c r="I32" i="1"/>
  <c r="J31" i="1"/>
  <c r="I31" i="1"/>
  <c r="L30" i="1"/>
  <c r="J52" i="1" l="1"/>
  <c r="J60" i="1"/>
  <c r="J39" i="1"/>
  <c r="J42" i="1"/>
  <c r="L37" i="1" l="1"/>
  <c r="I30" i="1"/>
  <c r="J30" i="1" s="1"/>
  <c r="J37" i="1" l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AD88" i="1"/>
  <c r="AC88" i="1"/>
  <c r="AA88" i="1"/>
  <c r="U88" i="1"/>
  <c r="AD87" i="1"/>
  <c r="AC87" i="1"/>
  <c r="AA87" i="1"/>
  <c r="U87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M168" i="1" s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AD27" i="1"/>
  <c r="AC27" i="1"/>
  <c r="AB27" i="1"/>
  <c r="AB87" i="1" s="1"/>
  <c r="AA27" i="1"/>
  <c r="Z27" i="1"/>
  <c r="Z87" i="1" s="1"/>
  <c r="Y27" i="1"/>
  <c r="Y87" i="1" s="1"/>
  <c r="X27" i="1"/>
  <c r="W27" i="1"/>
  <c r="V27" i="1"/>
  <c r="U27" i="1"/>
  <c r="T27" i="1"/>
  <c r="T87" i="1" s="1"/>
  <c r="S27" i="1"/>
  <c r="R27" i="1"/>
  <c r="R87" i="1" s="1"/>
  <c r="Q27" i="1"/>
  <c r="Q87" i="1" s="1"/>
  <c r="P27" i="1"/>
  <c r="P87" i="1" s="1"/>
  <c r="O27" i="1"/>
  <c r="N27" i="1"/>
  <c r="N87" i="1" s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27" i="1"/>
  <c r="M87" i="1" s="1"/>
  <c r="M14" i="1"/>
  <c r="AB88" i="1" l="1"/>
  <c r="Z88" i="1"/>
  <c r="X87" i="1"/>
  <c r="W87" i="1"/>
  <c r="W88" i="1" s="1"/>
  <c r="V87" i="1"/>
  <c r="V88" i="1" s="1"/>
  <c r="N88" i="1"/>
  <c r="S87" i="1"/>
  <c r="R88" i="1"/>
  <c r="O87" i="1"/>
  <c r="O88" i="1" s="1"/>
  <c r="M88" i="1"/>
  <c r="M169" i="1"/>
  <c r="K29" i="1"/>
  <c r="I29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D9" i="1"/>
  <c r="D90" i="1" s="1"/>
  <c r="D171" i="1" s="1"/>
  <c r="D252" i="1" s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</calcChain>
</file>

<file path=xl/sharedStrings.xml><?xml version="1.0" encoding="utf-8"?>
<sst xmlns="http://schemas.openxmlformats.org/spreadsheetml/2006/main" count="120" uniqueCount="47">
  <si>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</si>
  <si>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</si>
  <si>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</si>
  <si>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</si>
  <si>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</si>
  <si>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</si>
  <si>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</si>
  <si>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</si>
  <si>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</si>
  <si>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</si>
  <si>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</si>
  <si>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</si>
  <si>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</si>
  <si>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</si>
  <si>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</si>
  <si>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</si>
  <si>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</si>
  <si>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</si>
  <si>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</si>
  <si>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</si>
  <si>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</si>
  <si>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</si>
  <si>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</si>
  <si>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</si>
  <si>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</si>
  <si>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</si>
  <si>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</si>
  <si>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</si>
  <si>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</si>
  <si>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</si>
  <si>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</si>
  <si>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302E46000</t>
  </si>
  <si>
    <t>304E20000</t>
  </si>
  <si>
    <t>442E10100</t>
  </si>
  <si>
    <t>407E20000</t>
  </si>
  <si>
    <t>MAINLINE CUY-480</t>
  </si>
  <si>
    <t>RAMP B-OBS</t>
  </si>
  <si>
    <t>442E10001</t>
  </si>
  <si>
    <t>SFN 1813374</t>
  </si>
  <si>
    <t>SFN 1813382</t>
  </si>
  <si>
    <t>(INCLUDES RAMP OBS-E-B)</t>
  </si>
  <si>
    <t>204e10000</t>
  </si>
  <si>
    <t>442E20100</t>
  </si>
  <si>
    <t>, PG76-22M</t>
  </si>
  <si>
    <t>full</t>
  </si>
  <si>
    <t>planning</t>
  </si>
  <si>
    <t>variable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</si>
</sst>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1" fontId="6" fillId="0" borderId="8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31"/>
  <sheetViews>
    <sheetView showGridLines="0" tabSelected="1" topLeftCell="A7" zoomScale="80" zoomScaleNormal="80" workbookViewId="0">
      <selection activeCell="X89" sqref="X89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7" t="s">
        <v>22</v>
      </c>
      <c r="H1" s="3" t="s">
        <v>23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6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12</v>
      </c>
      <c r="G2" s="57" t="s">
        <v>24</v>
      </c>
      <c r="H2" s="3" t="s">
        <v>26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6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6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6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6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6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6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19</v>
      </c>
      <c r="D9" s="58">
        <f>AF9</f>
        <v>25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F9" s="49">
        <v>25</v>
      </c>
      <c r="AG9" s="50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3">
        <v>22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51" t="s">
        <v>41</v>
      </c>
      <c r="N10" s="51" t="s">
        <v>31</v>
      </c>
      <c r="O10" s="51" t="s">
        <v>32</v>
      </c>
      <c r="P10" s="51" t="s">
        <v>34</v>
      </c>
      <c r="Q10" s="51" t="s">
        <v>34</v>
      </c>
      <c r="R10" s="51"/>
      <c r="S10" s="51" t="s">
        <v>37</v>
      </c>
      <c r="T10" s="51" t="s">
        <v>37</v>
      </c>
      <c r="U10" s="51"/>
      <c r="V10" s="51" t="s">
        <v>33</v>
      </c>
      <c r="W10" s="51"/>
      <c r="X10" s="51" t="s">
        <v>42</v>
      </c>
      <c r="Y10" s="51" t="s">
        <v>42</v>
      </c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/>
      <c r="N11" s="16"/>
      <c r="O11" s="16"/>
      <c r="P11" s="16"/>
      <c r="Q11" s="16"/>
      <c r="R11" s="16"/>
      <c r="S11" s="16" t="s">
        <v>43</v>
      </c>
      <c r="T11" s="16" t="s">
        <v>43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>
        <v>3</v>
      </c>
      <c r="O12" s="15">
        <v>4</v>
      </c>
      <c r="P12" s="15">
        <v>5</v>
      </c>
      <c r="Q12" s="15">
        <v>5</v>
      </c>
      <c r="R12" s="15"/>
      <c r="S12" s="15">
        <v>1</v>
      </c>
      <c r="T12" s="15">
        <v>1</v>
      </c>
      <c r="U12" s="15"/>
      <c r="V12" s="15">
        <v>2</v>
      </c>
      <c r="W12" s="15"/>
      <c r="X12" s="15">
        <v>9</v>
      </c>
      <c r="Y12" s="15">
        <v>8</v>
      </c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>
        <v>10</v>
      </c>
      <c r="O13" s="19">
        <v>6</v>
      </c>
      <c r="P13" s="19">
        <f>0.055+0.055</f>
        <v>0.11</v>
      </c>
      <c r="Q13" s="19">
        <f>0.085+0.055</f>
        <v>0.14000000000000001</v>
      </c>
      <c r="R13" s="19"/>
      <c r="S13" s="19">
        <v>1.5</v>
      </c>
      <c r="T13" s="19">
        <v>1.5</v>
      </c>
      <c r="U13" s="19"/>
      <c r="V13" s="19">
        <v>3</v>
      </c>
      <c r="W13" s="19"/>
      <c r="X13" s="19">
        <v>1</v>
      </c>
      <c r="Y13" s="19">
        <v>1.47</v>
      </c>
      <c r="Z13" s="19"/>
      <c r="AA13" s="19"/>
      <c r="AB13" s="19"/>
      <c r="AC13" s="19"/>
      <c r="AD13" s="19"/>
    </row>
    <row r="14" spans="1:38" ht="12.75" customHeight="1" x14ac:dyDescent="0.2">
      <c r="B14" s="67" t="s">
        <v>20</v>
      </c>
      <c r="D14" s="59" t="s">
        <v>2</v>
      </c>
      <c r="E14" s="60"/>
      <c r="F14" s="61"/>
      <c r="G14" s="65" t="s">
        <v>9</v>
      </c>
      <c r="H14" s="73" t="s">
        <v>0</v>
      </c>
      <c r="I14" s="73" t="s">
        <v>10</v>
      </c>
      <c r="J14" s="73" t="s">
        <v>11</v>
      </c>
      <c r="K14" s="73" t="s">
        <v>16</v>
      </c>
      <c r="L14" s="73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>204</v>
      </c>
      <c r="N14" s="20" t="str">
        <f t="shared" si="0"/>
        <v>302</v>
      </c>
      <c r="O14" s="20" t="str">
        <f t="shared" si="0"/>
        <v>304</v>
      </c>
      <c r="P14" s="20" t="str">
        <f t="shared" si="0"/>
        <v>407</v>
      </c>
      <c r="Q14" s="20" t="str">
        <f t="shared" si="0"/>
        <v>407</v>
      </c>
      <c r="R14" s="20" t="str">
        <f t="shared" si="0"/>
        <v/>
      </c>
      <c r="S14" s="20" t="str">
        <f t="shared" si="0"/>
        <v>442</v>
      </c>
      <c r="T14" s="20" t="str">
        <f t="shared" si="0"/>
        <v>442</v>
      </c>
      <c r="U14" s="20" t="str">
        <f t="shared" si="0"/>
        <v/>
      </c>
      <c r="V14" s="20" t="str">
        <f t="shared" si="0"/>
        <v>442</v>
      </c>
      <c r="W14" s="20" t="str">
        <f t="shared" si="0"/>
        <v/>
      </c>
      <c r="X14" s="20" t="str">
        <f t="shared" si="0"/>
        <v>442</v>
      </c>
      <c r="Y14" s="20" t="str">
        <f t="shared" si="0"/>
        <v>442</v>
      </c>
      <c r="Z14" s="20" t="str">
        <f t="shared" si="0"/>
        <v/>
      </c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68"/>
      <c r="D15" s="62"/>
      <c r="E15" s="63"/>
      <c r="F15" s="64"/>
      <c r="G15" s="66"/>
      <c r="H15" s="74"/>
      <c r="I15" s="74"/>
      <c r="J15" s="74"/>
      <c r="K15" s="74"/>
      <c r="L15" s="74"/>
      <c r="M15" s="70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SUBGRADE COMPACTION</v>
      </c>
      <c r="N15" s="70" t="str">
        <f t="shared" si="1"/>
        <v>ASPHALT CONCRETE BASE, PG64-22</v>
      </c>
      <c r="O15" s="70" t="str">
        <f t="shared" si="1"/>
        <v>AGGREGATE BASE</v>
      </c>
      <c r="P15" s="70" t="str">
        <f t="shared" si="1"/>
        <v>NON-TRACKING TACK COAT</v>
      </c>
      <c r="Q15" s="70" t="str">
        <f t="shared" si="1"/>
        <v>NON-TRACKING TACK COAT</v>
      </c>
      <c r="R15" s="70" t="str">
        <f t="shared" si="1"/>
        <v/>
      </c>
      <c r="S15" s="70" t="str">
        <f t="shared" si="1"/>
        <v>ASPHALT CONCRETE SURFACE COURSE, 12.5 MM, TYPE A (446), AS PER PLAN, PG76-22M</v>
      </c>
      <c r="T15" s="70" t="str">
        <f t="shared" si="1"/>
        <v>ASPHALT CONCRETE SURFACE COURSE, 12.5 MM, TYPE A (446), AS PER PLAN, PG76-22M</v>
      </c>
      <c r="U15" s="70" t="str">
        <f t="shared" si="1"/>
        <v/>
      </c>
      <c r="V15" s="70" t="str">
        <f t="shared" si="1"/>
        <v>ASPHALT CONCRETE INTERMEDIATE COURSE, 19 MM, TYPE A (446)</v>
      </c>
      <c r="W15" s="70" t="str">
        <f t="shared" si="1"/>
        <v/>
      </c>
      <c r="X15" s="70" t="str">
        <f t="shared" si="1"/>
        <v>ASPHALT CONCRETE INTERMEDIATE COURSE, 9.5 MM, TYPE A (448)</v>
      </c>
      <c r="Y15" s="70" t="str">
        <f t="shared" si="1"/>
        <v>ASPHALT CONCRETE INTERMEDIATE COURSE, 9.5 MM, TYPE A (448)</v>
      </c>
      <c r="Z15" s="70" t="str">
        <f t="shared" si="1"/>
        <v/>
      </c>
      <c r="AA15" s="70" t="str">
        <f t="shared" si="1"/>
        <v/>
      </c>
      <c r="AB15" s="70" t="str">
        <f t="shared" si="1"/>
        <v/>
      </c>
      <c r="AC15" s="70" t="str">
        <f t="shared" si="1"/>
        <v/>
      </c>
      <c r="AD15" s="70" t="str">
        <f t="shared" si="1"/>
        <v/>
      </c>
    </row>
    <row r="16" spans="1:38" ht="12.75" customHeight="1" x14ac:dyDescent="0.2">
      <c r="B16" s="68"/>
      <c r="D16" s="62"/>
      <c r="E16" s="63"/>
      <c r="F16" s="64"/>
      <c r="G16" s="66"/>
      <c r="H16" s="74"/>
      <c r="I16" s="74"/>
      <c r="J16" s="74"/>
      <c r="K16" s="74"/>
      <c r="L16" s="74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2:30" ht="12.75" customHeight="1" x14ac:dyDescent="0.2">
      <c r="B17" s="68"/>
      <c r="D17" s="62"/>
      <c r="E17" s="63"/>
      <c r="F17" s="64"/>
      <c r="G17" s="66"/>
      <c r="H17" s="74"/>
      <c r="I17" s="74"/>
      <c r="J17" s="74"/>
      <c r="K17" s="74"/>
      <c r="L17" s="74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2:30" ht="12.75" customHeight="1" x14ac:dyDescent="0.2">
      <c r="B18" s="68"/>
      <c r="D18" s="62"/>
      <c r="E18" s="63"/>
      <c r="F18" s="64"/>
      <c r="G18" s="66"/>
      <c r="H18" s="74"/>
      <c r="I18" s="74"/>
      <c r="J18" s="74"/>
      <c r="K18" s="74"/>
      <c r="L18" s="74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2:30" ht="12.75" customHeight="1" x14ac:dyDescent="0.2">
      <c r="B19" s="68"/>
      <c r="D19" s="62"/>
      <c r="E19" s="63"/>
      <c r="F19" s="64"/>
      <c r="G19" s="66"/>
      <c r="H19" s="74"/>
      <c r="I19" s="74"/>
      <c r="J19" s="74"/>
      <c r="K19" s="74"/>
      <c r="L19" s="74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2:30" ht="12.75" customHeight="1" x14ac:dyDescent="0.2">
      <c r="B20" s="68"/>
      <c r="D20" s="62"/>
      <c r="E20" s="63"/>
      <c r="F20" s="64"/>
      <c r="G20" s="66"/>
      <c r="H20" s="74"/>
      <c r="I20" s="74"/>
      <c r="J20" s="74"/>
      <c r="K20" s="74"/>
      <c r="L20" s="74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2:30" ht="12.75" customHeight="1" x14ac:dyDescent="0.2">
      <c r="B21" s="68"/>
      <c r="D21" s="62"/>
      <c r="E21" s="63"/>
      <c r="F21" s="64"/>
      <c r="G21" s="66"/>
      <c r="H21" s="74"/>
      <c r="I21" s="74"/>
      <c r="J21" s="74"/>
      <c r="K21" s="74"/>
      <c r="L21" s="74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2:30" ht="12.75" customHeight="1" x14ac:dyDescent="0.2">
      <c r="B22" s="68"/>
      <c r="D22" s="62"/>
      <c r="E22" s="63"/>
      <c r="F22" s="64"/>
      <c r="G22" s="66"/>
      <c r="H22" s="74"/>
      <c r="I22" s="74"/>
      <c r="J22" s="74"/>
      <c r="K22" s="74"/>
      <c r="L22" s="74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2:30" ht="12.75" customHeight="1" x14ac:dyDescent="0.2">
      <c r="B23" s="68"/>
      <c r="D23" s="62"/>
      <c r="E23" s="63"/>
      <c r="F23" s="64"/>
      <c r="G23" s="66"/>
      <c r="H23" s="74"/>
      <c r="I23" s="74"/>
      <c r="J23" s="74"/>
      <c r="K23" s="74"/>
      <c r="L23" s="74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2:30" ht="12.75" customHeight="1" x14ac:dyDescent="0.2">
      <c r="B24" s="68"/>
      <c r="D24" s="62"/>
      <c r="E24" s="63"/>
      <c r="F24" s="64"/>
      <c r="G24" s="66"/>
      <c r="H24" s="74"/>
      <c r="I24" s="74"/>
      <c r="J24" s="74"/>
      <c r="K24" s="74"/>
      <c r="L24" s="74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2:30" ht="12.75" customHeight="1" x14ac:dyDescent="0.2">
      <c r="B25" s="68"/>
      <c r="D25" s="62"/>
      <c r="E25" s="63"/>
      <c r="F25" s="64"/>
      <c r="G25" s="66"/>
      <c r="H25" s="74"/>
      <c r="I25" s="74"/>
      <c r="J25" s="74"/>
      <c r="K25" s="74"/>
      <c r="L25" s="7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2:30" ht="12.75" customHeight="1" x14ac:dyDescent="0.2">
      <c r="B26" s="68"/>
      <c r="D26" s="62"/>
      <c r="E26" s="63"/>
      <c r="F26" s="64"/>
      <c r="G26" s="66"/>
      <c r="H26" s="74"/>
      <c r="I26" s="74"/>
      <c r="J26" s="74"/>
      <c r="K26" s="74"/>
      <c r="L26" s="74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2:30" ht="12.75" customHeight="1" thickBot="1" x14ac:dyDescent="0.25">
      <c r="B27" s="69"/>
      <c r="D27" s="75"/>
      <c r="E27" s="75"/>
      <c r="F27" s="75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>SY</v>
      </c>
      <c r="N27" s="23" t="str">
        <f t="shared" si="2"/>
        <v>CY</v>
      </c>
      <c r="O27" s="23" t="str">
        <f t="shared" si="2"/>
        <v>CY</v>
      </c>
      <c r="P27" s="23" t="str">
        <f t="shared" si="2"/>
        <v>GAL</v>
      </c>
      <c r="Q27" s="23" t="str">
        <f t="shared" si="2"/>
        <v>GAL</v>
      </c>
      <c r="R27" s="23" t="str">
        <f t="shared" si="2"/>
        <v/>
      </c>
      <c r="S27" s="23" t="str">
        <f t="shared" si="2"/>
        <v>CY</v>
      </c>
      <c r="T27" s="23" t="str">
        <f t="shared" si="2"/>
        <v>CY</v>
      </c>
      <c r="U27" s="23" t="str">
        <f t="shared" si="2"/>
        <v/>
      </c>
      <c r="V27" s="23" t="str">
        <f t="shared" si="2"/>
        <v>CY</v>
      </c>
      <c r="W27" s="23" t="str">
        <f t="shared" si="2"/>
        <v/>
      </c>
      <c r="X27" s="23" t="str">
        <f t="shared" si="2"/>
        <v>CY</v>
      </c>
      <c r="Y27" s="23" t="str">
        <f t="shared" si="2"/>
        <v>CY</v>
      </c>
      <c r="Z27" s="23" t="str">
        <f t="shared" si="2"/>
        <v/>
      </c>
      <c r="AA27" s="23" t="str">
        <f t="shared" si="2"/>
        <v/>
      </c>
      <c r="AB27" s="23" t="str">
        <f t="shared" si="2"/>
        <v/>
      </c>
      <c r="AC27" s="23" t="str">
        <f t="shared" si="2"/>
        <v/>
      </c>
      <c r="AD27" s="23" t="str">
        <f t="shared" si="2"/>
        <v/>
      </c>
    </row>
    <row r="28" spans="2:30" ht="12.75" customHeight="1" x14ac:dyDescent="0.2">
      <c r="B28" s="54"/>
      <c r="D28" s="24"/>
      <c r="E28" s="25" t="s">
        <v>35</v>
      </c>
      <c r="F28" s="24"/>
      <c r="G28" s="26"/>
      <c r="H28" s="27"/>
      <c r="I28" s="28"/>
      <c r="J28" s="28"/>
      <c r="K28" s="28"/>
      <c r="L28" s="28"/>
      <c r="M28" s="28"/>
      <c r="N28" s="28"/>
      <c r="O28" s="28"/>
      <c r="P28" s="28" t="s">
        <v>44</v>
      </c>
      <c r="Q28" s="28"/>
      <c r="R28" s="28"/>
      <c r="S28" s="28" t="s">
        <v>44</v>
      </c>
      <c r="T28" s="28" t="s">
        <v>45</v>
      </c>
      <c r="U28" s="28"/>
      <c r="V28" s="28" t="s">
        <v>44</v>
      </c>
      <c r="W28" s="28"/>
      <c r="X28" s="28"/>
      <c r="Y28" s="28" t="s">
        <v>46</v>
      </c>
      <c r="Z28" s="28"/>
      <c r="AA28" s="28"/>
      <c r="AB28" s="28"/>
      <c r="AC28" s="29"/>
      <c r="AD28" s="28"/>
    </row>
    <row r="29" spans="2:30" ht="12.75" customHeight="1" x14ac:dyDescent="0.2">
      <c r="B29" s="55"/>
      <c r="D29" s="24"/>
      <c r="E29" s="25" t="s">
        <v>1</v>
      </c>
      <c r="F29" s="24"/>
      <c r="G29" s="26"/>
      <c r="H29" s="27"/>
      <c r="I29" s="28" t="str">
        <f t="shared" ref="I29:I86" si="3">IF(D29&lt;&gt;"",F29-D29,"")</f>
        <v/>
      </c>
      <c r="J29" s="28"/>
      <c r="K29" s="30" t="str">
        <f t="shared" ref="K29:K86" si="4">IF(D29&lt;&gt;"",I29*J29/9,"")</f>
        <v/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>
        <v>1</v>
      </c>
      <c r="D30" s="31">
        <v>114526.31</v>
      </c>
      <c r="E30" s="32"/>
      <c r="F30" s="31">
        <v>115306.92</v>
      </c>
      <c r="G30" s="33"/>
      <c r="H30" s="34"/>
      <c r="I30" s="30">
        <f>F30-D30</f>
        <v>780.61000000000058</v>
      </c>
      <c r="J30" s="30">
        <f>(L30*9)/I30</f>
        <v>69.05849656038221</v>
      </c>
      <c r="K30" s="30"/>
      <c r="L30" s="30">
        <f>53907.753/9</f>
        <v>5989.7503333333334</v>
      </c>
      <c r="M30" s="28"/>
      <c r="N30" s="28"/>
      <c r="O30" s="28"/>
      <c r="P30" s="28"/>
      <c r="Q30" s="28">
        <v>838.57</v>
      </c>
      <c r="R30" s="28"/>
      <c r="S30" s="28"/>
      <c r="T30" s="28">
        <v>249.57</v>
      </c>
      <c r="U30" s="28"/>
      <c r="V30" s="28"/>
      <c r="W30" s="28"/>
      <c r="X30" s="28"/>
      <c r="Y30" s="28"/>
      <c r="Z30" s="28"/>
      <c r="AA30" s="28"/>
      <c r="AB30" s="28"/>
      <c r="AC30" s="29"/>
      <c r="AD30" s="30"/>
    </row>
    <row r="31" spans="2:30" ht="12.75" customHeight="1" x14ac:dyDescent="0.2">
      <c r="B31" s="55">
        <v>1</v>
      </c>
      <c r="D31" s="31"/>
      <c r="E31" s="32"/>
      <c r="F31" s="31"/>
      <c r="G31" s="33"/>
      <c r="H31" s="34"/>
      <c r="I31" s="30">
        <f>F30-D30</f>
        <v>780.61000000000058</v>
      </c>
      <c r="J31" s="30">
        <f>(L31*9)/I31</f>
        <v>34.490100049960901</v>
      </c>
      <c r="K31" s="30"/>
      <c r="L31" s="30">
        <f>26923.317/9</f>
        <v>2991.4796666666666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>
        <v>83.1</v>
      </c>
      <c r="Y31" s="28"/>
      <c r="Z31" s="28"/>
      <c r="AA31" s="28"/>
      <c r="AB31" s="28"/>
      <c r="AC31" s="29"/>
      <c r="AD31" s="30"/>
    </row>
    <row r="32" spans="2:30" ht="12.75" customHeight="1" x14ac:dyDescent="0.2">
      <c r="B32" s="55">
        <v>1</v>
      </c>
      <c r="D32" s="31"/>
      <c r="E32" s="32"/>
      <c r="F32" s="31"/>
      <c r="G32" s="33"/>
      <c r="H32" s="34"/>
      <c r="I32" s="30">
        <f>F30-D30</f>
        <v>780.61000000000058</v>
      </c>
      <c r="J32" s="30">
        <f>(L32*9)/I32</f>
        <v>34.568946080629225</v>
      </c>
      <c r="K32" s="30"/>
      <c r="L32" s="30">
        <f>26984.865/9</f>
        <v>2998.3183333333336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>
        <v>122.43</v>
      </c>
      <c r="Z32" s="35"/>
      <c r="AA32" s="30"/>
      <c r="AB32" s="28"/>
      <c r="AC32" s="29"/>
      <c r="AD32" s="30"/>
    </row>
    <row r="33" spans="2:30" ht="12.75" customHeight="1" x14ac:dyDescent="0.2">
      <c r="B33" s="55">
        <v>1</v>
      </c>
      <c r="D33" s="31"/>
      <c r="E33" s="32"/>
      <c r="F33" s="31"/>
      <c r="G33" s="33"/>
      <c r="H33" s="34"/>
      <c r="I33" s="30"/>
      <c r="J33" s="30"/>
      <c r="K33" s="30"/>
      <c r="L33" s="30"/>
      <c r="M33" s="28"/>
      <c r="N33" s="28"/>
      <c r="O33" s="30"/>
      <c r="P33" s="28"/>
      <c r="Q33" s="28"/>
      <c r="R33" s="28"/>
      <c r="S33" s="28"/>
      <c r="T33" s="28"/>
      <c r="U33" s="28"/>
      <c r="V33" s="28"/>
      <c r="W33" s="28"/>
      <c r="X33" s="28"/>
      <c r="Y33" s="35"/>
      <c r="Z33" s="35"/>
      <c r="AA33" s="30"/>
      <c r="AB33" s="28"/>
      <c r="AC33" s="29"/>
      <c r="AD33" s="30"/>
    </row>
    <row r="34" spans="2:30" ht="12.75" customHeight="1" x14ac:dyDescent="0.2">
      <c r="B34" s="55">
        <v>1</v>
      </c>
      <c r="D34" s="24"/>
      <c r="E34" s="25" t="s">
        <v>38</v>
      </c>
      <c r="F34" s="31"/>
      <c r="G34" s="33"/>
      <c r="H34" s="34"/>
      <c r="I34" s="30"/>
      <c r="J34" s="30"/>
      <c r="K34" s="30"/>
      <c r="L34" s="30"/>
      <c r="M34" s="28"/>
      <c r="N34" s="28"/>
      <c r="O34" s="30"/>
      <c r="P34" s="28"/>
      <c r="Q34" s="28"/>
      <c r="R34" s="28"/>
      <c r="S34" s="28"/>
      <c r="T34" s="28"/>
      <c r="U34" s="28"/>
      <c r="V34" s="28"/>
      <c r="W34" s="28"/>
      <c r="X34" s="30"/>
      <c r="Y34" s="35"/>
      <c r="Z34" s="35"/>
      <c r="AA34" s="30"/>
      <c r="AB34" s="28"/>
      <c r="AC34" s="29"/>
      <c r="AD34" s="30"/>
    </row>
    <row r="35" spans="2:30" ht="12.75" customHeight="1" x14ac:dyDescent="0.2">
      <c r="B35" s="55">
        <v>1</v>
      </c>
      <c r="D35" s="31"/>
      <c r="E35" s="25"/>
      <c r="F35" s="31"/>
      <c r="G35" s="33"/>
      <c r="H35" s="34"/>
      <c r="I35" s="30"/>
      <c r="J35" s="30"/>
      <c r="K35" s="30"/>
      <c r="L35" s="30"/>
      <c r="M35" s="28"/>
      <c r="N35" s="28"/>
      <c r="O35" s="30"/>
      <c r="P35" s="28"/>
      <c r="Q35" s="28"/>
      <c r="R35" s="28"/>
      <c r="S35" s="28"/>
      <c r="T35" s="28"/>
      <c r="U35" s="28"/>
      <c r="V35" s="28"/>
      <c r="W35" s="28"/>
      <c r="X35" s="30"/>
      <c r="Y35" s="35"/>
      <c r="Z35" s="35"/>
      <c r="AA35" s="30"/>
      <c r="AB35" s="28"/>
      <c r="AC35" s="29"/>
      <c r="AD35" s="30"/>
    </row>
    <row r="36" spans="2:30" ht="12.75" customHeight="1" x14ac:dyDescent="0.2">
      <c r="B36" s="55">
        <v>1</v>
      </c>
      <c r="D36" s="31"/>
      <c r="E36" s="25" t="s">
        <v>35</v>
      </c>
      <c r="F36" s="31"/>
      <c r="G36" s="33"/>
      <c r="H36" s="34"/>
      <c r="I36" s="30"/>
      <c r="J36" s="30"/>
      <c r="K36" s="30"/>
      <c r="L36" s="30"/>
      <c r="M36" s="28"/>
      <c r="N36" s="28"/>
      <c r="O36" s="30"/>
      <c r="P36" s="28"/>
      <c r="Q36" s="28"/>
      <c r="R36" s="28"/>
      <c r="S36" s="28"/>
      <c r="T36" s="28"/>
      <c r="U36" s="28"/>
      <c r="V36" s="28"/>
      <c r="W36" s="28"/>
      <c r="X36" s="30"/>
      <c r="Y36" s="35"/>
      <c r="Z36" s="35"/>
      <c r="AA36" s="30"/>
      <c r="AB36" s="28"/>
      <c r="AC36" s="29"/>
      <c r="AD36" s="30"/>
    </row>
    <row r="37" spans="2:30" ht="12.75" customHeight="1" x14ac:dyDescent="0.2">
      <c r="B37" s="55">
        <v>1</v>
      </c>
      <c r="D37" s="31">
        <v>115811.46</v>
      </c>
      <c r="E37" s="32"/>
      <c r="F37" s="31">
        <v>116070.39</v>
      </c>
      <c r="G37" s="33"/>
      <c r="H37" s="34"/>
      <c r="I37" s="30">
        <f>F37-D37</f>
        <v>258.92999999999302</v>
      </c>
      <c r="J37" s="30">
        <f t="shared" ref="J37:J42" si="5">(L37*9)/I37</f>
        <v>71.654702043025139</v>
      </c>
      <c r="K37" s="30"/>
      <c r="L37" s="30">
        <f>18553.552/9</f>
        <v>2061.5057777777779</v>
      </c>
      <c r="M37" s="28"/>
      <c r="N37" s="28"/>
      <c r="O37" s="30"/>
      <c r="P37" s="28"/>
      <c r="Q37" s="28">
        <v>288.61</v>
      </c>
      <c r="R37" s="28"/>
      <c r="S37" s="28"/>
      <c r="T37" s="28">
        <v>85.9</v>
      </c>
      <c r="U37" s="28"/>
      <c r="V37" s="28"/>
      <c r="W37" s="28"/>
      <c r="X37" s="28"/>
      <c r="Y37" s="35"/>
      <c r="Z37" s="35"/>
      <c r="AA37" s="30"/>
      <c r="AB37" s="28"/>
      <c r="AC37" s="29"/>
      <c r="AD37" s="30"/>
    </row>
    <row r="38" spans="2:30" ht="12.75" customHeight="1" x14ac:dyDescent="0.2">
      <c r="B38" s="55">
        <v>1</v>
      </c>
      <c r="D38" s="31"/>
      <c r="E38" s="32"/>
      <c r="F38" s="31"/>
      <c r="G38" s="33"/>
      <c r="H38" s="34"/>
      <c r="I38" s="30">
        <f>F37-D37</f>
        <v>258.92999999999302</v>
      </c>
      <c r="J38" s="30">
        <f t="shared" si="5"/>
        <v>64.55799250762928</v>
      </c>
      <c r="K38" s="30"/>
      <c r="L38" s="30">
        <f>16716.001/9</f>
        <v>1857.3334444444445</v>
      </c>
      <c r="M38" s="28"/>
      <c r="N38" s="28"/>
      <c r="O38" s="30"/>
      <c r="P38" s="28"/>
      <c r="Q38" s="28"/>
      <c r="R38" s="28"/>
      <c r="S38" s="28"/>
      <c r="T38" s="28"/>
      <c r="U38" s="28"/>
      <c r="V38" s="28"/>
      <c r="W38" s="28"/>
      <c r="X38" s="28">
        <v>51.59</v>
      </c>
      <c r="Y38" s="28"/>
      <c r="Z38" s="35"/>
      <c r="AA38" s="30"/>
      <c r="AB38" s="28"/>
      <c r="AC38" s="29"/>
      <c r="AD38" s="30"/>
    </row>
    <row r="39" spans="2:30" ht="12.75" customHeight="1" x14ac:dyDescent="0.2">
      <c r="B39" s="55">
        <v>1</v>
      </c>
      <c r="D39" s="31"/>
      <c r="E39" s="32"/>
      <c r="F39" s="31"/>
      <c r="G39" s="33"/>
      <c r="H39" s="34"/>
      <c r="I39" s="30">
        <f>F37-D37</f>
        <v>258.92999999999302</v>
      </c>
      <c r="J39" s="30">
        <f t="shared" si="5"/>
        <v>7.096709535395858</v>
      </c>
      <c r="K39" s="30"/>
      <c r="L39" s="30">
        <f>1837.551/9</f>
        <v>204.17233333333331</v>
      </c>
      <c r="M39" s="28"/>
      <c r="N39" s="28"/>
      <c r="O39" s="30"/>
      <c r="P39" s="28"/>
      <c r="Q39" s="28"/>
      <c r="R39" s="28"/>
      <c r="S39" s="28"/>
      <c r="T39" s="28"/>
      <c r="U39" s="28"/>
      <c r="V39" s="28"/>
      <c r="W39" s="28"/>
      <c r="X39" s="28"/>
      <c r="Y39" s="28">
        <v>8.34</v>
      </c>
      <c r="Z39" s="35"/>
      <c r="AA39" s="30"/>
      <c r="AB39" s="28"/>
      <c r="AC39" s="29"/>
      <c r="AD39" s="30"/>
    </row>
    <row r="40" spans="2:30" ht="12.75" customHeight="1" x14ac:dyDescent="0.2">
      <c r="B40" s="55">
        <v>1</v>
      </c>
      <c r="D40" s="31"/>
      <c r="E40" s="32"/>
      <c r="F40" s="31"/>
      <c r="G40" s="33"/>
      <c r="H40" s="34"/>
      <c r="I40" s="30">
        <f>F37-D37</f>
        <v>258.92999999999302</v>
      </c>
      <c r="J40" s="30">
        <f t="shared" si="5"/>
        <v>4.5888000617928864</v>
      </c>
      <c r="K40" s="30"/>
      <c r="L40" s="30">
        <f>1188.178/9</f>
        <v>132.01977777777779</v>
      </c>
      <c r="M40" s="28"/>
      <c r="N40" s="28"/>
      <c r="O40" s="30"/>
      <c r="P40" s="28">
        <v>43.57</v>
      </c>
      <c r="Q40" s="28"/>
      <c r="R40" s="28"/>
      <c r="S40" s="28">
        <v>5.5</v>
      </c>
      <c r="T40" s="28"/>
      <c r="U40" s="28"/>
      <c r="V40" s="28">
        <v>11</v>
      </c>
      <c r="W40" s="28"/>
      <c r="X40" s="30"/>
      <c r="Y40" s="35"/>
      <c r="Z40" s="35"/>
      <c r="AA40" s="30"/>
      <c r="AB40" s="28"/>
      <c r="AC40" s="29"/>
      <c r="AD40" s="30"/>
    </row>
    <row r="41" spans="2:30" ht="12.75" customHeight="1" x14ac:dyDescent="0.2">
      <c r="B41" s="55">
        <v>1</v>
      </c>
      <c r="D41" s="31"/>
      <c r="E41" s="32"/>
      <c r="F41" s="31"/>
      <c r="G41" s="33"/>
      <c r="H41" s="34"/>
      <c r="I41" s="30">
        <f>F37-D37</f>
        <v>258.92999999999302</v>
      </c>
      <c r="J41" s="30">
        <f t="shared" si="5"/>
        <v>5.5888309581741744</v>
      </c>
      <c r="K41" s="30"/>
      <c r="L41" s="30">
        <f>1447.116/9</f>
        <v>160.79066666666665</v>
      </c>
      <c r="M41" s="28"/>
      <c r="N41" s="28">
        <v>44.66</v>
      </c>
      <c r="O41" s="28"/>
      <c r="P41" s="28"/>
      <c r="Q41" s="28"/>
      <c r="R41" s="28"/>
      <c r="S41" s="28"/>
      <c r="T41" s="28"/>
      <c r="U41" s="28"/>
      <c r="V41" s="28"/>
      <c r="W41" s="28"/>
      <c r="X41" s="30"/>
      <c r="Y41" s="35"/>
      <c r="Z41" s="35"/>
      <c r="AA41" s="30"/>
      <c r="AB41" s="28"/>
      <c r="AC41" s="29"/>
      <c r="AD41" s="30"/>
    </row>
    <row r="42" spans="2:30" ht="12.75" customHeight="1" x14ac:dyDescent="0.2">
      <c r="B42" s="55">
        <v>1</v>
      </c>
      <c r="D42" s="31"/>
      <c r="E42" s="32"/>
      <c r="F42" s="31"/>
      <c r="G42" s="33"/>
      <c r="H42" s="34"/>
      <c r="I42" s="30">
        <f>F37-D37</f>
        <v>258.92999999999302</v>
      </c>
      <c r="J42" s="30">
        <f t="shared" si="5"/>
        <v>6.0889043370796836</v>
      </c>
      <c r="K42" s="30"/>
      <c r="L42" s="30">
        <f>1576.6/9</f>
        <v>175.17777777777778</v>
      </c>
      <c r="M42" s="28">
        <v>175.18</v>
      </c>
      <c r="N42" s="28"/>
      <c r="O42" s="28">
        <v>29.2</v>
      </c>
      <c r="P42" s="28"/>
      <c r="Q42" s="28"/>
      <c r="R42" s="28"/>
      <c r="S42" s="28"/>
      <c r="T42" s="28"/>
      <c r="U42" s="28"/>
      <c r="V42" s="28"/>
      <c r="W42" s="28"/>
      <c r="X42" s="30"/>
      <c r="Y42" s="35"/>
      <c r="Z42" s="35"/>
      <c r="AA42" s="30"/>
      <c r="AB42" s="28"/>
      <c r="AC42" s="29"/>
      <c r="AD42" s="30"/>
    </row>
    <row r="43" spans="2:30" ht="12.75" customHeight="1" x14ac:dyDescent="0.2">
      <c r="B43" s="55">
        <v>1</v>
      </c>
      <c r="D43" s="31"/>
      <c r="E43" s="25" t="s">
        <v>39</v>
      </c>
      <c r="F43" s="31"/>
      <c r="G43" s="33"/>
      <c r="H43" s="34"/>
      <c r="I43" s="30"/>
      <c r="J43" s="30"/>
      <c r="K43" s="30"/>
      <c r="L43" s="30"/>
      <c r="M43" s="28"/>
      <c r="N43" s="28"/>
      <c r="O43" s="30"/>
      <c r="P43" s="28"/>
      <c r="Q43" s="28"/>
      <c r="R43" s="28"/>
      <c r="S43" s="28"/>
      <c r="T43" s="28"/>
      <c r="U43" s="28"/>
      <c r="V43" s="28"/>
      <c r="W43" s="28"/>
      <c r="X43" s="30"/>
      <c r="Y43" s="35"/>
      <c r="Z43" s="35"/>
      <c r="AA43" s="30"/>
      <c r="AB43" s="28"/>
      <c r="AC43" s="29"/>
      <c r="AD43" s="30"/>
    </row>
    <row r="44" spans="2:30" ht="12.75" customHeight="1" x14ac:dyDescent="0.2">
      <c r="B44" s="55">
        <v>1</v>
      </c>
      <c r="D44" s="31"/>
      <c r="E44" s="25"/>
      <c r="F44" s="31"/>
      <c r="G44" s="33"/>
      <c r="H44" s="34"/>
      <c r="I44" s="30"/>
      <c r="J44" s="30"/>
      <c r="K44" s="30"/>
      <c r="L44" s="30"/>
      <c r="M44" s="28"/>
      <c r="N44" s="28"/>
      <c r="O44" s="30"/>
      <c r="P44" s="28"/>
      <c r="Q44" s="28"/>
      <c r="R44" s="28"/>
      <c r="S44" s="28"/>
      <c r="T44" s="28"/>
      <c r="U44" s="28"/>
      <c r="V44" s="28"/>
      <c r="W44" s="28"/>
      <c r="X44" s="30"/>
      <c r="Y44" s="35"/>
      <c r="Z44" s="35"/>
      <c r="AA44" s="30"/>
      <c r="AB44" s="28"/>
      <c r="AC44" s="29"/>
      <c r="AD44" s="30"/>
    </row>
    <row r="45" spans="2:30" ht="12.75" customHeight="1" x14ac:dyDescent="0.2">
      <c r="B45" s="55">
        <v>1</v>
      </c>
      <c r="D45" s="31"/>
      <c r="E45" s="25" t="s">
        <v>35</v>
      </c>
      <c r="F45" s="31"/>
      <c r="G45" s="33"/>
      <c r="H45" s="34"/>
      <c r="I45" s="30"/>
      <c r="J45" s="30"/>
      <c r="K45" s="30"/>
      <c r="L45" s="30"/>
      <c r="M45" s="28"/>
      <c r="N45" s="28"/>
      <c r="O45" s="30"/>
      <c r="P45" s="28"/>
      <c r="Q45" s="28"/>
      <c r="R45" s="28"/>
      <c r="S45" s="28"/>
      <c r="T45" s="28"/>
      <c r="U45" s="28"/>
      <c r="V45" s="28"/>
      <c r="W45" s="28"/>
      <c r="X45" s="30"/>
      <c r="Y45" s="35"/>
      <c r="Z45" s="35"/>
      <c r="AA45" s="30"/>
      <c r="AB45" s="28"/>
      <c r="AC45" s="29"/>
      <c r="AD45" s="30"/>
    </row>
    <row r="46" spans="2:30" ht="12.75" customHeight="1" x14ac:dyDescent="0.2">
      <c r="B46" s="55">
        <v>1</v>
      </c>
      <c r="D46" s="31"/>
      <c r="E46" s="32" t="s">
        <v>40</v>
      </c>
      <c r="F46" s="31"/>
      <c r="G46" s="33"/>
      <c r="H46" s="34"/>
      <c r="I46" s="30"/>
      <c r="J46" s="30"/>
      <c r="K46" s="30"/>
      <c r="L46" s="30"/>
      <c r="M46" s="28"/>
      <c r="N46" s="28"/>
      <c r="O46" s="30"/>
      <c r="P46" s="28"/>
      <c r="Q46" s="28"/>
      <c r="R46" s="28"/>
      <c r="S46" s="28"/>
      <c r="T46" s="28"/>
      <c r="U46" s="28"/>
      <c r="V46" s="28"/>
      <c r="W46" s="28"/>
      <c r="X46" s="28"/>
      <c r="Y46" s="35"/>
      <c r="Z46" s="35"/>
      <c r="AA46" s="30"/>
      <c r="AB46" s="28"/>
      <c r="AC46" s="29"/>
      <c r="AD46" s="30"/>
    </row>
    <row r="47" spans="2:30" ht="12.75" customHeight="1" x14ac:dyDescent="0.2">
      <c r="B47" s="55">
        <v>1</v>
      </c>
      <c r="D47" s="31">
        <v>116252.96</v>
      </c>
      <c r="E47" s="32"/>
      <c r="F47" s="31">
        <v>118805.08</v>
      </c>
      <c r="G47" s="33"/>
      <c r="H47" s="34"/>
      <c r="I47" s="30">
        <f>F47-D47</f>
        <v>2552.1199999999953</v>
      </c>
      <c r="J47" s="30">
        <f t="shared" ref="J47:J52" si="6">(L47*9)/I47</f>
        <v>57.59565263388879</v>
      </c>
      <c r="K47" s="30"/>
      <c r="L47" s="30">
        <f>146991.017/9</f>
        <v>16332.335222222222</v>
      </c>
      <c r="M47" s="28"/>
      <c r="N47" s="28"/>
      <c r="O47" s="30"/>
      <c r="P47" s="28"/>
      <c r="Q47" s="28">
        <v>2286.5300000000002</v>
      </c>
      <c r="R47" s="28"/>
      <c r="S47" s="28"/>
      <c r="T47" s="28">
        <v>680.51</v>
      </c>
      <c r="U47" s="28"/>
      <c r="V47" s="28"/>
      <c r="W47" s="28"/>
      <c r="X47" s="28"/>
      <c r="Y47" s="35"/>
      <c r="Z47" s="35"/>
      <c r="AA47" s="30"/>
      <c r="AB47" s="28"/>
      <c r="AC47" s="29"/>
      <c r="AD47" s="30"/>
    </row>
    <row r="48" spans="2:30" ht="12.75" customHeight="1" x14ac:dyDescent="0.2">
      <c r="B48" s="55">
        <v>1</v>
      </c>
      <c r="D48" s="31"/>
      <c r="E48" s="32"/>
      <c r="F48" s="31"/>
      <c r="G48" s="33"/>
      <c r="H48" s="34"/>
      <c r="I48" s="30">
        <f>F47-D47</f>
        <v>2552.1199999999953</v>
      </c>
      <c r="J48" s="30">
        <f t="shared" si="6"/>
        <v>43.167394950080798</v>
      </c>
      <c r="K48" s="30"/>
      <c r="L48" s="30">
        <f>110168.372/9</f>
        <v>12240.930222222223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>
        <v>340.03</v>
      </c>
      <c r="Y48" s="28"/>
      <c r="Z48" s="35"/>
      <c r="AA48" s="30"/>
      <c r="AB48" s="28"/>
      <c r="AC48" s="29"/>
      <c r="AD48" s="30"/>
    </row>
    <row r="49" spans="2:30" ht="12.75" customHeight="1" x14ac:dyDescent="0.2">
      <c r="B49" s="55">
        <v>1</v>
      </c>
      <c r="D49" s="31"/>
      <c r="E49" s="32"/>
      <c r="F49" s="31"/>
      <c r="G49" s="33"/>
      <c r="H49" s="34"/>
      <c r="I49" s="30">
        <f>F47-D47</f>
        <v>2552.1199999999953</v>
      </c>
      <c r="J49" s="30">
        <f t="shared" si="6"/>
        <v>14.420558986254592</v>
      </c>
      <c r="K49" s="30"/>
      <c r="L49" s="30">
        <f>36802.997/9</f>
        <v>4089.2218888888892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>
        <v>166.98</v>
      </c>
      <c r="Z49" s="35"/>
      <c r="AA49" s="30"/>
      <c r="AB49" s="28"/>
      <c r="AC49" s="29"/>
      <c r="AD49" s="30"/>
    </row>
    <row r="50" spans="2:30" ht="12.75" customHeight="1" x14ac:dyDescent="0.2">
      <c r="B50" s="55">
        <v>1</v>
      </c>
      <c r="D50" s="31"/>
      <c r="E50" s="32"/>
      <c r="F50" s="31"/>
      <c r="G50" s="33"/>
      <c r="H50" s="34"/>
      <c r="I50" s="30">
        <f>F47-D47</f>
        <v>2552.1199999999953</v>
      </c>
      <c r="J50" s="30">
        <f t="shared" si="6"/>
        <v>14.812470024920486</v>
      </c>
      <c r="K50" s="30"/>
      <c r="L50" s="30">
        <f>37803.201/9</f>
        <v>4200.3556666666664</v>
      </c>
      <c r="M50" s="28"/>
      <c r="N50" s="28"/>
      <c r="O50" s="28"/>
      <c r="P50" s="28">
        <v>1386.12</v>
      </c>
      <c r="Q50" s="28"/>
      <c r="R50" s="28"/>
      <c r="S50" s="28">
        <v>175.01</v>
      </c>
      <c r="T50" s="28"/>
      <c r="U50" s="28"/>
      <c r="V50" s="28">
        <v>350.03</v>
      </c>
      <c r="W50" s="28"/>
      <c r="X50" s="30"/>
      <c r="Y50" s="35"/>
      <c r="Z50" s="35"/>
      <c r="AA50" s="30"/>
      <c r="AB50" s="28"/>
      <c r="AC50" s="29"/>
      <c r="AD50" s="30"/>
    </row>
    <row r="51" spans="2:30" ht="12.75" customHeight="1" x14ac:dyDescent="0.2">
      <c r="B51" s="55">
        <v>1</v>
      </c>
      <c r="D51" s="31"/>
      <c r="E51" s="32"/>
      <c r="F51" s="31"/>
      <c r="G51" s="33"/>
      <c r="H51" s="34"/>
      <c r="I51" s="30">
        <f>F47-D47</f>
        <v>2552.1199999999953</v>
      </c>
      <c r="J51" s="30">
        <f t="shared" si="6"/>
        <v>10.391701800855778</v>
      </c>
      <c r="K51" s="30"/>
      <c r="L51" s="30">
        <f>26520.87/9</f>
        <v>2946.7633333333333</v>
      </c>
      <c r="M51" s="28"/>
      <c r="N51" s="28">
        <v>818.55</v>
      </c>
      <c r="O51" s="28"/>
      <c r="P51" s="28"/>
      <c r="Q51" s="28"/>
      <c r="R51" s="28"/>
      <c r="S51" s="28"/>
      <c r="T51" s="28"/>
      <c r="U51" s="28"/>
      <c r="V51" s="28"/>
      <c r="W51" s="28"/>
      <c r="X51" s="30"/>
      <c r="Y51" s="35"/>
      <c r="Z51" s="35"/>
      <c r="AA51" s="30"/>
      <c r="AB51" s="28"/>
      <c r="AC51" s="29"/>
      <c r="AD51" s="30"/>
    </row>
    <row r="52" spans="2:30" ht="12.75" customHeight="1" x14ac:dyDescent="0.2">
      <c r="B52" s="55">
        <v>1</v>
      </c>
      <c r="D52" s="31"/>
      <c r="E52" s="32"/>
      <c r="F52" s="31"/>
      <c r="G52" s="33"/>
      <c r="H52" s="34"/>
      <c r="I52" s="30">
        <f>F47-D47</f>
        <v>2552.1199999999953</v>
      </c>
      <c r="J52" s="30">
        <f t="shared" si="6"/>
        <v>10.828598576869446</v>
      </c>
      <c r="K52" s="30"/>
      <c r="L52" s="30">
        <f>27635.883/9</f>
        <v>3070.653666666667</v>
      </c>
      <c r="M52" s="28">
        <v>3070.65</v>
      </c>
      <c r="N52" s="28"/>
      <c r="O52" s="28">
        <v>511.78</v>
      </c>
      <c r="P52" s="28"/>
      <c r="Q52" s="28"/>
      <c r="R52" s="28"/>
      <c r="S52" s="28"/>
      <c r="T52" s="28"/>
      <c r="U52" s="28"/>
      <c r="V52" s="28"/>
      <c r="W52" s="28"/>
      <c r="X52" s="30"/>
      <c r="Y52" s="35"/>
      <c r="Z52" s="35"/>
      <c r="AA52" s="30"/>
      <c r="AB52" s="28"/>
      <c r="AC52" s="29"/>
      <c r="AD52" s="30"/>
    </row>
    <row r="53" spans="2:30" ht="12.75" customHeight="1" x14ac:dyDescent="0.2">
      <c r="B53" s="55">
        <v>1</v>
      </c>
      <c r="D53" s="31"/>
      <c r="E53" s="32"/>
      <c r="F53" s="31"/>
      <c r="G53" s="33"/>
      <c r="H53" s="34"/>
      <c r="I53" s="30" t="str">
        <f t="shared" ref="I53:I57" si="7">IF(D53&lt;&gt;"",F53-D53,"")</f>
        <v/>
      </c>
      <c r="J53" s="30"/>
      <c r="K53" s="30" t="str">
        <f t="shared" ref="K53:K57" si="8">IF(D53&lt;&gt;"",I53*J53/9,"")</f>
        <v/>
      </c>
      <c r="L53" s="30"/>
      <c r="M53" s="28"/>
      <c r="N53" s="28"/>
      <c r="O53" s="30"/>
      <c r="P53" s="28"/>
      <c r="Q53" s="28"/>
      <c r="R53" s="28"/>
      <c r="S53" s="28"/>
      <c r="T53" s="28"/>
      <c r="U53" s="28"/>
      <c r="V53" s="28"/>
      <c r="W53" s="28"/>
      <c r="X53" s="30"/>
      <c r="Y53" s="35"/>
      <c r="Z53" s="35"/>
      <c r="AA53" s="30"/>
      <c r="AB53" s="28"/>
      <c r="AC53" s="29"/>
      <c r="AD53" s="30"/>
    </row>
    <row r="54" spans="2:30" ht="12.75" customHeight="1" x14ac:dyDescent="0.2">
      <c r="B54" s="55">
        <v>1</v>
      </c>
      <c r="D54" s="31"/>
      <c r="E54" s="32"/>
      <c r="F54" s="31"/>
      <c r="G54" s="33"/>
      <c r="H54" s="34"/>
      <c r="I54" s="30" t="str">
        <f t="shared" si="7"/>
        <v/>
      </c>
      <c r="J54" s="30"/>
      <c r="K54" s="30" t="str">
        <f t="shared" si="8"/>
        <v/>
      </c>
      <c r="L54" s="30"/>
      <c r="M54" s="28"/>
      <c r="N54" s="28"/>
      <c r="O54" s="30"/>
      <c r="P54" s="28"/>
      <c r="Q54" s="28"/>
      <c r="R54" s="28"/>
      <c r="S54" s="28"/>
      <c r="T54" s="28"/>
      <c r="U54" s="28"/>
      <c r="V54" s="28"/>
      <c r="W54" s="28"/>
      <c r="X54" s="30"/>
      <c r="Y54" s="35"/>
      <c r="Z54" s="35"/>
      <c r="AA54" s="30"/>
      <c r="AB54" s="28"/>
      <c r="AC54" s="29"/>
      <c r="AD54" s="30"/>
    </row>
    <row r="55" spans="2:30" ht="12.75" customHeight="1" x14ac:dyDescent="0.2">
      <c r="B55" s="55">
        <v>1</v>
      </c>
      <c r="D55" s="31"/>
      <c r="E55" s="32"/>
      <c r="F55" s="31"/>
      <c r="G55" s="33"/>
      <c r="H55" s="34"/>
      <c r="I55" s="30" t="str">
        <f t="shared" si="7"/>
        <v/>
      </c>
      <c r="J55" s="30"/>
      <c r="K55" s="30" t="str">
        <f t="shared" si="8"/>
        <v/>
      </c>
      <c r="L55" s="30"/>
      <c r="M55" s="28"/>
      <c r="N55" s="28"/>
      <c r="O55" s="30"/>
      <c r="P55" s="28"/>
      <c r="Q55" s="28"/>
      <c r="R55" s="28"/>
      <c r="S55" s="28"/>
      <c r="T55" s="28"/>
      <c r="U55" s="28"/>
      <c r="V55" s="28"/>
      <c r="W55" s="28"/>
      <c r="X55" s="30"/>
      <c r="Y55" s="35"/>
      <c r="Z55" s="35"/>
      <c r="AA55" s="30"/>
      <c r="AB55" s="28"/>
      <c r="AC55" s="29"/>
      <c r="AD55" s="30"/>
    </row>
    <row r="56" spans="2:30" ht="12.75" customHeight="1" x14ac:dyDescent="0.2">
      <c r="B56" s="55">
        <v>1</v>
      </c>
      <c r="D56" s="31"/>
      <c r="E56" s="32" t="s">
        <v>36</v>
      </c>
      <c r="F56" s="31"/>
      <c r="G56" s="33"/>
      <c r="H56" s="34"/>
      <c r="I56" s="30" t="str">
        <f t="shared" si="7"/>
        <v/>
      </c>
      <c r="J56" s="30"/>
      <c r="K56" s="30" t="str">
        <f t="shared" si="8"/>
        <v/>
      </c>
      <c r="L56" s="30"/>
      <c r="M56" s="28"/>
      <c r="N56" s="28"/>
      <c r="O56" s="30"/>
      <c r="P56" s="28"/>
      <c r="Q56" s="28"/>
      <c r="R56" s="28"/>
      <c r="S56" s="28"/>
      <c r="T56" s="28"/>
      <c r="U56" s="28"/>
      <c r="V56" s="28"/>
      <c r="W56" s="28"/>
      <c r="X56" s="30"/>
      <c r="Y56" s="35"/>
      <c r="Z56" s="35"/>
      <c r="AA56" s="30"/>
      <c r="AB56" s="28"/>
      <c r="AC56" s="29"/>
      <c r="AD56" s="30"/>
    </row>
    <row r="57" spans="2:30" ht="12.75" customHeight="1" x14ac:dyDescent="0.2">
      <c r="B57" s="55">
        <v>1</v>
      </c>
      <c r="D57" s="31"/>
      <c r="E57" s="32"/>
      <c r="F57" s="31"/>
      <c r="G57" s="33"/>
      <c r="H57" s="34"/>
      <c r="I57" s="30" t="str">
        <f t="shared" si="7"/>
        <v/>
      </c>
      <c r="J57" s="30"/>
      <c r="K57" s="30" t="str">
        <f t="shared" si="8"/>
        <v/>
      </c>
      <c r="L57" s="30"/>
      <c r="M57" s="28"/>
      <c r="N57" s="28"/>
      <c r="O57" s="30"/>
      <c r="P57" s="28"/>
      <c r="Q57" s="28"/>
      <c r="R57" s="28"/>
      <c r="S57" s="28"/>
      <c r="T57" s="28"/>
      <c r="U57" s="28"/>
      <c r="V57" s="28"/>
      <c r="W57" s="28"/>
      <c r="X57" s="30"/>
      <c r="Y57" s="35"/>
      <c r="Z57" s="35"/>
      <c r="AA57" s="30"/>
      <c r="AB57" s="28"/>
      <c r="AC57" s="29"/>
      <c r="AD57" s="30"/>
    </row>
    <row r="58" spans="2:30" ht="12.75" customHeight="1" x14ac:dyDescent="0.2">
      <c r="B58" s="55">
        <v>1</v>
      </c>
      <c r="D58" s="31">
        <v>1221.6400000000001</v>
      </c>
      <c r="E58" s="32"/>
      <c r="F58" s="31">
        <v>1654.88</v>
      </c>
      <c r="G58" s="33"/>
      <c r="H58" s="34"/>
      <c r="I58" s="30">
        <f>F58-D58</f>
        <v>433.24</v>
      </c>
      <c r="J58" s="30">
        <f>(L58*9)/I58</f>
        <v>14.837145692918474</v>
      </c>
      <c r="K58" s="30"/>
      <c r="L58" s="30">
        <f>6428.045/9</f>
        <v>714.22722222222228</v>
      </c>
      <c r="M58" s="28"/>
      <c r="N58" s="28"/>
      <c r="O58" s="30"/>
      <c r="P58" s="28"/>
      <c r="Q58" s="28">
        <v>99.99</v>
      </c>
      <c r="R58" s="28"/>
      <c r="S58" s="28"/>
      <c r="T58" s="28">
        <v>29.76</v>
      </c>
      <c r="U58" s="28"/>
      <c r="V58" s="28"/>
      <c r="W58" s="28"/>
      <c r="X58" s="28">
        <v>19.84</v>
      </c>
      <c r="Y58" s="35"/>
      <c r="Z58" s="35"/>
      <c r="AA58" s="30"/>
      <c r="AB58" s="28"/>
      <c r="AC58" s="29"/>
      <c r="AD58" s="30"/>
    </row>
    <row r="59" spans="2:30" ht="12.75" customHeight="1" x14ac:dyDescent="0.2">
      <c r="B59" s="55">
        <v>1</v>
      </c>
      <c r="D59" s="31"/>
      <c r="E59" s="32"/>
      <c r="F59" s="31"/>
      <c r="G59" s="33"/>
      <c r="H59" s="34"/>
      <c r="I59" s="30">
        <f>F58-D58</f>
        <v>433.24</v>
      </c>
      <c r="J59" s="30">
        <f>(L59*9)/I59</f>
        <v>9.9804427107376963</v>
      </c>
      <c r="K59" s="30"/>
      <c r="L59" s="30">
        <f>(3106.109+1217.818)/9</f>
        <v>480.43633333333332</v>
      </c>
      <c r="M59" s="28"/>
      <c r="N59" s="28"/>
      <c r="O59" s="30"/>
      <c r="P59" s="28">
        <v>158.54</v>
      </c>
      <c r="Q59" s="28"/>
      <c r="R59" s="28"/>
      <c r="S59" s="28">
        <v>20.02</v>
      </c>
      <c r="T59" s="28"/>
      <c r="U59" s="28"/>
      <c r="V59" s="28">
        <v>40.04</v>
      </c>
      <c r="W59" s="28"/>
      <c r="X59" s="28"/>
      <c r="Y59" s="35"/>
      <c r="Z59" s="35"/>
      <c r="AA59" s="30"/>
      <c r="AB59" s="28"/>
      <c r="AC59" s="29"/>
      <c r="AD59" s="30"/>
    </row>
    <row r="60" spans="2:30" ht="12.75" customHeight="1" x14ac:dyDescent="0.2">
      <c r="B60" s="55">
        <v>1</v>
      </c>
      <c r="D60" s="31"/>
      <c r="E60" s="32"/>
      <c r="F60" s="31"/>
      <c r="G60" s="33"/>
      <c r="H60" s="34"/>
      <c r="I60" s="30">
        <f>F58-D58</f>
        <v>433.24</v>
      </c>
      <c r="J60" s="30">
        <f>(L60*9)/I60</f>
        <v>8.2237858923460454</v>
      </c>
      <c r="K60" s="30"/>
      <c r="L60" s="30">
        <f>(193.808+3369.065)/9</f>
        <v>395.87477777777781</v>
      </c>
      <c r="M60" s="28"/>
      <c r="N60" s="28">
        <v>109.97</v>
      </c>
      <c r="O60" s="28"/>
      <c r="P60" s="28"/>
      <c r="Q60" s="28"/>
      <c r="R60" s="28"/>
      <c r="S60" s="28"/>
      <c r="T60" s="30"/>
      <c r="U60" s="28"/>
      <c r="V60" s="28"/>
      <c r="W60" s="30"/>
      <c r="X60" s="28"/>
      <c r="Y60" s="35"/>
      <c r="Z60" s="35"/>
      <c r="AA60" s="30"/>
      <c r="AB60" s="28"/>
      <c r="AC60" s="29"/>
      <c r="AD60" s="30"/>
    </row>
    <row r="61" spans="2:30" ht="12.75" customHeight="1" x14ac:dyDescent="0.2">
      <c r="B61" s="55">
        <v>1</v>
      </c>
      <c r="D61" s="31"/>
      <c r="E61" s="32"/>
      <c r="F61" s="31"/>
      <c r="G61" s="33"/>
      <c r="H61" s="34"/>
      <c r="I61" s="30">
        <f>F58-D58</f>
        <v>433.24</v>
      </c>
      <c r="J61" s="30">
        <f>(L61*9)/I61</f>
        <v>8.7204990305604291</v>
      </c>
      <c r="K61" s="30"/>
      <c r="L61" s="30">
        <f>(211.816+3566.253)/9</f>
        <v>419.78544444444447</v>
      </c>
      <c r="M61" s="28">
        <v>419.79</v>
      </c>
      <c r="N61" s="28"/>
      <c r="O61" s="28">
        <v>69.959999999999994</v>
      </c>
      <c r="P61" s="28"/>
      <c r="Q61" s="28"/>
      <c r="R61" s="28"/>
      <c r="S61" s="28"/>
      <c r="T61" s="30"/>
      <c r="U61" s="28"/>
      <c r="V61" s="28"/>
      <c r="W61" s="30"/>
      <c r="X61" s="28"/>
      <c r="Y61" s="35"/>
      <c r="Z61" s="35"/>
      <c r="AA61" s="30"/>
      <c r="AB61" s="28"/>
      <c r="AC61" s="29"/>
      <c r="AD61" s="30"/>
    </row>
    <row r="62" spans="2:30" ht="12.75" customHeight="1" x14ac:dyDescent="0.2">
      <c r="B62" s="55"/>
      <c r="D62" s="31"/>
      <c r="E62" s="32"/>
      <c r="F62" s="31"/>
      <c r="G62" s="33"/>
      <c r="H62" s="34"/>
      <c r="I62" s="30"/>
      <c r="J62" s="30"/>
      <c r="K62" s="30"/>
      <c r="L62" s="30"/>
      <c r="M62" s="28"/>
      <c r="N62" s="28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35"/>
      <c r="Z62" s="35"/>
      <c r="AA62" s="30"/>
      <c r="AB62" s="28"/>
      <c r="AC62" s="29"/>
      <c r="AD62" s="30"/>
    </row>
    <row r="63" spans="2:30" ht="12.75" customHeight="1" x14ac:dyDescent="0.2">
      <c r="B63" s="55"/>
      <c r="D63" s="31"/>
      <c r="E63" s="32"/>
      <c r="F63" s="31"/>
      <c r="G63" s="33"/>
      <c r="H63" s="34"/>
      <c r="I63" s="30"/>
      <c r="J63" s="30"/>
      <c r="K63" s="30"/>
      <c r="L63" s="30"/>
      <c r="M63" s="28"/>
      <c r="N63" s="28"/>
      <c r="O63" s="30"/>
      <c r="P63" s="28"/>
      <c r="Q63" s="28"/>
      <c r="R63" s="28"/>
      <c r="S63" s="28"/>
      <c r="T63" s="28"/>
      <c r="U63" s="28"/>
      <c r="V63" s="28"/>
      <c r="W63" s="28"/>
      <c r="X63" s="30"/>
      <c r="Y63" s="35"/>
      <c r="Z63" s="35"/>
      <c r="AA63" s="30"/>
      <c r="AB63" s="30"/>
      <c r="AC63" s="35"/>
      <c r="AD63" s="30"/>
    </row>
    <row r="64" spans="2:30" ht="12.75" customHeight="1" x14ac:dyDescent="0.2">
      <c r="B64" s="55"/>
      <c r="D64" s="31"/>
      <c r="E64" s="32"/>
      <c r="F64" s="31"/>
      <c r="G64" s="33"/>
      <c r="H64" s="34"/>
      <c r="I64" s="30"/>
      <c r="J64" s="30"/>
      <c r="K64" s="30"/>
      <c r="L64" s="3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0"/>
      <c r="Y64" s="28"/>
      <c r="Z64" s="28"/>
      <c r="AA64" s="28"/>
      <c r="AB64" s="30"/>
      <c r="AC64" s="29"/>
      <c r="AD64" s="30"/>
    </row>
    <row r="65" spans="2:30" ht="12.75" customHeight="1" x14ac:dyDescent="0.2">
      <c r="B65" s="55"/>
      <c r="D65" s="31"/>
      <c r="E65" s="32"/>
      <c r="F65" s="31"/>
      <c r="G65" s="33"/>
      <c r="H65" s="34"/>
      <c r="I65" s="30"/>
      <c r="J65" s="30"/>
      <c r="K65" s="30"/>
      <c r="L65" s="30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0"/>
      <c r="Y65" s="28"/>
      <c r="Z65" s="28"/>
      <c r="AA65" s="28"/>
      <c r="AB65" s="30"/>
      <c r="AC65" s="29"/>
      <c r="AD65" s="30"/>
    </row>
    <row r="66" spans="2:30" ht="12.75" customHeight="1" x14ac:dyDescent="0.2">
      <c r="B66" s="55"/>
      <c r="D66" s="31"/>
      <c r="E66" s="32"/>
      <c r="F66" s="31"/>
      <c r="G66" s="33"/>
      <c r="H66" s="34"/>
      <c r="I66" s="30"/>
      <c r="J66" s="30"/>
      <c r="K66" s="30"/>
      <c r="L66" s="3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0"/>
      <c r="Y66" s="28"/>
      <c r="Z66" s="28"/>
      <c r="AA66" s="28"/>
      <c r="AB66" s="30"/>
      <c r="AC66" s="29"/>
      <c r="AD66" s="30"/>
    </row>
    <row r="67" spans="2:30" ht="12.75" customHeight="1" x14ac:dyDescent="0.2">
      <c r="B67" s="55"/>
      <c r="D67" s="31"/>
      <c r="E67" s="32"/>
      <c r="F67" s="31"/>
      <c r="G67" s="33"/>
      <c r="H67" s="34"/>
      <c r="I67" s="30"/>
      <c r="J67" s="30"/>
      <c r="K67" s="30"/>
      <c r="L67" s="30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0"/>
      <c r="Y67" s="28"/>
      <c r="Z67" s="28"/>
      <c r="AA67" s="28"/>
      <c r="AB67" s="30"/>
      <c r="AC67" s="29"/>
      <c r="AD67" s="30"/>
    </row>
    <row r="68" spans="2:30" ht="12.75" customHeight="1" x14ac:dyDescent="0.2">
      <c r="B68" s="55"/>
      <c r="D68" s="31"/>
      <c r="E68" s="32"/>
      <c r="F68" s="31"/>
      <c r="G68" s="33"/>
      <c r="H68" s="34"/>
      <c r="I68" s="30"/>
      <c r="J68" s="30"/>
      <c r="K68" s="30"/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0"/>
      <c r="Y68" s="28"/>
      <c r="Z68" s="28"/>
      <c r="AA68" s="28"/>
      <c r="AB68" s="30"/>
      <c r="AC68" s="29"/>
      <c r="AD68" s="30"/>
    </row>
    <row r="69" spans="2:30" ht="12.75" customHeight="1" x14ac:dyDescent="0.2">
      <c r="B69" s="55"/>
      <c r="D69" s="31"/>
      <c r="E69" s="32"/>
      <c r="F69" s="31"/>
      <c r="G69" s="33"/>
      <c r="H69" s="34"/>
      <c r="I69" s="30"/>
      <c r="J69" s="30"/>
      <c r="K69" s="30"/>
      <c r="L69" s="30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0"/>
      <c r="AC69" s="29"/>
      <c r="AD69" s="30"/>
    </row>
    <row r="70" spans="2:30" ht="12.75" customHeight="1" x14ac:dyDescent="0.2">
      <c r="B70" s="55"/>
      <c r="D70" s="31"/>
      <c r="E70" s="32"/>
      <c r="F70" s="31"/>
      <c r="G70" s="33"/>
      <c r="H70" s="34"/>
      <c r="I70" s="30" t="str">
        <f t="shared" si="3"/>
        <v/>
      </c>
      <c r="J70" s="30"/>
      <c r="K70" s="30" t="str">
        <f t="shared" si="4"/>
        <v/>
      </c>
      <c r="L70" s="30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30"/>
      <c r="AC70" s="29"/>
      <c r="AD70" s="30"/>
    </row>
    <row r="71" spans="2:30" ht="12.75" customHeight="1" x14ac:dyDescent="0.2">
      <c r="B71" s="55"/>
      <c r="D71" s="31"/>
      <c r="E71" s="32"/>
      <c r="F71" s="31"/>
      <c r="G71" s="33"/>
      <c r="H71" s="36"/>
      <c r="I71" s="30" t="str">
        <f t="shared" si="3"/>
        <v/>
      </c>
      <c r="J71" s="30"/>
      <c r="K71" s="30" t="str">
        <f t="shared" si="4"/>
        <v/>
      </c>
      <c r="L71" s="3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30"/>
      <c r="AC71" s="29"/>
      <c r="AD71" s="30"/>
    </row>
    <row r="72" spans="2:30" ht="12.75" customHeight="1" x14ac:dyDescent="0.2">
      <c r="B72" s="55"/>
      <c r="D72" s="31"/>
      <c r="E72" s="32"/>
      <c r="F72" s="31"/>
      <c r="G72" s="33"/>
      <c r="H72" s="36"/>
      <c r="I72" s="30" t="str">
        <f t="shared" si="3"/>
        <v/>
      </c>
      <c r="J72" s="30"/>
      <c r="K72" s="30" t="str">
        <f t="shared" si="4"/>
        <v/>
      </c>
      <c r="L72" s="30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30"/>
      <c r="AC72" s="29"/>
      <c r="AD72" s="30"/>
    </row>
    <row r="73" spans="2:30" ht="12.75" customHeight="1" x14ac:dyDescent="0.2">
      <c r="B73" s="55"/>
      <c r="D73" s="31"/>
      <c r="E73" s="32"/>
      <c r="F73" s="31"/>
      <c r="G73" s="33"/>
      <c r="H73" s="36"/>
      <c r="I73" s="30" t="str">
        <f t="shared" si="3"/>
        <v/>
      </c>
      <c r="J73" s="30"/>
      <c r="K73" s="30" t="str">
        <f t="shared" si="4"/>
        <v/>
      </c>
      <c r="L73" s="3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30"/>
      <c r="AC73" s="29"/>
      <c r="AD73" s="30"/>
    </row>
    <row r="74" spans="2:30" ht="12.75" customHeight="1" x14ac:dyDescent="0.2">
      <c r="B74" s="55"/>
      <c r="D74" s="31"/>
      <c r="E74" s="32"/>
      <c r="F74" s="31"/>
      <c r="G74" s="33"/>
      <c r="H74" s="34"/>
      <c r="I74" s="30" t="str">
        <f t="shared" si="3"/>
        <v/>
      </c>
      <c r="J74" s="30"/>
      <c r="K74" s="30" t="str">
        <f t="shared" si="4"/>
        <v/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5"/>
      <c r="Z74" s="28"/>
      <c r="AA74" s="28"/>
      <c r="AB74" s="30"/>
      <c r="AC74" s="29"/>
      <c r="AD74" s="30"/>
    </row>
    <row r="75" spans="2:30" ht="12.75" customHeight="1" x14ac:dyDescent="0.2">
      <c r="B75" s="55"/>
      <c r="D75" s="31"/>
      <c r="E75" s="32"/>
      <c r="F75" s="31"/>
      <c r="G75" s="33"/>
      <c r="H75" s="34"/>
      <c r="I75" s="30" t="str">
        <f t="shared" si="3"/>
        <v/>
      </c>
      <c r="J75" s="30"/>
      <c r="K75" s="30" t="str">
        <f t="shared" si="4"/>
        <v/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5"/>
      <c r="Z75" s="28"/>
      <c r="AA75" s="28"/>
      <c r="AB75" s="30"/>
      <c r="AC75" s="29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 t="str">
        <f t="shared" si="3"/>
        <v/>
      </c>
      <c r="J76" s="30"/>
      <c r="K76" s="30" t="str">
        <f t="shared" si="4"/>
        <v/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5"/>
      <c r="Z76" s="28"/>
      <c r="AA76" s="28"/>
      <c r="AB76" s="30"/>
      <c r="AC76" s="29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 t="str">
        <f t="shared" si="3"/>
        <v/>
      </c>
      <c r="J77" s="30"/>
      <c r="K77" s="30" t="str">
        <f t="shared" si="4"/>
        <v/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5"/>
      <c r="Z77" s="28"/>
      <c r="AA77" s="28"/>
      <c r="AB77" s="30"/>
      <c r="AC77" s="29"/>
      <c r="AD77" s="30"/>
    </row>
    <row r="78" spans="2:30" ht="12.75" customHeight="1" x14ac:dyDescent="0.2">
      <c r="B78" s="55"/>
      <c r="D78" s="31"/>
      <c r="E78" s="32"/>
      <c r="F78" s="31"/>
      <c r="G78" s="33"/>
      <c r="H78" s="34"/>
      <c r="I78" s="30" t="str">
        <f t="shared" si="3"/>
        <v/>
      </c>
      <c r="J78" s="30"/>
      <c r="K78" s="30" t="str">
        <f t="shared" si="4"/>
        <v/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5"/>
      <c r="Z78" s="28"/>
      <c r="AA78" s="28"/>
      <c r="AB78" s="30"/>
      <c r="AC78" s="29"/>
      <c r="AD78" s="30"/>
    </row>
    <row r="79" spans="2:30" ht="12.75" customHeight="1" x14ac:dyDescent="0.2">
      <c r="B79" s="55"/>
      <c r="D79" s="31"/>
      <c r="E79" s="32"/>
      <c r="F79" s="31"/>
      <c r="G79" s="33"/>
      <c r="H79" s="34"/>
      <c r="I79" s="30" t="str">
        <f t="shared" si="3"/>
        <v/>
      </c>
      <c r="J79" s="30"/>
      <c r="K79" s="30" t="str">
        <f t="shared" si="4"/>
        <v/>
      </c>
      <c r="L79" s="30"/>
      <c r="M79" s="28"/>
      <c r="N79" s="28"/>
      <c r="O79" s="30"/>
      <c r="P79" s="28"/>
      <c r="Q79" s="28"/>
      <c r="R79" s="28"/>
      <c r="S79" s="28"/>
      <c r="T79" s="28"/>
      <c r="U79" s="28"/>
      <c r="V79" s="28"/>
      <c r="W79" s="28"/>
      <c r="X79" s="28"/>
      <c r="Y79" s="35"/>
      <c r="Z79" s="35"/>
      <c r="AA79" s="30"/>
      <c r="AB79" s="30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4"/>
      <c r="I80" s="30" t="str">
        <f t="shared" si="3"/>
        <v/>
      </c>
      <c r="J80" s="30"/>
      <c r="K80" s="30" t="str">
        <f t="shared" si="4"/>
        <v/>
      </c>
      <c r="L80" s="30"/>
      <c r="M80" s="28"/>
      <c r="N80" s="28"/>
      <c r="O80" s="30"/>
      <c r="P80" s="28"/>
      <c r="Q80" s="28"/>
      <c r="R80" s="28"/>
      <c r="S80" s="28"/>
      <c r="T80" s="28"/>
      <c r="U80" s="28"/>
      <c r="V80" s="28"/>
      <c r="W80" s="28"/>
      <c r="X80" s="28"/>
      <c r="Y80" s="35"/>
      <c r="Z80" s="35"/>
      <c r="AA80" s="30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 t="str">
        <f t="shared" si="3"/>
        <v/>
      </c>
      <c r="J81" s="30"/>
      <c r="K81" s="30" t="str">
        <f t="shared" si="4"/>
        <v/>
      </c>
      <c r="L81" s="30"/>
      <c r="M81" s="28"/>
      <c r="N81" s="28"/>
      <c r="O81" s="30"/>
      <c r="P81" s="28"/>
      <c r="Q81" s="28"/>
      <c r="R81" s="28"/>
      <c r="S81" s="28"/>
      <c r="T81" s="28"/>
      <c r="U81" s="28"/>
      <c r="V81" s="28"/>
      <c r="W81" s="28"/>
      <c r="X81" s="28"/>
      <c r="Y81" s="35"/>
      <c r="Z81" s="35"/>
      <c r="AA81" s="30"/>
      <c r="AB81" s="30"/>
      <c r="AC81" s="29"/>
      <c r="AD81" s="30"/>
    </row>
    <row r="82" spans="2:30" ht="12.75" customHeight="1" x14ac:dyDescent="0.2">
      <c r="B82" s="55"/>
      <c r="D82" s="31"/>
      <c r="E82" s="32"/>
      <c r="F82" s="31"/>
      <c r="G82" s="33"/>
      <c r="H82" s="34"/>
      <c r="I82" s="30" t="str">
        <f t="shared" si="3"/>
        <v/>
      </c>
      <c r="J82" s="30"/>
      <c r="K82" s="30" t="str">
        <f t="shared" si="4"/>
        <v/>
      </c>
      <c r="L82" s="30"/>
      <c r="M82" s="28"/>
      <c r="N82" s="28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35"/>
      <c r="Z82" s="35"/>
      <c r="AA82" s="30"/>
      <c r="AB82" s="30"/>
      <c r="AC82" s="29"/>
      <c r="AD82" s="30"/>
    </row>
    <row r="83" spans="2:30" ht="12.75" customHeight="1" x14ac:dyDescent="0.2">
      <c r="B83" s="55"/>
      <c r="D83" s="37"/>
      <c r="E83" s="38"/>
      <c r="F83" s="37"/>
      <c r="G83" s="39"/>
      <c r="H83" s="36"/>
      <c r="I83" s="40" t="str">
        <f t="shared" si="3"/>
        <v/>
      </c>
      <c r="J83" s="40"/>
      <c r="K83" s="40" t="str">
        <f t="shared" si="4"/>
        <v/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1"/>
      <c r="AA83" s="40"/>
      <c r="AB83" s="40"/>
      <c r="AC83" s="41"/>
      <c r="AD83" s="40"/>
    </row>
    <row r="84" spans="2:30" ht="12.75" customHeight="1" x14ac:dyDescent="0.2">
      <c r="B84" s="55"/>
      <c r="D84" s="37"/>
      <c r="E84" s="38"/>
      <c r="F84" s="37"/>
      <c r="G84" s="39"/>
      <c r="H84" s="36"/>
      <c r="I84" s="40" t="str">
        <f t="shared" si="3"/>
        <v/>
      </c>
      <c r="J84" s="40"/>
      <c r="K84" s="40" t="str">
        <f t="shared" si="4"/>
        <v/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1"/>
      <c r="AA84" s="40"/>
      <c r="AB84" s="40"/>
      <c r="AC84" s="41"/>
      <c r="AD84" s="40"/>
    </row>
    <row r="85" spans="2:30" ht="12.75" customHeight="1" x14ac:dyDescent="0.2">
      <c r="B85" s="55"/>
      <c r="D85" s="37"/>
      <c r="E85" s="38"/>
      <c r="F85" s="37"/>
      <c r="G85" s="39"/>
      <c r="H85" s="36"/>
      <c r="I85" s="40" t="str">
        <f t="shared" si="3"/>
        <v/>
      </c>
      <c r="J85" s="40"/>
      <c r="K85" s="40" t="str">
        <f t="shared" si="4"/>
        <v/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1"/>
      <c r="AA85" s="40"/>
      <c r="AB85" s="40"/>
      <c r="AC85" s="41"/>
      <c r="AD85" s="40"/>
    </row>
    <row r="86" spans="2:30" ht="12.75" customHeight="1" thickBot="1" x14ac:dyDescent="0.25">
      <c r="B86" s="56"/>
      <c r="D86" s="42"/>
      <c r="E86" s="38"/>
      <c r="F86" s="43"/>
      <c r="G86" s="39"/>
      <c r="H86" s="36"/>
      <c r="I86" s="38" t="str">
        <f t="shared" si="3"/>
        <v/>
      </c>
      <c r="J86" s="40"/>
      <c r="K86" s="40" t="str">
        <f t="shared" si="4"/>
        <v/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1"/>
      <c r="AA86" s="40"/>
      <c r="AB86" s="40"/>
      <c r="AC86" s="41"/>
      <c r="AD86" s="40"/>
    </row>
    <row r="87" spans="2:30" ht="12.75" customHeight="1" thickBot="1" x14ac:dyDescent="0.25">
      <c r="D87" s="79" t="s">
        <v>4</v>
      </c>
      <c r="E87" s="80"/>
      <c r="F87" s="80"/>
      <c r="G87" s="80"/>
      <c r="H87" s="80"/>
      <c r="I87" s="80"/>
      <c r="J87" s="80"/>
      <c r="K87" s="80"/>
      <c r="L87" s="81"/>
      <c r="M87" s="44">
        <f>IF(M10="","",IF(M27="","",IF(SUM(M28:M86)&lt;&gt;0,SUM(M28:M86),"")))</f>
        <v>3665.62</v>
      </c>
      <c r="N87" s="44">
        <f t="shared" ref="N87:AD87" si="9">IF(N10="","",IF(N27="","",IF(SUM(N28:N86)&lt;&gt;0,SUM(N28:N86),"")))</f>
        <v>973.18</v>
      </c>
      <c r="O87" s="44">
        <f t="shared" si="9"/>
        <v>610.94000000000005</v>
      </c>
      <c r="P87" s="44">
        <f t="shared" si="9"/>
        <v>1588.2299999999998</v>
      </c>
      <c r="Q87" s="44">
        <f t="shared" si="9"/>
        <v>3513.7</v>
      </c>
      <c r="R87" s="44" t="str">
        <f t="shared" si="9"/>
        <v/>
      </c>
      <c r="S87" s="44">
        <f t="shared" si="9"/>
        <v>200.53</v>
      </c>
      <c r="T87" s="44">
        <f t="shared" si="9"/>
        <v>1045.74</v>
      </c>
      <c r="U87" s="44" t="str">
        <f t="shared" si="9"/>
        <v/>
      </c>
      <c r="V87" s="44">
        <f t="shared" si="9"/>
        <v>401.07</v>
      </c>
      <c r="W87" s="44" t="str">
        <f t="shared" si="9"/>
        <v/>
      </c>
      <c r="X87" s="44">
        <f t="shared" si="9"/>
        <v>494.55999999999995</v>
      </c>
      <c r="Y87" s="44">
        <f t="shared" si="9"/>
        <v>297.75</v>
      </c>
      <c r="Z87" s="44" t="str">
        <f t="shared" si="9"/>
        <v/>
      </c>
      <c r="AA87" s="44" t="str">
        <f t="shared" si="9"/>
        <v/>
      </c>
      <c r="AB87" s="44" t="str">
        <f t="shared" si="9"/>
        <v/>
      </c>
      <c r="AC87" s="44" t="str">
        <f t="shared" si="9"/>
        <v/>
      </c>
      <c r="AD87" s="44" t="str">
        <f t="shared" si="9"/>
        <v/>
      </c>
    </row>
    <row r="88" spans="2:30" ht="12.75" customHeight="1" x14ac:dyDescent="0.2">
      <c r="B88" s="6" t="s">
        <v>21</v>
      </c>
      <c r="D88" s="76" t="s">
        <v>5</v>
      </c>
      <c r="E88" s="77"/>
      <c r="F88" s="77"/>
      <c r="G88" s="77"/>
      <c r="H88" s="77"/>
      <c r="I88" s="77"/>
      <c r="J88" s="77"/>
      <c r="K88" s="77"/>
      <c r="L88" s="78"/>
      <c r="M88" s="45">
        <f>IF(M10="","",IF(M27="",IF(SUM(COUNTIF(M28:M86,"LS")+COUNTIF(M28:M86,"LUMP"))&gt;0,"LS",""),IF(M87&lt;&gt;"",ROUNDUP(M87,0),"")))</f>
        <v>3666</v>
      </c>
      <c r="N88" s="45">
        <f t="shared" ref="N88:AD88" si="10">IF(N10="","",IF(N27="",IF(SUM(COUNTIF(N28:N86,"LS")+COUNTIF(N28:N86,"LUMP"))&gt;0,"LS",""),IF(N87&lt;&gt;"",ROUNDUP(N87,0),"")))</f>
        <v>974</v>
      </c>
      <c r="O88" s="45">
        <f t="shared" si="10"/>
        <v>611</v>
      </c>
      <c r="P88" s="82">
        <f>SUM(P87,Q87)</f>
        <v>5101.9299999999994</v>
      </c>
      <c r="Q88" s="83"/>
      <c r="R88" s="45" t="str">
        <f t="shared" si="10"/>
        <v/>
      </c>
      <c r="S88" s="82">
        <f>SUM(S87:T87)</f>
        <v>1246.27</v>
      </c>
      <c r="T88" s="83"/>
      <c r="U88" s="45" t="str">
        <f t="shared" si="10"/>
        <v/>
      </c>
      <c r="V88" s="45">
        <f t="shared" si="10"/>
        <v>402</v>
      </c>
      <c r="W88" s="45" t="str">
        <f t="shared" si="10"/>
        <v/>
      </c>
      <c r="X88" s="82">
        <f>SUM(X87:Y87)</f>
        <v>792.31</v>
      </c>
      <c r="Y88" s="83"/>
      <c r="Z88" s="45" t="str">
        <f t="shared" si="10"/>
        <v/>
      </c>
      <c r="AA88" s="45" t="str">
        <f t="shared" si="10"/>
        <v/>
      </c>
      <c r="AB88" s="45" t="str">
        <f t="shared" si="10"/>
        <v/>
      </c>
      <c r="AC88" s="45" t="str">
        <f t="shared" si="10"/>
        <v/>
      </c>
      <c r="AD88" s="45" t="str">
        <f t="shared" si="10"/>
        <v/>
      </c>
    </row>
    <row r="89" spans="2:30" ht="12.75" customHeight="1" thickBot="1" x14ac:dyDescent="0.25"/>
    <row r="90" spans="2:30" ht="12.75" customHeight="1" thickBot="1" x14ac:dyDescent="0.25">
      <c r="B90" s="52" t="s">
        <v>19</v>
      </c>
      <c r="D90" s="58">
        <f>D9+1</f>
        <v>26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2:30" ht="12.75" customHeight="1" thickBot="1" x14ac:dyDescent="0.25">
      <c r="B91" s="53"/>
      <c r="D91" s="12"/>
      <c r="E91" s="12"/>
      <c r="F91" s="12"/>
      <c r="G91" s="12"/>
      <c r="H91" s="12"/>
      <c r="I91" s="13"/>
      <c r="J91" s="13"/>
      <c r="K91" s="13"/>
      <c r="L91" s="14" t="s">
        <v>17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18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67" t="s">
        <v>20</v>
      </c>
      <c r="D95" s="59" t="s">
        <v>2</v>
      </c>
      <c r="E95" s="60"/>
      <c r="F95" s="61"/>
      <c r="G95" s="65" t="s">
        <v>9</v>
      </c>
      <c r="H95" s="73" t="s">
        <v>0</v>
      </c>
      <c r="I95" s="73" t="s">
        <v>10</v>
      </c>
      <c r="J95" s="73" t="s">
        <v>11</v>
      </c>
      <c r="K95" s="73" t="s">
        <v>16</v>
      </c>
      <c r="L95" s="73" t="s">
        <v>3</v>
      </c>
      <c r="M95" s="20" t="str">
        <f t="shared" ref="M95:AD95" si="11">IF(OR(TRIM(M91)=0,TRIM(M91)=""),"",IF(IFERROR(TRIM(INDEX(QryItemNamed,MATCH(TRIM(M91),ITEM,0),2)),"")="Y","SPECIAL",LEFT(IFERROR(TRIM(INDEX(ITEM,MATCH(TRIM(M91),ITEM,0))),""),3)))</f>
        <v/>
      </c>
      <c r="N95" s="20" t="str">
        <f t="shared" si="11"/>
        <v/>
      </c>
      <c r="O95" s="20" t="str">
        <f t="shared" si="11"/>
        <v/>
      </c>
      <c r="P95" s="20" t="str">
        <f t="shared" si="11"/>
        <v/>
      </c>
      <c r="Q95" s="20" t="str">
        <f t="shared" si="11"/>
        <v/>
      </c>
      <c r="R95" s="20" t="str">
        <f t="shared" si="11"/>
        <v/>
      </c>
      <c r="S95" s="20" t="str">
        <f t="shared" si="11"/>
        <v/>
      </c>
      <c r="T95" s="20" t="str">
        <f t="shared" si="11"/>
        <v/>
      </c>
      <c r="U95" s="20" t="str">
        <f t="shared" si="11"/>
        <v/>
      </c>
      <c r="V95" s="20" t="str">
        <f t="shared" si="11"/>
        <v/>
      </c>
      <c r="W95" s="20" t="str">
        <f t="shared" si="11"/>
        <v/>
      </c>
      <c r="X95" s="20" t="str">
        <f t="shared" si="11"/>
        <v/>
      </c>
      <c r="Y95" s="20" t="str">
        <f t="shared" si="11"/>
        <v/>
      </c>
      <c r="Z95" s="20" t="str">
        <f t="shared" si="11"/>
        <v/>
      </c>
      <c r="AA95" s="20" t="str">
        <f t="shared" si="11"/>
        <v/>
      </c>
      <c r="AB95" s="20" t="str">
        <f t="shared" si="11"/>
        <v/>
      </c>
      <c r="AC95" s="20" t="str">
        <f t="shared" si="11"/>
        <v/>
      </c>
      <c r="AD95" s="20" t="str">
        <f t="shared" si="11"/>
        <v/>
      </c>
    </row>
    <row r="96" spans="2:30" ht="12.75" customHeight="1" x14ac:dyDescent="0.2">
      <c r="B96" s="68"/>
      <c r="D96" s="62"/>
      <c r="E96" s="63"/>
      <c r="F96" s="64"/>
      <c r="G96" s="66"/>
      <c r="H96" s="74"/>
      <c r="I96" s="74"/>
      <c r="J96" s="74"/>
      <c r="K96" s="74"/>
      <c r="L96" s="74"/>
      <c r="M96" s="70" t="str">
        <f t="shared" ref="M96:AD96" si="12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70" t="str">
        <f t="shared" si="12"/>
        <v/>
      </c>
      <c r="O96" s="70" t="str">
        <f t="shared" si="12"/>
        <v/>
      </c>
      <c r="P96" s="70" t="str">
        <f t="shared" si="12"/>
        <v/>
      </c>
      <c r="Q96" s="70" t="str">
        <f t="shared" si="12"/>
        <v/>
      </c>
      <c r="R96" s="70" t="str">
        <f t="shared" si="12"/>
        <v/>
      </c>
      <c r="S96" s="70" t="str">
        <f t="shared" si="12"/>
        <v/>
      </c>
      <c r="T96" s="70" t="str">
        <f t="shared" si="12"/>
        <v/>
      </c>
      <c r="U96" s="70" t="str">
        <f t="shared" si="12"/>
        <v/>
      </c>
      <c r="V96" s="70" t="str">
        <f t="shared" si="12"/>
        <v/>
      </c>
      <c r="W96" s="70" t="str">
        <f t="shared" si="12"/>
        <v/>
      </c>
      <c r="X96" s="70" t="str">
        <f t="shared" si="12"/>
        <v/>
      </c>
      <c r="Y96" s="70" t="str">
        <f t="shared" si="12"/>
        <v/>
      </c>
      <c r="Z96" s="70" t="str">
        <f t="shared" si="12"/>
        <v/>
      </c>
      <c r="AA96" s="70" t="str">
        <f t="shared" si="12"/>
        <v/>
      </c>
      <c r="AB96" s="70" t="str">
        <f t="shared" si="12"/>
        <v/>
      </c>
      <c r="AC96" s="70" t="str">
        <f t="shared" si="12"/>
        <v/>
      </c>
      <c r="AD96" s="70" t="str">
        <f t="shared" si="12"/>
        <v/>
      </c>
    </row>
    <row r="97" spans="2:30" ht="12.75" customHeight="1" x14ac:dyDescent="0.2">
      <c r="B97" s="68"/>
      <c r="D97" s="62"/>
      <c r="E97" s="63"/>
      <c r="F97" s="64"/>
      <c r="G97" s="66"/>
      <c r="H97" s="74"/>
      <c r="I97" s="74"/>
      <c r="J97" s="74"/>
      <c r="K97" s="74"/>
      <c r="L97" s="74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</row>
    <row r="98" spans="2:30" ht="12.75" customHeight="1" x14ac:dyDescent="0.2">
      <c r="B98" s="68"/>
      <c r="D98" s="62"/>
      <c r="E98" s="63"/>
      <c r="F98" s="64"/>
      <c r="G98" s="66"/>
      <c r="H98" s="74"/>
      <c r="I98" s="74"/>
      <c r="J98" s="74"/>
      <c r="K98" s="74"/>
      <c r="L98" s="74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</row>
    <row r="99" spans="2:30" ht="12.75" customHeight="1" x14ac:dyDescent="0.2">
      <c r="B99" s="68"/>
      <c r="D99" s="62"/>
      <c r="E99" s="63"/>
      <c r="F99" s="64"/>
      <c r="G99" s="66"/>
      <c r="H99" s="74"/>
      <c r="I99" s="74"/>
      <c r="J99" s="74"/>
      <c r="K99" s="74"/>
      <c r="L99" s="74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</row>
    <row r="100" spans="2:30" ht="12.75" customHeight="1" x14ac:dyDescent="0.2">
      <c r="B100" s="68"/>
      <c r="D100" s="62"/>
      <c r="E100" s="63"/>
      <c r="F100" s="64"/>
      <c r="G100" s="66"/>
      <c r="H100" s="74"/>
      <c r="I100" s="74"/>
      <c r="J100" s="74"/>
      <c r="K100" s="74"/>
      <c r="L100" s="74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</row>
    <row r="101" spans="2:30" ht="12.75" customHeight="1" x14ac:dyDescent="0.2">
      <c r="B101" s="68"/>
      <c r="D101" s="62"/>
      <c r="E101" s="63"/>
      <c r="F101" s="64"/>
      <c r="G101" s="66"/>
      <c r="H101" s="74"/>
      <c r="I101" s="74"/>
      <c r="J101" s="74"/>
      <c r="K101" s="74"/>
      <c r="L101" s="74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</row>
    <row r="102" spans="2:30" ht="12.75" customHeight="1" x14ac:dyDescent="0.2">
      <c r="B102" s="68"/>
      <c r="D102" s="62"/>
      <c r="E102" s="63"/>
      <c r="F102" s="64"/>
      <c r="G102" s="66"/>
      <c r="H102" s="74"/>
      <c r="I102" s="74"/>
      <c r="J102" s="74"/>
      <c r="K102" s="74"/>
      <c r="L102" s="74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</row>
    <row r="103" spans="2:30" ht="12.75" customHeight="1" x14ac:dyDescent="0.2">
      <c r="B103" s="68"/>
      <c r="D103" s="62"/>
      <c r="E103" s="63"/>
      <c r="F103" s="64"/>
      <c r="G103" s="66"/>
      <c r="H103" s="74"/>
      <c r="I103" s="74"/>
      <c r="J103" s="74"/>
      <c r="K103" s="74"/>
      <c r="L103" s="74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</row>
    <row r="104" spans="2:30" ht="12.75" customHeight="1" x14ac:dyDescent="0.2">
      <c r="B104" s="68"/>
      <c r="D104" s="62"/>
      <c r="E104" s="63"/>
      <c r="F104" s="64"/>
      <c r="G104" s="66"/>
      <c r="H104" s="74"/>
      <c r="I104" s="74"/>
      <c r="J104" s="74"/>
      <c r="K104" s="74"/>
      <c r="L104" s="74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</row>
    <row r="105" spans="2:30" ht="12.75" customHeight="1" x14ac:dyDescent="0.2">
      <c r="B105" s="68"/>
      <c r="D105" s="62"/>
      <c r="E105" s="63"/>
      <c r="F105" s="64"/>
      <c r="G105" s="66"/>
      <c r="H105" s="74"/>
      <c r="I105" s="74"/>
      <c r="J105" s="74"/>
      <c r="K105" s="74"/>
      <c r="L105" s="74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</row>
    <row r="106" spans="2:30" ht="12.75" customHeight="1" x14ac:dyDescent="0.2">
      <c r="B106" s="68"/>
      <c r="D106" s="62"/>
      <c r="E106" s="63"/>
      <c r="F106" s="64"/>
      <c r="G106" s="66"/>
      <c r="H106" s="74"/>
      <c r="I106" s="74"/>
      <c r="J106" s="74"/>
      <c r="K106" s="74"/>
      <c r="L106" s="74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</row>
    <row r="107" spans="2:30" ht="12.75" customHeight="1" x14ac:dyDescent="0.2">
      <c r="B107" s="68"/>
      <c r="D107" s="62"/>
      <c r="E107" s="63"/>
      <c r="F107" s="64"/>
      <c r="G107" s="66"/>
      <c r="H107" s="74"/>
      <c r="I107" s="74"/>
      <c r="J107" s="74"/>
      <c r="K107" s="74"/>
      <c r="L107" s="74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2:30" ht="12.75" customHeight="1" thickBot="1" x14ac:dyDescent="0.25">
      <c r="B108" s="69"/>
      <c r="D108" s="75"/>
      <c r="E108" s="75"/>
      <c r="F108" s="75"/>
      <c r="G108" s="21"/>
      <c r="H108" s="22"/>
      <c r="I108" s="23" t="s">
        <v>6</v>
      </c>
      <c r="J108" s="23" t="s">
        <v>6</v>
      </c>
      <c r="K108" s="23" t="s">
        <v>30</v>
      </c>
      <c r="L108" s="23" t="s">
        <v>30</v>
      </c>
      <c r="M108" s="23" t="str">
        <f t="shared" ref="M108:AD108" si="13">IF(OR(TRIM(M91)=0,TRIM(M91)=""),"",IF(IFERROR(TRIM(INDEX(QryItemNamed,MATCH(TRIM(M91),ITEM,0),3)),"")="LS","",IFERROR(TRIM(INDEX(QryItemNamed,MATCH(TRIM(M91),ITEM,0),3)),"")))</f>
        <v/>
      </c>
      <c r="N108" s="23" t="str">
        <f t="shared" si="13"/>
        <v/>
      </c>
      <c r="O108" s="23" t="str">
        <f t="shared" si="13"/>
        <v/>
      </c>
      <c r="P108" s="23" t="str">
        <f t="shared" si="13"/>
        <v/>
      </c>
      <c r="Q108" s="23" t="str">
        <f t="shared" si="13"/>
        <v/>
      </c>
      <c r="R108" s="23" t="str">
        <f t="shared" si="13"/>
        <v/>
      </c>
      <c r="S108" s="23" t="str">
        <f t="shared" si="13"/>
        <v/>
      </c>
      <c r="T108" s="23" t="str">
        <f t="shared" si="13"/>
        <v/>
      </c>
      <c r="U108" s="23" t="str">
        <f t="shared" si="13"/>
        <v/>
      </c>
      <c r="V108" s="23" t="str">
        <f t="shared" si="13"/>
        <v/>
      </c>
      <c r="W108" s="23" t="str">
        <f t="shared" si="13"/>
        <v/>
      </c>
      <c r="X108" s="23" t="str">
        <f t="shared" si="13"/>
        <v/>
      </c>
      <c r="Y108" s="23" t="str">
        <f t="shared" si="13"/>
        <v/>
      </c>
      <c r="Z108" s="23" t="str">
        <f t="shared" si="13"/>
        <v/>
      </c>
      <c r="AA108" s="23" t="str">
        <f t="shared" si="13"/>
        <v/>
      </c>
      <c r="AB108" s="23" t="str">
        <f t="shared" si="13"/>
        <v/>
      </c>
      <c r="AC108" s="23" t="str">
        <f t="shared" si="13"/>
        <v/>
      </c>
      <c r="AD108" s="23" t="str">
        <f t="shared" si="13"/>
        <v/>
      </c>
    </row>
    <row r="109" spans="2:30" ht="12.75" customHeight="1" x14ac:dyDescent="0.2">
      <c r="B109" s="54"/>
      <c r="D109" s="24"/>
      <c r="E109" s="25"/>
      <c r="F109" s="24"/>
      <c r="G109" s="26"/>
      <c r="H109" s="27"/>
      <c r="I109" s="28" t="str">
        <f>IF(D109&lt;&gt;"",F109-D109,"")</f>
        <v/>
      </c>
      <c r="J109" s="28"/>
      <c r="K109" s="28" t="str">
        <f>IF(D109&lt;&gt;"",I109*J109/9,"")</f>
        <v/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5"/>
      <c r="D110" s="24"/>
      <c r="E110" s="25" t="s">
        <v>1</v>
      </c>
      <c r="F110" s="24"/>
      <c r="G110" s="26"/>
      <c r="H110" s="27"/>
      <c r="I110" s="28" t="str">
        <f t="shared" ref="I110:I167" si="14">IF(D110&lt;&gt;"",F110-D110,"")</f>
        <v/>
      </c>
      <c r="J110" s="28"/>
      <c r="K110" s="28" t="str">
        <f t="shared" ref="K110:K167" si="15">IF(D110&lt;&gt;"",I110*J110/9,"")</f>
        <v/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30"/>
    </row>
    <row r="111" spans="2:30" ht="12.75" customHeight="1" x14ac:dyDescent="0.2">
      <c r="B111" s="55"/>
      <c r="D111" s="31"/>
      <c r="E111" s="32"/>
      <c r="F111" s="31"/>
      <c r="G111" s="33"/>
      <c r="H111" s="34"/>
      <c r="I111" s="30" t="str">
        <f t="shared" si="14"/>
        <v/>
      </c>
      <c r="J111" s="30"/>
      <c r="K111" s="30" t="str">
        <f t="shared" si="15"/>
        <v/>
      </c>
      <c r="L111" s="30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9"/>
      <c r="AD111" s="30"/>
    </row>
    <row r="112" spans="2:30" ht="12.75" customHeight="1" x14ac:dyDescent="0.2">
      <c r="B112" s="55"/>
      <c r="D112" s="31"/>
      <c r="E112" s="32"/>
      <c r="F112" s="31"/>
      <c r="G112" s="33"/>
      <c r="H112" s="34"/>
      <c r="I112" s="30" t="str">
        <f t="shared" si="14"/>
        <v/>
      </c>
      <c r="J112" s="30"/>
      <c r="K112" s="30" t="str">
        <f t="shared" si="15"/>
        <v/>
      </c>
      <c r="L112" s="30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9"/>
      <c r="AD112" s="30"/>
    </row>
    <row r="113" spans="2:30" ht="12.75" customHeight="1" x14ac:dyDescent="0.2">
      <c r="B113" s="55"/>
      <c r="D113" s="31"/>
      <c r="E113" s="32"/>
      <c r="F113" s="31"/>
      <c r="G113" s="33"/>
      <c r="H113" s="34"/>
      <c r="I113" s="30" t="str">
        <f t="shared" si="14"/>
        <v/>
      </c>
      <c r="J113" s="30"/>
      <c r="K113" s="30" t="str">
        <f t="shared" si="15"/>
        <v/>
      </c>
      <c r="L113" s="30"/>
      <c r="M113" s="28"/>
      <c r="N113" s="28"/>
      <c r="O113" s="30"/>
      <c r="P113" s="28"/>
      <c r="Q113" s="28"/>
      <c r="R113" s="28"/>
      <c r="S113" s="28"/>
      <c r="T113" s="28"/>
      <c r="U113" s="28"/>
      <c r="V113" s="28"/>
      <c r="W113" s="28"/>
      <c r="X113" s="28"/>
      <c r="Y113" s="35"/>
      <c r="Z113" s="35"/>
      <c r="AA113" s="30"/>
      <c r="AB113" s="30"/>
      <c r="AC113" s="29"/>
      <c r="AD113" s="30"/>
    </row>
    <row r="114" spans="2:30" ht="12.75" customHeight="1" x14ac:dyDescent="0.2">
      <c r="B114" s="55"/>
      <c r="D114" s="31"/>
      <c r="E114" s="32"/>
      <c r="F114" s="31"/>
      <c r="G114" s="33"/>
      <c r="H114" s="34"/>
      <c r="I114" s="30" t="str">
        <f t="shared" si="14"/>
        <v/>
      </c>
      <c r="J114" s="30"/>
      <c r="K114" s="30" t="str">
        <f t="shared" si="15"/>
        <v/>
      </c>
      <c r="L114" s="30"/>
      <c r="M114" s="28"/>
      <c r="N114" s="28"/>
      <c r="O114" s="30"/>
      <c r="P114" s="28"/>
      <c r="Q114" s="28"/>
      <c r="R114" s="28"/>
      <c r="S114" s="28"/>
      <c r="T114" s="28"/>
      <c r="U114" s="28"/>
      <c r="V114" s="28"/>
      <c r="W114" s="30"/>
      <c r="X114" s="28"/>
      <c r="Y114" s="35"/>
      <c r="Z114" s="35"/>
      <c r="AA114" s="30"/>
      <c r="AB114" s="30"/>
      <c r="AC114" s="29"/>
      <c r="AD114" s="30"/>
    </row>
    <row r="115" spans="2:30" ht="12.75" customHeight="1" x14ac:dyDescent="0.2">
      <c r="B115" s="55"/>
      <c r="D115" s="31"/>
      <c r="E115" s="32"/>
      <c r="F115" s="31"/>
      <c r="G115" s="33"/>
      <c r="H115" s="34"/>
      <c r="I115" s="30" t="str">
        <f t="shared" si="14"/>
        <v/>
      </c>
      <c r="J115" s="30"/>
      <c r="K115" s="30" t="str">
        <f t="shared" si="15"/>
        <v/>
      </c>
      <c r="L115" s="30"/>
      <c r="M115" s="28"/>
      <c r="N115" s="28"/>
      <c r="O115" s="30"/>
      <c r="P115" s="28"/>
      <c r="Q115" s="28"/>
      <c r="R115" s="28"/>
      <c r="S115" s="28"/>
      <c r="T115" s="28"/>
      <c r="U115" s="28"/>
      <c r="V115" s="28"/>
      <c r="W115" s="30"/>
      <c r="X115" s="28"/>
      <c r="Y115" s="35"/>
      <c r="Z115" s="35"/>
      <c r="AA115" s="30"/>
      <c r="AB115" s="30"/>
      <c r="AC115" s="29"/>
      <c r="AD115" s="30"/>
    </row>
    <row r="116" spans="2:30" ht="12.75" customHeight="1" x14ac:dyDescent="0.2">
      <c r="B116" s="55"/>
      <c r="D116" s="31"/>
      <c r="E116" s="32"/>
      <c r="F116" s="31"/>
      <c r="G116" s="33"/>
      <c r="H116" s="34"/>
      <c r="I116" s="30" t="str">
        <f t="shared" si="14"/>
        <v/>
      </c>
      <c r="J116" s="30"/>
      <c r="K116" s="30" t="str">
        <f t="shared" si="15"/>
        <v/>
      </c>
      <c r="L116" s="30"/>
      <c r="M116" s="28"/>
      <c r="N116" s="28"/>
      <c r="O116" s="30"/>
      <c r="P116" s="28"/>
      <c r="Q116" s="28"/>
      <c r="R116" s="28"/>
      <c r="S116" s="28"/>
      <c r="T116" s="28"/>
      <c r="U116" s="28"/>
      <c r="V116" s="28"/>
      <c r="W116" s="30"/>
      <c r="X116" s="28"/>
      <c r="Y116" s="35"/>
      <c r="Z116" s="35"/>
      <c r="AA116" s="30"/>
      <c r="AB116" s="30"/>
      <c r="AC116" s="29"/>
      <c r="AD116" s="30"/>
    </row>
    <row r="117" spans="2:30" ht="12.75" customHeight="1" x14ac:dyDescent="0.2">
      <c r="B117" s="55"/>
      <c r="D117" s="31"/>
      <c r="E117" s="32"/>
      <c r="F117" s="31"/>
      <c r="G117" s="33"/>
      <c r="H117" s="34"/>
      <c r="I117" s="30" t="str">
        <f t="shared" si="14"/>
        <v/>
      </c>
      <c r="J117" s="30"/>
      <c r="K117" s="30" t="str">
        <f t="shared" si="15"/>
        <v/>
      </c>
      <c r="L117" s="30"/>
      <c r="M117" s="28"/>
      <c r="N117" s="28"/>
      <c r="O117" s="30"/>
      <c r="P117" s="28"/>
      <c r="Q117" s="28"/>
      <c r="R117" s="28"/>
      <c r="S117" s="28"/>
      <c r="T117" s="28"/>
      <c r="U117" s="28"/>
      <c r="V117" s="28"/>
      <c r="W117" s="30"/>
      <c r="X117" s="28"/>
      <c r="Y117" s="35"/>
      <c r="Z117" s="35"/>
      <c r="AA117" s="30"/>
      <c r="AB117" s="30"/>
      <c r="AC117" s="29"/>
      <c r="AD117" s="30"/>
    </row>
    <row r="118" spans="2:30" ht="12.75" customHeight="1" x14ac:dyDescent="0.2">
      <c r="B118" s="55"/>
      <c r="D118" s="31"/>
      <c r="E118" s="32"/>
      <c r="F118" s="31"/>
      <c r="G118" s="33"/>
      <c r="H118" s="34"/>
      <c r="I118" s="30" t="str">
        <f t="shared" si="14"/>
        <v/>
      </c>
      <c r="J118" s="30"/>
      <c r="K118" s="30" t="str">
        <f t="shared" si="15"/>
        <v/>
      </c>
      <c r="L118" s="30"/>
      <c r="M118" s="28"/>
      <c r="N118" s="28"/>
      <c r="O118" s="30"/>
      <c r="P118" s="28"/>
      <c r="Q118" s="28"/>
      <c r="R118" s="28"/>
      <c r="S118" s="28"/>
      <c r="T118" s="28"/>
      <c r="U118" s="28"/>
      <c r="V118" s="28"/>
      <c r="W118" s="30"/>
      <c r="X118" s="28"/>
      <c r="Y118" s="35"/>
      <c r="Z118" s="35"/>
      <c r="AA118" s="30"/>
      <c r="AB118" s="30"/>
      <c r="AC118" s="29"/>
      <c r="AD118" s="30"/>
    </row>
    <row r="119" spans="2:30" ht="12.75" customHeight="1" x14ac:dyDescent="0.2">
      <c r="B119" s="55"/>
      <c r="D119" s="31"/>
      <c r="E119" s="32"/>
      <c r="F119" s="31"/>
      <c r="G119" s="33"/>
      <c r="H119" s="34"/>
      <c r="I119" s="30" t="str">
        <f t="shared" si="14"/>
        <v/>
      </c>
      <c r="J119" s="30"/>
      <c r="K119" s="30" t="str">
        <f t="shared" si="15"/>
        <v/>
      </c>
      <c r="L119" s="30"/>
      <c r="M119" s="28"/>
      <c r="N119" s="28"/>
      <c r="O119" s="30"/>
      <c r="P119" s="28"/>
      <c r="Q119" s="28"/>
      <c r="R119" s="28"/>
      <c r="S119" s="28"/>
      <c r="T119" s="28"/>
      <c r="U119" s="28"/>
      <c r="V119" s="28"/>
      <c r="W119" s="30"/>
      <c r="X119" s="28"/>
      <c r="Y119" s="35"/>
      <c r="Z119" s="35"/>
      <c r="AA119" s="30"/>
      <c r="AB119" s="30"/>
      <c r="AC119" s="29"/>
      <c r="AD119" s="30"/>
    </row>
    <row r="120" spans="2:30" ht="12.75" customHeight="1" x14ac:dyDescent="0.2">
      <c r="B120" s="55"/>
      <c r="D120" s="31"/>
      <c r="E120" s="32"/>
      <c r="F120" s="31"/>
      <c r="G120" s="33"/>
      <c r="H120" s="34"/>
      <c r="I120" s="30" t="str">
        <f t="shared" si="14"/>
        <v/>
      </c>
      <c r="J120" s="30"/>
      <c r="K120" s="30" t="str">
        <f t="shared" si="15"/>
        <v/>
      </c>
      <c r="L120" s="30"/>
      <c r="M120" s="28"/>
      <c r="N120" s="28"/>
      <c r="O120" s="30"/>
      <c r="P120" s="28"/>
      <c r="Q120" s="28"/>
      <c r="R120" s="28"/>
      <c r="S120" s="28"/>
      <c r="T120" s="28"/>
      <c r="U120" s="28"/>
      <c r="V120" s="28"/>
      <c r="W120" s="30"/>
      <c r="X120" s="28"/>
      <c r="Y120" s="35"/>
      <c r="Z120" s="35"/>
      <c r="AA120" s="30"/>
      <c r="AB120" s="30"/>
      <c r="AC120" s="29"/>
      <c r="AD120" s="30"/>
    </row>
    <row r="121" spans="2:30" ht="12.75" customHeight="1" x14ac:dyDescent="0.2">
      <c r="B121" s="55"/>
      <c r="D121" s="31"/>
      <c r="E121" s="32"/>
      <c r="F121" s="31"/>
      <c r="G121" s="33"/>
      <c r="H121" s="34"/>
      <c r="I121" s="30" t="str">
        <f t="shared" si="14"/>
        <v/>
      </c>
      <c r="J121" s="30"/>
      <c r="K121" s="30" t="str">
        <f t="shared" si="15"/>
        <v/>
      </c>
      <c r="L121" s="30"/>
      <c r="M121" s="28"/>
      <c r="N121" s="28"/>
      <c r="O121" s="30"/>
      <c r="P121" s="28"/>
      <c r="Q121" s="28"/>
      <c r="R121" s="28"/>
      <c r="S121" s="28"/>
      <c r="T121" s="28"/>
      <c r="U121" s="28"/>
      <c r="V121" s="28"/>
      <c r="W121" s="30"/>
      <c r="X121" s="28"/>
      <c r="Y121" s="35"/>
      <c r="Z121" s="35"/>
      <c r="AA121" s="30"/>
      <c r="AB121" s="30"/>
      <c r="AC121" s="29"/>
      <c r="AD121" s="30"/>
    </row>
    <row r="122" spans="2:30" ht="12.75" customHeight="1" x14ac:dyDescent="0.2">
      <c r="B122" s="55"/>
      <c r="D122" s="31"/>
      <c r="E122" s="32"/>
      <c r="F122" s="31"/>
      <c r="G122" s="33"/>
      <c r="H122" s="34"/>
      <c r="I122" s="30" t="str">
        <f t="shared" si="14"/>
        <v/>
      </c>
      <c r="J122" s="30"/>
      <c r="K122" s="30" t="str">
        <f t="shared" si="15"/>
        <v/>
      </c>
      <c r="L122" s="30"/>
      <c r="M122" s="28"/>
      <c r="N122" s="28"/>
      <c r="O122" s="30"/>
      <c r="P122" s="28"/>
      <c r="Q122" s="28"/>
      <c r="R122" s="28"/>
      <c r="S122" s="28"/>
      <c r="T122" s="28"/>
      <c r="U122" s="28"/>
      <c r="V122" s="28"/>
      <c r="W122" s="30"/>
      <c r="X122" s="28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55"/>
      <c r="D123" s="31"/>
      <c r="E123" s="32"/>
      <c r="F123" s="31"/>
      <c r="G123" s="33"/>
      <c r="H123" s="34"/>
      <c r="I123" s="30" t="str">
        <f t="shared" si="14"/>
        <v/>
      </c>
      <c r="J123" s="30"/>
      <c r="K123" s="30" t="str">
        <f t="shared" si="15"/>
        <v/>
      </c>
      <c r="L123" s="30"/>
      <c r="M123" s="28"/>
      <c r="N123" s="28"/>
      <c r="O123" s="30"/>
      <c r="P123" s="28"/>
      <c r="Q123" s="28"/>
      <c r="R123" s="28"/>
      <c r="S123" s="28"/>
      <c r="T123" s="28"/>
      <c r="U123" s="28"/>
      <c r="V123" s="28"/>
      <c r="W123" s="30"/>
      <c r="X123" s="28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55"/>
      <c r="D124" s="31"/>
      <c r="E124" s="32"/>
      <c r="F124" s="31"/>
      <c r="G124" s="33"/>
      <c r="H124" s="34"/>
      <c r="I124" s="30" t="str">
        <f t="shared" si="14"/>
        <v/>
      </c>
      <c r="J124" s="30"/>
      <c r="K124" s="30" t="str">
        <f t="shared" si="15"/>
        <v/>
      </c>
      <c r="L124" s="30"/>
      <c r="M124" s="28"/>
      <c r="N124" s="28"/>
      <c r="O124" s="30"/>
      <c r="P124" s="28"/>
      <c r="Q124" s="28"/>
      <c r="R124" s="28"/>
      <c r="S124" s="28"/>
      <c r="T124" s="28"/>
      <c r="U124" s="28"/>
      <c r="V124" s="28"/>
      <c r="W124" s="30"/>
      <c r="X124" s="28"/>
      <c r="Y124" s="35"/>
      <c r="Z124" s="35"/>
      <c r="AA124" s="30"/>
      <c r="AB124" s="30"/>
      <c r="AC124" s="29"/>
      <c r="AD124" s="30"/>
    </row>
    <row r="125" spans="2:30" ht="12.75" customHeight="1" x14ac:dyDescent="0.2">
      <c r="B125" s="55"/>
      <c r="D125" s="31"/>
      <c r="E125" s="32"/>
      <c r="F125" s="31"/>
      <c r="G125" s="33"/>
      <c r="H125" s="34"/>
      <c r="I125" s="30" t="str">
        <f t="shared" si="14"/>
        <v/>
      </c>
      <c r="J125" s="30"/>
      <c r="K125" s="30" t="str">
        <f t="shared" si="15"/>
        <v/>
      </c>
      <c r="L125" s="30"/>
      <c r="M125" s="28"/>
      <c r="N125" s="28"/>
      <c r="O125" s="30"/>
      <c r="P125" s="28"/>
      <c r="Q125" s="28"/>
      <c r="R125" s="28"/>
      <c r="S125" s="28"/>
      <c r="T125" s="28"/>
      <c r="U125" s="28"/>
      <c r="V125" s="28"/>
      <c r="W125" s="30"/>
      <c r="X125" s="28"/>
      <c r="Y125" s="35"/>
      <c r="Z125" s="35"/>
      <c r="AA125" s="30"/>
      <c r="AB125" s="30"/>
      <c r="AC125" s="29"/>
      <c r="AD125" s="30"/>
    </row>
    <row r="126" spans="2:30" ht="12.75" customHeight="1" x14ac:dyDescent="0.2">
      <c r="B126" s="55"/>
      <c r="D126" s="31"/>
      <c r="E126" s="32"/>
      <c r="F126" s="31"/>
      <c r="G126" s="33"/>
      <c r="H126" s="34"/>
      <c r="I126" s="30" t="str">
        <f t="shared" si="14"/>
        <v/>
      </c>
      <c r="J126" s="30"/>
      <c r="K126" s="30" t="str">
        <f t="shared" si="15"/>
        <v/>
      </c>
      <c r="L126" s="30"/>
      <c r="M126" s="28"/>
      <c r="N126" s="28"/>
      <c r="O126" s="30"/>
      <c r="P126" s="28"/>
      <c r="Q126" s="28"/>
      <c r="R126" s="28"/>
      <c r="S126" s="28"/>
      <c r="T126" s="28"/>
      <c r="U126" s="28"/>
      <c r="V126" s="28"/>
      <c r="W126" s="30"/>
      <c r="X126" s="28"/>
      <c r="Y126" s="35"/>
      <c r="Z126" s="35"/>
      <c r="AA126" s="30"/>
      <c r="AB126" s="30"/>
      <c r="AC126" s="29"/>
      <c r="AD126" s="30"/>
    </row>
    <row r="127" spans="2:30" ht="12.75" customHeight="1" x14ac:dyDescent="0.2">
      <c r="B127" s="55"/>
      <c r="D127" s="31"/>
      <c r="E127" s="32"/>
      <c r="F127" s="31"/>
      <c r="G127" s="33"/>
      <c r="H127" s="34"/>
      <c r="I127" s="30" t="str">
        <f t="shared" si="14"/>
        <v/>
      </c>
      <c r="J127" s="30"/>
      <c r="K127" s="30" t="str">
        <f t="shared" si="15"/>
        <v/>
      </c>
      <c r="L127" s="30"/>
      <c r="M127" s="28"/>
      <c r="N127" s="28"/>
      <c r="O127" s="30"/>
      <c r="P127" s="28"/>
      <c r="Q127" s="28"/>
      <c r="R127" s="28"/>
      <c r="S127" s="28"/>
      <c r="T127" s="28"/>
      <c r="U127" s="28"/>
      <c r="V127" s="28"/>
      <c r="W127" s="30"/>
      <c r="X127" s="28"/>
      <c r="Y127" s="35"/>
      <c r="Z127" s="35"/>
      <c r="AA127" s="30"/>
      <c r="AB127" s="30"/>
      <c r="AC127" s="29"/>
      <c r="AD127" s="30"/>
    </row>
    <row r="128" spans="2:30" ht="12.75" customHeight="1" x14ac:dyDescent="0.2">
      <c r="B128" s="55"/>
      <c r="D128" s="31"/>
      <c r="E128" s="32"/>
      <c r="F128" s="31"/>
      <c r="G128" s="33"/>
      <c r="H128" s="34"/>
      <c r="I128" s="30" t="str">
        <f t="shared" si="14"/>
        <v/>
      </c>
      <c r="J128" s="30"/>
      <c r="K128" s="30" t="str">
        <f t="shared" si="15"/>
        <v/>
      </c>
      <c r="L128" s="30"/>
      <c r="M128" s="28"/>
      <c r="N128" s="28"/>
      <c r="O128" s="30"/>
      <c r="P128" s="28"/>
      <c r="Q128" s="28"/>
      <c r="R128" s="28"/>
      <c r="S128" s="28"/>
      <c r="T128" s="28"/>
      <c r="U128" s="28"/>
      <c r="V128" s="28"/>
      <c r="W128" s="30"/>
      <c r="X128" s="28"/>
      <c r="Y128" s="35"/>
      <c r="Z128" s="35"/>
      <c r="AA128" s="30"/>
      <c r="AB128" s="30"/>
      <c r="AC128" s="29"/>
      <c r="AD128" s="30"/>
    </row>
    <row r="129" spans="2:30" ht="12.75" customHeight="1" x14ac:dyDescent="0.2">
      <c r="B129" s="55"/>
      <c r="D129" s="31"/>
      <c r="E129" s="32"/>
      <c r="F129" s="31"/>
      <c r="G129" s="33"/>
      <c r="H129" s="34"/>
      <c r="I129" s="30" t="str">
        <f t="shared" si="14"/>
        <v/>
      </c>
      <c r="J129" s="30"/>
      <c r="K129" s="30" t="str">
        <f t="shared" si="15"/>
        <v/>
      </c>
      <c r="L129" s="30"/>
      <c r="M129" s="28"/>
      <c r="N129" s="28"/>
      <c r="O129" s="30"/>
      <c r="P129" s="28"/>
      <c r="Q129" s="28"/>
      <c r="R129" s="28"/>
      <c r="S129" s="28"/>
      <c r="T129" s="28"/>
      <c r="U129" s="28"/>
      <c r="V129" s="28"/>
      <c r="W129" s="30"/>
      <c r="X129" s="28"/>
      <c r="Y129" s="35"/>
      <c r="Z129" s="35"/>
      <c r="AA129" s="30"/>
      <c r="AB129" s="30"/>
      <c r="AC129" s="29"/>
      <c r="AD129" s="30"/>
    </row>
    <row r="130" spans="2:30" ht="12.75" customHeight="1" x14ac:dyDescent="0.2">
      <c r="B130" s="55"/>
      <c r="D130" s="31"/>
      <c r="E130" s="32"/>
      <c r="F130" s="31"/>
      <c r="G130" s="33"/>
      <c r="H130" s="34"/>
      <c r="I130" s="30" t="str">
        <f t="shared" si="14"/>
        <v/>
      </c>
      <c r="J130" s="30"/>
      <c r="K130" s="30" t="str">
        <f t="shared" si="15"/>
        <v/>
      </c>
      <c r="L130" s="30"/>
      <c r="M130" s="28"/>
      <c r="N130" s="28"/>
      <c r="O130" s="30"/>
      <c r="P130" s="28"/>
      <c r="Q130" s="28"/>
      <c r="R130" s="28"/>
      <c r="S130" s="28"/>
      <c r="T130" s="28"/>
      <c r="U130" s="28"/>
      <c r="V130" s="28"/>
      <c r="W130" s="30"/>
      <c r="X130" s="28"/>
      <c r="Y130" s="35"/>
      <c r="Z130" s="35"/>
      <c r="AA130" s="30"/>
      <c r="AB130" s="30"/>
      <c r="AC130" s="29"/>
      <c r="AD130" s="30"/>
    </row>
    <row r="131" spans="2:30" ht="12.75" customHeight="1" x14ac:dyDescent="0.2">
      <c r="B131" s="55"/>
      <c r="D131" s="31"/>
      <c r="E131" s="32"/>
      <c r="F131" s="31"/>
      <c r="G131" s="33"/>
      <c r="H131" s="34"/>
      <c r="I131" s="30" t="str">
        <f t="shared" si="14"/>
        <v/>
      </c>
      <c r="J131" s="30"/>
      <c r="K131" s="30" t="str">
        <f t="shared" si="15"/>
        <v/>
      </c>
      <c r="L131" s="30"/>
      <c r="M131" s="28"/>
      <c r="N131" s="28"/>
      <c r="O131" s="30"/>
      <c r="P131" s="28"/>
      <c r="Q131" s="28"/>
      <c r="R131" s="28"/>
      <c r="S131" s="28"/>
      <c r="T131" s="28"/>
      <c r="U131" s="28"/>
      <c r="V131" s="28"/>
      <c r="W131" s="30"/>
      <c r="X131" s="28"/>
      <c r="Y131" s="35"/>
      <c r="Z131" s="35"/>
      <c r="AA131" s="30"/>
      <c r="AB131" s="30"/>
      <c r="AC131" s="29"/>
      <c r="AD131" s="30"/>
    </row>
    <row r="132" spans="2:30" ht="12.75" customHeight="1" x14ac:dyDescent="0.2">
      <c r="B132" s="55"/>
      <c r="D132" s="31"/>
      <c r="E132" s="32"/>
      <c r="F132" s="31"/>
      <c r="G132" s="33"/>
      <c r="H132" s="34"/>
      <c r="I132" s="30" t="str">
        <f t="shared" si="14"/>
        <v/>
      </c>
      <c r="J132" s="30"/>
      <c r="K132" s="30" t="str">
        <f t="shared" si="15"/>
        <v/>
      </c>
      <c r="L132" s="30"/>
      <c r="M132" s="28"/>
      <c r="N132" s="28"/>
      <c r="O132" s="30"/>
      <c r="P132" s="28"/>
      <c r="Q132" s="28"/>
      <c r="R132" s="28"/>
      <c r="S132" s="28"/>
      <c r="T132" s="28"/>
      <c r="U132" s="28"/>
      <c r="V132" s="28"/>
      <c r="W132" s="30"/>
      <c r="X132" s="28"/>
      <c r="Y132" s="35"/>
      <c r="Z132" s="35"/>
      <c r="AA132" s="30"/>
      <c r="AB132" s="30"/>
      <c r="AC132" s="29"/>
      <c r="AD132" s="30"/>
    </row>
    <row r="133" spans="2:30" ht="12.75" customHeight="1" x14ac:dyDescent="0.2">
      <c r="B133" s="55"/>
      <c r="D133" s="31"/>
      <c r="E133" s="32"/>
      <c r="F133" s="31"/>
      <c r="G133" s="33"/>
      <c r="H133" s="34"/>
      <c r="I133" s="30" t="str">
        <f t="shared" si="14"/>
        <v/>
      </c>
      <c r="J133" s="30"/>
      <c r="K133" s="30" t="str">
        <f t="shared" si="15"/>
        <v/>
      </c>
      <c r="L133" s="30"/>
      <c r="M133" s="28"/>
      <c r="N133" s="28"/>
      <c r="O133" s="30"/>
      <c r="P133" s="28"/>
      <c r="Q133" s="28"/>
      <c r="R133" s="28"/>
      <c r="S133" s="28"/>
      <c r="T133" s="28"/>
      <c r="U133" s="28"/>
      <c r="V133" s="28"/>
      <c r="W133" s="30"/>
      <c r="X133" s="28"/>
      <c r="Y133" s="35"/>
      <c r="Z133" s="35"/>
      <c r="AA133" s="30"/>
      <c r="AB133" s="30"/>
      <c r="AC133" s="29"/>
      <c r="AD133" s="30"/>
    </row>
    <row r="134" spans="2:30" ht="12.75" customHeight="1" x14ac:dyDescent="0.2">
      <c r="B134" s="55"/>
      <c r="D134" s="31"/>
      <c r="E134" s="32"/>
      <c r="F134" s="31"/>
      <c r="G134" s="33"/>
      <c r="H134" s="34"/>
      <c r="I134" s="30" t="str">
        <f t="shared" si="14"/>
        <v/>
      </c>
      <c r="J134" s="30"/>
      <c r="K134" s="30" t="str">
        <f t="shared" si="15"/>
        <v/>
      </c>
      <c r="L134" s="30"/>
      <c r="M134" s="28"/>
      <c r="N134" s="28"/>
      <c r="O134" s="30"/>
      <c r="P134" s="28"/>
      <c r="Q134" s="28"/>
      <c r="R134" s="28"/>
      <c r="S134" s="28"/>
      <c r="T134" s="28"/>
      <c r="U134" s="28"/>
      <c r="V134" s="28"/>
      <c r="W134" s="28"/>
      <c r="X134" s="28"/>
      <c r="Y134" s="35"/>
      <c r="Z134" s="35"/>
      <c r="AA134" s="30"/>
      <c r="AB134" s="30"/>
      <c r="AC134" s="29"/>
      <c r="AD134" s="30"/>
    </row>
    <row r="135" spans="2:30" ht="12.75" customHeight="1" x14ac:dyDescent="0.2">
      <c r="B135" s="55"/>
      <c r="D135" s="31"/>
      <c r="E135" s="32"/>
      <c r="F135" s="31"/>
      <c r="G135" s="33"/>
      <c r="H135" s="34"/>
      <c r="I135" s="30" t="str">
        <f t="shared" si="14"/>
        <v/>
      </c>
      <c r="J135" s="30"/>
      <c r="K135" s="30" t="str">
        <f t="shared" si="15"/>
        <v/>
      </c>
      <c r="L135" s="30"/>
      <c r="M135" s="28"/>
      <c r="N135" s="28"/>
      <c r="O135" s="30"/>
      <c r="P135" s="28"/>
      <c r="Q135" s="28"/>
      <c r="R135" s="28"/>
      <c r="S135" s="28"/>
      <c r="T135" s="28"/>
      <c r="U135" s="28"/>
      <c r="V135" s="28"/>
      <c r="W135" s="30"/>
      <c r="X135" s="28"/>
      <c r="Y135" s="35"/>
      <c r="Z135" s="35"/>
      <c r="AA135" s="30"/>
      <c r="AB135" s="30"/>
      <c r="AC135" s="29"/>
      <c r="AD135" s="30"/>
    </row>
    <row r="136" spans="2:30" ht="12.75" customHeight="1" x14ac:dyDescent="0.2">
      <c r="B136" s="55"/>
      <c r="D136" s="31"/>
      <c r="E136" s="32"/>
      <c r="F136" s="31"/>
      <c r="G136" s="33"/>
      <c r="H136" s="34"/>
      <c r="I136" s="30" t="str">
        <f t="shared" si="14"/>
        <v/>
      </c>
      <c r="J136" s="30"/>
      <c r="K136" s="30" t="str">
        <f t="shared" si="15"/>
        <v/>
      </c>
      <c r="L136" s="30"/>
      <c r="M136" s="28"/>
      <c r="N136" s="28"/>
      <c r="O136" s="30"/>
      <c r="P136" s="28"/>
      <c r="Q136" s="28"/>
      <c r="R136" s="28"/>
      <c r="S136" s="28"/>
      <c r="T136" s="28"/>
      <c r="U136" s="28"/>
      <c r="V136" s="28"/>
      <c r="W136" s="30"/>
      <c r="X136" s="28"/>
      <c r="Y136" s="35"/>
      <c r="Z136" s="35"/>
      <c r="AA136" s="30"/>
      <c r="AB136" s="30"/>
      <c r="AC136" s="29"/>
      <c r="AD136" s="30"/>
    </row>
    <row r="137" spans="2:30" ht="12.75" customHeight="1" x14ac:dyDescent="0.2">
      <c r="B137" s="55"/>
      <c r="D137" s="31"/>
      <c r="E137" s="32"/>
      <c r="F137" s="31"/>
      <c r="G137" s="33"/>
      <c r="H137" s="34"/>
      <c r="I137" s="30" t="str">
        <f t="shared" si="14"/>
        <v/>
      </c>
      <c r="J137" s="30"/>
      <c r="K137" s="30" t="str">
        <f t="shared" si="15"/>
        <v/>
      </c>
      <c r="L137" s="30"/>
      <c r="M137" s="28"/>
      <c r="N137" s="28"/>
      <c r="O137" s="30"/>
      <c r="P137" s="28"/>
      <c r="Q137" s="28"/>
      <c r="R137" s="28"/>
      <c r="S137" s="28"/>
      <c r="T137" s="28"/>
      <c r="U137" s="28"/>
      <c r="V137" s="28"/>
      <c r="W137" s="30"/>
      <c r="X137" s="28"/>
      <c r="Y137" s="35"/>
      <c r="Z137" s="35"/>
      <c r="AA137" s="30"/>
      <c r="AB137" s="30"/>
      <c r="AC137" s="29"/>
      <c r="AD137" s="30"/>
    </row>
    <row r="138" spans="2:30" ht="12.75" customHeight="1" x14ac:dyDescent="0.2">
      <c r="B138" s="55"/>
      <c r="D138" s="31"/>
      <c r="E138" s="32"/>
      <c r="F138" s="31"/>
      <c r="G138" s="33"/>
      <c r="H138" s="34"/>
      <c r="I138" s="30" t="str">
        <f t="shared" si="14"/>
        <v/>
      </c>
      <c r="J138" s="30"/>
      <c r="K138" s="30" t="str">
        <f t="shared" si="15"/>
        <v/>
      </c>
      <c r="L138" s="30"/>
      <c r="M138" s="28"/>
      <c r="N138" s="28"/>
      <c r="O138" s="30"/>
      <c r="P138" s="28"/>
      <c r="Q138" s="28"/>
      <c r="R138" s="28"/>
      <c r="S138" s="28"/>
      <c r="T138" s="28"/>
      <c r="U138" s="28"/>
      <c r="V138" s="28"/>
      <c r="W138" s="28"/>
      <c r="X138" s="28"/>
      <c r="Y138" s="35"/>
      <c r="Z138" s="35"/>
      <c r="AA138" s="30"/>
      <c r="AB138" s="30"/>
      <c r="AC138" s="29"/>
      <c r="AD138" s="30"/>
    </row>
    <row r="139" spans="2:30" ht="12.75" customHeight="1" x14ac:dyDescent="0.2">
      <c r="B139" s="55"/>
      <c r="D139" s="31"/>
      <c r="E139" s="32"/>
      <c r="F139" s="31"/>
      <c r="G139" s="33"/>
      <c r="H139" s="34"/>
      <c r="I139" s="30" t="str">
        <f t="shared" si="14"/>
        <v/>
      </c>
      <c r="J139" s="30"/>
      <c r="K139" s="30" t="str">
        <f t="shared" si="15"/>
        <v/>
      </c>
      <c r="L139" s="30"/>
      <c r="M139" s="28"/>
      <c r="N139" s="28"/>
      <c r="O139" s="30"/>
      <c r="P139" s="28"/>
      <c r="Q139" s="28"/>
      <c r="R139" s="28"/>
      <c r="S139" s="28"/>
      <c r="T139" s="28"/>
      <c r="U139" s="28"/>
      <c r="V139" s="28"/>
      <c r="W139" s="28"/>
      <c r="X139" s="28"/>
      <c r="Y139" s="35"/>
      <c r="Z139" s="35"/>
      <c r="AA139" s="30"/>
      <c r="AB139" s="30"/>
      <c r="AC139" s="29"/>
      <c r="AD139" s="30"/>
    </row>
    <row r="140" spans="2:30" ht="12.75" customHeight="1" x14ac:dyDescent="0.2">
      <c r="B140" s="55"/>
      <c r="D140" s="31"/>
      <c r="E140" s="32"/>
      <c r="F140" s="31"/>
      <c r="G140" s="33"/>
      <c r="H140" s="34"/>
      <c r="I140" s="30" t="str">
        <f t="shared" si="14"/>
        <v/>
      </c>
      <c r="J140" s="30"/>
      <c r="K140" s="30" t="str">
        <f t="shared" si="15"/>
        <v/>
      </c>
      <c r="L140" s="30"/>
      <c r="M140" s="28"/>
      <c r="N140" s="28"/>
      <c r="O140" s="30"/>
      <c r="P140" s="28"/>
      <c r="Q140" s="28"/>
      <c r="R140" s="28"/>
      <c r="S140" s="28"/>
      <c r="T140" s="28"/>
      <c r="U140" s="28"/>
      <c r="V140" s="28"/>
      <c r="W140" s="28"/>
      <c r="X140" s="28"/>
      <c r="Y140" s="35"/>
      <c r="Z140" s="35"/>
      <c r="AA140" s="30"/>
      <c r="AB140" s="30"/>
      <c r="AC140" s="29"/>
      <c r="AD140" s="30"/>
    </row>
    <row r="141" spans="2:30" ht="12.75" customHeight="1" x14ac:dyDescent="0.2">
      <c r="B141" s="55"/>
      <c r="D141" s="31"/>
      <c r="E141" s="32"/>
      <c r="F141" s="31"/>
      <c r="G141" s="33"/>
      <c r="H141" s="34"/>
      <c r="I141" s="30" t="str">
        <f t="shared" si="14"/>
        <v/>
      </c>
      <c r="J141" s="30"/>
      <c r="K141" s="30" t="str">
        <f t="shared" si="15"/>
        <v/>
      </c>
      <c r="L141" s="30"/>
      <c r="M141" s="28"/>
      <c r="N141" s="28"/>
      <c r="O141" s="30"/>
      <c r="P141" s="28"/>
      <c r="Q141" s="28"/>
      <c r="R141" s="28"/>
      <c r="S141" s="28"/>
      <c r="T141" s="28"/>
      <c r="U141" s="28"/>
      <c r="V141" s="28"/>
      <c r="W141" s="28"/>
      <c r="X141" s="28"/>
      <c r="Y141" s="35"/>
      <c r="Z141" s="35"/>
      <c r="AA141" s="30"/>
      <c r="AB141" s="30"/>
      <c r="AC141" s="29"/>
      <c r="AD141" s="30"/>
    </row>
    <row r="142" spans="2:30" ht="12.75" customHeight="1" x14ac:dyDescent="0.2">
      <c r="B142" s="55"/>
      <c r="D142" s="31"/>
      <c r="E142" s="32"/>
      <c r="F142" s="31"/>
      <c r="G142" s="33"/>
      <c r="H142" s="34"/>
      <c r="I142" s="30" t="str">
        <f t="shared" si="14"/>
        <v/>
      </c>
      <c r="J142" s="30"/>
      <c r="K142" s="30" t="str">
        <f t="shared" si="15"/>
        <v/>
      </c>
      <c r="L142" s="30"/>
      <c r="M142" s="28"/>
      <c r="N142" s="28"/>
      <c r="O142" s="30"/>
      <c r="P142" s="28"/>
      <c r="Q142" s="28"/>
      <c r="R142" s="28"/>
      <c r="S142" s="28"/>
      <c r="T142" s="28"/>
      <c r="U142" s="28"/>
      <c r="V142" s="28"/>
      <c r="W142" s="28"/>
      <c r="X142" s="28"/>
      <c r="Y142" s="35"/>
      <c r="Z142" s="35"/>
      <c r="AA142" s="30"/>
      <c r="AB142" s="30"/>
      <c r="AC142" s="29"/>
      <c r="AD142" s="30"/>
    </row>
    <row r="143" spans="2:30" ht="12.75" customHeight="1" x14ac:dyDescent="0.2">
      <c r="B143" s="55"/>
      <c r="D143" s="31"/>
      <c r="E143" s="32"/>
      <c r="F143" s="31"/>
      <c r="G143" s="33"/>
      <c r="H143" s="34"/>
      <c r="I143" s="30" t="str">
        <f t="shared" si="14"/>
        <v/>
      </c>
      <c r="J143" s="30"/>
      <c r="K143" s="30" t="str">
        <f t="shared" si="15"/>
        <v/>
      </c>
      <c r="L143" s="30"/>
      <c r="M143" s="28"/>
      <c r="N143" s="28"/>
      <c r="O143" s="30"/>
      <c r="P143" s="28"/>
      <c r="Q143" s="28"/>
      <c r="R143" s="28"/>
      <c r="S143" s="28"/>
      <c r="T143" s="28"/>
      <c r="U143" s="28"/>
      <c r="V143" s="28"/>
      <c r="W143" s="28"/>
      <c r="X143" s="28"/>
      <c r="Y143" s="35"/>
      <c r="Z143" s="35"/>
      <c r="AA143" s="30"/>
      <c r="AB143" s="30"/>
      <c r="AC143" s="29"/>
      <c r="AD143" s="30"/>
    </row>
    <row r="144" spans="2:30" ht="12.75" customHeight="1" x14ac:dyDescent="0.2">
      <c r="B144" s="55"/>
      <c r="D144" s="31"/>
      <c r="E144" s="32"/>
      <c r="F144" s="31"/>
      <c r="G144" s="33"/>
      <c r="H144" s="34"/>
      <c r="I144" s="30" t="str">
        <f t="shared" si="14"/>
        <v/>
      </c>
      <c r="J144" s="30"/>
      <c r="K144" s="30" t="str">
        <f t="shared" si="15"/>
        <v/>
      </c>
      <c r="L144" s="30"/>
      <c r="M144" s="28"/>
      <c r="N144" s="28"/>
      <c r="O144" s="30"/>
      <c r="P144" s="28"/>
      <c r="Q144" s="28"/>
      <c r="R144" s="28"/>
      <c r="S144" s="28"/>
      <c r="T144" s="28"/>
      <c r="U144" s="28"/>
      <c r="V144" s="28"/>
      <c r="W144" s="28"/>
      <c r="X144" s="30"/>
      <c r="Y144" s="35"/>
      <c r="Z144" s="35"/>
      <c r="AA144" s="30"/>
      <c r="AB144" s="30"/>
      <c r="AC144" s="35"/>
      <c r="AD144" s="30"/>
    </row>
    <row r="145" spans="2:30" ht="12.75" customHeight="1" x14ac:dyDescent="0.2">
      <c r="B145" s="55"/>
      <c r="D145" s="31"/>
      <c r="E145" s="32"/>
      <c r="F145" s="31"/>
      <c r="G145" s="33"/>
      <c r="H145" s="34"/>
      <c r="I145" s="30" t="str">
        <f t="shared" si="14"/>
        <v/>
      </c>
      <c r="J145" s="30"/>
      <c r="K145" s="30" t="str">
        <f t="shared" si="15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0"/>
      <c r="Y145" s="28"/>
      <c r="Z145" s="28"/>
      <c r="AA145" s="28"/>
      <c r="AB145" s="30"/>
      <c r="AC145" s="29"/>
      <c r="AD145" s="30"/>
    </row>
    <row r="146" spans="2:30" ht="12.75" customHeight="1" x14ac:dyDescent="0.2">
      <c r="B146" s="55"/>
      <c r="D146" s="31"/>
      <c r="E146" s="32"/>
      <c r="F146" s="31"/>
      <c r="G146" s="33"/>
      <c r="H146" s="34"/>
      <c r="I146" s="30" t="str">
        <f t="shared" si="14"/>
        <v/>
      </c>
      <c r="J146" s="30"/>
      <c r="K146" s="30" t="str">
        <f t="shared" si="15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0"/>
      <c r="Y146" s="28"/>
      <c r="Z146" s="28"/>
      <c r="AA146" s="28"/>
      <c r="AB146" s="30"/>
      <c r="AC146" s="29"/>
      <c r="AD146" s="30"/>
    </row>
    <row r="147" spans="2:30" ht="12.75" customHeight="1" x14ac:dyDescent="0.2">
      <c r="B147" s="55"/>
      <c r="D147" s="31"/>
      <c r="E147" s="32"/>
      <c r="F147" s="31"/>
      <c r="G147" s="33"/>
      <c r="H147" s="34"/>
      <c r="I147" s="30" t="str">
        <f t="shared" si="14"/>
        <v/>
      </c>
      <c r="J147" s="30"/>
      <c r="K147" s="30" t="str">
        <f t="shared" si="15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0"/>
      <c r="Y147" s="28"/>
      <c r="Z147" s="28"/>
      <c r="AA147" s="28"/>
      <c r="AB147" s="30"/>
      <c r="AC147" s="29"/>
      <c r="AD147" s="30"/>
    </row>
    <row r="148" spans="2:30" ht="12.75" customHeight="1" x14ac:dyDescent="0.2">
      <c r="B148" s="55"/>
      <c r="D148" s="31"/>
      <c r="E148" s="32"/>
      <c r="F148" s="31"/>
      <c r="G148" s="33"/>
      <c r="H148" s="34"/>
      <c r="I148" s="30" t="str">
        <f t="shared" si="14"/>
        <v/>
      </c>
      <c r="J148" s="30"/>
      <c r="K148" s="30" t="str">
        <f t="shared" si="15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0"/>
      <c r="Y148" s="28"/>
      <c r="Z148" s="28"/>
      <c r="AA148" s="28"/>
      <c r="AB148" s="30"/>
      <c r="AC148" s="29"/>
      <c r="AD148" s="30"/>
    </row>
    <row r="149" spans="2:30" ht="12.75" customHeight="1" x14ac:dyDescent="0.2">
      <c r="B149" s="55"/>
      <c r="D149" s="31"/>
      <c r="E149" s="32"/>
      <c r="F149" s="31"/>
      <c r="G149" s="33"/>
      <c r="H149" s="34"/>
      <c r="I149" s="30" t="str">
        <f t="shared" si="14"/>
        <v/>
      </c>
      <c r="J149" s="30"/>
      <c r="K149" s="30" t="str">
        <f t="shared" si="15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0"/>
      <c r="Y149" s="28"/>
      <c r="Z149" s="28"/>
      <c r="AA149" s="28"/>
      <c r="AB149" s="30"/>
      <c r="AC149" s="29"/>
      <c r="AD149" s="30"/>
    </row>
    <row r="150" spans="2:30" ht="12.75" customHeight="1" x14ac:dyDescent="0.2">
      <c r="B150" s="55"/>
      <c r="D150" s="31"/>
      <c r="E150" s="32"/>
      <c r="F150" s="31"/>
      <c r="G150" s="33"/>
      <c r="H150" s="34"/>
      <c r="I150" s="30" t="str">
        <f t="shared" si="14"/>
        <v/>
      </c>
      <c r="J150" s="30"/>
      <c r="K150" s="30" t="str">
        <f t="shared" si="15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30"/>
      <c r="AC150" s="29"/>
      <c r="AD150" s="30"/>
    </row>
    <row r="151" spans="2:30" ht="12.75" customHeight="1" x14ac:dyDescent="0.2">
      <c r="B151" s="55"/>
      <c r="D151" s="31"/>
      <c r="E151" s="32"/>
      <c r="F151" s="31"/>
      <c r="G151" s="33"/>
      <c r="H151" s="34"/>
      <c r="I151" s="30" t="str">
        <f t="shared" si="14"/>
        <v/>
      </c>
      <c r="J151" s="30"/>
      <c r="K151" s="30" t="str">
        <f t="shared" si="15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30"/>
      <c r="AC151" s="29"/>
      <c r="AD151" s="30"/>
    </row>
    <row r="152" spans="2:30" ht="12.75" customHeight="1" x14ac:dyDescent="0.2">
      <c r="B152" s="55"/>
      <c r="D152" s="31"/>
      <c r="E152" s="32"/>
      <c r="F152" s="31"/>
      <c r="G152" s="33"/>
      <c r="H152" s="36"/>
      <c r="I152" s="30" t="str">
        <f t="shared" si="14"/>
        <v/>
      </c>
      <c r="J152" s="30"/>
      <c r="K152" s="30" t="str">
        <f t="shared" si="15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30"/>
      <c r="AC152" s="29"/>
      <c r="AD152" s="30"/>
    </row>
    <row r="153" spans="2:30" ht="12.75" customHeight="1" x14ac:dyDescent="0.2">
      <c r="B153" s="55"/>
      <c r="D153" s="31"/>
      <c r="E153" s="32"/>
      <c r="F153" s="31"/>
      <c r="G153" s="33"/>
      <c r="H153" s="36"/>
      <c r="I153" s="30" t="str">
        <f t="shared" si="14"/>
        <v/>
      </c>
      <c r="J153" s="30"/>
      <c r="K153" s="30" t="str">
        <f t="shared" si="15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9"/>
      <c r="AD153" s="30"/>
    </row>
    <row r="154" spans="2:30" ht="12.75" customHeight="1" x14ac:dyDescent="0.2">
      <c r="B154" s="55"/>
      <c r="D154" s="31"/>
      <c r="E154" s="32"/>
      <c r="F154" s="31"/>
      <c r="G154" s="33"/>
      <c r="H154" s="36"/>
      <c r="I154" s="30" t="str">
        <f t="shared" si="14"/>
        <v/>
      </c>
      <c r="J154" s="30"/>
      <c r="K154" s="30" t="str">
        <f t="shared" si="15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30"/>
      <c r="AC154" s="29"/>
      <c r="AD154" s="30"/>
    </row>
    <row r="155" spans="2:30" ht="12.75" customHeight="1" x14ac:dyDescent="0.2">
      <c r="B155" s="55"/>
      <c r="D155" s="31"/>
      <c r="E155" s="32"/>
      <c r="F155" s="31"/>
      <c r="G155" s="33"/>
      <c r="H155" s="34"/>
      <c r="I155" s="30" t="str">
        <f t="shared" si="14"/>
        <v/>
      </c>
      <c r="J155" s="30"/>
      <c r="K155" s="30" t="str">
        <f t="shared" si="15"/>
        <v/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5"/>
      <c r="Z155" s="28"/>
      <c r="AA155" s="28"/>
      <c r="AB155" s="30"/>
      <c r="AC155" s="29"/>
      <c r="AD155" s="30"/>
    </row>
    <row r="156" spans="2:30" ht="12.75" customHeight="1" x14ac:dyDescent="0.2">
      <c r="B156" s="55"/>
      <c r="D156" s="31"/>
      <c r="E156" s="32"/>
      <c r="F156" s="31"/>
      <c r="G156" s="33"/>
      <c r="H156" s="34"/>
      <c r="I156" s="30" t="str">
        <f t="shared" si="14"/>
        <v/>
      </c>
      <c r="J156" s="30"/>
      <c r="K156" s="30" t="str">
        <f t="shared" si="15"/>
        <v/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5"/>
      <c r="Z156" s="28"/>
      <c r="AA156" s="28"/>
      <c r="AB156" s="30"/>
      <c r="AC156" s="29"/>
      <c r="AD156" s="30"/>
    </row>
    <row r="157" spans="2:30" ht="12.75" customHeight="1" x14ac:dyDescent="0.2">
      <c r="B157" s="55"/>
      <c r="D157" s="31"/>
      <c r="E157" s="32"/>
      <c r="F157" s="31"/>
      <c r="G157" s="33"/>
      <c r="H157" s="34"/>
      <c r="I157" s="30" t="str">
        <f t="shared" si="14"/>
        <v/>
      </c>
      <c r="J157" s="30"/>
      <c r="K157" s="30" t="str">
        <f t="shared" si="15"/>
        <v/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5"/>
      <c r="Z157" s="28"/>
      <c r="AA157" s="28"/>
      <c r="AB157" s="30"/>
      <c r="AC157" s="29"/>
      <c r="AD157" s="30"/>
    </row>
    <row r="158" spans="2:30" ht="12.75" customHeight="1" x14ac:dyDescent="0.2">
      <c r="B158" s="55"/>
      <c r="D158" s="31"/>
      <c r="E158" s="32"/>
      <c r="F158" s="31"/>
      <c r="G158" s="33"/>
      <c r="H158" s="34"/>
      <c r="I158" s="30" t="str">
        <f t="shared" si="14"/>
        <v/>
      </c>
      <c r="J158" s="30"/>
      <c r="K158" s="30" t="str">
        <f t="shared" si="15"/>
        <v/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5"/>
      <c r="Z158" s="28"/>
      <c r="AA158" s="28"/>
      <c r="AB158" s="30"/>
      <c r="AC158" s="29"/>
      <c r="AD158" s="30"/>
    </row>
    <row r="159" spans="2:30" ht="12.75" customHeight="1" x14ac:dyDescent="0.2">
      <c r="B159" s="55"/>
      <c r="D159" s="31"/>
      <c r="E159" s="32"/>
      <c r="F159" s="31"/>
      <c r="G159" s="33"/>
      <c r="H159" s="34"/>
      <c r="I159" s="30" t="str">
        <f t="shared" si="14"/>
        <v/>
      </c>
      <c r="J159" s="30"/>
      <c r="K159" s="30" t="str">
        <f t="shared" si="15"/>
        <v/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5"/>
      <c r="Z159" s="28"/>
      <c r="AA159" s="28"/>
      <c r="AB159" s="30"/>
      <c r="AC159" s="29"/>
      <c r="AD159" s="30"/>
    </row>
    <row r="160" spans="2:30" ht="12.75" customHeight="1" x14ac:dyDescent="0.2">
      <c r="B160" s="55"/>
      <c r="D160" s="31"/>
      <c r="E160" s="32"/>
      <c r="F160" s="31"/>
      <c r="G160" s="33"/>
      <c r="H160" s="34"/>
      <c r="I160" s="30" t="str">
        <f t="shared" si="14"/>
        <v/>
      </c>
      <c r="J160" s="30"/>
      <c r="K160" s="30" t="str">
        <f t="shared" si="15"/>
        <v/>
      </c>
      <c r="L160" s="30"/>
      <c r="M160" s="28"/>
      <c r="N160" s="28"/>
      <c r="O160" s="30"/>
      <c r="P160" s="28"/>
      <c r="Q160" s="28"/>
      <c r="R160" s="28"/>
      <c r="S160" s="28"/>
      <c r="T160" s="28"/>
      <c r="U160" s="28"/>
      <c r="V160" s="28"/>
      <c r="W160" s="28"/>
      <c r="X160" s="28"/>
      <c r="Y160" s="35"/>
      <c r="Z160" s="35"/>
      <c r="AA160" s="30"/>
      <c r="AB160" s="30"/>
      <c r="AC160" s="29"/>
      <c r="AD160" s="30"/>
    </row>
    <row r="161" spans="2:30" ht="12.75" customHeight="1" x14ac:dyDescent="0.2">
      <c r="B161" s="55"/>
      <c r="D161" s="31"/>
      <c r="E161" s="32"/>
      <c r="F161" s="31"/>
      <c r="G161" s="33"/>
      <c r="H161" s="34"/>
      <c r="I161" s="30" t="str">
        <f t="shared" si="14"/>
        <v/>
      </c>
      <c r="J161" s="30"/>
      <c r="K161" s="30" t="str">
        <f t="shared" si="15"/>
        <v/>
      </c>
      <c r="L161" s="30"/>
      <c r="M161" s="28"/>
      <c r="N161" s="28"/>
      <c r="O161" s="30"/>
      <c r="P161" s="28"/>
      <c r="Q161" s="28"/>
      <c r="R161" s="28"/>
      <c r="S161" s="28"/>
      <c r="T161" s="28"/>
      <c r="U161" s="28"/>
      <c r="V161" s="28"/>
      <c r="W161" s="28"/>
      <c r="X161" s="28"/>
      <c r="Y161" s="35"/>
      <c r="Z161" s="35"/>
      <c r="AA161" s="30"/>
      <c r="AB161" s="30"/>
      <c r="AC161" s="29"/>
      <c r="AD161" s="30"/>
    </row>
    <row r="162" spans="2:30" ht="12.75" customHeight="1" x14ac:dyDescent="0.2">
      <c r="B162" s="55"/>
      <c r="D162" s="31"/>
      <c r="E162" s="32"/>
      <c r="F162" s="31"/>
      <c r="G162" s="33"/>
      <c r="H162" s="34"/>
      <c r="I162" s="30" t="str">
        <f t="shared" si="14"/>
        <v/>
      </c>
      <c r="J162" s="30"/>
      <c r="K162" s="30" t="str">
        <f t="shared" si="15"/>
        <v/>
      </c>
      <c r="L162" s="30"/>
      <c r="M162" s="28"/>
      <c r="N162" s="28"/>
      <c r="O162" s="30"/>
      <c r="P162" s="28"/>
      <c r="Q162" s="28"/>
      <c r="R162" s="28"/>
      <c r="S162" s="28"/>
      <c r="T162" s="28"/>
      <c r="U162" s="28"/>
      <c r="V162" s="28"/>
      <c r="W162" s="28"/>
      <c r="X162" s="28"/>
      <c r="Y162" s="35"/>
      <c r="Z162" s="35"/>
      <c r="AA162" s="30"/>
      <c r="AB162" s="30"/>
      <c r="AC162" s="29"/>
      <c r="AD162" s="30"/>
    </row>
    <row r="163" spans="2:30" ht="12.75" customHeight="1" x14ac:dyDescent="0.2">
      <c r="B163" s="55"/>
      <c r="D163" s="31"/>
      <c r="E163" s="32"/>
      <c r="F163" s="31"/>
      <c r="G163" s="33"/>
      <c r="H163" s="34"/>
      <c r="I163" s="30" t="str">
        <f t="shared" si="14"/>
        <v/>
      </c>
      <c r="J163" s="30"/>
      <c r="K163" s="30" t="str">
        <f t="shared" si="15"/>
        <v/>
      </c>
      <c r="L163" s="30"/>
      <c r="M163" s="28"/>
      <c r="N163" s="28"/>
      <c r="O163" s="30"/>
      <c r="P163" s="28"/>
      <c r="Q163" s="28"/>
      <c r="R163" s="28"/>
      <c r="S163" s="28"/>
      <c r="T163" s="28"/>
      <c r="U163" s="28"/>
      <c r="V163" s="28"/>
      <c r="W163" s="28"/>
      <c r="X163" s="28"/>
      <c r="Y163" s="35"/>
      <c r="Z163" s="35"/>
      <c r="AA163" s="30"/>
      <c r="AB163" s="30"/>
      <c r="AC163" s="29"/>
      <c r="AD163" s="30"/>
    </row>
    <row r="164" spans="2:30" ht="12.75" customHeight="1" x14ac:dyDescent="0.2">
      <c r="B164" s="55"/>
      <c r="D164" s="37"/>
      <c r="E164" s="38"/>
      <c r="F164" s="37"/>
      <c r="G164" s="39"/>
      <c r="H164" s="36"/>
      <c r="I164" s="40" t="str">
        <f t="shared" si="14"/>
        <v/>
      </c>
      <c r="J164" s="40"/>
      <c r="K164" s="40" t="str">
        <f t="shared" si="15"/>
        <v/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41"/>
      <c r="AA164" s="40"/>
      <c r="AB164" s="40"/>
      <c r="AC164" s="41"/>
      <c r="AD164" s="40"/>
    </row>
    <row r="165" spans="2:30" ht="12.75" customHeight="1" x14ac:dyDescent="0.2">
      <c r="B165" s="55"/>
      <c r="D165" s="37"/>
      <c r="E165" s="38"/>
      <c r="F165" s="37"/>
      <c r="G165" s="39"/>
      <c r="H165" s="36"/>
      <c r="I165" s="40" t="str">
        <f t="shared" si="14"/>
        <v/>
      </c>
      <c r="J165" s="40"/>
      <c r="K165" s="40" t="str">
        <f t="shared" si="15"/>
        <v/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1"/>
      <c r="Z165" s="41"/>
      <c r="AA165" s="40"/>
      <c r="AB165" s="40"/>
      <c r="AC165" s="41"/>
      <c r="AD165" s="40"/>
    </row>
    <row r="166" spans="2:30" ht="12.75" customHeight="1" x14ac:dyDescent="0.2">
      <c r="B166" s="55"/>
      <c r="D166" s="37"/>
      <c r="E166" s="38"/>
      <c r="F166" s="37"/>
      <c r="G166" s="39"/>
      <c r="H166" s="36"/>
      <c r="I166" s="40" t="str">
        <f t="shared" si="14"/>
        <v/>
      </c>
      <c r="J166" s="40"/>
      <c r="K166" s="40" t="str">
        <f t="shared" si="15"/>
        <v/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1"/>
      <c r="Z166" s="41"/>
      <c r="AA166" s="40"/>
      <c r="AB166" s="40"/>
      <c r="AC166" s="41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 t="str">
        <f t="shared" si="14"/>
        <v/>
      </c>
      <c r="J167" s="40"/>
      <c r="K167" s="40" t="str">
        <f t="shared" si="15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41"/>
      <c r="AA167" s="40"/>
      <c r="AB167" s="40"/>
      <c r="AC167" s="41"/>
      <c r="AD167" s="40"/>
    </row>
    <row r="168" spans="2:30" ht="12.75" customHeight="1" thickBot="1" x14ac:dyDescent="0.25">
      <c r="D168" s="79" t="s">
        <v>4</v>
      </c>
      <c r="E168" s="80"/>
      <c r="F168" s="80"/>
      <c r="G168" s="80"/>
      <c r="H168" s="80"/>
      <c r="I168" s="80"/>
      <c r="J168" s="80"/>
      <c r="K168" s="80"/>
      <c r="L168" s="81"/>
      <c r="M168" s="44" t="str">
        <f>IF(M91="","",IF(M108="","",IF(SUM(M109:M167)&lt;&gt;0,SUM(M109:M167),"")))</f>
        <v/>
      </c>
      <c r="N168" s="44" t="str">
        <f t="shared" ref="N168" si="16">IF(N91="","",IF(N108="","",IF(SUM(N109:N167)&lt;&gt;0,SUM(N109:N167),"")))</f>
        <v/>
      </c>
      <c r="O168" s="44" t="str">
        <f t="shared" ref="O168" si="17">IF(O91="","",IF(O108="","",IF(SUM(O109:O167)&lt;&gt;0,SUM(O109:O167),"")))</f>
        <v/>
      </c>
      <c r="P168" s="44" t="str">
        <f t="shared" ref="P168" si="18">IF(P91="","",IF(P108="","",IF(SUM(P109:P167)&lt;&gt;0,SUM(P109:P167),"")))</f>
        <v/>
      </c>
      <c r="Q168" s="44" t="str">
        <f t="shared" ref="Q168" si="19">IF(Q91="","",IF(Q108="","",IF(SUM(Q109:Q167)&lt;&gt;0,SUM(Q109:Q167),"")))</f>
        <v/>
      </c>
      <c r="R168" s="44" t="str">
        <f t="shared" ref="R168" si="20">IF(R91="","",IF(R108="","",IF(SUM(R109:R167)&lt;&gt;0,SUM(R109:R167),"")))</f>
        <v/>
      </c>
      <c r="S168" s="44" t="str">
        <f t="shared" ref="S168" si="21">IF(S91="","",IF(S108="","",IF(SUM(S109:S167)&lt;&gt;0,SUM(S109:S167),"")))</f>
        <v/>
      </c>
      <c r="T168" s="44" t="str">
        <f t="shared" ref="T168" si="22">IF(T91="","",IF(T108="","",IF(SUM(T109:T167)&lt;&gt;0,SUM(T109:T167),"")))</f>
        <v/>
      </c>
      <c r="U168" s="44" t="str">
        <f t="shared" ref="U168" si="23">IF(U91="","",IF(U108="","",IF(SUM(U109:U167)&lt;&gt;0,SUM(U109:U167),"")))</f>
        <v/>
      </c>
      <c r="V168" s="44" t="str">
        <f t="shared" ref="V168" si="24">IF(V91="","",IF(V108="","",IF(SUM(V109:V167)&lt;&gt;0,SUM(V109:V167),"")))</f>
        <v/>
      </c>
      <c r="W168" s="44" t="str">
        <f t="shared" ref="W168" si="25">IF(W91="","",IF(W108="","",IF(SUM(W109:W167)&lt;&gt;0,SUM(W109:W167),"")))</f>
        <v/>
      </c>
      <c r="X168" s="44" t="str">
        <f t="shared" ref="X168" si="26">IF(X91="","",IF(X108="","",IF(SUM(X109:X167)&lt;&gt;0,SUM(X109:X167),"")))</f>
        <v/>
      </c>
      <c r="Y168" s="44" t="str">
        <f t="shared" ref="Y168" si="27">IF(Y91="","",IF(Y108="","",IF(SUM(Y109:Y167)&lt;&gt;0,SUM(Y109:Y167),"")))</f>
        <v/>
      </c>
      <c r="Z168" s="44" t="str">
        <f t="shared" ref="Z168" si="28">IF(Z91="","",IF(Z108="","",IF(SUM(Z109:Z167)&lt;&gt;0,SUM(Z109:Z167),"")))</f>
        <v/>
      </c>
      <c r="AA168" s="44" t="str">
        <f t="shared" ref="AA168" si="29">IF(AA91="","",IF(AA108="","",IF(SUM(AA109:AA167)&lt;&gt;0,SUM(AA109:AA167),"")))</f>
        <v/>
      </c>
      <c r="AB168" s="44" t="str">
        <f t="shared" ref="AB168" si="30">IF(AB91="","",IF(AB108="","",IF(SUM(AB109:AB167)&lt;&gt;0,SUM(AB109:AB167),"")))</f>
        <v/>
      </c>
      <c r="AC168" s="44" t="str">
        <f t="shared" ref="AC168" si="31">IF(AC91="","",IF(AC108="","",IF(SUM(AC109:AC167)&lt;&gt;0,SUM(AC109:AC167),"")))</f>
        <v/>
      </c>
      <c r="AD168" s="44" t="str">
        <f t="shared" ref="AD168" si="32">IF(AD91="","",IF(AD108="","",IF(SUM(AD109:AD167)&lt;&gt;0,SUM(AD109:AD167),"")))</f>
        <v/>
      </c>
    </row>
    <row r="169" spans="2:30" ht="12.75" customHeight="1" x14ac:dyDescent="0.2">
      <c r="B169" s="6" t="s">
        <v>21</v>
      </c>
      <c r="D169" s="76" t="s">
        <v>5</v>
      </c>
      <c r="E169" s="77"/>
      <c r="F169" s="77"/>
      <c r="G169" s="77"/>
      <c r="H169" s="77"/>
      <c r="I169" s="77"/>
      <c r="J169" s="77"/>
      <c r="K169" s="77"/>
      <c r="L169" s="78"/>
      <c r="M169" s="45" t="str">
        <f>IF(M91="","",IF(M108="",IF(SUM(COUNTIF(M109:M167,"LS")+COUNTIF(M109:M167,"LUMP"))&gt;0,"LS",""),IF(M168&lt;&gt;"",ROUNDUP(M168,0),"")))</f>
        <v/>
      </c>
      <c r="N169" s="45" t="str">
        <f t="shared" ref="N169" si="33">IF(N91="","",IF(N108="",IF(SUM(COUNTIF(N109:N167,"LS")+COUNTIF(N109:N167,"LUMP"))&gt;0,"LS",""),IF(N168&lt;&gt;"",ROUNDUP(N168,0),"")))</f>
        <v/>
      </c>
      <c r="O169" s="45" t="str">
        <f t="shared" ref="O169" si="34">IF(O91="","",IF(O108="",IF(SUM(COUNTIF(O109:O167,"LS")+COUNTIF(O109:O167,"LUMP"))&gt;0,"LS",""),IF(O168&lt;&gt;"",ROUNDUP(O168,0),"")))</f>
        <v/>
      </c>
      <c r="P169" s="45" t="str">
        <f t="shared" ref="P169" si="35">IF(P91="","",IF(P108="",IF(SUM(COUNTIF(P109:P167,"LS")+COUNTIF(P109:P167,"LUMP"))&gt;0,"LS",""),IF(P168&lt;&gt;"",ROUNDUP(P168,0),"")))</f>
        <v/>
      </c>
      <c r="Q169" s="45" t="str">
        <f t="shared" ref="Q169" si="36">IF(Q91="","",IF(Q108="",IF(SUM(COUNTIF(Q109:Q167,"LS")+COUNTIF(Q109:Q167,"LUMP"))&gt;0,"LS",""),IF(Q168&lt;&gt;"",ROUNDUP(Q168,0),"")))</f>
        <v/>
      </c>
      <c r="R169" s="45" t="str">
        <f t="shared" ref="R169" si="37">IF(R91="","",IF(R108="",IF(SUM(COUNTIF(R109:R167,"LS")+COUNTIF(R109:R167,"LUMP"))&gt;0,"LS",""),IF(R168&lt;&gt;"",ROUNDUP(R168,0),"")))</f>
        <v/>
      </c>
      <c r="S169" s="45" t="str">
        <f t="shared" ref="S169" si="38">IF(S91="","",IF(S108="",IF(SUM(COUNTIF(S109:S167,"LS")+COUNTIF(S109:S167,"LUMP"))&gt;0,"LS",""),IF(S168&lt;&gt;"",ROUNDUP(S168,0),"")))</f>
        <v/>
      </c>
      <c r="T169" s="45" t="str">
        <f t="shared" ref="T169" si="39">IF(T91="","",IF(T108="",IF(SUM(COUNTIF(T109:T167,"LS")+COUNTIF(T109:T167,"LUMP"))&gt;0,"LS",""),IF(T168&lt;&gt;"",ROUNDUP(T168,0),"")))</f>
        <v/>
      </c>
      <c r="U169" s="45" t="str">
        <f t="shared" ref="U169" si="40">IF(U91="","",IF(U108="",IF(SUM(COUNTIF(U109:U167,"LS")+COUNTIF(U109:U167,"LUMP"))&gt;0,"LS",""),IF(U168&lt;&gt;"",ROUNDUP(U168,0),"")))</f>
        <v/>
      </c>
      <c r="V169" s="45" t="str">
        <f t="shared" ref="V169" si="41">IF(V91="","",IF(V108="",IF(SUM(COUNTIF(V109:V167,"LS")+COUNTIF(V109:V167,"LUMP"))&gt;0,"LS",""),IF(V168&lt;&gt;"",ROUNDUP(V168,0),"")))</f>
        <v/>
      </c>
      <c r="W169" s="45" t="str">
        <f t="shared" ref="W169" si="42">IF(W91="","",IF(W108="",IF(SUM(COUNTIF(W109:W167,"LS")+COUNTIF(W109:W167,"LUMP"))&gt;0,"LS",""),IF(W168&lt;&gt;"",ROUNDUP(W168,0),"")))</f>
        <v/>
      </c>
      <c r="X169" s="45" t="str">
        <f t="shared" ref="X169" si="43">IF(X91="","",IF(X108="",IF(SUM(COUNTIF(X109:X167,"LS")+COUNTIF(X109:X167,"LUMP"))&gt;0,"LS",""),IF(X168&lt;&gt;"",ROUNDUP(X168,0),"")))</f>
        <v/>
      </c>
      <c r="Y169" s="45" t="str">
        <f t="shared" ref="Y169" si="44">IF(Y91="","",IF(Y108="",IF(SUM(COUNTIF(Y109:Y167,"LS")+COUNTIF(Y109:Y167,"LUMP"))&gt;0,"LS",""),IF(Y168&lt;&gt;"",ROUNDUP(Y168,0),"")))</f>
        <v/>
      </c>
      <c r="Z169" s="45" t="str">
        <f t="shared" ref="Z169" si="45">IF(Z91="","",IF(Z108="",IF(SUM(COUNTIF(Z109:Z167,"LS")+COUNTIF(Z109:Z167,"LUMP"))&gt;0,"LS",""),IF(Z168&lt;&gt;"",ROUNDUP(Z168,0),"")))</f>
        <v/>
      </c>
      <c r="AA169" s="45" t="str">
        <f t="shared" ref="AA169" si="46">IF(AA91="","",IF(AA108="",IF(SUM(COUNTIF(AA109:AA167,"LS")+COUNTIF(AA109:AA167,"LUMP"))&gt;0,"LS",""),IF(AA168&lt;&gt;"",ROUNDUP(AA168,0),"")))</f>
        <v/>
      </c>
      <c r="AB169" s="45" t="str">
        <f t="shared" ref="AB169" si="47">IF(AB91="","",IF(AB108="",IF(SUM(COUNTIF(AB109:AB167,"LS")+COUNTIF(AB109:AB167,"LUMP"))&gt;0,"LS",""),IF(AB168&lt;&gt;"",ROUNDUP(AB168,0),"")))</f>
        <v/>
      </c>
      <c r="AC169" s="45" t="str">
        <f t="shared" ref="AC169" si="48">IF(AC91="","",IF(AC108="",IF(SUM(COUNTIF(AC109:AC167,"LS")+COUNTIF(AC109:AC167,"LUMP"))&gt;0,"LS",""),IF(AC168&lt;&gt;"",ROUNDUP(AC168,0),"")))</f>
        <v/>
      </c>
      <c r="AD169" s="45" t="str">
        <f t="shared" ref="AD169" si="49">IF(AD91="","",IF(AD108="",IF(SUM(COUNTIF(AD109:AD167,"LS")+COUNTIF(AD109:AD167,"LUMP"))&gt;0,"LS",""),IF(AD168&lt;&gt;"",ROUNDUP(AD168,0),"")))</f>
        <v/>
      </c>
    </row>
    <row r="170" spans="2:30" ht="12.75" customHeight="1" thickBot="1" x14ac:dyDescent="0.25"/>
    <row r="171" spans="2:30" ht="12.75" customHeight="1" thickBot="1" x14ac:dyDescent="0.25">
      <c r="B171" s="52" t="s">
        <v>19</v>
      </c>
      <c r="D171" s="58">
        <f>D90+1</f>
        <v>27</v>
      </c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17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18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67" t="s">
        <v>20</v>
      </c>
      <c r="D176" s="59" t="s">
        <v>2</v>
      </c>
      <c r="E176" s="60"/>
      <c r="F176" s="61"/>
      <c r="G176" s="65" t="s">
        <v>9</v>
      </c>
      <c r="H176" s="73" t="s">
        <v>0</v>
      </c>
      <c r="I176" s="73" t="s">
        <v>10</v>
      </c>
      <c r="J176" s="73" t="s">
        <v>11</v>
      </c>
      <c r="K176" s="73" t="s">
        <v>16</v>
      </c>
      <c r="L176" s="73" t="s">
        <v>3</v>
      </c>
      <c r="M176" s="20" t="str">
        <f t="shared" ref="M176:AD176" si="50">IF(OR(TRIM(M172)=0,TRIM(M172)=""),"",IF(IFERROR(TRIM(INDEX(QryItemNamed,MATCH(TRIM(M172),ITEM,0),2)),"")="Y","SPECIAL",LEFT(IFERROR(TRIM(INDEX(ITEM,MATCH(TRIM(M172),ITEM,0))),""),3)))</f>
        <v/>
      </c>
      <c r="N176" s="20" t="str">
        <f t="shared" si="50"/>
        <v/>
      </c>
      <c r="O176" s="20" t="str">
        <f t="shared" si="50"/>
        <v/>
      </c>
      <c r="P176" s="20" t="str">
        <f t="shared" si="50"/>
        <v/>
      </c>
      <c r="Q176" s="20" t="str">
        <f t="shared" si="50"/>
        <v/>
      </c>
      <c r="R176" s="20" t="str">
        <f t="shared" si="50"/>
        <v/>
      </c>
      <c r="S176" s="20" t="str">
        <f t="shared" si="50"/>
        <v/>
      </c>
      <c r="T176" s="20" t="str">
        <f t="shared" si="50"/>
        <v/>
      </c>
      <c r="U176" s="20" t="str">
        <f t="shared" si="50"/>
        <v/>
      </c>
      <c r="V176" s="20" t="str">
        <f t="shared" si="50"/>
        <v/>
      </c>
      <c r="W176" s="20" t="str">
        <f t="shared" si="50"/>
        <v/>
      </c>
      <c r="X176" s="20" t="str">
        <f t="shared" si="50"/>
        <v/>
      </c>
      <c r="Y176" s="20" t="str">
        <f t="shared" si="50"/>
        <v/>
      </c>
      <c r="Z176" s="20" t="str">
        <f t="shared" si="50"/>
        <v/>
      </c>
      <c r="AA176" s="20" t="str">
        <f t="shared" si="50"/>
        <v/>
      </c>
      <c r="AB176" s="20" t="str">
        <f t="shared" si="50"/>
        <v/>
      </c>
      <c r="AC176" s="20" t="str">
        <f t="shared" si="50"/>
        <v/>
      </c>
      <c r="AD176" s="20" t="str">
        <f t="shared" si="50"/>
        <v/>
      </c>
    </row>
    <row r="177" spans="2:30" ht="12.75" customHeight="1" x14ac:dyDescent="0.2">
      <c r="B177" s="68"/>
      <c r="D177" s="62"/>
      <c r="E177" s="63"/>
      <c r="F177" s="64"/>
      <c r="G177" s="66"/>
      <c r="H177" s="74"/>
      <c r="I177" s="74"/>
      <c r="J177" s="74"/>
      <c r="K177" s="74"/>
      <c r="L177" s="74"/>
      <c r="M177" s="70" t="str">
        <f t="shared" ref="M177:AD177" si="51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70" t="str">
        <f t="shared" si="51"/>
        <v/>
      </c>
      <c r="O177" s="70" t="str">
        <f t="shared" si="51"/>
        <v/>
      </c>
      <c r="P177" s="70" t="str">
        <f t="shared" si="51"/>
        <v/>
      </c>
      <c r="Q177" s="70" t="str">
        <f t="shared" si="51"/>
        <v/>
      </c>
      <c r="R177" s="70" t="str">
        <f t="shared" si="51"/>
        <v/>
      </c>
      <c r="S177" s="70" t="str">
        <f t="shared" si="51"/>
        <v/>
      </c>
      <c r="T177" s="70" t="str">
        <f t="shared" si="51"/>
        <v/>
      </c>
      <c r="U177" s="70" t="str">
        <f t="shared" si="51"/>
        <v/>
      </c>
      <c r="V177" s="70" t="str">
        <f t="shared" si="51"/>
        <v/>
      </c>
      <c r="W177" s="70" t="str">
        <f t="shared" si="51"/>
        <v/>
      </c>
      <c r="X177" s="70" t="str">
        <f t="shared" si="51"/>
        <v/>
      </c>
      <c r="Y177" s="70" t="str">
        <f t="shared" si="51"/>
        <v/>
      </c>
      <c r="Z177" s="70" t="str">
        <f t="shared" si="51"/>
        <v/>
      </c>
      <c r="AA177" s="70" t="str">
        <f t="shared" si="51"/>
        <v/>
      </c>
      <c r="AB177" s="70" t="str">
        <f t="shared" si="51"/>
        <v/>
      </c>
      <c r="AC177" s="70" t="str">
        <f t="shared" si="51"/>
        <v/>
      </c>
      <c r="AD177" s="70" t="str">
        <f t="shared" si="51"/>
        <v/>
      </c>
    </row>
    <row r="178" spans="2:30" ht="12.75" customHeight="1" x14ac:dyDescent="0.2">
      <c r="B178" s="68"/>
      <c r="D178" s="62"/>
      <c r="E178" s="63"/>
      <c r="F178" s="64"/>
      <c r="G178" s="66"/>
      <c r="H178" s="74"/>
      <c r="I178" s="74"/>
      <c r="J178" s="74"/>
      <c r="K178" s="74"/>
      <c r="L178" s="74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</row>
    <row r="179" spans="2:30" ht="12.75" customHeight="1" x14ac:dyDescent="0.2">
      <c r="B179" s="68"/>
      <c r="D179" s="62"/>
      <c r="E179" s="63"/>
      <c r="F179" s="64"/>
      <c r="G179" s="66"/>
      <c r="H179" s="74"/>
      <c r="I179" s="74"/>
      <c r="J179" s="74"/>
      <c r="K179" s="74"/>
      <c r="L179" s="74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</row>
    <row r="180" spans="2:30" ht="12.75" customHeight="1" x14ac:dyDescent="0.2">
      <c r="B180" s="68"/>
      <c r="D180" s="62"/>
      <c r="E180" s="63"/>
      <c r="F180" s="64"/>
      <c r="G180" s="66"/>
      <c r="H180" s="74"/>
      <c r="I180" s="74"/>
      <c r="J180" s="74"/>
      <c r="K180" s="74"/>
      <c r="L180" s="74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</row>
    <row r="181" spans="2:30" ht="12.75" customHeight="1" x14ac:dyDescent="0.2">
      <c r="B181" s="68"/>
      <c r="D181" s="62"/>
      <c r="E181" s="63"/>
      <c r="F181" s="64"/>
      <c r="G181" s="66"/>
      <c r="H181" s="74"/>
      <c r="I181" s="74"/>
      <c r="J181" s="74"/>
      <c r="K181" s="74"/>
      <c r="L181" s="74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</row>
    <row r="182" spans="2:30" ht="12.75" customHeight="1" x14ac:dyDescent="0.2">
      <c r="B182" s="68"/>
      <c r="D182" s="62"/>
      <c r="E182" s="63"/>
      <c r="F182" s="64"/>
      <c r="G182" s="66"/>
      <c r="H182" s="74"/>
      <c r="I182" s="74"/>
      <c r="J182" s="74"/>
      <c r="K182" s="74"/>
      <c r="L182" s="74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</row>
    <row r="183" spans="2:30" ht="12.75" customHeight="1" x14ac:dyDescent="0.2">
      <c r="B183" s="68"/>
      <c r="D183" s="62"/>
      <c r="E183" s="63"/>
      <c r="F183" s="64"/>
      <c r="G183" s="66"/>
      <c r="H183" s="74"/>
      <c r="I183" s="74"/>
      <c r="J183" s="74"/>
      <c r="K183" s="74"/>
      <c r="L183" s="74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</row>
    <row r="184" spans="2:30" ht="12.75" customHeight="1" x14ac:dyDescent="0.2">
      <c r="B184" s="68"/>
      <c r="D184" s="62"/>
      <c r="E184" s="63"/>
      <c r="F184" s="64"/>
      <c r="G184" s="66"/>
      <c r="H184" s="74"/>
      <c r="I184" s="74"/>
      <c r="J184" s="74"/>
      <c r="K184" s="74"/>
      <c r="L184" s="74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</row>
    <row r="185" spans="2:30" ht="12.75" customHeight="1" x14ac:dyDescent="0.2">
      <c r="B185" s="68"/>
      <c r="D185" s="62"/>
      <c r="E185" s="63"/>
      <c r="F185" s="64"/>
      <c r="G185" s="66"/>
      <c r="H185" s="74"/>
      <c r="I185" s="74"/>
      <c r="J185" s="74"/>
      <c r="K185" s="74"/>
      <c r="L185" s="74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</row>
    <row r="186" spans="2:30" ht="12.75" customHeight="1" x14ac:dyDescent="0.2">
      <c r="B186" s="68"/>
      <c r="D186" s="62"/>
      <c r="E186" s="63"/>
      <c r="F186" s="64"/>
      <c r="G186" s="66"/>
      <c r="H186" s="74"/>
      <c r="I186" s="74"/>
      <c r="J186" s="74"/>
      <c r="K186" s="74"/>
      <c r="L186" s="74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</row>
    <row r="187" spans="2:30" ht="12.75" customHeight="1" x14ac:dyDescent="0.2">
      <c r="B187" s="68"/>
      <c r="D187" s="62"/>
      <c r="E187" s="63"/>
      <c r="F187" s="64"/>
      <c r="G187" s="66"/>
      <c r="H187" s="74"/>
      <c r="I187" s="74"/>
      <c r="J187" s="74"/>
      <c r="K187" s="74"/>
      <c r="L187" s="74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</row>
    <row r="188" spans="2:30" ht="12.75" customHeight="1" x14ac:dyDescent="0.2">
      <c r="B188" s="68"/>
      <c r="D188" s="62"/>
      <c r="E188" s="63"/>
      <c r="F188" s="64"/>
      <c r="G188" s="66"/>
      <c r="H188" s="74"/>
      <c r="I188" s="74"/>
      <c r="J188" s="74"/>
      <c r="K188" s="74"/>
      <c r="L188" s="74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</row>
    <row r="189" spans="2:30" ht="12.75" customHeight="1" thickBot="1" x14ac:dyDescent="0.25">
      <c r="B189" s="69"/>
      <c r="D189" s="75"/>
      <c r="E189" s="75"/>
      <c r="F189" s="75"/>
      <c r="G189" s="21"/>
      <c r="H189" s="22"/>
      <c r="I189" s="23" t="s">
        <v>6</v>
      </c>
      <c r="J189" s="23" t="s">
        <v>6</v>
      </c>
      <c r="K189" s="23" t="s">
        <v>30</v>
      </c>
      <c r="L189" s="23" t="s">
        <v>30</v>
      </c>
      <c r="M189" s="23" t="str">
        <f t="shared" ref="M189:AD189" si="52">IF(OR(TRIM(M172)=0,TRIM(M172)=""),"",IF(IFERROR(TRIM(INDEX(QryItemNamed,MATCH(TRIM(M172),ITEM,0),3)),"")="LS","",IFERROR(TRIM(INDEX(QryItemNamed,MATCH(TRIM(M172),ITEM,0),3)),"")))</f>
        <v/>
      </c>
      <c r="N189" s="23" t="str">
        <f t="shared" si="52"/>
        <v/>
      </c>
      <c r="O189" s="23" t="str">
        <f t="shared" si="52"/>
        <v/>
      </c>
      <c r="P189" s="23" t="str">
        <f t="shared" si="52"/>
        <v/>
      </c>
      <c r="Q189" s="23" t="str">
        <f t="shared" si="52"/>
        <v/>
      </c>
      <c r="R189" s="23" t="str">
        <f t="shared" si="52"/>
        <v/>
      </c>
      <c r="S189" s="23" t="str">
        <f t="shared" si="52"/>
        <v/>
      </c>
      <c r="T189" s="23" t="str">
        <f t="shared" si="52"/>
        <v/>
      </c>
      <c r="U189" s="23" t="str">
        <f t="shared" si="52"/>
        <v/>
      </c>
      <c r="V189" s="23" t="str">
        <f t="shared" si="52"/>
        <v/>
      </c>
      <c r="W189" s="23" t="str">
        <f t="shared" si="52"/>
        <v/>
      </c>
      <c r="X189" s="23" t="str">
        <f t="shared" si="52"/>
        <v/>
      </c>
      <c r="Y189" s="23" t="str">
        <f t="shared" si="52"/>
        <v/>
      </c>
      <c r="Z189" s="23" t="str">
        <f t="shared" si="52"/>
        <v/>
      </c>
      <c r="AA189" s="23" t="str">
        <f t="shared" si="52"/>
        <v/>
      </c>
      <c r="AB189" s="23" t="str">
        <f t="shared" si="52"/>
        <v/>
      </c>
      <c r="AC189" s="23" t="str">
        <f t="shared" si="52"/>
        <v/>
      </c>
      <c r="AD189" s="23" t="str">
        <f t="shared" si="52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53">IF(D191&lt;&gt;"",F191-D191,"")</f>
        <v/>
      </c>
      <c r="J191" s="28"/>
      <c r="K191" s="28" t="str">
        <f t="shared" ref="K191:K248" si="54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53"/>
        <v/>
      </c>
      <c r="J192" s="30"/>
      <c r="K192" s="30" t="str">
        <f t="shared" si="54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53"/>
        <v/>
      </c>
      <c r="J193" s="30"/>
      <c r="K193" s="30" t="str">
        <f t="shared" si="54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53"/>
        <v/>
      </c>
      <c r="J194" s="30"/>
      <c r="K194" s="30" t="str">
        <f t="shared" si="54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53"/>
        <v/>
      </c>
      <c r="J195" s="30"/>
      <c r="K195" s="30" t="str">
        <f t="shared" si="54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28"/>
      <c r="V195" s="28"/>
      <c r="W195" s="30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53"/>
        <v/>
      </c>
      <c r="J196" s="30"/>
      <c r="K196" s="30" t="str">
        <f t="shared" si="54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28"/>
      <c r="V196" s="28"/>
      <c r="W196" s="30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53"/>
        <v/>
      </c>
      <c r="J197" s="30"/>
      <c r="K197" s="30" t="str">
        <f t="shared" si="54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28"/>
      <c r="V197" s="28"/>
      <c r="W197" s="30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53"/>
        <v/>
      </c>
      <c r="J198" s="30"/>
      <c r="K198" s="30" t="str">
        <f t="shared" si="54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28"/>
      <c r="V198" s="28"/>
      <c r="W198" s="30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53"/>
        <v/>
      </c>
      <c r="J199" s="30"/>
      <c r="K199" s="30" t="str">
        <f t="shared" si="54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28"/>
      <c r="V199" s="28"/>
      <c r="W199" s="30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53"/>
        <v/>
      </c>
      <c r="J200" s="30"/>
      <c r="K200" s="30" t="str">
        <f t="shared" si="54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28"/>
      <c r="V200" s="28"/>
      <c r="W200" s="30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53"/>
        <v/>
      </c>
      <c r="J201" s="30"/>
      <c r="K201" s="30" t="str">
        <f t="shared" si="54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28"/>
      <c r="V201" s="28"/>
      <c r="W201" s="30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53"/>
        <v/>
      </c>
      <c r="J202" s="30"/>
      <c r="K202" s="30" t="str">
        <f t="shared" si="54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28"/>
      <c r="V202" s="28"/>
      <c r="W202" s="30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53"/>
        <v/>
      </c>
      <c r="J203" s="30"/>
      <c r="K203" s="30" t="str">
        <f t="shared" si="54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28"/>
      <c r="V203" s="28"/>
      <c r="W203" s="30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53"/>
        <v/>
      </c>
      <c r="J204" s="30"/>
      <c r="K204" s="30" t="str">
        <f t="shared" si="54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28"/>
      <c r="V204" s="28"/>
      <c r="W204" s="30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53"/>
        <v/>
      </c>
      <c r="J205" s="30"/>
      <c r="K205" s="30" t="str">
        <f t="shared" si="54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28"/>
      <c r="V205" s="28"/>
      <c r="W205" s="30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53"/>
        <v/>
      </c>
      <c r="J206" s="30"/>
      <c r="K206" s="30" t="str">
        <f t="shared" si="54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28"/>
      <c r="V206" s="28"/>
      <c r="W206" s="30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53"/>
        <v/>
      </c>
      <c r="J207" s="30"/>
      <c r="K207" s="30" t="str">
        <f t="shared" si="54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28"/>
      <c r="V207" s="28"/>
      <c r="W207" s="30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53"/>
        <v/>
      </c>
      <c r="J208" s="30"/>
      <c r="K208" s="30" t="str">
        <f t="shared" si="54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30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53"/>
        <v/>
      </c>
      <c r="J209" s="30"/>
      <c r="K209" s="30" t="str">
        <f t="shared" si="54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30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53"/>
        <v/>
      </c>
      <c r="J210" s="30"/>
      <c r="K210" s="30" t="str">
        <f t="shared" si="54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30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53"/>
        <v/>
      </c>
      <c r="J211" s="30"/>
      <c r="K211" s="30" t="str">
        <f t="shared" si="54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28"/>
      <c r="V211" s="28"/>
      <c r="W211" s="30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53"/>
        <v/>
      </c>
      <c r="J212" s="30"/>
      <c r="K212" s="30" t="str">
        <f t="shared" si="54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28"/>
      <c r="V212" s="28"/>
      <c r="W212" s="30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53"/>
        <v/>
      </c>
      <c r="J213" s="30"/>
      <c r="K213" s="30" t="str">
        <f t="shared" si="54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28"/>
      <c r="V213" s="28"/>
      <c r="W213" s="30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53"/>
        <v/>
      </c>
      <c r="J214" s="30"/>
      <c r="K214" s="30" t="str">
        <f t="shared" si="54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28"/>
      <c r="V214" s="28"/>
      <c r="W214" s="30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53"/>
        <v/>
      </c>
      <c r="J215" s="30"/>
      <c r="K215" s="30" t="str">
        <f t="shared" si="54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53"/>
        <v/>
      </c>
      <c r="J216" s="30"/>
      <c r="K216" s="30" t="str">
        <f t="shared" si="54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30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53"/>
        <v/>
      </c>
      <c r="J217" s="30"/>
      <c r="K217" s="30" t="str">
        <f t="shared" si="54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30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53"/>
        <v/>
      </c>
      <c r="J218" s="30"/>
      <c r="K218" s="30" t="str">
        <f t="shared" si="54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30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53"/>
        <v/>
      </c>
      <c r="J219" s="30"/>
      <c r="K219" s="30" t="str">
        <f t="shared" si="54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53"/>
        <v/>
      </c>
      <c r="J220" s="30"/>
      <c r="K220" s="30" t="str">
        <f t="shared" si="54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53"/>
        <v/>
      </c>
      <c r="J221" s="30"/>
      <c r="K221" s="30" t="str">
        <f t="shared" si="54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53"/>
        <v/>
      </c>
      <c r="J222" s="30"/>
      <c r="K222" s="30" t="str">
        <f t="shared" si="54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53"/>
        <v/>
      </c>
      <c r="J223" s="30"/>
      <c r="K223" s="30" t="str">
        <f t="shared" si="54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53"/>
        <v/>
      </c>
      <c r="J224" s="30"/>
      <c r="K224" s="30" t="str">
        <f t="shared" si="54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53"/>
        <v/>
      </c>
      <c r="J225" s="30"/>
      <c r="K225" s="30" t="str">
        <f t="shared" si="54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30"/>
      <c r="Y225" s="35"/>
      <c r="Z225" s="35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53"/>
        <v/>
      </c>
      <c r="J226" s="30"/>
      <c r="K226" s="30" t="str">
        <f t="shared" si="54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0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53"/>
        <v/>
      </c>
      <c r="J227" s="30"/>
      <c r="K227" s="30" t="str">
        <f t="shared" si="54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0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53"/>
        <v/>
      </c>
      <c r="J228" s="30"/>
      <c r="K228" s="30" t="str">
        <f t="shared" si="54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0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53"/>
        <v/>
      </c>
      <c r="J229" s="30"/>
      <c r="K229" s="30" t="str">
        <f t="shared" si="54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0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53"/>
        <v/>
      </c>
      <c r="J230" s="30"/>
      <c r="K230" s="30" t="str">
        <f t="shared" si="54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0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53"/>
        <v/>
      </c>
      <c r="J231" s="30"/>
      <c r="K231" s="30" t="str">
        <f t="shared" si="54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53"/>
        <v/>
      </c>
      <c r="J232" s="30"/>
      <c r="K232" s="30" t="str">
        <f t="shared" si="54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53"/>
        <v/>
      </c>
      <c r="J233" s="30"/>
      <c r="K233" s="30" t="str">
        <f t="shared" si="54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53"/>
        <v/>
      </c>
      <c r="J234" s="30"/>
      <c r="K234" s="30" t="str">
        <f t="shared" si="54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53"/>
        <v/>
      </c>
      <c r="J235" s="30"/>
      <c r="K235" s="30" t="str">
        <f t="shared" si="54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53"/>
        <v/>
      </c>
      <c r="J236" s="30"/>
      <c r="K236" s="30" t="str">
        <f t="shared" si="54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53"/>
        <v/>
      </c>
      <c r="J237" s="30"/>
      <c r="K237" s="30" t="str">
        <f t="shared" si="54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53"/>
        <v/>
      </c>
      <c r="J238" s="30"/>
      <c r="K238" s="30" t="str">
        <f t="shared" si="54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53"/>
        <v/>
      </c>
      <c r="J239" s="30"/>
      <c r="K239" s="30" t="str">
        <f t="shared" si="54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53"/>
        <v/>
      </c>
      <c r="J240" s="30"/>
      <c r="K240" s="30" t="str">
        <f t="shared" si="54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53"/>
        <v/>
      </c>
      <c r="J241" s="30"/>
      <c r="K241" s="30" t="str">
        <f t="shared" si="54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53"/>
        <v/>
      </c>
      <c r="J242" s="30"/>
      <c r="K242" s="30" t="str">
        <f t="shared" si="54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53"/>
        <v/>
      </c>
      <c r="J243" s="30"/>
      <c r="K243" s="30" t="str">
        <f t="shared" si="54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53"/>
        <v/>
      </c>
      <c r="J244" s="30"/>
      <c r="K244" s="30" t="str">
        <f t="shared" si="54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53"/>
        <v/>
      </c>
      <c r="J245" s="40"/>
      <c r="K245" s="40" t="str">
        <f t="shared" si="54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53"/>
        <v/>
      </c>
      <c r="J246" s="40"/>
      <c r="K246" s="40" t="str">
        <f t="shared" si="54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53"/>
        <v/>
      </c>
      <c r="J247" s="40"/>
      <c r="K247" s="40" t="str">
        <f t="shared" si="54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53"/>
        <v/>
      </c>
      <c r="J248" s="40"/>
      <c r="K248" s="40" t="str">
        <f t="shared" si="54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D249" s="79" t="s">
        <v>4</v>
      </c>
      <c r="E249" s="80"/>
      <c r="F249" s="80"/>
      <c r="G249" s="80"/>
      <c r="H249" s="80"/>
      <c r="I249" s="80"/>
      <c r="J249" s="80"/>
      <c r="K249" s="80"/>
      <c r="L249" s="81"/>
      <c r="M249" s="44" t="str">
        <f>IF(M172="","",IF(M189="","",IF(SUM(M190:M248)&lt;&gt;0,SUM(M190:M248),"")))</f>
        <v/>
      </c>
      <c r="N249" s="44" t="str">
        <f t="shared" ref="N249" si="55">IF(N172="","",IF(N189="","",IF(SUM(N190:N248)&lt;&gt;0,SUM(N190:N248),"")))</f>
        <v/>
      </c>
      <c r="O249" s="44" t="str">
        <f t="shared" ref="O249" si="56">IF(O172="","",IF(O189="","",IF(SUM(O190:O248)&lt;&gt;0,SUM(O190:O248),"")))</f>
        <v/>
      </c>
      <c r="P249" s="44" t="str">
        <f t="shared" ref="P249" si="57">IF(P172="","",IF(P189="","",IF(SUM(P190:P248)&lt;&gt;0,SUM(P190:P248),"")))</f>
        <v/>
      </c>
      <c r="Q249" s="44" t="str">
        <f t="shared" ref="Q249" si="58">IF(Q172="","",IF(Q189="","",IF(SUM(Q190:Q248)&lt;&gt;0,SUM(Q190:Q248),"")))</f>
        <v/>
      </c>
      <c r="R249" s="44" t="str">
        <f t="shared" ref="R249" si="59">IF(R172="","",IF(R189="","",IF(SUM(R190:R248)&lt;&gt;0,SUM(R190:R248),"")))</f>
        <v/>
      </c>
      <c r="S249" s="44" t="str">
        <f t="shared" ref="S249" si="60">IF(S172="","",IF(S189="","",IF(SUM(S190:S248)&lt;&gt;0,SUM(S190:S248),"")))</f>
        <v/>
      </c>
      <c r="T249" s="44" t="str">
        <f t="shared" ref="T249" si="61">IF(T172="","",IF(T189="","",IF(SUM(T190:T248)&lt;&gt;0,SUM(T190:T248),"")))</f>
        <v/>
      </c>
      <c r="U249" s="44" t="str">
        <f t="shared" ref="U249" si="62">IF(U172="","",IF(U189="","",IF(SUM(U190:U248)&lt;&gt;0,SUM(U190:U248),"")))</f>
        <v/>
      </c>
      <c r="V249" s="44" t="str">
        <f t="shared" ref="V249" si="63">IF(V172="","",IF(V189="","",IF(SUM(V190:V248)&lt;&gt;0,SUM(V190:V248),"")))</f>
        <v/>
      </c>
      <c r="W249" s="44" t="str">
        <f t="shared" ref="W249" si="64">IF(W172="","",IF(W189="","",IF(SUM(W190:W248)&lt;&gt;0,SUM(W190:W248),"")))</f>
        <v/>
      </c>
      <c r="X249" s="44" t="str">
        <f t="shared" ref="X249" si="65">IF(X172="","",IF(X189="","",IF(SUM(X190:X248)&lt;&gt;0,SUM(X190:X248),"")))</f>
        <v/>
      </c>
      <c r="Y249" s="44" t="str">
        <f t="shared" ref="Y249" si="66">IF(Y172="","",IF(Y189="","",IF(SUM(Y190:Y248)&lt;&gt;0,SUM(Y190:Y248),"")))</f>
        <v/>
      </c>
      <c r="Z249" s="44" t="str">
        <f t="shared" ref="Z249" si="67">IF(Z172="","",IF(Z189="","",IF(SUM(Z190:Z248)&lt;&gt;0,SUM(Z190:Z248),"")))</f>
        <v/>
      </c>
      <c r="AA249" s="44" t="str">
        <f t="shared" ref="AA249" si="68">IF(AA172="","",IF(AA189="","",IF(SUM(AA190:AA248)&lt;&gt;0,SUM(AA190:AA248),"")))</f>
        <v/>
      </c>
      <c r="AB249" s="44" t="str">
        <f t="shared" ref="AB249" si="69">IF(AB172="","",IF(AB189="","",IF(SUM(AB190:AB248)&lt;&gt;0,SUM(AB190:AB248),"")))</f>
        <v/>
      </c>
      <c r="AC249" s="44" t="str">
        <f t="shared" ref="AC249" si="70">IF(AC172="","",IF(AC189="","",IF(SUM(AC190:AC248)&lt;&gt;0,SUM(AC190:AC248),"")))</f>
        <v/>
      </c>
      <c r="AD249" s="44" t="str">
        <f t="shared" ref="AD249" si="71">IF(AD172="","",IF(AD189="","",IF(SUM(AD190:AD248)&lt;&gt;0,SUM(AD190:AD248),"")))</f>
        <v/>
      </c>
    </row>
    <row r="250" spans="2:30" ht="12.75" customHeight="1" x14ac:dyDescent="0.2">
      <c r="B250" s="6" t="s">
        <v>21</v>
      </c>
      <c r="D250" s="76" t="s">
        <v>5</v>
      </c>
      <c r="E250" s="77"/>
      <c r="F250" s="77"/>
      <c r="G250" s="77"/>
      <c r="H250" s="77"/>
      <c r="I250" s="77"/>
      <c r="J250" s="77"/>
      <c r="K250" s="77"/>
      <c r="L250" s="78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72">IF(N172="","",IF(N189="",IF(SUM(COUNTIF(N190:N248,"LS")+COUNTIF(N190:N248,"LUMP"))&gt;0,"LS",""),IF(N249&lt;&gt;"",ROUNDUP(N249,0),"")))</f>
        <v/>
      </c>
      <c r="O250" s="45" t="str">
        <f t="shared" ref="O250" si="73">IF(O172="","",IF(O189="",IF(SUM(COUNTIF(O190:O248,"LS")+COUNTIF(O190:O248,"LUMP"))&gt;0,"LS",""),IF(O249&lt;&gt;"",ROUNDUP(O249,0),"")))</f>
        <v/>
      </c>
      <c r="P250" s="45" t="str">
        <f t="shared" ref="P250" si="74">IF(P172="","",IF(P189="",IF(SUM(COUNTIF(P190:P248,"LS")+COUNTIF(P190:P248,"LUMP"))&gt;0,"LS",""),IF(P249&lt;&gt;"",ROUNDUP(P249,0),"")))</f>
        <v/>
      </c>
      <c r="Q250" s="45" t="str">
        <f t="shared" ref="Q250" si="75">IF(Q172="","",IF(Q189="",IF(SUM(COUNTIF(Q190:Q248,"LS")+COUNTIF(Q190:Q248,"LUMP"))&gt;0,"LS",""),IF(Q249&lt;&gt;"",ROUNDUP(Q249,0),"")))</f>
        <v/>
      </c>
      <c r="R250" s="45" t="str">
        <f t="shared" ref="R250" si="76">IF(R172="","",IF(R189="",IF(SUM(COUNTIF(R190:R248,"LS")+COUNTIF(R190:R248,"LUMP"))&gt;0,"LS",""),IF(R249&lt;&gt;"",ROUNDUP(R249,0),"")))</f>
        <v/>
      </c>
      <c r="S250" s="45" t="str">
        <f t="shared" ref="S250" si="77">IF(S172="","",IF(S189="",IF(SUM(COUNTIF(S190:S248,"LS")+COUNTIF(S190:S248,"LUMP"))&gt;0,"LS",""),IF(S249&lt;&gt;"",ROUNDUP(S249,0),"")))</f>
        <v/>
      </c>
      <c r="T250" s="45" t="str">
        <f t="shared" ref="T250" si="78">IF(T172="","",IF(T189="",IF(SUM(COUNTIF(T190:T248,"LS")+COUNTIF(T190:T248,"LUMP"))&gt;0,"LS",""),IF(T249&lt;&gt;"",ROUNDUP(T249,0),"")))</f>
        <v/>
      </c>
      <c r="U250" s="45" t="str">
        <f t="shared" ref="U250" si="79">IF(U172="","",IF(U189="",IF(SUM(COUNTIF(U190:U248,"LS")+COUNTIF(U190:U248,"LUMP"))&gt;0,"LS",""),IF(U249&lt;&gt;"",ROUNDUP(U249,0),"")))</f>
        <v/>
      </c>
      <c r="V250" s="45" t="str">
        <f t="shared" ref="V250" si="80">IF(V172="","",IF(V189="",IF(SUM(COUNTIF(V190:V248,"LS")+COUNTIF(V190:V248,"LUMP"))&gt;0,"LS",""),IF(V249&lt;&gt;"",ROUNDUP(V249,0),"")))</f>
        <v/>
      </c>
      <c r="W250" s="45" t="str">
        <f t="shared" ref="W250" si="81">IF(W172="","",IF(W189="",IF(SUM(COUNTIF(W190:W248,"LS")+COUNTIF(W190:W248,"LUMP"))&gt;0,"LS",""),IF(W249&lt;&gt;"",ROUNDUP(W249,0),"")))</f>
        <v/>
      </c>
      <c r="X250" s="45" t="str">
        <f t="shared" ref="X250" si="82">IF(X172="","",IF(X189="",IF(SUM(COUNTIF(X190:X248,"LS")+COUNTIF(X190:X248,"LUMP"))&gt;0,"LS",""),IF(X249&lt;&gt;"",ROUNDUP(X249,0),"")))</f>
        <v/>
      </c>
      <c r="Y250" s="45" t="str">
        <f t="shared" ref="Y250" si="83">IF(Y172="","",IF(Y189="",IF(SUM(COUNTIF(Y190:Y248,"LS")+COUNTIF(Y190:Y248,"LUMP"))&gt;0,"LS",""),IF(Y249&lt;&gt;"",ROUNDUP(Y249,0),"")))</f>
        <v/>
      </c>
      <c r="Z250" s="45" t="str">
        <f t="shared" ref="Z250" si="84">IF(Z172="","",IF(Z189="",IF(SUM(COUNTIF(Z190:Z248,"LS")+COUNTIF(Z190:Z248,"LUMP"))&gt;0,"LS",""),IF(Z249&lt;&gt;"",ROUNDUP(Z249,0),"")))</f>
        <v/>
      </c>
      <c r="AA250" s="45" t="str">
        <f t="shared" ref="AA250" si="85">IF(AA172="","",IF(AA189="",IF(SUM(COUNTIF(AA190:AA248,"LS")+COUNTIF(AA190:AA248,"LUMP"))&gt;0,"LS",""),IF(AA249&lt;&gt;"",ROUNDUP(AA249,0),"")))</f>
        <v/>
      </c>
      <c r="AB250" s="45" t="str">
        <f t="shared" ref="AB250" si="86">IF(AB172="","",IF(AB189="",IF(SUM(COUNTIF(AB190:AB248,"LS")+COUNTIF(AB190:AB248,"LUMP"))&gt;0,"LS",""),IF(AB249&lt;&gt;"",ROUNDUP(AB249,0),"")))</f>
        <v/>
      </c>
      <c r="AC250" s="45" t="str">
        <f t="shared" ref="AC250" si="87">IF(AC172="","",IF(AC189="",IF(SUM(COUNTIF(AC190:AC248,"LS")+COUNTIF(AC190:AC248,"LUMP"))&gt;0,"LS",""),IF(AC249&lt;&gt;"",ROUNDUP(AC249,0),"")))</f>
        <v/>
      </c>
      <c r="AD250" s="45" t="str">
        <f t="shared" ref="AD250" si="88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19</v>
      </c>
      <c r="D252" s="58">
        <f>D171+1</f>
        <v>28</v>
      </c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17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18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67" t="s">
        <v>20</v>
      </c>
      <c r="D257" s="59" t="s">
        <v>2</v>
      </c>
      <c r="E257" s="60"/>
      <c r="F257" s="61"/>
      <c r="G257" s="65" t="s">
        <v>9</v>
      </c>
      <c r="H257" s="73" t="s">
        <v>0</v>
      </c>
      <c r="I257" s="73" t="s">
        <v>10</v>
      </c>
      <c r="J257" s="73" t="s">
        <v>11</v>
      </c>
      <c r="K257" s="73" t="s">
        <v>16</v>
      </c>
      <c r="L257" s="73" t="s">
        <v>3</v>
      </c>
      <c r="M257" s="20" t="str">
        <f t="shared" ref="M257:AD257" si="89">IF(OR(TRIM(M253)=0,TRIM(M253)=""),"",IF(IFERROR(TRIM(INDEX(QryItemNamed,MATCH(TRIM(M253),ITEM,0),2)),"")="Y","SPECIAL",LEFT(IFERROR(TRIM(INDEX(ITEM,MATCH(TRIM(M253),ITEM,0))),""),3)))</f>
        <v/>
      </c>
      <c r="N257" s="20" t="str">
        <f t="shared" si="89"/>
        <v/>
      </c>
      <c r="O257" s="20" t="str">
        <f t="shared" si="89"/>
        <v/>
      </c>
      <c r="P257" s="20" t="str">
        <f t="shared" si="89"/>
        <v/>
      </c>
      <c r="Q257" s="20" t="str">
        <f t="shared" si="89"/>
        <v/>
      </c>
      <c r="R257" s="20" t="str">
        <f t="shared" si="89"/>
        <v/>
      </c>
      <c r="S257" s="20" t="str">
        <f t="shared" si="89"/>
        <v/>
      </c>
      <c r="T257" s="20" t="str">
        <f t="shared" si="89"/>
        <v/>
      </c>
      <c r="U257" s="20" t="str">
        <f t="shared" si="89"/>
        <v/>
      </c>
      <c r="V257" s="20" t="str">
        <f t="shared" si="89"/>
        <v/>
      </c>
      <c r="W257" s="20" t="str">
        <f t="shared" si="89"/>
        <v/>
      </c>
      <c r="X257" s="20" t="str">
        <f t="shared" si="89"/>
        <v/>
      </c>
      <c r="Y257" s="20" t="str">
        <f t="shared" si="89"/>
        <v/>
      </c>
      <c r="Z257" s="20" t="str">
        <f t="shared" si="89"/>
        <v/>
      </c>
      <c r="AA257" s="20" t="str">
        <f t="shared" si="89"/>
        <v/>
      </c>
      <c r="AB257" s="20" t="str">
        <f t="shared" si="89"/>
        <v/>
      </c>
      <c r="AC257" s="20" t="str">
        <f t="shared" si="89"/>
        <v/>
      </c>
      <c r="AD257" s="20" t="str">
        <f t="shared" si="89"/>
        <v/>
      </c>
    </row>
    <row r="258" spans="2:30" ht="12.75" customHeight="1" x14ac:dyDescent="0.2">
      <c r="B258" s="68"/>
      <c r="D258" s="62"/>
      <c r="E258" s="63"/>
      <c r="F258" s="64"/>
      <c r="G258" s="66"/>
      <c r="H258" s="74"/>
      <c r="I258" s="74"/>
      <c r="J258" s="74"/>
      <c r="K258" s="74"/>
      <c r="L258" s="74"/>
      <c r="M258" s="70" t="str">
        <f t="shared" ref="M258:AD258" si="90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70" t="str">
        <f t="shared" si="90"/>
        <v/>
      </c>
      <c r="O258" s="70" t="str">
        <f t="shared" si="90"/>
        <v/>
      </c>
      <c r="P258" s="70" t="str">
        <f t="shared" si="90"/>
        <v/>
      </c>
      <c r="Q258" s="70" t="str">
        <f t="shared" si="90"/>
        <v/>
      </c>
      <c r="R258" s="70" t="str">
        <f t="shared" si="90"/>
        <v/>
      </c>
      <c r="S258" s="70" t="str">
        <f t="shared" si="90"/>
        <v/>
      </c>
      <c r="T258" s="70" t="str">
        <f t="shared" si="90"/>
        <v/>
      </c>
      <c r="U258" s="70" t="str">
        <f t="shared" si="90"/>
        <v/>
      </c>
      <c r="V258" s="70" t="str">
        <f t="shared" si="90"/>
        <v/>
      </c>
      <c r="W258" s="70" t="str">
        <f t="shared" si="90"/>
        <v/>
      </c>
      <c r="X258" s="70" t="str">
        <f t="shared" si="90"/>
        <v/>
      </c>
      <c r="Y258" s="70" t="str">
        <f t="shared" si="90"/>
        <v/>
      </c>
      <c r="Z258" s="70" t="str">
        <f t="shared" si="90"/>
        <v/>
      </c>
      <c r="AA258" s="70" t="str">
        <f t="shared" si="90"/>
        <v/>
      </c>
      <c r="AB258" s="70" t="str">
        <f t="shared" si="90"/>
        <v/>
      </c>
      <c r="AC258" s="70" t="str">
        <f t="shared" si="90"/>
        <v/>
      </c>
      <c r="AD258" s="70" t="str">
        <f t="shared" si="90"/>
        <v/>
      </c>
    </row>
    <row r="259" spans="2:30" ht="12.75" customHeight="1" x14ac:dyDescent="0.2">
      <c r="B259" s="68"/>
      <c r="D259" s="62"/>
      <c r="E259" s="63"/>
      <c r="F259" s="64"/>
      <c r="G259" s="66"/>
      <c r="H259" s="74"/>
      <c r="I259" s="74"/>
      <c r="J259" s="74"/>
      <c r="K259" s="74"/>
      <c r="L259" s="74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</row>
    <row r="260" spans="2:30" ht="12.75" customHeight="1" x14ac:dyDescent="0.2">
      <c r="B260" s="68"/>
      <c r="D260" s="62"/>
      <c r="E260" s="63"/>
      <c r="F260" s="64"/>
      <c r="G260" s="66"/>
      <c r="H260" s="74"/>
      <c r="I260" s="74"/>
      <c r="J260" s="74"/>
      <c r="K260" s="74"/>
      <c r="L260" s="74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</row>
    <row r="261" spans="2:30" ht="12.75" customHeight="1" x14ac:dyDescent="0.2">
      <c r="B261" s="68"/>
      <c r="D261" s="62"/>
      <c r="E261" s="63"/>
      <c r="F261" s="64"/>
      <c r="G261" s="66"/>
      <c r="H261" s="74"/>
      <c r="I261" s="74"/>
      <c r="J261" s="74"/>
      <c r="K261" s="74"/>
      <c r="L261" s="74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</row>
    <row r="262" spans="2:30" ht="12.75" customHeight="1" x14ac:dyDescent="0.2">
      <c r="B262" s="68"/>
      <c r="D262" s="62"/>
      <c r="E262" s="63"/>
      <c r="F262" s="64"/>
      <c r="G262" s="66"/>
      <c r="H262" s="74"/>
      <c r="I262" s="74"/>
      <c r="J262" s="74"/>
      <c r="K262" s="74"/>
      <c r="L262" s="74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</row>
    <row r="263" spans="2:30" ht="12.75" customHeight="1" x14ac:dyDescent="0.2">
      <c r="B263" s="68"/>
      <c r="D263" s="62"/>
      <c r="E263" s="63"/>
      <c r="F263" s="64"/>
      <c r="G263" s="66"/>
      <c r="H263" s="74"/>
      <c r="I263" s="74"/>
      <c r="J263" s="74"/>
      <c r="K263" s="74"/>
      <c r="L263" s="74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</row>
    <row r="264" spans="2:30" ht="12.75" customHeight="1" x14ac:dyDescent="0.2">
      <c r="B264" s="68"/>
      <c r="D264" s="62"/>
      <c r="E264" s="63"/>
      <c r="F264" s="64"/>
      <c r="G264" s="66"/>
      <c r="H264" s="74"/>
      <c r="I264" s="74"/>
      <c r="J264" s="74"/>
      <c r="K264" s="74"/>
      <c r="L264" s="74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</row>
    <row r="265" spans="2:30" ht="12.75" customHeight="1" x14ac:dyDescent="0.2">
      <c r="B265" s="68"/>
      <c r="D265" s="62"/>
      <c r="E265" s="63"/>
      <c r="F265" s="64"/>
      <c r="G265" s="66"/>
      <c r="H265" s="74"/>
      <c r="I265" s="74"/>
      <c r="J265" s="74"/>
      <c r="K265" s="74"/>
      <c r="L265" s="74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</row>
    <row r="266" spans="2:30" ht="12.75" customHeight="1" x14ac:dyDescent="0.2">
      <c r="B266" s="68"/>
      <c r="D266" s="62"/>
      <c r="E266" s="63"/>
      <c r="F266" s="64"/>
      <c r="G266" s="66"/>
      <c r="H266" s="74"/>
      <c r="I266" s="74"/>
      <c r="J266" s="74"/>
      <c r="K266" s="74"/>
      <c r="L266" s="74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</row>
    <row r="267" spans="2:30" ht="12.75" customHeight="1" x14ac:dyDescent="0.2">
      <c r="B267" s="68"/>
      <c r="D267" s="62"/>
      <c r="E267" s="63"/>
      <c r="F267" s="64"/>
      <c r="G267" s="66"/>
      <c r="H267" s="74"/>
      <c r="I267" s="74"/>
      <c r="J267" s="74"/>
      <c r="K267" s="74"/>
      <c r="L267" s="74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</row>
    <row r="268" spans="2:30" ht="12.75" customHeight="1" x14ac:dyDescent="0.2">
      <c r="B268" s="68"/>
      <c r="D268" s="62"/>
      <c r="E268" s="63"/>
      <c r="F268" s="64"/>
      <c r="G268" s="66"/>
      <c r="H268" s="74"/>
      <c r="I268" s="74"/>
      <c r="J268" s="74"/>
      <c r="K268" s="74"/>
      <c r="L268" s="74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</row>
    <row r="269" spans="2:30" ht="12.75" customHeight="1" x14ac:dyDescent="0.2">
      <c r="B269" s="68"/>
      <c r="D269" s="62"/>
      <c r="E269" s="63"/>
      <c r="F269" s="64"/>
      <c r="G269" s="66"/>
      <c r="H269" s="74"/>
      <c r="I269" s="74"/>
      <c r="J269" s="74"/>
      <c r="K269" s="74"/>
      <c r="L269" s="74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</row>
    <row r="270" spans="2:30" ht="12.75" customHeight="1" thickBot="1" x14ac:dyDescent="0.25">
      <c r="B270" s="69"/>
      <c r="D270" s="75"/>
      <c r="E270" s="75"/>
      <c r="F270" s="75"/>
      <c r="G270" s="21"/>
      <c r="H270" s="22"/>
      <c r="I270" s="23" t="s">
        <v>6</v>
      </c>
      <c r="J270" s="23" t="s">
        <v>6</v>
      </c>
      <c r="K270" s="23" t="s">
        <v>30</v>
      </c>
      <c r="L270" s="23" t="s">
        <v>30</v>
      </c>
      <c r="M270" s="23" t="str">
        <f t="shared" ref="M270:AD270" si="91">IF(OR(TRIM(M253)=0,TRIM(M253)=""),"",IF(IFERROR(TRIM(INDEX(QryItemNamed,MATCH(TRIM(M253),ITEM,0),3)),"")="LS","",IFERROR(TRIM(INDEX(QryItemNamed,MATCH(TRIM(M253),ITEM,0),3)),"")))</f>
        <v/>
      </c>
      <c r="N270" s="23" t="str">
        <f t="shared" si="91"/>
        <v/>
      </c>
      <c r="O270" s="23" t="str">
        <f t="shared" si="91"/>
        <v/>
      </c>
      <c r="P270" s="23" t="str">
        <f t="shared" si="91"/>
        <v/>
      </c>
      <c r="Q270" s="23" t="str">
        <f t="shared" si="91"/>
        <v/>
      </c>
      <c r="R270" s="23" t="str">
        <f t="shared" si="91"/>
        <v/>
      </c>
      <c r="S270" s="23" t="str">
        <f t="shared" si="91"/>
        <v/>
      </c>
      <c r="T270" s="23" t="str">
        <f t="shared" si="91"/>
        <v/>
      </c>
      <c r="U270" s="23" t="str">
        <f t="shared" si="91"/>
        <v/>
      </c>
      <c r="V270" s="23" t="str">
        <f t="shared" si="91"/>
        <v/>
      </c>
      <c r="W270" s="23" t="str">
        <f t="shared" si="91"/>
        <v/>
      </c>
      <c r="X270" s="23" t="str">
        <f t="shared" si="91"/>
        <v/>
      </c>
      <c r="Y270" s="23" t="str">
        <f t="shared" si="91"/>
        <v/>
      </c>
      <c r="Z270" s="23" t="str">
        <f t="shared" si="91"/>
        <v/>
      </c>
      <c r="AA270" s="23" t="str">
        <f t="shared" si="91"/>
        <v/>
      </c>
      <c r="AB270" s="23" t="str">
        <f t="shared" si="91"/>
        <v/>
      </c>
      <c r="AC270" s="23" t="str">
        <f t="shared" si="91"/>
        <v/>
      </c>
      <c r="AD270" s="23" t="str">
        <f t="shared" si="91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92">IF(D272&lt;&gt;"",F272-D272,"")</f>
        <v/>
      </c>
      <c r="J272" s="28"/>
      <c r="K272" s="28" t="str">
        <f t="shared" ref="K272:K329" si="93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92"/>
        <v/>
      </c>
      <c r="J273" s="30"/>
      <c r="K273" s="30" t="str">
        <f t="shared" si="93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92"/>
        <v/>
      </c>
      <c r="J274" s="30"/>
      <c r="K274" s="30" t="str">
        <f t="shared" si="93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92"/>
        <v/>
      </c>
      <c r="J275" s="30"/>
      <c r="K275" s="30" t="str">
        <f t="shared" si="93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92"/>
        <v/>
      </c>
      <c r="J276" s="30"/>
      <c r="K276" s="30" t="str">
        <f t="shared" si="93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30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92"/>
        <v/>
      </c>
      <c r="J277" s="30"/>
      <c r="K277" s="30" t="str">
        <f t="shared" si="93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30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92"/>
        <v/>
      </c>
      <c r="J278" s="30"/>
      <c r="K278" s="30" t="str">
        <f t="shared" si="93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30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92"/>
        <v/>
      </c>
      <c r="J279" s="30"/>
      <c r="K279" s="30" t="str">
        <f t="shared" si="93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30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92"/>
        <v/>
      </c>
      <c r="J280" s="30"/>
      <c r="K280" s="30" t="str">
        <f t="shared" si="93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30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92"/>
        <v/>
      </c>
      <c r="J281" s="30"/>
      <c r="K281" s="30" t="str">
        <f t="shared" si="93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30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92"/>
        <v/>
      </c>
      <c r="J282" s="30"/>
      <c r="K282" s="30" t="str">
        <f t="shared" si="93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30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92"/>
        <v/>
      </c>
      <c r="J283" s="30"/>
      <c r="K283" s="30" t="str">
        <f t="shared" si="93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30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92"/>
        <v/>
      </c>
      <c r="J284" s="30"/>
      <c r="K284" s="30" t="str">
        <f t="shared" si="93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30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92"/>
        <v/>
      </c>
      <c r="J285" s="30"/>
      <c r="K285" s="30" t="str">
        <f t="shared" si="93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30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92"/>
        <v/>
      </c>
      <c r="J286" s="30"/>
      <c r="K286" s="30" t="str">
        <f t="shared" si="93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30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92"/>
        <v/>
      </c>
      <c r="J287" s="30"/>
      <c r="K287" s="30" t="str">
        <f t="shared" si="93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30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92"/>
        <v/>
      </c>
      <c r="J288" s="30"/>
      <c r="K288" s="30" t="str">
        <f t="shared" si="93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30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92"/>
        <v/>
      </c>
      <c r="J289" s="30"/>
      <c r="K289" s="30" t="str">
        <f t="shared" si="93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30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92"/>
        <v/>
      </c>
      <c r="J290" s="30"/>
      <c r="K290" s="30" t="str">
        <f t="shared" si="93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30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92"/>
        <v/>
      </c>
      <c r="J291" s="30"/>
      <c r="K291" s="30" t="str">
        <f t="shared" si="93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30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92"/>
        <v/>
      </c>
      <c r="J292" s="30"/>
      <c r="K292" s="30" t="str">
        <f t="shared" si="93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30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92"/>
        <v/>
      </c>
      <c r="J293" s="30"/>
      <c r="K293" s="30" t="str">
        <f t="shared" si="93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30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92"/>
        <v/>
      </c>
      <c r="J294" s="30"/>
      <c r="K294" s="30" t="str">
        <f t="shared" si="93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30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92"/>
        <v/>
      </c>
      <c r="J295" s="30"/>
      <c r="K295" s="30" t="str">
        <f t="shared" si="93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30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92"/>
        <v/>
      </c>
      <c r="J296" s="30"/>
      <c r="K296" s="30" t="str">
        <f t="shared" si="93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92"/>
        <v/>
      </c>
      <c r="J297" s="30"/>
      <c r="K297" s="30" t="str">
        <f t="shared" si="93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30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92"/>
        <v/>
      </c>
      <c r="J298" s="30"/>
      <c r="K298" s="30" t="str">
        <f t="shared" si="93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30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92"/>
        <v/>
      </c>
      <c r="J299" s="30"/>
      <c r="K299" s="30" t="str">
        <f t="shared" si="93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30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92"/>
        <v/>
      </c>
      <c r="J300" s="30"/>
      <c r="K300" s="30" t="str">
        <f t="shared" si="93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92"/>
        <v/>
      </c>
      <c r="J301" s="30"/>
      <c r="K301" s="30" t="str">
        <f t="shared" si="93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92"/>
        <v/>
      </c>
      <c r="J302" s="30"/>
      <c r="K302" s="30" t="str">
        <f t="shared" si="93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92"/>
        <v/>
      </c>
      <c r="J303" s="30"/>
      <c r="K303" s="30" t="str">
        <f t="shared" si="93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92"/>
        <v/>
      </c>
      <c r="J304" s="30"/>
      <c r="K304" s="30" t="str">
        <f t="shared" si="93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92"/>
        <v/>
      </c>
      <c r="J305" s="30"/>
      <c r="K305" s="30" t="str">
        <f t="shared" si="93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92"/>
        <v/>
      </c>
      <c r="J306" s="30"/>
      <c r="K306" s="30" t="str">
        <f t="shared" si="93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30"/>
      <c r="Y306" s="35"/>
      <c r="Z306" s="35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92"/>
        <v/>
      </c>
      <c r="J307" s="30"/>
      <c r="K307" s="30" t="str">
        <f t="shared" si="93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0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92"/>
        <v/>
      </c>
      <c r="J308" s="30"/>
      <c r="K308" s="30" t="str">
        <f t="shared" si="93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0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92"/>
        <v/>
      </c>
      <c r="J309" s="30"/>
      <c r="K309" s="30" t="str">
        <f t="shared" si="93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0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92"/>
        <v/>
      </c>
      <c r="J310" s="30"/>
      <c r="K310" s="30" t="str">
        <f t="shared" si="93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0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92"/>
        <v/>
      </c>
      <c r="J311" s="30"/>
      <c r="K311" s="30" t="str">
        <f t="shared" si="93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0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92"/>
        <v/>
      </c>
      <c r="J312" s="30"/>
      <c r="K312" s="30" t="str">
        <f t="shared" si="93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92"/>
        <v/>
      </c>
      <c r="J313" s="30"/>
      <c r="K313" s="30" t="str">
        <f t="shared" si="93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92"/>
        <v/>
      </c>
      <c r="J314" s="30"/>
      <c r="K314" s="30" t="str">
        <f t="shared" si="93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92"/>
        <v/>
      </c>
      <c r="J315" s="30"/>
      <c r="K315" s="30" t="str">
        <f t="shared" si="93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92"/>
        <v/>
      </c>
      <c r="J316" s="30"/>
      <c r="K316" s="30" t="str">
        <f t="shared" si="93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92"/>
        <v/>
      </c>
      <c r="J317" s="30"/>
      <c r="K317" s="30" t="str">
        <f t="shared" si="93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92"/>
        <v/>
      </c>
      <c r="J318" s="30"/>
      <c r="K318" s="30" t="str">
        <f t="shared" si="93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92"/>
        <v/>
      </c>
      <c r="J319" s="30"/>
      <c r="K319" s="30" t="str">
        <f t="shared" si="93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92"/>
        <v/>
      </c>
      <c r="J320" s="30"/>
      <c r="K320" s="30" t="str">
        <f t="shared" si="93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92"/>
        <v/>
      </c>
      <c r="J321" s="30"/>
      <c r="K321" s="30" t="str">
        <f t="shared" si="93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92"/>
        <v/>
      </c>
      <c r="J322" s="30"/>
      <c r="K322" s="30" t="str">
        <f t="shared" si="93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92"/>
        <v/>
      </c>
      <c r="J323" s="30"/>
      <c r="K323" s="30" t="str">
        <f t="shared" si="93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92"/>
        <v/>
      </c>
      <c r="J324" s="30"/>
      <c r="K324" s="30" t="str">
        <f t="shared" si="93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92"/>
        <v/>
      </c>
      <c r="J325" s="30"/>
      <c r="K325" s="30" t="str">
        <f t="shared" si="93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92"/>
        <v/>
      </c>
      <c r="J326" s="40"/>
      <c r="K326" s="40" t="str">
        <f t="shared" si="93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92"/>
        <v/>
      </c>
      <c r="J327" s="40"/>
      <c r="K327" s="40" t="str">
        <f t="shared" si="93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92"/>
        <v/>
      </c>
      <c r="J328" s="40"/>
      <c r="K328" s="40" t="str">
        <f t="shared" si="93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92"/>
        <v/>
      </c>
      <c r="J329" s="40"/>
      <c r="K329" s="40" t="str">
        <f t="shared" si="93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D330" s="79" t="s">
        <v>4</v>
      </c>
      <c r="E330" s="80"/>
      <c r="F330" s="80"/>
      <c r="G330" s="80"/>
      <c r="H330" s="80"/>
      <c r="I330" s="80"/>
      <c r="J330" s="80"/>
      <c r="K330" s="80"/>
      <c r="L330" s="81"/>
      <c r="M330" s="44" t="str">
        <f>IF(M253="","",IF(M270="","",IF(SUM(M271:M329)&lt;&gt;0,SUM(M271:M329),"")))</f>
        <v/>
      </c>
      <c r="N330" s="44" t="str">
        <f t="shared" ref="N330" si="94">IF(N253="","",IF(N270="","",IF(SUM(N271:N329)&lt;&gt;0,SUM(N271:N329),"")))</f>
        <v/>
      </c>
      <c r="O330" s="44" t="str">
        <f t="shared" ref="O330" si="95">IF(O253="","",IF(O270="","",IF(SUM(O271:O329)&lt;&gt;0,SUM(O271:O329),"")))</f>
        <v/>
      </c>
      <c r="P330" s="44" t="str">
        <f t="shared" ref="P330" si="96">IF(P253="","",IF(P270="","",IF(SUM(P271:P329)&lt;&gt;0,SUM(P271:P329),"")))</f>
        <v/>
      </c>
      <c r="Q330" s="44" t="str">
        <f t="shared" ref="Q330" si="97">IF(Q253="","",IF(Q270="","",IF(SUM(Q271:Q329)&lt;&gt;0,SUM(Q271:Q329),"")))</f>
        <v/>
      </c>
      <c r="R330" s="44" t="str">
        <f t="shared" ref="R330" si="98">IF(R253="","",IF(R270="","",IF(SUM(R271:R329)&lt;&gt;0,SUM(R271:R329),"")))</f>
        <v/>
      </c>
      <c r="S330" s="44" t="str">
        <f t="shared" ref="S330" si="99">IF(S253="","",IF(S270="","",IF(SUM(S271:S329)&lt;&gt;0,SUM(S271:S329),"")))</f>
        <v/>
      </c>
      <c r="T330" s="44" t="str">
        <f t="shared" ref="T330" si="100">IF(T253="","",IF(T270="","",IF(SUM(T271:T329)&lt;&gt;0,SUM(T271:T329),"")))</f>
        <v/>
      </c>
      <c r="U330" s="44" t="str">
        <f t="shared" ref="U330" si="101">IF(U253="","",IF(U270="","",IF(SUM(U271:U329)&lt;&gt;0,SUM(U271:U329),"")))</f>
        <v/>
      </c>
      <c r="V330" s="44" t="str">
        <f t="shared" ref="V330" si="102">IF(V253="","",IF(V270="","",IF(SUM(V271:V329)&lt;&gt;0,SUM(V271:V329),"")))</f>
        <v/>
      </c>
      <c r="W330" s="44" t="str">
        <f t="shared" ref="W330" si="103">IF(W253="","",IF(W270="","",IF(SUM(W271:W329)&lt;&gt;0,SUM(W271:W329),"")))</f>
        <v/>
      </c>
      <c r="X330" s="44" t="str">
        <f t="shared" ref="X330" si="104">IF(X253="","",IF(X270="","",IF(SUM(X271:X329)&lt;&gt;0,SUM(X271:X329),"")))</f>
        <v/>
      </c>
      <c r="Y330" s="44" t="str">
        <f t="shared" ref="Y330" si="105">IF(Y253="","",IF(Y270="","",IF(SUM(Y271:Y329)&lt;&gt;0,SUM(Y271:Y329),"")))</f>
        <v/>
      </c>
      <c r="Z330" s="44" t="str">
        <f t="shared" ref="Z330" si="106">IF(Z253="","",IF(Z270="","",IF(SUM(Z271:Z329)&lt;&gt;0,SUM(Z271:Z329),"")))</f>
        <v/>
      </c>
      <c r="AA330" s="44" t="str">
        <f t="shared" ref="AA330" si="107">IF(AA253="","",IF(AA270="","",IF(SUM(AA271:AA329)&lt;&gt;0,SUM(AA271:AA329),"")))</f>
        <v/>
      </c>
      <c r="AB330" s="44" t="str">
        <f t="shared" ref="AB330" si="108">IF(AB253="","",IF(AB270="","",IF(SUM(AB271:AB329)&lt;&gt;0,SUM(AB271:AB329),"")))</f>
        <v/>
      </c>
      <c r="AC330" s="44" t="str">
        <f t="shared" ref="AC330" si="109">IF(AC253="","",IF(AC270="","",IF(SUM(AC271:AC329)&lt;&gt;0,SUM(AC271:AC329),"")))</f>
        <v/>
      </c>
      <c r="AD330" s="44" t="str">
        <f t="shared" ref="AD330" si="110">IF(AD253="","",IF(AD270="","",IF(SUM(AD271:AD329)&lt;&gt;0,SUM(AD271:AD329),"")))</f>
        <v/>
      </c>
    </row>
    <row r="331" spans="2:30" ht="12.75" customHeight="1" x14ac:dyDescent="0.2">
      <c r="B331" s="6" t="s">
        <v>21</v>
      </c>
      <c r="D331" s="76" t="s">
        <v>5</v>
      </c>
      <c r="E331" s="77"/>
      <c r="F331" s="77"/>
      <c r="G331" s="77"/>
      <c r="H331" s="77"/>
      <c r="I331" s="77"/>
      <c r="J331" s="77"/>
      <c r="K331" s="77"/>
      <c r="L331" s="78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111">IF(N253="","",IF(N270="",IF(SUM(COUNTIF(N271:N329,"LS")+COUNTIF(N271:N329,"LUMP"))&gt;0,"LS",""),IF(N330&lt;&gt;"",ROUNDUP(N330,0),"")))</f>
        <v/>
      </c>
      <c r="O331" s="45" t="str">
        <f t="shared" ref="O331" si="112">IF(O253="","",IF(O270="",IF(SUM(COUNTIF(O271:O329,"LS")+COUNTIF(O271:O329,"LUMP"))&gt;0,"LS",""),IF(O330&lt;&gt;"",ROUNDUP(O330,0),"")))</f>
        <v/>
      </c>
      <c r="P331" s="45" t="str">
        <f t="shared" ref="P331" si="113">IF(P253="","",IF(P270="",IF(SUM(COUNTIF(P271:P329,"LS")+COUNTIF(P271:P329,"LUMP"))&gt;0,"LS",""),IF(P330&lt;&gt;"",ROUNDUP(P330,0),"")))</f>
        <v/>
      </c>
      <c r="Q331" s="45" t="str">
        <f t="shared" ref="Q331" si="114">IF(Q253="","",IF(Q270="",IF(SUM(COUNTIF(Q271:Q329,"LS")+COUNTIF(Q271:Q329,"LUMP"))&gt;0,"LS",""),IF(Q330&lt;&gt;"",ROUNDUP(Q330,0),"")))</f>
        <v/>
      </c>
      <c r="R331" s="45" t="str">
        <f t="shared" ref="R331" si="115">IF(R253="","",IF(R270="",IF(SUM(COUNTIF(R271:R329,"LS")+COUNTIF(R271:R329,"LUMP"))&gt;0,"LS",""),IF(R330&lt;&gt;"",ROUNDUP(R330,0),"")))</f>
        <v/>
      </c>
      <c r="S331" s="45" t="str">
        <f t="shared" ref="S331" si="116">IF(S253="","",IF(S270="",IF(SUM(COUNTIF(S271:S329,"LS")+COUNTIF(S271:S329,"LUMP"))&gt;0,"LS",""),IF(S330&lt;&gt;"",ROUNDUP(S330,0),"")))</f>
        <v/>
      </c>
      <c r="T331" s="45" t="str">
        <f t="shared" ref="T331" si="117">IF(T253="","",IF(T270="",IF(SUM(COUNTIF(T271:T329,"LS")+COUNTIF(T271:T329,"LUMP"))&gt;0,"LS",""),IF(T330&lt;&gt;"",ROUNDUP(T330,0),"")))</f>
        <v/>
      </c>
      <c r="U331" s="45" t="str">
        <f t="shared" ref="U331" si="118">IF(U253="","",IF(U270="",IF(SUM(COUNTIF(U271:U329,"LS")+COUNTIF(U271:U329,"LUMP"))&gt;0,"LS",""),IF(U330&lt;&gt;"",ROUNDUP(U330,0),"")))</f>
        <v/>
      </c>
      <c r="V331" s="45" t="str">
        <f t="shared" ref="V331" si="119">IF(V253="","",IF(V270="",IF(SUM(COUNTIF(V271:V329,"LS")+COUNTIF(V271:V329,"LUMP"))&gt;0,"LS",""),IF(V330&lt;&gt;"",ROUNDUP(V330,0),"")))</f>
        <v/>
      </c>
      <c r="W331" s="45" t="str">
        <f t="shared" ref="W331" si="120">IF(W253="","",IF(W270="",IF(SUM(COUNTIF(W271:W329,"LS")+COUNTIF(W271:W329,"LUMP"))&gt;0,"LS",""),IF(W330&lt;&gt;"",ROUNDUP(W330,0),"")))</f>
        <v/>
      </c>
      <c r="X331" s="45" t="str">
        <f t="shared" ref="X331" si="121">IF(X253="","",IF(X270="",IF(SUM(COUNTIF(X271:X329,"LS")+COUNTIF(X271:X329,"LUMP"))&gt;0,"LS",""),IF(X330&lt;&gt;"",ROUNDUP(X330,0),"")))</f>
        <v/>
      </c>
      <c r="Y331" s="45" t="str">
        <f t="shared" ref="Y331" si="122">IF(Y253="","",IF(Y270="",IF(SUM(COUNTIF(Y271:Y329,"LS")+COUNTIF(Y271:Y329,"LUMP"))&gt;0,"LS",""),IF(Y330&lt;&gt;"",ROUNDUP(Y330,0),"")))</f>
        <v/>
      </c>
      <c r="Z331" s="45" t="str">
        <f t="shared" ref="Z331" si="123">IF(Z253="","",IF(Z270="",IF(SUM(COUNTIF(Z271:Z329,"LS")+COUNTIF(Z271:Z329,"LUMP"))&gt;0,"LS",""),IF(Z330&lt;&gt;"",ROUNDUP(Z330,0),"")))</f>
        <v/>
      </c>
      <c r="AA331" s="45" t="str">
        <f t="shared" ref="AA331" si="124">IF(AA253="","",IF(AA270="",IF(SUM(COUNTIF(AA271:AA329,"LS")+COUNTIF(AA271:AA329,"LUMP"))&gt;0,"LS",""),IF(AA330&lt;&gt;"",ROUNDUP(AA330,0),"")))</f>
        <v/>
      </c>
      <c r="AB331" s="45" t="str">
        <f t="shared" ref="AB331" si="125">IF(AB253="","",IF(AB270="",IF(SUM(COUNTIF(AB271:AB329,"LS")+COUNTIF(AB271:AB329,"LUMP"))&gt;0,"LS",""),IF(AB330&lt;&gt;"",ROUNDUP(AB330,0),"")))</f>
        <v/>
      </c>
      <c r="AC331" s="45" t="str">
        <f t="shared" ref="AC331" si="126">IF(AC253="","",IF(AC270="",IF(SUM(COUNTIF(AC271:AC329,"LS")+COUNTIF(AC271:AC329,"LUMP"))&gt;0,"LS",""),IF(AC330&lt;&gt;"",ROUNDUP(AC330,0),"")))</f>
        <v/>
      </c>
      <c r="AD331" s="45" t="str">
        <f t="shared" ref="AD331" si="127">IF(AD253="","",IF(AD270="",IF(SUM(COUNTIF(AD271:AD329,"LS")+COUNTIF(AD271:AD329,"LUMP"))&gt;0,"LS",""),IF(AD330&lt;&gt;"",ROUNDUP(AD330,0),"")))</f>
        <v/>
      </c>
    </row>
  </sheetData>
  <mergeCells count="123">
    <mergeCell ref="P88:Q88"/>
    <mergeCell ref="S88:T88"/>
    <mergeCell ref="X88:Y88"/>
    <mergeCell ref="Y258:Y269"/>
    <mergeCell ref="Z258:Z269"/>
    <mergeCell ref="AA258:AA269"/>
    <mergeCell ref="AB258:AB269"/>
    <mergeCell ref="AC258:AC269"/>
    <mergeCell ref="AD258:AD269"/>
    <mergeCell ref="Y96:Y107"/>
    <mergeCell ref="Z96:Z107"/>
    <mergeCell ref="AA96:AA107"/>
    <mergeCell ref="AB96:AB107"/>
    <mergeCell ref="AC96:AC107"/>
    <mergeCell ref="AD96:AD107"/>
    <mergeCell ref="W177:W188"/>
    <mergeCell ref="X177:X188"/>
    <mergeCell ref="Y177:Y188"/>
    <mergeCell ref="Z177:Z188"/>
    <mergeCell ref="AA177:AA188"/>
    <mergeCell ref="AB177:AB188"/>
    <mergeCell ref="AC177:AC188"/>
    <mergeCell ref="AD177:AD188"/>
    <mergeCell ref="M177:M188"/>
    <mergeCell ref="N177:N188"/>
    <mergeCell ref="O177:O188"/>
    <mergeCell ref="P177:P188"/>
    <mergeCell ref="Q177:Q188"/>
    <mergeCell ref="R177:R188"/>
    <mergeCell ref="S177:S188"/>
    <mergeCell ref="T177:T188"/>
    <mergeCell ref="U177:U188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V96:V107"/>
    <mergeCell ref="W96:W107"/>
    <mergeCell ref="X96:X107"/>
    <mergeCell ref="D171:AD171"/>
    <mergeCell ref="D176:F188"/>
    <mergeCell ref="G176:G188"/>
    <mergeCell ref="H176:H188"/>
    <mergeCell ref="L257:L269"/>
    <mergeCell ref="I176:I188"/>
    <mergeCell ref="U258:U269"/>
    <mergeCell ref="V258:V269"/>
    <mergeCell ref="W258:W269"/>
    <mergeCell ref="X258:X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V177:V188"/>
    <mergeCell ref="M96:M107"/>
    <mergeCell ref="N96:N107"/>
    <mergeCell ref="O96:O107"/>
    <mergeCell ref="P96:P107"/>
    <mergeCell ref="Q96:Q107"/>
    <mergeCell ref="R96:R107"/>
    <mergeCell ref="S96:S107"/>
    <mergeCell ref="T96:T107"/>
    <mergeCell ref="U96:U107"/>
    <mergeCell ref="D189:F189"/>
    <mergeCell ref="D249:L249"/>
    <mergeCell ref="D250:L250"/>
    <mergeCell ref="J176:J188"/>
    <mergeCell ref="H95:H107"/>
    <mergeCell ref="I95:I107"/>
    <mergeCell ref="J95:J107"/>
    <mergeCell ref="K95:K107"/>
    <mergeCell ref="L95:L107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V15:V26"/>
    <mergeCell ref="D90:AD90"/>
    <mergeCell ref="D95:F107"/>
    <mergeCell ref="G95:G107"/>
    <mergeCell ref="B95:B108"/>
    <mergeCell ref="B176:B189"/>
    <mergeCell ref="B257:B270"/>
    <mergeCell ref="W15:W26"/>
    <mergeCell ref="X15:X26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169:L169"/>
    <mergeCell ref="D108:F108"/>
    <mergeCell ref="D88:L88"/>
    <mergeCell ref="U15:U26"/>
    <mergeCell ref="D168:L168"/>
    <mergeCell ref="D87:L87"/>
    <mergeCell ref="D252:AD252"/>
  </mergeCells>
  <phoneticPr fontId="1" type="noConversion"/>
  <printOptions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2015-05-18T15:19:41Z</cp:lastPrinted>
  <dcterms:created xsi:type="dcterms:W3CDTF">2004-11-29T18:07:26Z</dcterms:created>
  <dcterms:modified xsi:type="dcterms:W3CDTF">2021-01-26T01:08:55Z</dcterms:modified>
</cp:coreProperties>
</file>