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hecke\appdata\local\bentley\projectwise\workingdir\ohiodot-pw.bentley.com_ohiodot-pw-02\eric.scheckelhoff@dot.ohio.gov\d1602617\"/>
    </mc:Choice>
  </mc:AlternateContent>
  <xr:revisionPtr revIDLastSave="0" documentId="13_ncr:1_{485A4053-7B34-4013-8662-A4F69ACE0D59}" xr6:coauthVersionLast="47" xr6:coauthVersionMax="47" xr10:uidLastSave="{00000000-0000-0000-0000-000000000000}"/>
  <bookViews>
    <workbookView xWindow="600" yWindow="735" windowWidth="25635" windowHeight="14400" xr2:uid="{00000000-000D-0000-FFFF-FFFF00000000}"/>
  </bookViews>
  <sheets>
    <sheet name="Allen" sheetId="1" r:id="rId1"/>
    <sheet name="Defiance" sheetId="2" state="hidden" r:id="rId2"/>
    <sheet name="Hancock" sheetId="3" r:id="rId3"/>
    <sheet name="Auglaize" sheetId="9" r:id="rId4"/>
    <sheet name="Mercer" sheetId="10" r:id="rId5"/>
    <sheet name="Hardin" sheetId="4" r:id="rId6"/>
    <sheet name="Paulding" sheetId="5" r:id="rId7"/>
    <sheet name="Putnam" sheetId="6" r:id="rId8"/>
    <sheet name="Van Wert" sheetId="7" r:id="rId9"/>
    <sheet name="Wyandot" sheetId="8" r:id="rId10"/>
  </sheets>
  <definedNames>
    <definedName name="_xlnm._FilterDatabase" localSheetId="0" hidden="1">Allen!$A$1:$AC$45</definedName>
    <definedName name="_xlnm._FilterDatabase" localSheetId="1" hidden="1">Defiance!$G$2:$V$31</definedName>
    <definedName name="_xlnm._FilterDatabase" localSheetId="2" hidden="1">Hancock!$T$2:$V$50</definedName>
    <definedName name="_xlnm._FilterDatabase" localSheetId="5" hidden="1">Hardin!$T$2:$V$27</definedName>
    <definedName name="_xlnm._FilterDatabase" localSheetId="6" hidden="1">Paulding!$T$2:$V$35</definedName>
    <definedName name="_xlnm._FilterDatabase" localSheetId="7" hidden="1">Putnam!$T$2:$V$52</definedName>
    <definedName name="_xlnm._FilterDatabase" localSheetId="8" hidden="1">'Van Wert'!$T$2:$V$34</definedName>
    <definedName name="_xlnm._FilterDatabase" localSheetId="9" hidden="1">Wyandot!$T$2:$V$41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9" l="1"/>
  <c r="F22" i="9"/>
  <c r="F47" i="9"/>
  <c r="F46" i="9"/>
  <c r="F45" i="9"/>
  <c r="F43" i="9"/>
  <c r="F42" i="9"/>
  <c r="F40" i="9"/>
  <c r="F39" i="9"/>
  <c r="F38" i="9"/>
  <c r="F37" i="9"/>
  <c r="F36" i="9"/>
  <c r="F35" i="9"/>
  <c r="F34" i="9"/>
  <c r="F33" i="9"/>
  <c r="F32" i="9"/>
  <c r="F31" i="9"/>
  <c r="F30" i="9"/>
  <c r="F21" i="9"/>
  <c r="F23" i="9"/>
  <c r="F10" i="9"/>
  <c r="F11" i="9"/>
  <c r="F12" i="9"/>
  <c r="F13" i="9"/>
  <c r="F14" i="9"/>
  <c r="F15" i="9"/>
  <c r="F16" i="9"/>
  <c r="F17" i="9"/>
  <c r="F18" i="9"/>
  <c r="F19" i="9"/>
  <c r="F20" i="9"/>
  <c r="F24" i="9"/>
  <c r="F25" i="9"/>
  <c r="F26" i="9"/>
  <c r="F27" i="9"/>
  <c r="F28" i="9"/>
  <c r="F29" i="9"/>
  <c r="F3" i="9"/>
  <c r="F4" i="9"/>
  <c r="F5" i="9"/>
  <c r="F6" i="9"/>
  <c r="F7" i="9"/>
  <c r="F8" i="9"/>
  <c r="F9" i="9"/>
  <c r="F12" i="6"/>
  <c r="B12" i="6"/>
  <c r="B16" i="3" l="1"/>
  <c r="F46" i="3"/>
  <c r="B46" i="3"/>
  <c r="F5" i="7" l="1"/>
  <c r="F4" i="7"/>
  <c r="B5" i="7"/>
  <c r="B17" i="7"/>
  <c r="F10" i="8"/>
  <c r="B10" i="8"/>
  <c r="F10" i="5"/>
  <c r="B10" i="5"/>
  <c r="F45" i="3"/>
  <c r="B45" i="3"/>
  <c r="F38" i="1"/>
  <c r="B38" i="1"/>
  <c r="F29" i="7"/>
  <c r="B29" i="7"/>
  <c r="F38" i="3"/>
  <c r="B38" i="3"/>
  <c r="F41" i="3"/>
  <c r="B41" i="3"/>
  <c r="F48" i="3"/>
  <c r="B48" i="3"/>
  <c r="F12" i="2"/>
  <c r="F11" i="2"/>
  <c r="B12" i="2"/>
  <c r="B11" i="2"/>
  <c r="F20" i="8" l="1"/>
  <c r="B20" i="8"/>
  <c r="F12" i="8"/>
  <c r="B12" i="8"/>
  <c r="F18" i="4"/>
  <c r="B18" i="4"/>
  <c r="F37" i="3"/>
  <c r="B37" i="3"/>
  <c r="F7" i="7" l="1"/>
  <c r="B7" i="7"/>
  <c r="B9" i="8"/>
  <c r="B11" i="8"/>
  <c r="B5" i="8"/>
  <c r="B6" i="8"/>
  <c r="B7" i="8"/>
  <c r="B8" i="8"/>
  <c r="B4" i="8"/>
  <c r="B13" i="8"/>
  <c r="B14" i="8"/>
  <c r="B15" i="8"/>
  <c r="B16" i="8"/>
  <c r="B17" i="8"/>
  <c r="B18" i="8"/>
  <c r="B19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3" i="8"/>
  <c r="B9" i="7"/>
  <c r="B30" i="7"/>
  <c r="B28" i="7"/>
  <c r="B26" i="7"/>
  <c r="B27" i="7"/>
  <c r="B25" i="7"/>
  <c r="B4" i="7"/>
  <c r="B6" i="7"/>
  <c r="B8" i="7"/>
  <c r="B3" i="7"/>
  <c r="B10" i="7"/>
  <c r="B11" i="7"/>
  <c r="B12" i="7"/>
  <c r="B13" i="7"/>
  <c r="B14" i="7"/>
  <c r="B15" i="7"/>
  <c r="B16" i="7"/>
  <c r="B18" i="7"/>
  <c r="B19" i="7"/>
  <c r="B20" i="7"/>
  <c r="B21" i="7"/>
  <c r="B22" i="7"/>
  <c r="B23" i="7"/>
  <c r="B24" i="7"/>
  <c r="B31" i="7"/>
  <c r="B32" i="7"/>
  <c r="B33" i="7"/>
  <c r="B34" i="6"/>
  <c r="B35" i="6"/>
  <c r="B36" i="6"/>
  <c r="B37" i="6"/>
  <c r="B38" i="6"/>
  <c r="B39" i="6"/>
  <c r="B33" i="6"/>
  <c r="B4" i="6"/>
  <c r="B5" i="6"/>
  <c r="B6" i="6"/>
  <c r="B7" i="6"/>
  <c r="B8" i="6"/>
  <c r="B9" i="6"/>
  <c r="B10" i="6"/>
  <c r="B11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40" i="6"/>
  <c r="B41" i="6"/>
  <c r="B42" i="6"/>
  <c r="B43" i="6"/>
  <c r="B44" i="6"/>
  <c r="B45" i="6"/>
  <c r="B46" i="6"/>
  <c r="B47" i="6"/>
  <c r="B48" i="6"/>
  <c r="B49" i="6"/>
  <c r="B50" i="6"/>
  <c r="B51" i="6"/>
  <c r="B3" i="6"/>
  <c r="B22" i="5"/>
  <c r="B23" i="5"/>
  <c r="B24" i="5"/>
  <c r="B21" i="5"/>
  <c r="B4" i="5"/>
  <c r="B5" i="5"/>
  <c r="B6" i="5"/>
  <c r="B3" i="5"/>
  <c r="B7" i="5"/>
  <c r="B8" i="5"/>
  <c r="B9" i="5"/>
  <c r="B11" i="5"/>
  <c r="B12" i="5"/>
  <c r="B13" i="5"/>
  <c r="B14" i="5"/>
  <c r="B15" i="5"/>
  <c r="B16" i="5"/>
  <c r="B17" i="5"/>
  <c r="B18" i="5"/>
  <c r="B19" i="5"/>
  <c r="B20" i="5"/>
  <c r="B25" i="5"/>
  <c r="B26" i="5"/>
  <c r="B27" i="5"/>
  <c r="B28" i="5"/>
  <c r="B29" i="5"/>
  <c r="B30" i="5"/>
  <c r="B31" i="5"/>
  <c r="B32" i="5"/>
  <c r="B33" i="5"/>
  <c r="B34" i="5"/>
  <c r="B10" i="4"/>
  <c r="B9" i="4"/>
  <c r="B4" i="4"/>
  <c r="B5" i="4"/>
  <c r="B6" i="4"/>
  <c r="B7" i="4"/>
  <c r="B8" i="4"/>
  <c r="B11" i="4"/>
  <c r="B12" i="4"/>
  <c r="B13" i="4"/>
  <c r="B14" i="4"/>
  <c r="B15" i="4"/>
  <c r="B16" i="4"/>
  <c r="B17" i="4"/>
  <c r="B19" i="4"/>
  <c r="B20" i="4"/>
  <c r="B21" i="4"/>
  <c r="B22" i="4"/>
  <c r="B23" i="4"/>
  <c r="B24" i="4"/>
  <c r="B25" i="4"/>
  <c r="B26" i="4"/>
  <c r="B3" i="4"/>
  <c r="B20" i="3"/>
  <c r="B21" i="3"/>
  <c r="B22" i="3"/>
  <c r="B23" i="3"/>
  <c r="B24" i="3"/>
  <c r="B25" i="3"/>
  <c r="B19" i="3"/>
  <c r="B33" i="3"/>
  <c r="B34" i="3"/>
  <c r="B32" i="3"/>
  <c r="B17" i="3"/>
  <c r="B18" i="3"/>
  <c r="B15" i="3"/>
  <c r="B10" i="3"/>
  <c r="B11" i="3"/>
  <c r="B9" i="3"/>
  <c r="B4" i="3"/>
  <c r="B5" i="3"/>
  <c r="B6" i="3"/>
  <c r="B7" i="3"/>
  <c r="B8" i="3"/>
  <c r="B12" i="3"/>
  <c r="B13" i="3"/>
  <c r="B14" i="3"/>
  <c r="B27" i="3"/>
  <c r="B28" i="3"/>
  <c r="B29" i="3"/>
  <c r="B30" i="3"/>
  <c r="B31" i="3"/>
  <c r="B35" i="3"/>
  <c r="B36" i="3"/>
  <c r="B39" i="3"/>
  <c r="B40" i="3"/>
  <c r="B42" i="3"/>
  <c r="B43" i="3"/>
  <c r="B44" i="3"/>
  <c r="B47" i="3"/>
  <c r="B49" i="3"/>
  <c r="B3" i="3"/>
  <c r="B24" i="2"/>
  <c r="B17" i="2"/>
  <c r="B18" i="2"/>
  <c r="B16" i="2"/>
  <c r="B4" i="2"/>
  <c r="B5" i="2"/>
  <c r="B6" i="2"/>
  <c r="B7" i="2"/>
  <c r="B8" i="2"/>
  <c r="B9" i="2"/>
  <c r="B10" i="2"/>
  <c r="B13" i="2"/>
  <c r="B14" i="2"/>
  <c r="B15" i="2"/>
  <c r="B19" i="2"/>
  <c r="B20" i="2"/>
  <c r="B21" i="2"/>
  <c r="B22" i="2"/>
  <c r="B23" i="2"/>
  <c r="B25" i="2"/>
  <c r="B26" i="2"/>
  <c r="B27" i="2"/>
  <c r="B28" i="2"/>
  <c r="B29" i="2"/>
  <c r="B30" i="2"/>
  <c r="B3" i="2"/>
  <c r="B44" i="1"/>
  <c r="B43" i="1"/>
  <c r="B42" i="1"/>
  <c r="B41" i="1"/>
  <c r="B40" i="1"/>
  <c r="B39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17" i="1"/>
  <c r="B16" i="1"/>
  <c r="B15" i="1"/>
  <c r="B14" i="1"/>
  <c r="B13" i="1"/>
  <c r="B6" i="1"/>
  <c r="B5" i="1"/>
  <c r="B4" i="1"/>
  <c r="B24" i="1"/>
  <c r="B23" i="1"/>
  <c r="B22" i="1"/>
  <c r="B21" i="1"/>
  <c r="B20" i="1"/>
  <c r="B19" i="1"/>
  <c r="B18" i="1"/>
  <c r="B12" i="1"/>
  <c r="B11" i="1"/>
  <c r="B10" i="1"/>
  <c r="B9" i="1"/>
  <c r="B8" i="1"/>
  <c r="B7" i="1"/>
  <c r="B3" i="1"/>
  <c r="F16" i="2"/>
  <c r="F26" i="6" l="1"/>
  <c r="F18" i="6" l="1"/>
  <c r="F37" i="6" l="1"/>
  <c r="F38" i="6"/>
  <c r="F18" i="5"/>
  <c r="F19" i="5"/>
  <c r="F33" i="6"/>
  <c r="F34" i="6"/>
  <c r="F5" i="8"/>
  <c r="F18" i="3"/>
  <c r="F22" i="3"/>
  <c r="F20" i="3"/>
  <c r="F19" i="4" l="1"/>
  <c r="F20" i="4"/>
  <c r="F21" i="4"/>
  <c r="F6" i="8" l="1"/>
  <c r="F16" i="1"/>
  <c r="F23" i="1" l="1"/>
  <c r="F20" i="1" l="1"/>
  <c r="F29" i="8" l="1"/>
  <c r="F15" i="1" l="1"/>
  <c r="F41" i="6" l="1"/>
  <c r="F47" i="6"/>
  <c r="F46" i="6"/>
  <c r="F36" i="8" l="1"/>
  <c r="F27" i="8"/>
  <c r="F10" i="2" l="1"/>
  <c r="F17" i="4" l="1"/>
  <c r="F22" i="4"/>
  <c r="F13" i="3" l="1"/>
  <c r="F32" i="1" l="1"/>
  <c r="F21" i="3" l="1"/>
  <c r="F14" i="1" l="1"/>
  <c r="F21" i="1" l="1"/>
  <c r="F6" i="3" l="1"/>
  <c r="F11" i="1" l="1"/>
  <c r="F27" i="1" l="1"/>
  <c r="F25" i="5"/>
  <c r="F44" i="1" l="1"/>
  <c r="F29" i="5" l="1"/>
  <c r="F9" i="5"/>
  <c r="F33" i="5" l="1"/>
  <c r="F11" i="7" l="1"/>
  <c r="F12" i="7"/>
  <c r="F16" i="7"/>
  <c r="F15" i="7"/>
  <c r="F11" i="6"/>
  <c r="F31" i="5" l="1"/>
  <c r="F10" i="7" l="1"/>
  <c r="F18" i="1" l="1"/>
  <c r="F19" i="6"/>
  <c r="F13" i="6"/>
  <c r="F8" i="6"/>
  <c r="F12" i="5"/>
  <c r="F26" i="7" l="1"/>
  <c r="F43" i="6"/>
  <c r="F42" i="6"/>
  <c r="F23" i="6"/>
  <c r="F5" i="6"/>
  <c r="F4" i="6"/>
  <c r="F27" i="3"/>
  <c r="F3" i="2"/>
  <c r="F28" i="1"/>
  <c r="F8" i="1"/>
  <c r="F21" i="8" l="1"/>
  <c r="F7" i="8"/>
  <c r="F49" i="6"/>
  <c r="F48" i="6"/>
  <c r="F27" i="6"/>
  <c r="F24" i="6"/>
  <c r="F3" i="6"/>
  <c r="F28" i="2"/>
  <c r="F34" i="8"/>
  <c r="F21" i="6"/>
  <c r="F28" i="5"/>
  <c r="F22" i="5"/>
  <c r="F21" i="5"/>
  <c r="F10" i="3"/>
  <c r="F14" i="2"/>
  <c r="F36" i="1"/>
  <c r="F25" i="1" l="1"/>
  <c r="F30" i="1"/>
  <c r="F40" i="1"/>
  <c r="F37" i="1"/>
  <c r="F51" i="6" l="1"/>
  <c r="F40" i="8"/>
  <c r="F39" i="8"/>
  <c r="F38" i="8"/>
  <c r="F37" i="8"/>
  <c r="F35" i="8"/>
  <c r="F33" i="8"/>
  <c r="F32" i="8"/>
  <c r="F31" i="8"/>
  <c r="F30" i="8"/>
  <c r="F28" i="8"/>
  <c r="F26" i="8"/>
  <c r="F25" i="8"/>
  <c r="F24" i="8"/>
  <c r="F23" i="8"/>
  <c r="F22" i="8"/>
  <c r="F19" i="8"/>
  <c r="F18" i="8"/>
  <c r="F17" i="8"/>
  <c r="F16" i="8"/>
  <c r="F15" i="8"/>
  <c r="F14" i="8"/>
  <c r="F13" i="8"/>
  <c r="F11" i="8"/>
  <c r="F9" i="8"/>
  <c r="F8" i="8"/>
  <c r="F4" i="8"/>
  <c r="F3" i="8"/>
  <c r="F33" i="7"/>
  <c r="F32" i="7"/>
  <c r="F31" i="7"/>
  <c r="F30" i="7"/>
  <c r="F28" i="7"/>
  <c r="F27" i="7"/>
  <c r="F25" i="7"/>
  <c r="F24" i="7"/>
  <c r="F23" i="7"/>
  <c r="F22" i="7"/>
  <c r="F21" i="7"/>
  <c r="F20" i="7"/>
  <c r="F19" i="7"/>
  <c r="F18" i="7"/>
  <c r="F17" i="7"/>
  <c r="F14" i="7"/>
  <c r="F13" i="7"/>
  <c r="F9" i="7"/>
  <c r="F8" i="7"/>
  <c r="F6" i="7"/>
  <c r="F3" i="7"/>
  <c r="F50" i="6"/>
  <c r="F45" i="6"/>
  <c r="F44" i="6"/>
  <c r="F40" i="6"/>
  <c r="F39" i="6"/>
  <c r="F36" i="6"/>
  <c r="F35" i="6"/>
  <c r="F32" i="6"/>
  <c r="F31" i="6"/>
  <c r="F30" i="6"/>
  <c r="F29" i="6"/>
  <c r="F28" i="6"/>
  <c r="F25" i="6"/>
  <c r="F22" i="6"/>
  <c r="F20" i="6"/>
  <c r="F17" i="6"/>
  <c r="F16" i="6"/>
  <c r="F15" i="6"/>
  <c r="F14" i="6"/>
  <c r="F10" i="6"/>
  <c r="F9" i="6"/>
  <c r="F7" i="6"/>
  <c r="F6" i="6"/>
  <c r="F34" i="5"/>
  <c r="F32" i="5"/>
  <c r="F30" i="5"/>
  <c r="F27" i="5"/>
  <c r="F26" i="5"/>
  <c r="F24" i="5"/>
  <c r="F23" i="5"/>
  <c r="F20" i="5"/>
  <c r="F17" i="5"/>
  <c r="F16" i="5"/>
  <c r="F15" i="5"/>
  <c r="F14" i="5"/>
  <c r="F13" i="5"/>
  <c r="F11" i="5"/>
  <c r="F8" i="5"/>
  <c r="F7" i="5"/>
  <c r="F6" i="5"/>
  <c r="F5" i="5"/>
  <c r="F4" i="5"/>
  <c r="F3" i="5"/>
  <c r="F26" i="4"/>
  <c r="F25" i="4"/>
  <c r="F24" i="4"/>
  <c r="F23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49" i="3"/>
  <c r="F47" i="3"/>
  <c r="F44" i="3"/>
  <c r="F43" i="3"/>
  <c r="F42" i="3"/>
  <c r="F40" i="3"/>
  <c r="F39" i="3"/>
  <c r="F36" i="3"/>
  <c r="F35" i="3"/>
  <c r="F34" i="3"/>
  <c r="F33" i="3"/>
  <c r="F32" i="3"/>
  <c r="F31" i="3"/>
  <c r="F30" i="3"/>
  <c r="F29" i="3"/>
  <c r="F28" i="3"/>
  <c r="F25" i="3"/>
  <c r="F24" i="3"/>
  <c r="F23" i="3"/>
  <c r="F19" i="3"/>
  <c r="F17" i="3"/>
  <c r="F15" i="3"/>
  <c r="F14" i="3"/>
  <c r="F12" i="3"/>
  <c r="F11" i="3"/>
  <c r="F9" i="3"/>
  <c r="F8" i="3"/>
  <c r="F7" i="3"/>
  <c r="F5" i="3"/>
  <c r="F4" i="3"/>
  <c r="F3" i="3"/>
  <c r="F30" i="2"/>
  <c r="F29" i="2"/>
  <c r="F27" i="2"/>
  <c r="F26" i="2"/>
  <c r="F25" i="2"/>
  <c r="F24" i="2"/>
  <c r="F23" i="2"/>
  <c r="F22" i="2"/>
  <c r="F21" i="2"/>
  <c r="F20" i="2"/>
  <c r="F19" i="2"/>
  <c r="F18" i="2"/>
  <c r="F17" i="2"/>
  <c r="F15" i="2"/>
  <c r="F13" i="2"/>
  <c r="F9" i="2"/>
  <c r="F8" i="2"/>
  <c r="F7" i="2"/>
  <c r="F6" i="2"/>
  <c r="F5" i="2"/>
  <c r="F4" i="2"/>
  <c r="F43" i="1"/>
  <c r="F42" i="1"/>
  <c r="F41" i="1"/>
  <c r="F39" i="1"/>
  <c r="F35" i="1"/>
  <c r="F34" i="1"/>
  <c r="F33" i="1"/>
  <c r="F31" i="1"/>
  <c r="F29" i="1"/>
  <c r="F26" i="1"/>
  <c r="F24" i="1"/>
  <c r="F22" i="1"/>
  <c r="F19" i="1"/>
  <c r="F17" i="1"/>
  <c r="F13" i="1"/>
  <c r="F12" i="1"/>
  <c r="F10" i="1"/>
  <c r="F9" i="1"/>
  <c r="F7" i="1"/>
  <c r="F6" i="1"/>
  <c r="F5" i="1"/>
  <c r="F4" i="1"/>
  <c r="F3" i="1"/>
  <c r="F31" i="2" l="1"/>
  <c r="F45" i="1"/>
  <c r="F27" i="4"/>
  <c r="F41" i="8"/>
  <c r="F34" i="7"/>
  <c r="F52" i="6"/>
  <c r="F35" i="5"/>
  <c r="F50" i="3"/>
</calcChain>
</file>

<file path=xl/sharedStrings.xml><?xml version="1.0" encoding="utf-8"?>
<sst xmlns="http://schemas.openxmlformats.org/spreadsheetml/2006/main" count="3033" uniqueCount="455">
  <si>
    <t>Location</t>
  </si>
  <si>
    <t>County</t>
  </si>
  <si>
    <t>Route</t>
  </si>
  <si>
    <t>From</t>
  </si>
  <si>
    <t>To</t>
  </si>
  <si>
    <t>Location Description</t>
  </si>
  <si>
    <t>Comment</t>
  </si>
  <si>
    <t>Allen</t>
  </si>
  <si>
    <t>Putnam County Line to Putnam County Line</t>
  </si>
  <si>
    <t>Putnam County Line to CR88</t>
  </si>
  <si>
    <t>Auglaize County Line to Spencerville Corp.</t>
  </si>
  <si>
    <t>Spencerville Corp. to Delphos Corp.</t>
  </si>
  <si>
    <t>Auglaize County Line to SR117</t>
  </si>
  <si>
    <t>SR65 to Putnam County Line</t>
  </si>
  <si>
    <t>US30 to Elida Corp.</t>
  </si>
  <si>
    <t>Defiance</t>
  </si>
  <si>
    <t>Hancock</t>
  </si>
  <si>
    <t>Hardin</t>
  </si>
  <si>
    <t>Paulding</t>
  </si>
  <si>
    <t>Putnam</t>
  </si>
  <si>
    <t>Van Wert</t>
  </si>
  <si>
    <t>Wyandot</t>
  </si>
  <si>
    <t>SR249 to SR249</t>
  </si>
  <si>
    <t>SR249 to Williams County Line</t>
  </si>
  <si>
    <t>Paulding County Line to Defiance Corp.</t>
  </si>
  <si>
    <t>Indiana State Line to SR49</t>
  </si>
  <si>
    <t>US24 to SR18</t>
  </si>
  <si>
    <t>SR18 to Henry County Line</t>
  </si>
  <si>
    <t>SR49 to SR2</t>
  </si>
  <si>
    <t>Wood County Line to Fostoria Corp.</t>
  </si>
  <si>
    <t>Allen County Line to SR 235</t>
  </si>
  <si>
    <t>SR 698 to Arlington Corp.</t>
  </si>
  <si>
    <t>Arlington Corp. to SR 37</t>
  </si>
  <si>
    <t>Putnam County Line to SR 235</t>
  </si>
  <si>
    <t>Findlay Corp. to Wyandot County Line</t>
  </si>
  <si>
    <t>Indiana Line to Van Wert County Line</t>
  </si>
  <si>
    <t>Indiana State Line to SR 49</t>
  </si>
  <si>
    <t>Indiana State Line to Payne Corp.</t>
  </si>
  <si>
    <t>SR 111 to SR 66</t>
  </si>
  <si>
    <t>US 224 to Paulding County Line</t>
  </si>
  <si>
    <t>Paulding County Line to Cloverdale Corp.</t>
  </si>
  <si>
    <t>Allen County Line to Fort Jennings Corp.</t>
  </si>
  <si>
    <t>Kalida Corp. to Glandorf Corp.</t>
  </si>
  <si>
    <t>US 30 to Paulding County Line</t>
  </si>
  <si>
    <t>Delphos Corp. to Putnam County Line</t>
  </si>
  <si>
    <t>US 127 to Putnam County Line</t>
  </si>
  <si>
    <t>Hancock County Line to US 23</t>
  </si>
  <si>
    <t>SR 37 to Upper Sandusky Corp.</t>
  </si>
  <si>
    <t>SR 53 to Seneca County Line</t>
  </si>
  <si>
    <t>Findlay Corp. to Arcadia Corp.</t>
  </si>
  <si>
    <t>SR 613 to Wood County Line</t>
  </si>
  <si>
    <t>Findlay Corp. to Seneca County Line</t>
  </si>
  <si>
    <t>Logan County Line to SR 117</t>
  </si>
  <si>
    <t>Auglaize County Line to SR 117</t>
  </si>
  <si>
    <t>SR 309 to US 68</t>
  </si>
  <si>
    <t>Van Wert County Line to Payne Corp.</t>
  </si>
  <si>
    <t>US 23 to Crawford County Line</t>
  </si>
  <si>
    <t>Hardin County Line to SR 37</t>
  </si>
  <si>
    <t>SR 37 to Wyandot County Line</t>
  </si>
  <si>
    <t>Van Wert County Line to Paulding Corp.</t>
  </si>
  <si>
    <t>Paulding Corp. to US 24</t>
  </si>
  <si>
    <t>Van Wert County Line to Allen County Line</t>
  </si>
  <si>
    <t>Allen County Line to SR 12</t>
  </si>
  <si>
    <t>SR 116 to Delphos Corp.</t>
  </si>
  <si>
    <t>X</t>
  </si>
  <si>
    <t>US 23 to Upper Sandusky Corp.</t>
  </si>
  <si>
    <t>SR 235 to Findlay Corp.</t>
  </si>
  <si>
    <t>Mercer County Line to Van Wert Corp.</t>
  </si>
  <si>
    <t>Kenton Corp. to Marion County Line</t>
  </si>
  <si>
    <t>SR 49 to US 127</t>
  </si>
  <si>
    <t>Defiance Corp. to Henry County Line</t>
  </si>
  <si>
    <t>SR 49 to Cecil Corp.</t>
  </si>
  <si>
    <t>Cecil Corp. to Defiance County Line</t>
  </si>
  <si>
    <t>Logan County Line to Kenton Corp.</t>
  </si>
  <si>
    <t>US 24 to Defiance County Line</t>
  </si>
  <si>
    <t>Miles</t>
  </si>
  <si>
    <t>Cecil Corp. to Cecil Corp.</t>
  </si>
  <si>
    <t>SR115 to Putnam County Line</t>
  </si>
  <si>
    <t>SR117 to Mumaugh Rd.</t>
  </si>
  <si>
    <t>IR75 to Hancock County Line</t>
  </si>
  <si>
    <t>Four Lane Section w/Ramps</t>
  </si>
  <si>
    <t>Four Lane Section</t>
  </si>
  <si>
    <t>Five Lane, do education lines at SR309</t>
  </si>
  <si>
    <t>Some Five Lane Sections</t>
  </si>
  <si>
    <t>Williams County Line to US24</t>
  </si>
  <si>
    <t>Defiance Corp. to Putnam County Lne</t>
  </si>
  <si>
    <t>SR2 to Williams County Line</t>
  </si>
  <si>
    <t>CR424 to Williams County Line</t>
  </si>
  <si>
    <t>Findlay Corp. to SR15</t>
  </si>
  <si>
    <t>Putnam County Line to McComb Corp.</t>
  </si>
  <si>
    <t>SR 117 to SR309</t>
  </si>
  <si>
    <t>SR 49 to US127</t>
  </si>
  <si>
    <t>US 127 to Defiance County Line</t>
  </si>
  <si>
    <t>CR5 to Hancock County Line</t>
  </si>
  <si>
    <t>Paulding County Line to SR49</t>
  </si>
  <si>
    <t>Indiana State Line to Mercer County Line</t>
  </si>
  <si>
    <t>US 127 to Allen County Line</t>
  </si>
  <si>
    <t>SR118 to SR 116</t>
  </si>
  <si>
    <t>CR88 to SR696</t>
  </si>
  <si>
    <t>Elida Corp. to Eastown Rd.</t>
  </si>
  <si>
    <t>Robb Ave. to Lima Corp.</t>
  </si>
  <si>
    <t>Mumaugh Rd. to Hardin County Line</t>
  </si>
  <si>
    <t>Indiana State Line to Hicksville Corp.</t>
  </si>
  <si>
    <t>Paulding County Line to SR2</t>
  </si>
  <si>
    <t>Putnam County Line to Findlay Corp.</t>
  </si>
  <si>
    <t>SR235 to US68</t>
  </si>
  <si>
    <t>SR103 to Hardin County Line</t>
  </si>
  <si>
    <t>Union County Line to SR292</t>
  </si>
  <si>
    <t>Dunkirk Corp. to SR53</t>
  </si>
  <si>
    <t>Logan County Line to SR31</t>
  </si>
  <si>
    <t>Paulding Corp. to Paulding Corp.</t>
  </si>
  <si>
    <t>Payne Corp. to SR49</t>
  </si>
  <si>
    <t>Defiance County Line to SR108</t>
  </si>
  <si>
    <t>SR108 to Ottawa Corp.</t>
  </si>
  <si>
    <t>Van Wert County Line to US224</t>
  </si>
  <si>
    <t>SR 15 to Henry County Line</t>
  </si>
  <si>
    <t>Ottoville Corp. to SR190</t>
  </si>
  <si>
    <t>Auglaize County Line to Van Wert Corp.</t>
  </si>
  <si>
    <t>Mercer County Line to Allen County Line</t>
  </si>
  <si>
    <t>Mercer County Line to Fox Rd.</t>
  </si>
  <si>
    <t>US23 to Seneca County Line</t>
  </si>
  <si>
    <t>SR67 to Seneca County Line</t>
  </si>
  <si>
    <t>SR 53 to CR330</t>
  </si>
  <si>
    <t>CR 330 to CR330</t>
  </si>
  <si>
    <t>CR330 to Cass St.</t>
  </si>
  <si>
    <t>US127 to SR15</t>
  </si>
  <si>
    <t>SR2 to US127</t>
  </si>
  <si>
    <t>US68 to Wyandot County Line</t>
  </si>
  <si>
    <t>Hardin County Line to IR75</t>
  </si>
  <si>
    <t>SR613 to Wood County Line</t>
  </si>
  <si>
    <t>Hancock County Line to Wyandot County Line</t>
  </si>
  <si>
    <t>Kenton Corp. to SR37</t>
  </si>
  <si>
    <t>Allen County Line to Dunkirk Corp.</t>
  </si>
  <si>
    <t>Railroad to Henry County Line</t>
  </si>
  <si>
    <t>Kalida Corp. to US224</t>
  </si>
  <si>
    <t>US224 to Ottoville Corp.</t>
  </si>
  <si>
    <t>Fort Jennings Corp. to US 224</t>
  </si>
  <si>
    <t>SR114 to SR115</t>
  </si>
  <si>
    <t>SR115 to Glandorf Corp. Limit</t>
  </si>
  <si>
    <t>Glandorf Corp. Limit to US224</t>
  </si>
  <si>
    <t>US224 to Paulding County Line</t>
  </si>
  <si>
    <t>Hancock County Line to US23</t>
  </si>
  <si>
    <t>US23 to SR199</t>
  </si>
  <si>
    <t>SR696 to Hancock County Line</t>
  </si>
  <si>
    <t>Lima Corp. to SR115</t>
  </si>
  <si>
    <t>Monfort Rd. to Lima Corp.</t>
  </si>
  <si>
    <t>CR99 to SR 613</t>
  </si>
  <si>
    <t>Allen County Line to SR698</t>
  </si>
  <si>
    <t>Kenton Corp. to Hancock County Line</t>
  </si>
  <si>
    <t>Pandora Corp. to Hancock County Line</t>
  </si>
  <si>
    <t>TR9Q to Pandora Corp.</t>
  </si>
  <si>
    <t>SR 115 to TR9Q</t>
  </si>
  <si>
    <t>Cloverdale Corp. to SR694</t>
  </si>
  <si>
    <t>SR694 to Kalida Corp.</t>
  </si>
  <si>
    <t>Paulding County Line to SR15</t>
  </si>
  <si>
    <t>SR53 to Seneca County Line</t>
  </si>
  <si>
    <t>US 224 to SR613</t>
  </si>
  <si>
    <t>SR 103 to CR313</t>
  </si>
  <si>
    <t>West Leipsic Corp. to CR5</t>
  </si>
  <si>
    <t>E</t>
  </si>
  <si>
    <t>SR190 to Ottawa River Bridge</t>
  </si>
  <si>
    <t>Ottawa River Bridge to SR12</t>
  </si>
  <si>
    <t>Upper Sandusky Corp. to SR103</t>
  </si>
  <si>
    <t>US30 to US224</t>
  </si>
  <si>
    <t>Putnam County Line to Oakwood Corp.</t>
  </si>
  <si>
    <t>Oakwood Corp. to Defiance County Line</t>
  </si>
  <si>
    <t>Ottawa Corp to US224</t>
  </si>
  <si>
    <t>Leipsic Corp. to N&amp;S Railroad</t>
  </si>
  <si>
    <t>SR613 to Henry County Line</t>
  </si>
  <si>
    <t>Van Wert County Line to SR66 west jct.</t>
  </si>
  <si>
    <t>Mercer County Line to US33</t>
  </si>
  <si>
    <t>SR 66 to Putnam County Line</t>
  </si>
  <si>
    <t>SR281 to Henry County Line</t>
  </si>
  <si>
    <t>Allen County Line to Columbus Grove Corp.</t>
  </si>
  <si>
    <t>Convoy Corp. to Convoy Corp.</t>
  </si>
  <si>
    <t>Convoy Corp. to US30</t>
  </si>
  <si>
    <t>US33 to Wren Corp</t>
  </si>
  <si>
    <t>Wren Corp. to Wren Corp.</t>
  </si>
  <si>
    <t>Wren Corp. to US224</t>
  </si>
  <si>
    <t>SR613 to SR111</t>
  </si>
  <si>
    <t>Van Wert County Line to SR613</t>
  </si>
  <si>
    <t>US127 to CR 418</t>
  </si>
  <si>
    <t>North Corp Antwerp to Defiance County Line</t>
  </si>
  <si>
    <t>SR 500 to US 127</t>
  </si>
  <si>
    <t>US 127 to SR 66</t>
  </si>
  <si>
    <t>West St. to Putnam County Line</t>
  </si>
  <si>
    <t>US30 to West St.</t>
  </si>
  <si>
    <t>Paulding County Line to Carter Rd</t>
  </si>
  <si>
    <t>Domersville Rd. to SR18/SR281 Split</t>
  </si>
  <si>
    <t>SR49 to SR111</t>
  </si>
  <si>
    <t>Van Wert County Line to WCL of Spencerville</t>
  </si>
  <si>
    <t>WCL of Spencerville to Monfort Rd.</t>
  </si>
  <si>
    <t>S. Spencerville Corp to N. Spencerville Corp</t>
  </si>
  <si>
    <t>R15</t>
  </si>
  <si>
    <t>US68 to SR37 overpass</t>
  </si>
  <si>
    <t>SR37 overpass to Wyandot County Line</t>
  </si>
  <si>
    <t>Auglaize County Line to Fourth St</t>
  </si>
  <si>
    <t>Fourth St to SR81</t>
  </si>
  <si>
    <t>CR110 to SR309</t>
  </si>
  <si>
    <t>Leonard Ave. to Willard Ave./SR309</t>
  </si>
  <si>
    <t>SR15 to SR103</t>
  </si>
  <si>
    <t>E-EB</t>
  </si>
  <si>
    <t>R-16</t>
  </si>
  <si>
    <t>R16</t>
  </si>
  <si>
    <t>R-17</t>
  </si>
  <si>
    <t>Allen County Line to SR235</t>
  </si>
  <si>
    <t>SR235 to Kenton Corp.</t>
  </si>
  <si>
    <t>SR309 to SR309 (overlap)</t>
  </si>
  <si>
    <t>SR66 east jct. to Eastown Rd.</t>
  </si>
  <si>
    <t>CS-16</t>
  </si>
  <si>
    <t>Marion County Line to SR294</t>
  </si>
  <si>
    <t>SR294 to US30</t>
  </si>
  <si>
    <t>SR67 to Harpster Corp.</t>
  </si>
  <si>
    <t>CS-17</t>
  </si>
  <si>
    <t>NC</t>
  </si>
  <si>
    <t>SR 190 to SR613</t>
  </si>
  <si>
    <t>R-17*</t>
  </si>
  <si>
    <t>SR 613 to Continental North Corp Line</t>
  </si>
  <si>
    <t>Continental North Corp Line to SR15</t>
  </si>
  <si>
    <t>Indiana State Line to US127</t>
  </si>
  <si>
    <t>SR15 to SR108</t>
  </si>
  <si>
    <t>SR108 to West Leipsic Corp.</t>
  </si>
  <si>
    <t>SR309 to Greeley Chapel Rd.</t>
  </si>
  <si>
    <t>Greeley Chapel Rd. to Auglaize County Line</t>
  </si>
  <si>
    <t>CS*</t>
  </si>
  <si>
    <t>E-WB</t>
  </si>
  <si>
    <t>SR81 to Stewart Rd. Overpass</t>
  </si>
  <si>
    <t xml:space="preserve">Four Lane Section w/Ramps </t>
  </si>
  <si>
    <t>Four Lane Section w/Ramps (Concrete Section)</t>
  </si>
  <si>
    <t>Paulding County Line to Baltimore St.</t>
  </si>
  <si>
    <t>Baltimore St. to Defiance Corp.</t>
  </si>
  <si>
    <t>US30 to CR330</t>
  </si>
  <si>
    <t>CR330 to SR103</t>
  </si>
  <si>
    <t>SR67 to Logan County Line</t>
  </si>
  <si>
    <t>Eastown Rd. to King Ave.</t>
  </si>
  <si>
    <t>Arcadia Corp. to Fostoria Corp.</t>
  </si>
  <si>
    <t>Lima Corp. to Concrete Section</t>
  </si>
  <si>
    <t>Begin Concrete Section to End Concrete Section</t>
  </si>
  <si>
    <t>End of Concrete Section to End of Four Lane Section</t>
  </si>
  <si>
    <t>End of Four Lane Section to Hardin County Line</t>
  </si>
  <si>
    <t>Four Lane Section (Concrete Section)</t>
  </si>
  <si>
    <t>CR97 to Seneca County Line</t>
  </si>
  <si>
    <t>Tymochtee River Bridge to CR97</t>
  </si>
  <si>
    <t>US 224 to Convoy Corp.</t>
  </si>
  <si>
    <t>SR37 to SR53</t>
  </si>
  <si>
    <t>SR199 to SR 53 (south intersection)</t>
  </si>
  <si>
    <t>SR 53 (north intersection) to SR67 (west intersection)</t>
  </si>
  <si>
    <t>SR67 (east intersection) to Crawford County Line</t>
  </si>
  <si>
    <t>Harpster Corp. to SR231 (north intersection)</t>
  </si>
  <si>
    <t>SR37 to SR67</t>
  </si>
  <si>
    <t>SR231 (south intersection) to Crawford County Line</t>
  </si>
  <si>
    <t>CS20</t>
  </si>
  <si>
    <t>R20</t>
  </si>
  <si>
    <t>CR60 to Mile Post 156</t>
  </si>
  <si>
    <t>Mile Post 156 to CR99</t>
  </si>
  <si>
    <t>Six Lane Section w/Ramps</t>
  </si>
  <si>
    <t>Allen County Line to 0.56 mi. south of SR235</t>
  </si>
  <si>
    <t>0.56 mi. south of SR235 to CR60</t>
  </si>
  <si>
    <t>R-WR</t>
  </si>
  <si>
    <t>0.19 mi. north of US30 to Hancock County Line</t>
  </si>
  <si>
    <t>Stewart Rd. Overpass to 0.19 mi. north of US30</t>
  </si>
  <si>
    <t>CR60 to 0.25 mi. north of CR313</t>
  </si>
  <si>
    <t>0.93 mi. north of Western Ave. to IR75</t>
  </si>
  <si>
    <t>0.04 mi. south of CR62 to 0.05 mi. south of CR182</t>
  </si>
  <si>
    <t>Marion County Line to 0.04 mi. south of CR62</t>
  </si>
  <si>
    <t>0.05 mi. south of CR182 to Tymochtee River Bridge</t>
  </si>
  <si>
    <t>Auglaize County Line to Fourth Street</t>
  </si>
  <si>
    <t>R21</t>
  </si>
  <si>
    <t>Van Wert County Line to Ottoville Corp.</t>
  </si>
  <si>
    <t>Ottoville Corp. to Ottoville Corp.</t>
  </si>
  <si>
    <t>Ottoville Corp. to Kalida Corp.</t>
  </si>
  <si>
    <t>US127 to Grover Hill Corp.</t>
  </si>
  <si>
    <t>Grover Hill Corp. to Grover Hill Corp.</t>
  </si>
  <si>
    <t>Grover Hill Corp. to Putnam County Line</t>
  </si>
  <si>
    <t>Glandorf Corp. to Bridge</t>
  </si>
  <si>
    <t>Bridge to Railroad</t>
  </si>
  <si>
    <t>Railroad to Hancock County Line</t>
  </si>
  <si>
    <t>SR65 to Ottawa Corp Line</t>
  </si>
  <si>
    <t>Ottawa Corp. Line to SR613</t>
  </si>
  <si>
    <t>CS21</t>
  </si>
  <si>
    <t>RWR</t>
  </si>
  <si>
    <t>R22</t>
  </si>
  <si>
    <t>Some Five Lane Sections (Some Concrete Sections)</t>
  </si>
  <si>
    <t>R23</t>
  </si>
  <si>
    <t>Striping Year (FY/CY)</t>
  </si>
  <si>
    <t>CS23</t>
  </si>
  <si>
    <t>CS22</t>
  </si>
  <si>
    <t xml:space="preserve">Allen County Line to NCL Kalida </t>
  </si>
  <si>
    <t>NCL Kalida to SR15</t>
  </si>
  <si>
    <t>CS19</t>
  </si>
  <si>
    <t>R19</t>
  </si>
  <si>
    <t>R18</t>
  </si>
  <si>
    <t>CS18</t>
  </si>
  <si>
    <t>R17</t>
  </si>
  <si>
    <t>CS17</t>
  </si>
  <si>
    <t>NLFID</t>
  </si>
  <si>
    <t>CR 418 to just east of Middle Point Wetzel Rd</t>
  </si>
  <si>
    <t>just east of Middle Point Wetzel Rd to Allen County Line</t>
  </si>
  <si>
    <t>R-WR =</t>
  </si>
  <si>
    <t>Item 807 - Wet Reflective Liquid Applied Pavement Markings</t>
  </si>
  <si>
    <t xml:space="preserve">R = </t>
  </si>
  <si>
    <t>Item 642 - traffic paint</t>
  </si>
  <si>
    <t>Item 643 - Poly Paint</t>
  </si>
  <si>
    <t>X =</t>
  </si>
  <si>
    <t>year of recessed wet reflective =</t>
  </si>
  <si>
    <t>year of resurfacing =</t>
  </si>
  <si>
    <t>year of annual painting project =</t>
  </si>
  <si>
    <t>red words =</t>
  </si>
  <si>
    <t>concrete sections</t>
  </si>
  <si>
    <t>CS =</t>
  </si>
  <si>
    <t>year of chip seal =</t>
  </si>
  <si>
    <t>CS24</t>
  </si>
  <si>
    <t>R24</t>
  </si>
  <si>
    <t>IR75 to CR313</t>
  </si>
  <si>
    <t>SR309 to Village of Ada</t>
  </si>
  <si>
    <t>Village of Ada to Hancock County Line</t>
  </si>
  <si>
    <t>Hardin County Line to SR53</t>
  </si>
  <si>
    <t>SR53 to Marion County Line</t>
  </si>
  <si>
    <t>Village of Carey to SR15</t>
  </si>
  <si>
    <t>Hancock County Line to Village of Carey</t>
  </si>
  <si>
    <t>Village of Hicksville (west) to Village of Hicksville (east)</t>
  </si>
  <si>
    <t>Village of Hicksville (east) to Village of Sherwood (west)</t>
  </si>
  <si>
    <t>Village of Sherwood (west) to Village of Sherwood (east)</t>
  </si>
  <si>
    <t>East Sherwood (east) to SR15</t>
  </si>
  <si>
    <t>Village of Van Buren (west) to Village of Van Buren (east)</t>
  </si>
  <si>
    <t>Village of Van Buren (east) to SR18</t>
  </si>
  <si>
    <t>CR313 to SR12 (west int.)</t>
  </si>
  <si>
    <t>SR12 (east int.) to SR613</t>
  </si>
  <si>
    <t>Liberty Union Rd to US 30</t>
  </si>
  <si>
    <t>Indiana State Line to Liberty Union Rd</t>
  </si>
  <si>
    <t>R25</t>
  </si>
  <si>
    <t>? To Robb Ave</t>
  </si>
  <si>
    <t>Eastown Rd. to ?</t>
  </si>
  <si>
    <t>McComb Corp. to SR235</t>
  </si>
  <si>
    <t>? To North Corp of Antwerp</t>
  </si>
  <si>
    <t>Payne Corp to ?</t>
  </si>
  <si>
    <t>CS25</t>
  </si>
  <si>
    <t>R26</t>
  </si>
  <si>
    <t>Four Lane Section w/Ramps (R-WR)</t>
  </si>
  <si>
    <t>Six Lane Section w/Ramps (R-WR)</t>
  </si>
  <si>
    <t xml:space="preserve">Paulding takes care of </t>
  </si>
  <si>
    <t>Locations Added</t>
  </si>
  <si>
    <t xml:space="preserve">SR49 to Liberty Union Road </t>
  </si>
  <si>
    <t xml:space="preserve">Liberty Union Road to US 127 </t>
  </si>
  <si>
    <t xml:space="preserve">CS 24 WEST BOUND ONLY </t>
  </si>
  <si>
    <t>Concrete Section over 75</t>
  </si>
  <si>
    <t xml:space="preserve">SR235 to Concrete Section </t>
  </si>
  <si>
    <t xml:space="preserve">Double dotted center line at church </t>
  </si>
  <si>
    <t xml:space="preserve">Item 644 - Thermo Paint </t>
  </si>
  <si>
    <t xml:space="preserve">Hardin County to Roundabout </t>
  </si>
  <si>
    <t>Roundabout</t>
  </si>
  <si>
    <t>Roundabout to 0.93 mi. north of Western Ave.</t>
  </si>
  <si>
    <t>TH=</t>
  </si>
  <si>
    <t xml:space="preserve">Year of Thermo Paint </t>
  </si>
  <si>
    <t>Thermo Paint (7 years)</t>
  </si>
  <si>
    <t>CS26</t>
  </si>
  <si>
    <t>R27</t>
  </si>
  <si>
    <t>CS27</t>
  </si>
  <si>
    <t>Indiana State Line to N Hicksville Corp.</t>
  </si>
  <si>
    <t>N Hicksville Corp. to SR249</t>
  </si>
  <si>
    <t>N Defiance Corp. to Williams County Line</t>
  </si>
  <si>
    <t>SR 15 to N Village of Vanlue</t>
  </si>
  <si>
    <t>N Village of Vanlue to SR568</t>
  </si>
  <si>
    <t>SR117 to W Kenton Corp.</t>
  </si>
  <si>
    <t>E Kenton Corp. to Wyandot County Line</t>
  </si>
  <si>
    <t>Hancock County Line to(SR 37) to CR 330</t>
  </si>
  <si>
    <t>CR 330 To US23</t>
  </si>
  <si>
    <t>R26/27</t>
  </si>
  <si>
    <t>Columbus Grove Corp. to Ottawa Corp. Williamstown Rd</t>
  </si>
  <si>
    <t>Ottawa Corp limit to Leipsic Corp Limits</t>
  </si>
  <si>
    <t>?</t>
  </si>
  <si>
    <t>Limited access</t>
  </si>
  <si>
    <t xml:space="preserve">Location </t>
  </si>
  <si>
    <t>Auglaize</t>
  </si>
  <si>
    <t xml:space="preserve">Mercer </t>
  </si>
  <si>
    <t xml:space="preserve">Four lane section with ramps </t>
  </si>
  <si>
    <t xml:space="preserve">33 Interchange to St. Marys corp. limit  END OF DIVIDED </t>
  </si>
  <si>
    <t xml:space="preserve">St Marys corp Limit to Shelbey Co Line </t>
  </si>
  <si>
    <t xml:space="preserve">Two Lane to Four Lane with Ramps </t>
  </si>
  <si>
    <t xml:space="preserve">Mercer County Line to 5.6 MM (Interchange included at 29) </t>
  </si>
  <si>
    <t xml:space="preserve">SR 501 to two lane sectoin </t>
  </si>
  <si>
    <t xml:space="preserve">Start of two lane section to SR 65 South </t>
  </si>
  <si>
    <t xml:space="preserve">SR 65 South to County Line </t>
  </si>
  <si>
    <t>County Line Rd to US 33</t>
  </si>
  <si>
    <t>US 33 to SR 67</t>
  </si>
  <si>
    <t xml:space="preserve">SR 67 to Allen County Line </t>
  </si>
  <si>
    <t>Shelbey Couty Line to Lock 2 W Rd</t>
  </si>
  <si>
    <t xml:space="preserve">Lock 2 W Rd to Greenville Rd </t>
  </si>
  <si>
    <t xml:space="preserve">Fortnam/McKinley Rd to Shipman Rd </t>
  </si>
  <si>
    <t xml:space="preserve">Shipman Rd to Allen County Line </t>
  </si>
  <si>
    <t>Split with Wood Rd to SR 65</t>
  </si>
  <si>
    <t>SR 65to SR 196</t>
  </si>
  <si>
    <t>SR 196 to SR 117</t>
  </si>
  <si>
    <t>End of 66 Ramps to 501 Intersection (RWR)</t>
  </si>
  <si>
    <t>Mercer County Line to 4 Lane section of 33 (RWR)</t>
  </si>
  <si>
    <t>St Marys corp limit to SR 197</t>
  </si>
  <si>
    <t xml:space="preserve">SR 197 to Van Wert County Line </t>
  </si>
  <si>
    <t xml:space="preserve">Allen County Line to Hardin County Line </t>
  </si>
  <si>
    <t xml:space="preserve">Mercer County Line to Minster Corp Limit </t>
  </si>
  <si>
    <t xml:space="preserve">Minster Corp Limit to Shelbey County Line </t>
  </si>
  <si>
    <t xml:space="preserve">Middle Pike overpass to Allen County Line </t>
  </si>
  <si>
    <t>SR 33 to SR 67</t>
  </si>
  <si>
    <t xml:space="preserve">Waynesfield North Corp Limit to Allen County Line </t>
  </si>
  <si>
    <t>Van Wert County Line to SR 66</t>
  </si>
  <si>
    <t>SR 66 to SR 198</t>
  </si>
  <si>
    <t xml:space="preserve">Wapakoneta Corp to Allen County Line </t>
  </si>
  <si>
    <t xml:space="preserve">Mercer County Line to SR 29 </t>
  </si>
  <si>
    <t xml:space="preserve">SR 29 to Shelby County Line </t>
  </si>
  <si>
    <t xml:space="preserve">Mercer County Line to New Bremen Corp Limit </t>
  </si>
  <si>
    <t xml:space="preserve">New Bremen Corp Limit to Shelby County Line </t>
  </si>
  <si>
    <t>Shelby County Line to SR 274</t>
  </si>
  <si>
    <t xml:space="preserve">US 33 to Hardin County Line </t>
  </si>
  <si>
    <t xml:space="preserve">Wapakonta Corp Limit to Allen County Line </t>
  </si>
  <si>
    <t xml:space="preserve">Mercer County Line to St Marys Corp Limit </t>
  </si>
  <si>
    <t xml:space="preserve">SR 65 to Logan County Line </t>
  </si>
  <si>
    <t>Include Shelby County (0-.42MM)</t>
  </si>
  <si>
    <t xml:space="preserve">Minster Corp Limit to Shelby County Line </t>
  </si>
  <si>
    <t xml:space="preserve">Southland Rd overpass to .1 tenth south of 33 ramps </t>
  </si>
  <si>
    <t xml:space="preserve">.1 tenth mile south of 33 ramps to Middle Pike Overpass </t>
  </si>
  <si>
    <t xml:space="preserve">Four Lane Section </t>
  </si>
  <si>
    <t>Four Lane Section w/Ramps (Concrete Section) NOT RW-R</t>
  </si>
  <si>
    <t>Four Lane Section w/Ramps (RW-R)</t>
  </si>
  <si>
    <t>R28</t>
  </si>
  <si>
    <t>CS28</t>
  </si>
  <si>
    <t>RWR?</t>
  </si>
  <si>
    <t xml:space="preserve">Indiana State Line to Celina Corp. Limit </t>
  </si>
  <si>
    <t xml:space="preserve">Celina Corp to Auglaize County Line </t>
  </si>
  <si>
    <t>Van Wert County Line to Rockford Corp</t>
  </si>
  <si>
    <t>Rockford Corp. to SR 127</t>
  </si>
  <si>
    <t xml:space="preserve">SR 127 to Auglaize County Line </t>
  </si>
  <si>
    <t xml:space="preserve">Darke County to Fort Recovery Corp. </t>
  </si>
  <si>
    <t>Fort Recovery Corp. to SR 29</t>
  </si>
  <si>
    <t xml:space="preserve">SR 29 to Van Wert County Line </t>
  </si>
  <si>
    <t xml:space="preserve">Rockford Corp. to Van Wert County Line </t>
  </si>
  <si>
    <t>Darke County to SR 29</t>
  </si>
  <si>
    <t xml:space="preserve">Indiana State Line to Saint Henry Corp. </t>
  </si>
  <si>
    <t xml:space="preserve">Saint Henry Corp. to Auglaize County Line </t>
  </si>
  <si>
    <t xml:space="preserve">Darke County Line to Celina Corp. </t>
  </si>
  <si>
    <t xml:space="preserve">Celina Corp to Van Wert County Line </t>
  </si>
  <si>
    <t>Celina Corp. to SR 33</t>
  </si>
  <si>
    <t xml:space="preserve">SR 33 tp Auglaize County Line </t>
  </si>
  <si>
    <t>Indiana State Line to SR 127</t>
  </si>
  <si>
    <t>Montezuma to SR 127</t>
  </si>
  <si>
    <t>SR 127 to SR 117</t>
  </si>
  <si>
    <t>Darke County Line to SR 274</t>
  </si>
  <si>
    <t xml:space="preserve">Beginning of route (Shelby County also) to SR 119 </t>
  </si>
  <si>
    <t>SR 274 to Sr 219</t>
  </si>
  <si>
    <t>SR 219 to US 33 (Skip SR 703)</t>
  </si>
  <si>
    <t>RW-R</t>
  </si>
  <si>
    <t>County Rd 99</t>
  </si>
  <si>
    <t>Concrete Section over 75 (Epoxy done 2026)</t>
  </si>
  <si>
    <t>Include concrete over 75</t>
  </si>
  <si>
    <t>D7</t>
  </si>
  <si>
    <t xml:space="preserve">E = </t>
  </si>
  <si>
    <t>early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</si>
</sst>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strike/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/>
    <xf numFmtId="0" fontId="4" fillId="3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0" xfId="0" applyFont="1"/>
    <xf numFmtId="2" fontId="1" fillId="0" borderId="6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3" xfId="0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17" xfId="0" applyBorder="1"/>
    <xf numFmtId="0" fontId="1" fillId="3" borderId="0" xfId="0" applyFont="1" applyFill="1"/>
    <xf numFmtId="2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0" fillId="3" borderId="0" xfId="0" applyFill="1"/>
    <xf numFmtId="0" fontId="5" fillId="0" borderId="0" xfId="0" applyFont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0" borderId="29" xfId="0" applyBorder="1"/>
    <xf numFmtId="0" fontId="1" fillId="0" borderId="30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0" fillId="0" borderId="34" xfId="0" applyBorder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3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1" fillId="0" borderId="27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2" fontId="1" fillId="0" borderId="31" xfId="0" applyNumberFormat="1" applyFont="1" applyBorder="1" applyAlignment="1">
      <alignment horizontal="center"/>
    </xf>
    <xf numFmtId="0" fontId="0" fillId="0" borderId="24" xfId="0" applyBorder="1" applyAlignment="1">
      <alignment horizontal="left"/>
    </xf>
    <xf numFmtId="0" fontId="1" fillId="0" borderId="33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1" fillId="0" borderId="39" xfId="0" applyFont="1" applyBorder="1" applyAlignment="1">
      <alignment horizontal="center"/>
    </xf>
    <xf numFmtId="0" fontId="0" fillId="0" borderId="31" xfId="0" applyBorder="1" applyAlignment="1">
      <alignment horizontal="left"/>
    </xf>
    <xf numFmtId="0" fontId="1" fillId="0" borderId="21" xfId="0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2" fontId="1" fillId="0" borderId="3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4" fillId="0" borderId="24" xfId="0" applyFont="1" applyBorder="1" applyAlignment="1">
      <alignment horizontal="center"/>
    </xf>
    <xf numFmtId="0" fontId="1" fillId="0" borderId="24" xfId="0" applyFont="1" applyBorder="1"/>
    <xf numFmtId="2" fontId="4" fillId="0" borderId="4" xfId="0" applyNumberFormat="1" applyFont="1" applyBorder="1" applyAlignment="1">
      <alignment horizontal="center" vertical="center"/>
    </xf>
    <xf numFmtId="0" fontId="1" fillId="0" borderId="26" xfId="0" applyFont="1" applyBorder="1"/>
    <xf numFmtId="0" fontId="1" fillId="0" borderId="34" xfId="0" applyFont="1" applyBorder="1" applyAlignment="1">
      <alignment horizontal="center"/>
    </xf>
    <xf numFmtId="2" fontId="1" fillId="0" borderId="29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2" fontId="4" fillId="0" borderId="27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1" fontId="1" fillId="0" borderId="25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0" fontId="1" fillId="0" borderId="31" xfId="0" applyFont="1" applyBorder="1"/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31" xfId="0" applyBorder="1"/>
    <xf numFmtId="0" fontId="1" fillId="0" borderId="3" xfId="0" applyFont="1" applyBorder="1" applyAlignment="1">
      <alignment horizontal="center" vertical="center"/>
    </xf>
    <xf numFmtId="2" fontId="1" fillId="0" borderId="2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1" fillId="0" borderId="35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Border="1"/>
    <xf numFmtId="0" fontId="4" fillId="0" borderId="1" xfId="0" applyFont="1" applyBorder="1"/>
    <xf numFmtId="0" fontId="1" fillId="0" borderId="5" xfId="0" applyFont="1" applyBorder="1"/>
    <xf numFmtId="0" fontId="2" fillId="0" borderId="45" xfId="0" applyFont="1" applyBorder="1" applyAlignment="1">
      <alignment horizontal="center" vertical="center"/>
    </xf>
    <xf numFmtId="0" fontId="0" fillId="0" borderId="27" xfId="0" applyBorder="1" applyAlignment="1">
      <alignment horizontal="left"/>
    </xf>
    <xf numFmtId="2" fontId="4" fillId="0" borderId="4" xfId="0" applyNumberFormat="1" applyFont="1" applyBorder="1" applyAlignment="1">
      <alignment horizontal="center"/>
    </xf>
    <xf numFmtId="0" fontId="5" fillId="0" borderId="2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2" fontId="4" fillId="0" borderId="27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4" fillId="0" borderId="35" xfId="0" applyNumberFormat="1" applyFont="1" applyBorder="1" applyAlignment="1">
      <alignment horizontal="center"/>
    </xf>
    <xf numFmtId="0" fontId="1" fillId="0" borderId="11" xfId="0" applyFont="1" applyBorder="1"/>
    <xf numFmtId="0" fontId="5" fillId="0" borderId="3" xfId="0" applyFont="1" applyBorder="1"/>
    <xf numFmtId="0" fontId="5" fillId="0" borderId="1" xfId="0" applyFont="1" applyBorder="1"/>
    <xf numFmtId="0" fontId="4" fillId="0" borderId="5" xfId="0" applyFont="1" applyBorder="1"/>
    <xf numFmtId="0" fontId="4" fillId="0" borderId="24" xfId="0" applyFont="1" applyBorder="1"/>
    <xf numFmtId="0" fontId="5" fillId="0" borderId="24" xfId="0" applyFont="1" applyBorder="1" applyAlignment="1">
      <alignment horizontal="center"/>
    </xf>
    <xf numFmtId="0" fontId="4" fillId="0" borderId="27" xfId="0" applyFont="1" applyBorder="1"/>
    <xf numFmtId="0" fontId="4" fillId="0" borderId="3" xfId="0" applyFont="1" applyBorder="1"/>
    <xf numFmtId="2" fontId="4" fillId="0" borderId="35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2" fontId="1" fillId="0" borderId="39" xfId="0" applyNumberFormat="1" applyFont="1" applyBorder="1" applyAlignment="1">
      <alignment horizontal="center"/>
    </xf>
    <xf numFmtId="2" fontId="1" fillId="0" borderId="40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4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1" fillId="0" borderId="16" xfId="0" applyFont="1" applyBorder="1" applyAlignment="1">
      <alignment horizontal="left" vertical="center"/>
    </xf>
    <xf numFmtId="2" fontId="1" fillId="0" borderId="30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4" fillId="3" borderId="19" xfId="0" applyFont="1" applyFill="1" applyBorder="1" applyAlignment="1">
      <alignment horizontal="center"/>
    </xf>
    <xf numFmtId="1" fontId="1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1" fillId="0" borderId="35" xfId="0" applyFont="1" applyBorder="1"/>
    <xf numFmtId="1" fontId="4" fillId="0" borderId="46" xfId="0" applyNumberFormat="1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/>
    </xf>
    <xf numFmtId="0" fontId="4" fillId="0" borderId="46" xfId="0" applyFont="1" applyBorder="1" applyAlignment="1">
      <alignment horizontal="left"/>
    </xf>
    <xf numFmtId="0" fontId="1" fillId="0" borderId="40" xfId="0" applyFont="1" applyBorder="1"/>
    <xf numFmtId="1" fontId="1" fillId="0" borderId="3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1" fillId="0" borderId="3" xfId="0" applyFont="1" applyBorder="1" applyAlignment="1">
      <alignment vertical="center"/>
    </xf>
    <xf numFmtId="1" fontId="1" fillId="0" borderId="46" xfId="0" applyNumberFormat="1" applyFont="1" applyBorder="1" applyAlignment="1">
      <alignment horizontal="center" vertical="center"/>
    </xf>
    <xf numFmtId="2" fontId="1" fillId="0" borderId="39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" fontId="1" fillId="0" borderId="28" xfId="0" applyNumberFormat="1" applyFont="1" applyBorder="1" applyAlignment="1">
      <alignment horizontal="center" vertical="center"/>
    </xf>
    <xf numFmtId="2" fontId="1" fillId="0" borderId="29" xfId="0" applyNumberFormat="1" applyFont="1" applyBorder="1" applyAlignment="1">
      <alignment horizontal="center" vertical="center"/>
    </xf>
    <xf numFmtId="2" fontId="1" fillId="0" borderId="30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left"/>
    </xf>
    <xf numFmtId="1" fontId="1" fillId="0" borderId="21" xfId="0" applyNumberFormat="1" applyFont="1" applyBorder="1" applyAlignment="1">
      <alignment horizontal="center" vertical="center"/>
    </xf>
    <xf numFmtId="2" fontId="1" fillId="0" borderId="22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/>
    </xf>
    <xf numFmtId="0" fontId="1" fillId="0" borderId="23" xfId="0" applyFont="1" applyBorder="1"/>
    <xf numFmtId="1" fontId="4" fillId="0" borderId="25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left"/>
    </xf>
    <xf numFmtId="1" fontId="4" fillId="0" borderId="21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left"/>
    </xf>
    <xf numFmtId="0" fontId="5" fillId="0" borderId="23" xfId="0" applyFont="1" applyBorder="1"/>
    <xf numFmtId="0" fontId="4" fillId="0" borderId="21" xfId="0" applyFont="1" applyBorder="1" applyAlignment="1">
      <alignment horizontal="left"/>
    </xf>
    <xf numFmtId="0" fontId="4" fillId="0" borderId="25" xfId="0" applyFont="1" applyBorder="1" applyAlignment="1">
      <alignment vertical="center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/>
    <xf numFmtId="0" fontId="0" fillId="0" borderId="40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applyFont="1" applyBorder="1"/>
    <xf numFmtId="0" fontId="1" fillId="0" borderId="40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0" fillId="0" borderId="28" xfId="0" applyBorder="1"/>
    <xf numFmtId="0" fontId="1" fillId="0" borderId="11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/>
    <xf numFmtId="0" fontId="0" fillId="0" borderId="23" xfId="0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/>
    <xf numFmtId="0" fontId="0" fillId="0" borderId="26" xfId="0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/>
    <xf numFmtId="0" fontId="1" fillId="0" borderId="26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/>
    <xf numFmtId="0" fontId="5" fillId="0" borderId="5" xfId="0" applyFont="1" applyBorder="1"/>
    <xf numFmtId="0" fontId="5" fillId="0" borderId="35" xfId="0" applyFont="1" applyBorder="1" applyAlignment="1">
      <alignment horizontal="left"/>
    </xf>
    <xf numFmtId="0" fontId="1" fillId="0" borderId="28" xfId="0" applyFont="1" applyBorder="1"/>
    <xf numFmtId="0" fontId="7" fillId="0" borderId="29" xfId="0" applyFont="1" applyBorder="1"/>
    <xf numFmtId="0" fontId="0" fillId="0" borderId="32" xfId="0" applyBorder="1"/>
    <xf numFmtId="0" fontId="4" fillId="0" borderId="11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25" xfId="0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2" fontId="4" fillId="0" borderId="26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2" fontId="4" fillId="0" borderId="23" xfId="0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0" fillId="0" borderId="30" xfId="0" applyBorder="1" applyAlignment="1">
      <alignment horizontal="left"/>
    </xf>
    <xf numFmtId="2" fontId="4" fillId="0" borderId="12" xfId="0" applyNumberFormat="1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0" xfId="0" applyFont="1" applyBorder="1"/>
    <xf numFmtId="0" fontId="5" fillId="0" borderId="35" xfId="0" applyFont="1" applyBorder="1"/>
    <xf numFmtId="0" fontId="6" fillId="0" borderId="26" xfId="0" applyFont="1" applyBorder="1" applyAlignment="1">
      <alignment horizontal="left" vertical="center" shrinkToFit="1"/>
    </xf>
    <xf numFmtId="0" fontId="4" fillId="3" borderId="35" xfId="0" applyFont="1" applyFill="1" applyBorder="1"/>
    <xf numFmtId="0" fontId="1" fillId="3" borderId="26" xfId="0" applyFont="1" applyFill="1" applyBorder="1"/>
    <xf numFmtId="0" fontId="1" fillId="3" borderId="27" xfId="0" applyFont="1" applyFill="1" applyBorder="1"/>
    <xf numFmtId="0" fontId="1" fillId="3" borderId="24" xfId="0" applyFont="1" applyFill="1" applyBorder="1"/>
    <xf numFmtId="0" fontId="1" fillId="3" borderId="24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4" fillId="3" borderId="24" xfId="0" applyFont="1" applyFill="1" applyBorder="1"/>
    <xf numFmtId="0" fontId="1" fillId="5" borderId="5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2" fontId="4" fillId="5" borderId="6" xfId="0" applyNumberFormat="1" applyFont="1" applyFill="1" applyBorder="1" applyAlignment="1">
      <alignment horizontal="center"/>
    </xf>
    <xf numFmtId="2" fontId="4" fillId="5" borderId="35" xfId="0" applyNumberFormat="1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5" xfId="0" applyFont="1" applyFill="1" applyBorder="1"/>
    <xf numFmtId="0" fontId="1" fillId="5" borderId="35" xfId="0" applyFont="1" applyFill="1" applyBorder="1" applyAlignment="1">
      <alignment horizontal="center"/>
    </xf>
    <xf numFmtId="0" fontId="0" fillId="4" borderId="0" xfId="0" applyFill="1"/>
    <xf numFmtId="0" fontId="5" fillId="0" borderId="1" xfId="0" applyFont="1" applyBorder="1" applyAlignment="1">
      <alignment horizontal="left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49" xfId="0" applyBorder="1" applyAlignment="1">
      <alignment vertical="center"/>
    </xf>
    <xf numFmtId="0" fontId="0" fillId="0" borderId="24" xfId="0" applyBorder="1"/>
    <xf numFmtId="0" fontId="1" fillId="7" borderId="29" xfId="0" applyFont="1" applyFill="1" applyBorder="1" applyAlignment="1">
      <alignment horizontal="center"/>
    </xf>
    <xf numFmtId="0" fontId="1" fillId="7" borderId="39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1" fillId="8" borderId="19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4" fillId="3" borderId="23" xfId="0" applyFont="1" applyFill="1" applyBorder="1"/>
    <xf numFmtId="0" fontId="4" fillId="3" borderId="27" xfId="0" applyFont="1" applyFill="1" applyBorder="1"/>
    <xf numFmtId="0" fontId="2" fillId="0" borderId="11" xfId="0" applyFont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1" fillId="0" borderId="27" xfId="0" applyFont="1" applyBorder="1"/>
    <xf numFmtId="0" fontId="1" fillId="0" borderId="38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1" fontId="1" fillId="0" borderId="42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24" xfId="0" applyFont="1" applyBorder="1"/>
    <xf numFmtId="0" fontId="4" fillId="0" borderId="19" xfId="0" applyFont="1" applyBorder="1" applyAlignment="1">
      <alignment horizontal="left"/>
    </xf>
    <xf numFmtId="1" fontId="4" fillId="0" borderId="1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1" fillId="0" borderId="50" xfId="0" applyFont="1" applyBorder="1" applyAlignment="1">
      <alignment horizontal="center"/>
    </xf>
    <xf numFmtId="2" fontId="4" fillId="0" borderId="29" xfId="0" applyNumberFormat="1" applyFont="1" applyBorder="1" applyAlignment="1">
      <alignment horizontal="center" vertical="center"/>
    </xf>
    <xf numFmtId="1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left"/>
    </xf>
    <xf numFmtId="1" fontId="1" fillId="0" borderId="1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0" fontId="4" fillId="0" borderId="2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1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1" fontId="1" fillId="0" borderId="39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left"/>
    </xf>
    <xf numFmtId="0" fontId="1" fillId="0" borderId="49" xfId="0" applyFont="1" applyBorder="1" applyAlignment="1">
      <alignment horizontal="center"/>
    </xf>
    <xf numFmtId="1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1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1" fontId="4" fillId="0" borderId="14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1" fontId="4" fillId="0" borderId="42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1" fontId="1" fillId="0" borderId="48" xfId="0" applyNumberFormat="1" applyFont="1" applyBorder="1" applyAlignment="1">
      <alignment horizontal="center" vertical="center"/>
    </xf>
    <xf numFmtId="1" fontId="4" fillId="0" borderId="28" xfId="0" applyNumberFormat="1" applyFont="1" applyBorder="1" applyAlignment="1">
      <alignment horizontal="center" vertical="center"/>
    </xf>
    <xf numFmtId="2" fontId="4" fillId="0" borderId="30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9" borderId="13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2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4" fillId="9" borderId="22" xfId="0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0" fontId="0" fillId="9" borderId="0" xfId="0" applyFill="1"/>
    <xf numFmtId="0" fontId="1" fillId="9" borderId="31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47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/>
    </xf>
    <xf numFmtId="0" fontId="1" fillId="9" borderId="33" xfId="0" applyFont="1" applyFill="1" applyBorder="1" applyAlignment="1">
      <alignment horizontal="center"/>
    </xf>
    <xf numFmtId="0" fontId="1" fillId="9" borderId="32" xfId="0" applyFont="1" applyFill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0" fillId="0" borderId="62" xfId="0" applyBorder="1"/>
    <xf numFmtId="0" fontId="1" fillId="9" borderId="23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0" fillId="9" borderId="32" xfId="0" applyFill="1" applyBorder="1"/>
    <xf numFmtId="0" fontId="1" fillId="9" borderId="0" xfId="0" applyFont="1" applyFill="1" applyAlignment="1">
      <alignment horizontal="center"/>
    </xf>
    <xf numFmtId="0" fontId="1" fillId="0" borderId="62" xfId="0" applyFont="1" applyBorder="1" applyAlignment="1">
      <alignment horizontal="center"/>
    </xf>
    <xf numFmtId="0" fontId="2" fillId="0" borderId="63" xfId="0" applyFont="1" applyBorder="1" applyAlignment="1">
      <alignment horizontal="center" vertical="center"/>
    </xf>
    <xf numFmtId="0" fontId="1" fillId="9" borderId="30" xfId="0" applyFont="1" applyFill="1" applyBorder="1" applyAlignment="1">
      <alignment horizontal="center"/>
    </xf>
    <xf numFmtId="0" fontId="1" fillId="0" borderId="65" xfId="0" applyFont="1" applyBorder="1"/>
    <xf numFmtId="0" fontId="1" fillId="0" borderId="66" xfId="0" applyFont="1" applyBorder="1"/>
    <xf numFmtId="0" fontId="1" fillId="0" borderId="67" xfId="0" applyFont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65" xfId="0" applyFont="1" applyBorder="1" applyAlignment="1">
      <alignment horizontal="left"/>
    </xf>
    <xf numFmtId="0" fontId="4" fillId="0" borderId="66" xfId="0" applyFont="1" applyBorder="1" applyAlignment="1">
      <alignment horizontal="left"/>
    </xf>
    <xf numFmtId="1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1" fillId="0" borderId="21" xfId="0" applyFont="1" applyBorder="1" applyAlignment="1">
      <alignment vertical="center"/>
    </xf>
    <xf numFmtId="1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4" fillId="3" borderId="39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left"/>
    </xf>
    <xf numFmtId="0" fontId="1" fillId="0" borderId="12" xfId="0" applyFont="1" applyBorder="1"/>
    <xf numFmtId="0" fontId="4" fillId="7" borderId="4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22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4" fillId="7" borderId="39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29" xfId="0" applyFont="1" applyFill="1" applyBorder="1" applyAlignment="1">
      <alignment horizontal="center"/>
    </xf>
    <xf numFmtId="0" fontId="0" fillId="7" borderId="0" xfId="0" applyFill="1"/>
    <xf numFmtId="0" fontId="2" fillId="0" borderId="4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9"/>
  <sheetViews>
    <sheetView tabSelected="1" zoomScale="120" zoomScaleNormal="120" workbookViewId="0">
      <pane ySplit="2" topLeftCell="A35" activePane="bottomLeft" state="frozen"/>
      <selection activeCell="B1" sqref="B1"/>
      <selection pane="bottomLeft" activeCell="D54" sqref="D54"/>
    </sheetView>
  </sheetViews>
  <sheetFormatPr defaultRowHeight="15" x14ac:dyDescent="0.25"/>
  <cols>
    <col min="1" max="1" width="11.140625" customWidth="1"/>
    <col min="2" max="2" width="17.5703125" bestFit="1" customWidth="1"/>
    <col min="6" max="6" width="8.7109375" customWidth="1"/>
    <col min="7" max="7" width="5" hidden="1" customWidth="1"/>
    <col min="8" max="13" width="5.7109375" hidden="1" customWidth="1"/>
    <col min="14" max="15" width="5" hidden="1" customWidth="1"/>
    <col min="16" max="16" width="6.28515625" hidden="1" customWidth="1"/>
    <col min="17" max="17" width="6.28515625" bestFit="1" customWidth="1"/>
    <col min="18" max="18" width="5.5703125" bestFit="1" customWidth="1"/>
    <col min="19" max="20" width="6.28515625" customWidth="1"/>
    <col min="21" max="21" width="6.28515625" style="26" customWidth="1"/>
    <col min="22" max="22" width="6.28515625" bestFit="1" customWidth="1"/>
    <col min="23" max="25" width="6.28515625" customWidth="1"/>
    <col min="26" max="26" width="6.28515625" style="409" customWidth="1"/>
    <col min="27" max="27" width="6.28515625" customWidth="1"/>
    <col min="28" max="28" width="49.85546875" bestFit="1" customWidth="1"/>
    <col min="29" max="29" width="53.5703125" bestFit="1" customWidth="1"/>
  </cols>
  <sheetData>
    <row r="1" spans="1:29" ht="30" customHeight="1" thickBot="1" x14ac:dyDescent="0.3">
      <c r="A1" s="462" t="s">
        <v>0</v>
      </c>
      <c r="B1" s="463"/>
      <c r="C1" s="463"/>
      <c r="D1" s="463"/>
      <c r="E1" s="463"/>
      <c r="F1" s="464"/>
      <c r="G1" s="458" t="s">
        <v>284</v>
      </c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70" t="s">
        <v>5</v>
      </c>
      <c r="AC1" s="68" t="s">
        <v>6</v>
      </c>
    </row>
    <row r="2" spans="1:29" ht="15.75" thickBot="1" x14ac:dyDescent="0.3">
      <c r="A2" s="62" t="s">
        <v>1</v>
      </c>
      <c r="B2" s="69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62">
        <v>2008</v>
      </c>
      <c r="H2" s="63">
        <v>2009</v>
      </c>
      <c r="I2" s="63">
        <v>2010</v>
      </c>
      <c r="J2" s="63">
        <v>2011</v>
      </c>
      <c r="K2" s="63">
        <v>2012</v>
      </c>
      <c r="L2" s="63">
        <v>2013</v>
      </c>
      <c r="M2" s="63">
        <v>2014</v>
      </c>
      <c r="N2" s="63">
        <v>2015</v>
      </c>
      <c r="O2" s="63">
        <v>2016</v>
      </c>
      <c r="P2" s="63">
        <v>2017</v>
      </c>
      <c r="Q2" s="63">
        <v>2018</v>
      </c>
      <c r="R2" s="63">
        <v>2019</v>
      </c>
      <c r="S2" s="63">
        <v>2020</v>
      </c>
      <c r="T2" s="63">
        <v>2021</v>
      </c>
      <c r="U2" s="64">
        <v>2022</v>
      </c>
      <c r="V2" s="63">
        <v>2023</v>
      </c>
      <c r="W2" s="63">
        <v>2024</v>
      </c>
      <c r="X2" s="63">
        <v>2025</v>
      </c>
      <c r="Y2" s="63">
        <v>2026</v>
      </c>
      <c r="Z2" s="430">
        <v>2027</v>
      </c>
      <c r="AA2" s="383">
        <v>2028</v>
      </c>
      <c r="AB2" s="71"/>
      <c r="AC2" s="66"/>
    </row>
    <row r="3" spans="1:29" ht="15.75" thickBot="1" x14ac:dyDescent="0.3">
      <c r="A3" s="162" t="s">
        <v>7</v>
      </c>
      <c r="B3" s="163" t="str">
        <f>_xlfn.CONCAT("SALLSR000",C3,"**C")</f>
        <v>SALLSR00012**C</v>
      </c>
      <c r="C3" s="162">
        <v>12</v>
      </c>
      <c r="D3" s="164">
        <v>0</v>
      </c>
      <c r="E3" s="164">
        <v>1.47</v>
      </c>
      <c r="F3" s="165">
        <f t="shared" ref="F3:F44" si="0">E3-D3</f>
        <v>1.47</v>
      </c>
      <c r="G3" s="162"/>
      <c r="H3" s="97"/>
      <c r="I3" s="97" t="s">
        <v>64</v>
      </c>
      <c r="J3" s="166"/>
      <c r="K3" s="97"/>
      <c r="L3" s="97"/>
      <c r="M3" s="97" t="s">
        <v>64</v>
      </c>
      <c r="N3" s="97"/>
      <c r="O3" s="97"/>
      <c r="P3" s="167"/>
      <c r="Q3" s="97" t="s">
        <v>213</v>
      </c>
      <c r="R3" s="97"/>
      <c r="S3" s="167"/>
      <c r="T3" s="97"/>
      <c r="U3" s="166"/>
      <c r="V3" s="97"/>
      <c r="W3" s="166" t="s">
        <v>312</v>
      </c>
      <c r="X3" s="97" t="s">
        <v>64</v>
      </c>
      <c r="Y3" s="97"/>
      <c r="Z3" s="414"/>
      <c r="AA3" s="76"/>
      <c r="AB3" s="169" t="s">
        <v>8</v>
      </c>
      <c r="AC3" s="170"/>
    </row>
    <row r="4" spans="1:29" x14ac:dyDescent="0.25">
      <c r="A4" s="99" t="s">
        <v>7</v>
      </c>
      <c r="B4" s="171" t="str">
        <f>_xlfn.CONCAT("SALLUS000",C4,"**C")</f>
        <v>SALLUS00030**C</v>
      </c>
      <c r="C4" s="99">
        <v>30</v>
      </c>
      <c r="D4" s="100">
        <v>0</v>
      </c>
      <c r="E4" s="100">
        <v>1.1200000000000001</v>
      </c>
      <c r="F4" s="101">
        <f t="shared" si="0"/>
        <v>1.1200000000000001</v>
      </c>
      <c r="G4" s="99" t="s">
        <v>64</v>
      </c>
      <c r="H4" s="172"/>
      <c r="I4" s="172"/>
      <c r="J4" s="173"/>
      <c r="K4" s="172" t="s">
        <v>64</v>
      </c>
      <c r="L4" s="172"/>
      <c r="M4" s="172" t="s">
        <v>159</v>
      </c>
      <c r="N4" s="172"/>
      <c r="O4" s="172"/>
      <c r="P4" s="174"/>
      <c r="Q4" s="172" t="s">
        <v>64</v>
      </c>
      <c r="R4" s="172"/>
      <c r="S4" s="174"/>
      <c r="T4" s="173" t="s">
        <v>64</v>
      </c>
      <c r="U4" s="175" t="s">
        <v>258</v>
      </c>
      <c r="V4" s="172"/>
      <c r="W4" s="172"/>
      <c r="X4" s="172"/>
      <c r="Y4" s="172"/>
      <c r="Z4" s="415"/>
      <c r="AA4" s="176"/>
      <c r="AB4" s="108" t="s">
        <v>9</v>
      </c>
      <c r="AC4" s="288" t="s">
        <v>338</v>
      </c>
    </row>
    <row r="5" spans="1:29" x14ac:dyDescent="0.25">
      <c r="A5" s="4" t="s">
        <v>7</v>
      </c>
      <c r="B5" s="87" t="str">
        <f t="shared" ref="B5:B6" si="1">_xlfn.CONCAT("SALLUS000",C5,"**C")</f>
        <v>SALLUS00030**C</v>
      </c>
      <c r="C5" s="4">
        <v>30</v>
      </c>
      <c r="D5" s="6">
        <v>1.1200000000000001</v>
      </c>
      <c r="E5" s="6">
        <v>19.7</v>
      </c>
      <c r="F5" s="90">
        <f t="shared" si="0"/>
        <v>18.579999999999998</v>
      </c>
      <c r="G5" s="4"/>
      <c r="H5" s="5" t="s">
        <v>64</v>
      </c>
      <c r="I5" s="5"/>
      <c r="J5" s="12"/>
      <c r="K5" s="5" t="s">
        <v>64</v>
      </c>
      <c r="L5" s="5" t="s">
        <v>159</v>
      </c>
      <c r="M5" s="5" t="s">
        <v>159</v>
      </c>
      <c r="N5" s="5"/>
      <c r="O5" s="5"/>
      <c r="P5" s="33"/>
      <c r="Q5" s="5" t="s">
        <v>64</v>
      </c>
      <c r="R5" s="5"/>
      <c r="S5" s="33"/>
      <c r="T5" s="12" t="s">
        <v>64</v>
      </c>
      <c r="U5" s="18" t="s">
        <v>258</v>
      </c>
      <c r="V5" s="5"/>
      <c r="W5" s="5"/>
      <c r="X5" s="5"/>
      <c r="Y5" s="5"/>
      <c r="Z5" s="412"/>
      <c r="AA5" s="78"/>
      <c r="AB5" s="73" t="s">
        <v>98</v>
      </c>
      <c r="AC5" s="286" t="s">
        <v>338</v>
      </c>
    </row>
    <row r="6" spans="1:29" ht="15.75" thickBot="1" x14ac:dyDescent="0.3">
      <c r="A6" s="56" t="s">
        <v>7</v>
      </c>
      <c r="B6" s="94" t="str">
        <f t="shared" si="1"/>
        <v>SALLUS00030**C</v>
      </c>
      <c r="C6" s="56">
        <v>30</v>
      </c>
      <c r="D6" s="57">
        <v>19.7</v>
      </c>
      <c r="E6" s="57">
        <v>24.06</v>
      </c>
      <c r="F6" s="91">
        <f t="shared" si="0"/>
        <v>4.3599999999999994</v>
      </c>
      <c r="G6" s="56"/>
      <c r="H6" s="50"/>
      <c r="I6" s="50"/>
      <c r="J6" s="58" t="s">
        <v>64</v>
      </c>
      <c r="K6" s="50"/>
      <c r="L6" s="50"/>
      <c r="M6" s="50" t="s">
        <v>159</v>
      </c>
      <c r="N6" s="50"/>
      <c r="O6" s="50"/>
      <c r="P6" s="59"/>
      <c r="Q6" s="50" t="s">
        <v>64</v>
      </c>
      <c r="R6" s="50"/>
      <c r="S6" s="59"/>
      <c r="T6" s="58" t="s">
        <v>64</v>
      </c>
      <c r="U6" s="58"/>
      <c r="V6" s="50"/>
      <c r="W6" s="59" t="s">
        <v>312</v>
      </c>
      <c r="X6" s="59" t="s">
        <v>64</v>
      </c>
      <c r="Y6" s="50"/>
      <c r="Z6" s="416" t="s">
        <v>64</v>
      </c>
      <c r="AA6" s="79"/>
      <c r="AB6" s="177" t="s">
        <v>143</v>
      </c>
      <c r="AC6" s="178" t="s">
        <v>228</v>
      </c>
    </row>
    <row r="7" spans="1:29" x14ac:dyDescent="0.25">
      <c r="A7" s="7" t="s">
        <v>7</v>
      </c>
      <c r="B7" s="86" t="str">
        <f t="shared" ref="B7:B24" si="2">_xlfn.CONCAT("SALLSR000",C7,"**C")</f>
        <v>SALLSR00065**C</v>
      </c>
      <c r="C7" s="7">
        <v>65</v>
      </c>
      <c r="D7" s="51">
        <v>0</v>
      </c>
      <c r="E7" s="51">
        <v>5.0999999999999996</v>
      </c>
      <c r="F7" s="89">
        <f t="shared" si="0"/>
        <v>5.0999999999999996</v>
      </c>
      <c r="G7" s="7"/>
      <c r="H7" s="8"/>
      <c r="I7" s="8"/>
      <c r="J7" s="52"/>
      <c r="K7" s="8"/>
      <c r="L7" s="8" t="s">
        <v>159</v>
      </c>
      <c r="M7" s="8"/>
      <c r="N7" s="8"/>
      <c r="O7" s="8"/>
      <c r="P7" s="52" t="s">
        <v>64</v>
      </c>
      <c r="Q7" s="8"/>
      <c r="R7" s="8" t="s">
        <v>289</v>
      </c>
      <c r="S7" s="52" t="s">
        <v>64</v>
      </c>
      <c r="T7" s="52"/>
      <c r="U7" s="52"/>
      <c r="V7" s="8"/>
      <c r="W7" s="52"/>
      <c r="X7" s="53" t="s">
        <v>330</v>
      </c>
      <c r="Y7" s="8" t="s">
        <v>64</v>
      </c>
      <c r="Z7" s="411"/>
      <c r="AA7" s="176"/>
      <c r="AB7" s="72" t="s">
        <v>266</v>
      </c>
      <c r="AC7" s="61"/>
    </row>
    <row r="8" spans="1:29" x14ac:dyDescent="0.25">
      <c r="A8" s="4" t="s">
        <v>7</v>
      </c>
      <c r="B8" s="87" t="str">
        <f t="shared" si="2"/>
        <v>SALLSR00065**C</v>
      </c>
      <c r="C8" s="4">
        <v>65</v>
      </c>
      <c r="D8" s="6">
        <v>9.35</v>
      </c>
      <c r="E8" s="6">
        <v>11.24</v>
      </c>
      <c r="F8" s="90">
        <f t="shared" si="0"/>
        <v>1.8900000000000006</v>
      </c>
      <c r="G8" s="4"/>
      <c r="H8" s="5"/>
      <c r="I8" s="5"/>
      <c r="J8" s="12" t="s">
        <v>64</v>
      </c>
      <c r="K8" s="5"/>
      <c r="L8" s="5"/>
      <c r="M8" s="5"/>
      <c r="N8" s="5" t="s">
        <v>64</v>
      </c>
      <c r="O8" s="5"/>
      <c r="P8" s="12" t="s">
        <v>64</v>
      </c>
      <c r="Q8" s="5" t="s">
        <v>291</v>
      </c>
      <c r="R8" s="5" t="s">
        <v>64</v>
      </c>
      <c r="S8" s="12"/>
      <c r="T8" s="12"/>
      <c r="U8" s="12"/>
      <c r="V8" s="5" t="s">
        <v>64</v>
      </c>
      <c r="W8" s="12"/>
      <c r="X8" s="5"/>
      <c r="Y8" s="5" t="s">
        <v>64</v>
      </c>
      <c r="Z8" s="412"/>
      <c r="AA8" s="78"/>
      <c r="AB8" s="73" t="s">
        <v>144</v>
      </c>
      <c r="AC8" s="54"/>
    </row>
    <row r="9" spans="1:29" ht="15.75" thickBot="1" x14ac:dyDescent="0.3">
      <c r="A9" s="9" t="s">
        <v>7</v>
      </c>
      <c r="B9" s="88" t="str">
        <f t="shared" si="2"/>
        <v>SALLSR00065**C</v>
      </c>
      <c r="C9" s="9">
        <v>65</v>
      </c>
      <c r="D9" s="11">
        <v>11.24</v>
      </c>
      <c r="E9" s="11">
        <v>19.05</v>
      </c>
      <c r="F9" s="106">
        <f t="shared" si="0"/>
        <v>7.8100000000000005</v>
      </c>
      <c r="G9" s="9" t="s">
        <v>64</v>
      </c>
      <c r="H9" s="10"/>
      <c r="I9" s="10"/>
      <c r="J9" s="19" t="s">
        <v>64</v>
      </c>
      <c r="K9" s="10"/>
      <c r="L9" s="10" t="s">
        <v>159</v>
      </c>
      <c r="M9" s="10"/>
      <c r="N9" s="10"/>
      <c r="O9" s="10"/>
      <c r="P9" s="19" t="s">
        <v>64</v>
      </c>
      <c r="Q9" s="10"/>
      <c r="R9" s="10" t="s">
        <v>289</v>
      </c>
      <c r="S9" s="19" t="s">
        <v>64</v>
      </c>
      <c r="T9" s="19"/>
      <c r="U9" s="19"/>
      <c r="V9" s="10"/>
      <c r="W9" s="19" t="s">
        <v>64</v>
      </c>
      <c r="X9" s="10"/>
      <c r="Y9" s="10"/>
      <c r="Z9" s="413" t="s">
        <v>356</v>
      </c>
      <c r="AA9" s="79"/>
      <c r="AB9" s="81" t="s">
        <v>77</v>
      </c>
      <c r="AC9" s="82"/>
    </row>
    <row r="10" spans="1:29" x14ac:dyDescent="0.25">
      <c r="A10" s="99" t="s">
        <v>7</v>
      </c>
      <c r="B10" s="171" t="str">
        <f t="shared" si="2"/>
        <v>SALLSR00066**C</v>
      </c>
      <c r="C10" s="99">
        <v>66</v>
      </c>
      <c r="D10" s="100">
        <v>0</v>
      </c>
      <c r="E10" s="100">
        <v>1.17</v>
      </c>
      <c r="F10" s="101">
        <f t="shared" si="0"/>
        <v>1.17</v>
      </c>
      <c r="G10" s="99"/>
      <c r="H10" s="172"/>
      <c r="I10" s="172" t="s">
        <v>64</v>
      </c>
      <c r="J10" s="173"/>
      <c r="K10" s="172"/>
      <c r="L10" s="172"/>
      <c r="M10" s="172"/>
      <c r="N10" s="172" t="s">
        <v>159</v>
      </c>
      <c r="O10" s="172"/>
      <c r="P10" s="173"/>
      <c r="Q10" s="172"/>
      <c r="R10" s="172" t="s">
        <v>64</v>
      </c>
      <c r="S10" s="173"/>
      <c r="T10" s="173" t="s">
        <v>267</v>
      </c>
      <c r="U10" s="173" t="s">
        <v>64</v>
      </c>
      <c r="V10" s="172"/>
      <c r="W10" s="173"/>
      <c r="X10" s="172"/>
      <c r="Y10" s="172" t="s">
        <v>64</v>
      </c>
      <c r="Z10" s="415"/>
      <c r="AA10" s="176"/>
      <c r="AB10" s="108" t="s">
        <v>10</v>
      </c>
      <c r="AC10" s="103"/>
    </row>
    <row r="11" spans="1:29" x14ac:dyDescent="0.25">
      <c r="A11" s="4" t="s">
        <v>7</v>
      </c>
      <c r="B11" s="87" t="str">
        <f t="shared" si="2"/>
        <v>SALLSR00066**C</v>
      </c>
      <c r="C11" s="4">
        <v>66</v>
      </c>
      <c r="D11" s="6">
        <v>1.17</v>
      </c>
      <c r="E11" s="6">
        <v>2.4300000000000002</v>
      </c>
      <c r="F11" s="90">
        <f t="shared" si="0"/>
        <v>1.2600000000000002</v>
      </c>
      <c r="G11" s="4"/>
      <c r="H11" s="5"/>
      <c r="I11" s="5"/>
      <c r="J11" s="12"/>
      <c r="K11" s="5"/>
      <c r="L11" s="5"/>
      <c r="M11" s="5"/>
      <c r="N11" s="5" t="s">
        <v>159</v>
      </c>
      <c r="O11" s="5"/>
      <c r="P11" s="12"/>
      <c r="Q11" s="5"/>
      <c r="R11" s="5" t="s">
        <v>64</v>
      </c>
      <c r="S11" s="12"/>
      <c r="T11" s="12" t="s">
        <v>267</v>
      </c>
      <c r="U11" s="12" t="s">
        <v>64</v>
      </c>
      <c r="V11" s="5"/>
      <c r="W11" s="12"/>
      <c r="X11" s="5"/>
      <c r="Y11" s="5" t="s">
        <v>64</v>
      </c>
      <c r="Z11" s="412"/>
      <c r="AA11" s="78"/>
      <c r="AB11" s="73" t="s">
        <v>192</v>
      </c>
      <c r="AC11" s="54"/>
    </row>
    <row r="12" spans="1:29" ht="15.75" thickBot="1" x14ac:dyDescent="0.3">
      <c r="A12" s="56" t="s">
        <v>7</v>
      </c>
      <c r="B12" s="94" t="str">
        <f t="shared" si="2"/>
        <v>SALLSR00066**C</v>
      </c>
      <c r="C12" s="56">
        <v>66</v>
      </c>
      <c r="D12" s="57">
        <v>2.4300000000000002</v>
      </c>
      <c r="E12" s="57">
        <v>10.58</v>
      </c>
      <c r="F12" s="91">
        <f t="shared" si="0"/>
        <v>8.15</v>
      </c>
      <c r="G12" s="56"/>
      <c r="H12" s="50"/>
      <c r="I12" s="50" t="s">
        <v>64</v>
      </c>
      <c r="J12" s="58"/>
      <c r="K12" s="50"/>
      <c r="L12" s="50"/>
      <c r="M12" s="50"/>
      <c r="N12" s="50" t="s">
        <v>159</v>
      </c>
      <c r="O12" s="50"/>
      <c r="P12" s="58"/>
      <c r="Q12" s="50"/>
      <c r="R12" s="50" t="s">
        <v>64</v>
      </c>
      <c r="S12" s="58" t="s">
        <v>251</v>
      </c>
      <c r="T12" s="58" t="s">
        <v>64</v>
      </c>
      <c r="U12" s="58"/>
      <c r="V12" s="50"/>
      <c r="W12" s="58"/>
      <c r="X12" s="50"/>
      <c r="Y12" s="50" t="s">
        <v>337</v>
      </c>
      <c r="Z12" s="416"/>
      <c r="AA12" s="79"/>
      <c r="AB12" s="75" t="s">
        <v>11</v>
      </c>
      <c r="AC12" s="60"/>
    </row>
    <row r="13" spans="1:29" x14ac:dyDescent="0.25">
      <c r="A13" s="7" t="s">
        <v>7</v>
      </c>
      <c r="B13" s="86" t="str">
        <f>_xlfn.CONCAT("SALLIR000",C13,"**C")</f>
        <v>SALLIR00075**C</v>
      </c>
      <c r="C13" s="7">
        <v>75</v>
      </c>
      <c r="D13" s="51">
        <v>0</v>
      </c>
      <c r="E13" s="51">
        <v>6.1</v>
      </c>
      <c r="F13" s="89">
        <f t="shared" si="0"/>
        <v>6.1</v>
      </c>
      <c r="G13" s="7" t="s">
        <v>64</v>
      </c>
      <c r="H13" s="8"/>
      <c r="I13" s="8"/>
      <c r="J13" s="52" t="s">
        <v>64</v>
      </c>
      <c r="K13" s="8"/>
      <c r="L13" s="8"/>
      <c r="M13" s="8"/>
      <c r="N13" s="8"/>
      <c r="O13" s="8"/>
      <c r="P13" s="52"/>
      <c r="Q13" s="8" t="s">
        <v>64</v>
      </c>
      <c r="R13" s="8"/>
      <c r="S13" s="52" t="s">
        <v>64</v>
      </c>
      <c r="T13" s="52"/>
      <c r="U13" s="52"/>
      <c r="V13" s="8"/>
      <c r="W13" s="52" t="s">
        <v>64</v>
      </c>
      <c r="X13" s="8"/>
      <c r="Y13" s="8" t="s">
        <v>337</v>
      </c>
      <c r="Z13" s="411" t="s">
        <v>64</v>
      </c>
      <c r="AA13" s="176"/>
      <c r="AB13" s="72" t="s">
        <v>196</v>
      </c>
      <c r="AC13" s="61" t="s">
        <v>227</v>
      </c>
    </row>
    <row r="14" spans="1:29" x14ac:dyDescent="0.25">
      <c r="A14" s="4" t="s">
        <v>7</v>
      </c>
      <c r="B14" s="87" t="str">
        <f t="shared" ref="B14:B17" si="3">_xlfn.CONCAT("SALLIR000",C14,"**C")</f>
        <v>SALLIR00075**C</v>
      </c>
      <c r="C14" s="4">
        <v>75</v>
      </c>
      <c r="D14" s="6">
        <v>6.1</v>
      </c>
      <c r="E14" s="6">
        <v>8.74</v>
      </c>
      <c r="F14" s="90">
        <f t="shared" si="0"/>
        <v>2.6400000000000006</v>
      </c>
      <c r="G14" s="4"/>
      <c r="H14" s="5"/>
      <c r="I14" s="5"/>
      <c r="J14" s="12" t="s">
        <v>64</v>
      </c>
      <c r="K14" s="5"/>
      <c r="L14" s="5"/>
      <c r="M14" s="5"/>
      <c r="N14" s="5" t="s">
        <v>64</v>
      </c>
      <c r="O14" s="5"/>
      <c r="P14" s="12"/>
      <c r="Q14" s="5" t="s">
        <v>64</v>
      </c>
      <c r="R14" s="5"/>
      <c r="S14" s="12" t="s">
        <v>64</v>
      </c>
      <c r="T14" s="12"/>
      <c r="U14" s="12"/>
      <c r="V14" s="5"/>
      <c r="W14" s="12" t="s">
        <v>64</v>
      </c>
      <c r="X14" s="5"/>
      <c r="Y14" s="5"/>
      <c r="Z14" s="412" t="s">
        <v>356</v>
      </c>
      <c r="AA14" s="78"/>
      <c r="AB14" s="74" t="s">
        <v>197</v>
      </c>
      <c r="AC14" s="55" t="s">
        <v>228</v>
      </c>
    </row>
    <row r="15" spans="1:29" x14ac:dyDescent="0.25">
      <c r="A15" s="4" t="s">
        <v>7</v>
      </c>
      <c r="B15" s="87" t="str">
        <f t="shared" si="3"/>
        <v>SALLIR00075**C</v>
      </c>
      <c r="C15" s="4">
        <v>75</v>
      </c>
      <c r="D15" s="6">
        <v>8.74</v>
      </c>
      <c r="E15" s="6">
        <v>9.85</v>
      </c>
      <c r="F15" s="90">
        <f t="shared" si="0"/>
        <v>1.1099999999999994</v>
      </c>
      <c r="G15" s="4"/>
      <c r="H15" s="5"/>
      <c r="I15" s="5"/>
      <c r="J15" s="12" t="s">
        <v>64</v>
      </c>
      <c r="K15" s="5"/>
      <c r="L15" s="5"/>
      <c r="M15" s="5"/>
      <c r="N15" s="5" t="s">
        <v>64</v>
      </c>
      <c r="O15" s="5"/>
      <c r="P15" s="12"/>
      <c r="Q15" s="5" t="s">
        <v>64</v>
      </c>
      <c r="R15" s="5"/>
      <c r="S15" s="12" t="s">
        <v>64</v>
      </c>
      <c r="T15" s="12"/>
      <c r="U15" s="12"/>
      <c r="V15" s="5"/>
      <c r="W15" s="12" t="s">
        <v>64</v>
      </c>
      <c r="X15" s="5"/>
      <c r="Y15" s="5"/>
      <c r="Z15" s="412" t="s">
        <v>356</v>
      </c>
      <c r="AA15" s="78"/>
      <c r="AB15" s="74" t="s">
        <v>226</v>
      </c>
      <c r="AC15" s="55" t="s">
        <v>228</v>
      </c>
    </row>
    <row r="16" spans="1:29" x14ac:dyDescent="0.25">
      <c r="A16" s="4" t="s">
        <v>7</v>
      </c>
      <c r="B16" s="87" t="str">
        <f t="shared" si="3"/>
        <v>SALLIR00075**C</v>
      </c>
      <c r="C16" s="4">
        <v>75</v>
      </c>
      <c r="D16" s="6">
        <v>9.85</v>
      </c>
      <c r="E16" s="6">
        <v>15.77</v>
      </c>
      <c r="F16" s="90">
        <f t="shared" si="0"/>
        <v>5.92</v>
      </c>
      <c r="G16" s="4"/>
      <c r="H16" s="5"/>
      <c r="I16" s="5"/>
      <c r="J16" s="12" t="s">
        <v>64</v>
      </c>
      <c r="K16" s="5"/>
      <c r="L16" s="5"/>
      <c r="M16" s="5"/>
      <c r="N16" s="5" t="s">
        <v>64</v>
      </c>
      <c r="O16" s="5"/>
      <c r="P16" s="12"/>
      <c r="Q16" s="5"/>
      <c r="R16" s="5" t="s">
        <v>290</v>
      </c>
      <c r="S16" s="12" t="s">
        <v>64</v>
      </c>
      <c r="T16" s="12"/>
      <c r="U16" s="12"/>
      <c r="V16" s="5"/>
      <c r="W16" s="12" t="s">
        <v>64</v>
      </c>
      <c r="X16" s="5"/>
      <c r="Y16" s="5"/>
      <c r="Z16" s="412"/>
      <c r="AA16" s="78"/>
      <c r="AB16" s="73" t="s">
        <v>260</v>
      </c>
      <c r="AC16" s="54" t="s">
        <v>80</v>
      </c>
    </row>
    <row r="17" spans="1:29" ht="15.75" thickBot="1" x14ac:dyDescent="0.3">
      <c r="A17" s="9" t="s">
        <v>7</v>
      </c>
      <c r="B17" s="88" t="str">
        <f t="shared" si="3"/>
        <v>SALLIR00075**C</v>
      </c>
      <c r="C17" s="9">
        <v>75</v>
      </c>
      <c r="D17" s="11">
        <v>15.77</v>
      </c>
      <c r="E17" s="11">
        <v>23.15</v>
      </c>
      <c r="F17" s="106">
        <f t="shared" si="0"/>
        <v>7.379999999999999</v>
      </c>
      <c r="G17" s="9"/>
      <c r="H17" s="10"/>
      <c r="I17" s="10"/>
      <c r="J17" s="19" t="s">
        <v>64</v>
      </c>
      <c r="K17" s="10"/>
      <c r="L17" s="10"/>
      <c r="M17" s="10"/>
      <c r="N17" s="10" t="s">
        <v>64</v>
      </c>
      <c r="O17" s="10"/>
      <c r="P17" s="19"/>
      <c r="Q17" s="10"/>
      <c r="R17" s="10" t="s">
        <v>64</v>
      </c>
      <c r="S17" s="19"/>
      <c r="T17" s="179" t="s">
        <v>258</v>
      </c>
      <c r="U17" s="19"/>
      <c r="V17" s="10"/>
      <c r="W17" s="19"/>
      <c r="X17" s="10"/>
      <c r="Y17" s="10"/>
      <c r="Z17" s="413"/>
      <c r="AA17" s="79"/>
      <c r="AB17" s="180" t="s">
        <v>259</v>
      </c>
      <c r="AC17" s="289" t="s">
        <v>338</v>
      </c>
    </row>
    <row r="18" spans="1:29" x14ac:dyDescent="0.25">
      <c r="A18" s="99" t="s">
        <v>7</v>
      </c>
      <c r="B18" s="171" t="str">
        <f t="shared" si="2"/>
        <v>SALLSR00081**C</v>
      </c>
      <c r="C18" s="99">
        <v>81</v>
      </c>
      <c r="D18" s="100">
        <v>0</v>
      </c>
      <c r="E18" s="100">
        <v>3.06</v>
      </c>
      <c r="F18" s="101">
        <f t="shared" si="0"/>
        <v>3.06</v>
      </c>
      <c r="G18" s="99"/>
      <c r="H18" s="172"/>
      <c r="I18" s="172"/>
      <c r="J18" s="173"/>
      <c r="K18" s="172"/>
      <c r="L18" s="172" t="s">
        <v>159</v>
      </c>
      <c r="M18" s="172"/>
      <c r="N18" s="172"/>
      <c r="O18" s="172"/>
      <c r="P18" s="173" t="s">
        <v>64</v>
      </c>
      <c r="Q18" s="172" t="s">
        <v>292</v>
      </c>
      <c r="R18" s="172" t="s">
        <v>64</v>
      </c>
      <c r="S18" s="173"/>
      <c r="T18" s="173"/>
      <c r="U18" s="173"/>
      <c r="V18" s="172" t="s">
        <v>64</v>
      </c>
      <c r="W18" s="173"/>
      <c r="X18" s="172" t="s">
        <v>336</v>
      </c>
      <c r="Y18" s="172" t="s">
        <v>159</v>
      </c>
      <c r="Z18" s="415"/>
      <c r="AA18" s="176"/>
      <c r="AB18" s="108" t="s">
        <v>169</v>
      </c>
      <c r="AC18" s="103"/>
    </row>
    <row r="19" spans="1:29" x14ac:dyDescent="0.25">
      <c r="A19" s="4" t="s">
        <v>7</v>
      </c>
      <c r="B19" s="87" t="str">
        <f t="shared" si="2"/>
        <v>SALLSR00081**C</v>
      </c>
      <c r="C19" s="4">
        <v>81</v>
      </c>
      <c r="D19" s="6">
        <v>3.31</v>
      </c>
      <c r="E19" s="6">
        <v>13.45</v>
      </c>
      <c r="F19" s="90">
        <f t="shared" si="0"/>
        <v>10.139999999999999</v>
      </c>
      <c r="G19" s="4" t="s">
        <v>64</v>
      </c>
      <c r="H19" s="5"/>
      <c r="I19" s="5"/>
      <c r="J19" s="12" t="s">
        <v>64</v>
      </c>
      <c r="K19" s="5" t="s">
        <v>159</v>
      </c>
      <c r="L19" s="5"/>
      <c r="M19" s="5"/>
      <c r="N19" s="5"/>
      <c r="O19" s="12" t="s">
        <v>64</v>
      </c>
      <c r="P19" s="12"/>
      <c r="Q19" s="5" t="s">
        <v>291</v>
      </c>
      <c r="R19" s="5" t="s">
        <v>64</v>
      </c>
      <c r="S19" s="12" t="s">
        <v>252</v>
      </c>
      <c r="T19" s="12" t="s">
        <v>64</v>
      </c>
      <c r="U19" s="12"/>
      <c r="V19" s="5"/>
      <c r="W19" s="12"/>
      <c r="X19" s="5" t="s">
        <v>64</v>
      </c>
      <c r="Y19" s="5"/>
      <c r="Z19" s="412" t="s">
        <v>357</v>
      </c>
      <c r="AA19" s="78"/>
      <c r="AB19" s="73" t="s">
        <v>208</v>
      </c>
      <c r="AC19" s="54"/>
    </row>
    <row r="20" spans="1:29" x14ac:dyDescent="0.25">
      <c r="A20" s="4" t="s">
        <v>7</v>
      </c>
      <c r="B20" s="87" t="str">
        <f t="shared" si="2"/>
        <v>SALLSR00081**C</v>
      </c>
      <c r="C20" s="4">
        <v>81</v>
      </c>
      <c r="D20" s="6">
        <v>13.45</v>
      </c>
      <c r="E20" s="6">
        <v>14.1</v>
      </c>
      <c r="F20" s="90">
        <f t="shared" si="0"/>
        <v>0.65000000000000036</v>
      </c>
      <c r="G20" s="4"/>
      <c r="H20" s="5"/>
      <c r="I20" s="5"/>
      <c r="J20" s="12"/>
      <c r="K20" s="5"/>
      <c r="L20" s="5"/>
      <c r="M20" s="5"/>
      <c r="N20" s="5"/>
      <c r="O20" s="12"/>
      <c r="P20" s="12"/>
      <c r="Q20" s="5" t="s">
        <v>64</v>
      </c>
      <c r="R20" s="5"/>
      <c r="S20" s="12" t="s">
        <v>252</v>
      </c>
      <c r="T20" s="12" t="s">
        <v>64</v>
      </c>
      <c r="U20" s="12"/>
      <c r="V20" s="5"/>
      <c r="W20" s="12"/>
      <c r="X20" s="5" t="s">
        <v>64</v>
      </c>
      <c r="Y20" s="5"/>
      <c r="Z20" s="412"/>
      <c r="AA20" s="78"/>
      <c r="AB20" s="73" t="s">
        <v>234</v>
      </c>
      <c r="AC20" s="54" t="s">
        <v>81</v>
      </c>
    </row>
    <row r="21" spans="1:29" x14ac:dyDescent="0.25">
      <c r="A21" s="4" t="s">
        <v>7</v>
      </c>
      <c r="B21" s="87" t="str">
        <f t="shared" si="2"/>
        <v>SALLSR00081**C</v>
      </c>
      <c r="C21" s="4">
        <v>81</v>
      </c>
      <c r="D21" s="6">
        <v>18.14</v>
      </c>
      <c r="E21" s="6">
        <v>18.47</v>
      </c>
      <c r="F21" s="90">
        <f t="shared" si="0"/>
        <v>0.32999999999999829</v>
      </c>
      <c r="G21" s="4"/>
      <c r="H21" s="5"/>
      <c r="I21" s="5"/>
      <c r="J21" s="12"/>
      <c r="K21" s="5"/>
      <c r="L21" s="5"/>
      <c r="M21" s="5"/>
      <c r="N21" s="5" t="s">
        <v>193</v>
      </c>
      <c r="O21" s="12"/>
      <c r="P21" s="12"/>
      <c r="Q21" s="5"/>
      <c r="R21" s="5" t="s">
        <v>64</v>
      </c>
      <c r="S21" s="12"/>
      <c r="T21" s="12"/>
      <c r="U21" s="12"/>
      <c r="V21" s="5" t="s">
        <v>64</v>
      </c>
      <c r="W21" s="12"/>
      <c r="X21" s="5"/>
      <c r="Y21" s="5" t="s">
        <v>64</v>
      </c>
      <c r="Z21" s="412"/>
      <c r="AA21" s="78"/>
      <c r="AB21" s="73" t="s">
        <v>236</v>
      </c>
      <c r="AC21" s="54" t="s">
        <v>81</v>
      </c>
    </row>
    <row r="22" spans="1:29" x14ac:dyDescent="0.25">
      <c r="A22" s="4" t="s">
        <v>7</v>
      </c>
      <c r="B22" s="87" t="str">
        <f t="shared" si="2"/>
        <v>SALLSR00081**C</v>
      </c>
      <c r="C22" s="4">
        <v>81</v>
      </c>
      <c r="D22" s="6">
        <v>18.47</v>
      </c>
      <c r="E22" s="6">
        <v>19.09</v>
      </c>
      <c r="F22" s="90">
        <f t="shared" si="0"/>
        <v>0.62000000000000099</v>
      </c>
      <c r="G22" s="4" t="s">
        <v>64</v>
      </c>
      <c r="H22" s="5"/>
      <c r="I22" s="5"/>
      <c r="J22" s="12"/>
      <c r="K22" s="5"/>
      <c r="L22" s="5"/>
      <c r="M22" s="5"/>
      <c r="N22" s="5" t="s">
        <v>159</v>
      </c>
      <c r="O22" s="12"/>
      <c r="P22" s="12"/>
      <c r="Q22" s="5"/>
      <c r="R22" s="5" t="s">
        <v>64</v>
      </c>
      <c r="S22" s="12"/>
      <c r="T22" s="12"/>
      <c r="U22" s="12"/>
      <c r="V22" s="5" t="s">
        <v>64</v>
      </c>
      <c r="W22" s="12"/>
      <c r="X22" s="5"/>
      <c r="Y22" s="5" t="s">
        <v>64</v>
      </c>
      <c r="Z22" s="412" t="s">
        <v>64</v>
      </c>
      <c r="AA22" s="78"/>
      <c r="AB22" s="74" t="s">
        <v>237</v>
      </c>
      <c r="AC22" s="55" t="s">
        <v>240</v>
      </c>
    </row>
    <row r="23" spans="1:29" x14ac:dyDescent="0.25">
      <c r="A23" s="4" t="s">
        <v>7</v>
      </c>
      <c r="B23" s="87" t="str">
        <f t="shared" si="2"/>
        <v>SALLSR00081**C</v>
      </c>
      <c r="C23" s="4">
        <v>81</v>
      </c>
      <c r="D23" s="6">
        <v>19.09</v>
      </c>
      <c r="E23" s="6">
        <v>19.559999999999999</v>
      </c>
      <c r="F23" s="90">
        <f t="shared" si="0"/>
        <v>0.46999999999999886</v>
      </c>
      <c r="G23" s="4"/>
      <c r="H23" s="5"/>
      <c r="I23" s="5"/>
      <c r="J23" s="12" t="s">
        <v>64</v>
      </c>
      <c r="K23" s="5"/>
      <c r="L23" s="5"/>
      <c r="M23" s="5"/>
      <c r="N23" s="5" t="s">
        <v>159</v>
      </c>
      <c r="O23" s="12"/>
      <c r="P23" s="12" t="s">
        <v>64</v>
      </c>
      <c r="Q23" s="5"/>
      <c r="R23" s="5" t="s">
        <v>64</v>
      </c>
      <c r="S23" s="12"/>
      <c r="T23" s="12"/>
      <c r="U23" s="12"/>
      <c r="V23" s="5" t="s">
        <v>64</v>
      </c>
      <c r="W23" s="12"/>
      <c r="X23" s="5"/>
      <c r="Y23" s="5" t="s">
        <v>64</v>
      </c>
      <c r="Z23" s="412"/>
      <c r="AA23" s="78"/>
      <c r="AB23" s="73" t="s">
        <v>238</v>
      </c>
      <c r="AC23" s="54" t="s">
        <v>81</v>
      </c>
    </row>
    <row r="24" spans="1:29" ht="15.75" thickBot="1" x14ac:dyDescent="0.3">
      <c r="A24" s="56" t="s">
        <v>7</v>
      </c>
      <c r="B24" s="94" t="str">
        <f t="shared" si="2"/>
        <v>SALLSR00081**C</v>
      </c>
      <c r="C24" s="56">
        <v>81</v>
      </c>
      <c r="D24" s="57">
        <v>19.559999999999999</v>
      </c>
      <c r="E24" s="57">
        <v>29.4</v>
      </c>
      <c r="F24" s="91">
        <f t="shared" si="0"/>
        <v>9.84</v>
      </c>
      <c r="G24" s="56"/>
      <c r="H24" s="50"/>
      <c r="I24" s="50"/>
      <c r="J24" s="58" t="s">
        <v>64</v>
      </c>
      <c r="K24" s="50"/>
      <c r="L24" s="50"/>
      <c r="M24" s="50"/>
      <c r="N24" s="50" t="s">
        <v>159</v>
      </c>
      <c r="O24" s="58"/>
      <c r="P24" s="58" t="s">
        <v>64</v>
      </c>
      <c r="Q24" s="50"/>
      <c r="R24" s="50" t="s">
        <v>64</v>
      </c>
      <c r="S24" s="58" t="s">
        <v>251</v>
      </c>
      <c r="T24" s="58" t="s">
        <v>64</v>
      </c>
      <c r="U24" s="58"/>
      <c r="V24" s="50"/>
      <c r="W24" s="58"/>
      <c r="X24" s="50" t="s">
        <v>64</v>
      </c>
      <c r="Y24" s="50"/>
      <c r="Z24" s="416" t="s">
        <v>357</v>
      </c>
      <c r="AA24" s="79"/>
      <c r="AB24" s="75" t="s">
        <v>239</v>
      </c>
      <c r="AC24" s="60"/>
    </row>
    <row r="25" spans="1:29" ht="15.75" thickBot="1" x14ac:dyDescent="0.3">
      <c r="A25" s="162" t="s">
        <v>7</v>
      </c>
      <c r="B25" s="163" t="str">
        <f>_xlfn.CONCAT("SALLSR00",C25,"**C")</f>
        <v>SALLSR00103**C</v>
      </c>
      <c r="C25" s="162">
        <v>103</v>
      </c>
      <c r="D25" s="164">
        <v>0</v>
      </c>
      <c r="E25" s="164">
        <v>2.04</v>
      </c>
      <c r="F25" s="165">
        <f t="shared" si="0"/>
        <v>2.04</v>
      </c>
      <c r="G25" s="162" t="s">
        <v>64</v>
      </c>
      <c r="H25" s="97"/>
      <c r="I25" s="97"/>
      <c r="J25" s="166" t="s">
        <v>64</v>
      </c>
      <c r="K25" s="97"/>
      <c r="L25" s="97"/>
      <c r="M25" s="97"/>
      <c r="N25" s="97" t="s">
        <v>64</v>
      </c>
      <c r="O25" s="166"/>
      <c r="P25" s="166"/>
      <c r="Q25" s="97"/>
      <c r="R25" s="97" t="s">
        <v>64</v>
      </c>
      <c r="S25" s="166"/>
      <c r="T25" s="166" t="s">
        <v>267</v>
      </c>
      <c r="U25" s="166" t="s">
        <v>64</v>
      </c>
      <c r="V25" s="97" t="s">
        <v>283</v>
      </c>
      <c r="W25" s="166" t="s">
        <v>64</v>
      </c>
      <c r="X25" s="97"/>
      <c r="Y25" s="97"/>
      <c r="Z25" s="414"/>
      <c r="AA25" s="83"/>
      <c r="AB25" s="169" t="s">
        <v>79</v>
      </c>
      <c r="AC25" s="170"/>
    </row>
    <row r="26" spans="1:29" ht="15.75" thickBot="1" x14ac:dyDescent="0.3">
      <c r="A26" s="21" t="s">
        <v>7</v>
      </c>
      <c r="B26" s="31" t="str">
        <f t="shared" ref="B26:B44" si="4">_xlfn.CONCAT("SALLSR00",C26,"**C")</f>
        <v>SALLSR00115**C</v>
      </c>
      <c r="C26" s="21">
        <v>115</v>
      </c>
      <c r="D26" s="23">
        <v>0</v>
      </c>
      <c r="E26" s="23">
        <v>4.92</v>
      </c>
      <c r="F26" s="92">
        <f t="shared" si="0"/>
        <v>4.92</v>
      </c>
      <c r="G26" s="21"/>
      <c r="H26" s="22" t="s">
        <v>64</v>
      </c>
      <c r="I26" s="22"/>
      <c r="J26" s="24"/>
      <c r="K26" s="22"/>
      <c r="L26" s="22" t="s">
        <v>64</v>
      </c>
      <c r="M26" s="22"/>
      <c r="N26" s="22"/>
      <c r="O26" s="24" t="s">
        <v>64</v>
      </c>
      <c r="P26" s="24"/>
      <c r="Q26" s="22" t="s">
        <v>293</v>
      </c>
      <c r="R26" s="22"/>
      <c r="S26" s="24"/>
      <c r="T26" s="24"/>
      <c r="U26" s="24"/>
      <c r="V26" s="22" t="s">
        <v>64</v>
      </c>
      <c r="W26" s="24"/>
      <c r="X26" s="22"/>
      <c r="Y26" s="22" t="s">
        <v>64</v>
      </c>
      <c r="Z26" s="402" t="s">
        <v>356</v>
      </c>
      <c r="AA26" s="83"/>
      <c r="AB26" s="84" t="s">
        <v>13</v>
      </c>
      <c r="AC26" s="85"/>
    </row>
    <row r="27" spans="1:29" x14ac:dyDescent="0.25">
      <c r="A27" s="7" t="s">
        <v>7</v>
      </c>
      <c r="B27" s="86" t="str">
        <f t="shared" si="4"/>
        <v>SALLSR00117**C</v>
      </c>
      <c r="C27" s="7">
        <v>117</v>
      </c>
      <c r="D27" s="51">
        <v>0</v>
      </c>
      <c r="E27" s="51">
        <v>2.0099999999999998</v>
      </c>
      <c r="F27" s="89">
        <f t="shared" si="0"/>
        <v>2.0099999999999998</v>
      </c>
      <c r="G27" s="7"/>
      <c r="H27" s="8"/>
      <c r="I27" s="8"/>
      <c r="J27" s="52"/>
      <c r="K27" s="8"/>
      <c r="L27" s="8"/>
      <c r="M27" s="8"/>
      <c r="N27" s="8" t="s">
        <v>159</v>
      </c>
      <c r="O27" s="52"/>
      <c r="P27" s="52"/>
      <c r="Q27" s="8"/>
      <c r="R27" s="8" t="s">
        <v>64</v>
      </c>
      <c r="S27" s="52"/>
      <c r="T27" s="52" t="s">
        <v>267</v>
      </c>
      <c r="U27" s="52" t="s">
        <v>64</v>
      </c>
      <c r="V27" s="8"/>
      <c r="W27" s="52"/>
      <c r="X27" s="8"/>
      <c r="Y27" s="8" t="s">
        <v>64</v>
      </c>
      <c r="Z27" s="411"/>
      <c r="AA27" s="176"/>
      <c r="AB27" s="72" t="s">
        <v>190</v>
      </c>
      <c r="AC27" s="61"/>
    </row>
    <row r="28" spans="1:29" x14ac:dyDescent="0.25">
      <c r="A28" s="4" t="s">
        <v>7</v>
      </c>
      <c r="B28" s="87" t="str">
        <f t="shared" si="4"/>
        <v>SALLSR00117**C</v>
      </c>
      <c r="C28" s="4">
        <v>117</v>
      </c>
      <c r="D28" s="6">
        <v>2.0099999999999998</v>
      </c>
      <c r="E28" s="6">
        <v>4.63</v>
      </c>
      <c r="F28" s="90">
        <f t="shared" si="0"/>
        <v>2.62</v>
      </c>
      <c r="G28" s="4"/>
      <c r="H28" s="5"/>
      <c r="I28" s="5" t="s">
        <v>64</v>
      </c>
      <c r="J28" s="12"/>
      <c r="K28" s="5"/>
      <c r="L28" s="5"/>
      <c r="M28" s="5" t="s">
        <v>159</v>
      </c>
      <c r="N28" s="5"/>
      <c r="O28" s="12"/>
      <c r="P28" s="12"/>
      <c r="Q28" s="5" t="s">
        <v>64</v>
      </c>
      <c r="R28" s="5"/>
      <c r="S28" s="12"/>
      <c r="T28" s="12" t="s">
        <v>267</v>
      </c>
      <c r="U28" s="12" t="s">
        <v>64</v>
      </c>
      <c r="V28" s="5"/>
      <c r="W28" s="12"/>
      <c r="X28" s="5"/>
      <c r="Y28" s="5" t="s">
        <v>64</v>
      </c>
      <c r="Z28" s="412"/>
      <c r="AA28" s="78"/>
      <c r="AB28" s="73" t="s">
        <v>191</v>
      </c>
      <c r="AC28" s="54"/>
    </row>
    <row r="29" spans="1:29" x14ac:dyDescent="0.25">
      <c r="A29" s="4" t="s">
        <v>7</v>
      </c>
      <c r="B29" s="87" t="str">
        <f t="shared" si="4"/>
        <v>SALLSR00117**C</v>
      </c>
      <c r="C29" s="4">
        <v>117</v>
      </c>
      <c r="D29" s="6">
        <v>4.63</v>
      </c>
      <c r="E29" s="6">
        <v>14.06</v>
      </c>
      <c r="F29" s="90">
        <f t="shared" si="0"/>
        <v>9.43</v>
      </c>
      <c r="G29" s="4"/>
      <c r="H29" s="5"/>
      <c r="I29" s="5" t="s">
        <v>64</v>
      </c>
      <c r="J29" s="12" t="s">
        <v>64</v>
      </c>
      <c r="K29" s="5"/>
      <c r="L29" s="5"/>
      <c r="M29" s="5" t="s">
        <v>159</v>
      </c>
      <c r="N29" s="5"/>
      <c r="O29" s="12"/>
      <c r="P29" s="12"/>
      <c r="Q29" s="5" t="s">
        <v>64</v>
      </c>
      <c r="R29" s="5"/>
      <c r="S29" s="12"/>
      <c r="T29" s="12" t="s">
        <v>267</v>
      </c>
      <c r="U29" s="12" t="s">
        <v>64</v>
      </c>
      <c r="V29" s="5" t="s">
        <v>283</v>
      </c>
      <c r="W29" s="12" t="s">
        <v>64</v>
      </c>
      <c r="X29" s="5"/>
      <c r="Y29" s="5" t="s">
        <v>64</v>
      </c>
      <c r="Z29" s="412"/>
      <c r="AA29" s="78"/>
      <c r="AB29" s="73" t="s">
        <v>145</v>
      </c>
      <c r="AC29" s="54"/>
    </row>
    <row r="30" spans="1:29" x14ac:dyDescent="0.25">
      <c r="A30" s="4" t="s">
        <v>7</v>
      </c>
      <c r="B30" s="87" t="str">
        <f t="shared" si="4"/>
        <v>SALLSR00117**C</v>
      </c>
      <c r="C30" s="4">
        <v>117</v>
      </c>
      <c r="D30" s="6">
        <v>18.34</v>
      </c>
      <c r="E30" s="6">
        <v>18.75</v>
      </c>
      <c r="F30" s="90">
        <f t="shared" si="0"/>
        <v>0.41000000000000014</v>
      </c>
      <c r="G30" s="4" t="s">
        <v>64</v>
      </c>
      <c r="H30" s="5" t="s">
        <v>64</v>
      </c>
      <c r="I30" s="5"/>
      <c r="J30" s="12" t="s">
        <v>64</v>
      </c>
      <c r="K30" s="5" t="s">
        <v>64</v>
      </c>
      <c r="L30" s="5"/>
      <c r="M30" s="5"/>
      <c r="N30" s="5" t="s">
        <v>64</v>
      </c>
      <c r="O30" s="12"/>
      <c r="P30" s="12"/>
      <c r="Q30" s="5"/>
      <c r="R30" s="5" t="s">
        <v>64</v>
      </c>
      <c r="S30" s="12"/>
      <c r="T30" s="12"/>
      <c r="U30" s="12" t="s">
        <v>64</v>
      </c>
      <c r="V30" s="5"/>
      <c r="W30" s="12"/>
      <c r="X30" s="5"/>
      <c r="Y30" s="5" t="s">
        <v>64</v>
      </c>
      <c r="Z30" s="412"/>
      <c r="AA30" s="78"/>
      <c r="AB30" s="73" t="s">
        <v>199</v>
      </c>
      <c r="AC30" s="54" t="s">
        <v>82</v>
      </c>
    </row>
    <row r="31" spans="1:29" x14ac:dyDescent="0.25">
      <c r="A31" s="4" t="s">
        <v>7</v>
      </c>
      <c r="B31" s="87" t="str">
        <f t="shared" si="4"/>
        <v>SALLSR00117**C</v>
      </c>
      <c r="C31" s="4">
        <v>117</v>
      </c>
      <c r="D31" s="6">
        <v>18.75</v>
      </c>
      <c r="E31" s="6">
        <v>19</v>
      </c>
      <c r="F31" s="90">
        <f t="shared" si="0"/>
        <v>0.25</v>
      </c>
      <c r="G31" s="4" t="s">
        <v>64</v>
      </c>
      <c r="H31" s="5" t="s">
        <v>64</v>
      </c>
      <c r="I31" s="5"/>
      <c r="J31" s="12"/>
      <c r="K31" s="5"/>
      <c r="L31" s="5" t="s">
        <v>64</v>
      </c>
      <c r="M31" s="5"/>
      <c r="N31" s="5" t="s">
        <v>64</v>
      </c>
      <c r="O31" s="12"/>
      <c r="P31" s="12"/>
      <c r="Q31" s="5"/>
      <c r="R31" s="5" t="s">
        <v>64</v>
      </c>
      <c r="S31" s="12"/>
      <c r="T31" s="12"/>
      <c r="U31" s="12" t="s">
        <v>64</v>
      </c>
      <c r="V31" s="5"/>
      <c r="W31" s="12"/>
      <c r="X31" s="5"/>
      <c r="Y31" s="5" t="s">
        <v>64</v>
      </c>
      <c r="Z31" s="412"/>
      <c r="AA31" s="78"/>
      <c r="AB31" s="73" t="s">
        <v>222</v>
      </c>
      <c r="AC31" s="54"/>
    </row>
    <row r="32" spans="1:29" ht="15.75" thickBot="1" x14ac:dyDescent="0.3">
      <c r="A32" s="9" t="s">
        <v>7</v>
      </c>
      <c r="B32" s="88" t="str">
        <f t="shared" si="4"/>
        <v>SALLSR00117**C</v>
      </c>
      <c r="C32" s="9">
        <v>117</v>
      </c>
      <c r="D32" s="11">
        <v>19</v>
      </c>
      <c r="E32" s="11">
        <v>28.61</v>
      </c>
      <c r="F32" s="106">
        <f t="shared" si="0"/>
        <v>9.61</v>
      </c>
      <c r="G32" s="9" t="s">
        <v>64</v>
      </c>
      <c r="H32" s="10" t="s">
        <v>64</v>
      </c>
      <c r="I32" s="10"/>
      <c r="J32" s="19"/>
      <c r="K32" s="10"/>
      <c r="L32" s="10" t="s">
        <v>64</v>
      </c>
      <c r="M32" s="10"/>
      <c r="N32" s="10"/>
      <c r="O32" s="19"/>
      <c r="P32" s="19" t="s">
        <v>209</v>
      </c>
      <c r="Q32" s="10"/>
      <c r="R32" s="10" t="s">
        <v>290</v>
      </c>
      <c r="S32" s="19" t="s">
        <v>64</v>
      </c>
      <c r="T32" s="19"/>
      <c r="U32" s="19" t="s">
        <v>64</v>
      </c>
      <c r="V32" s="10"/>
      <c r="W32" s="19"/>
      <c r="X32" s="10"/>
      <c r="Y32" s="10" t="s">
        <v>64</v>
      </c>
      <c r="Z32" s="413"/>
      <c r="AA32" s="79"/>
      <c r="AB32" s="81" t="s">
        <v>223</v>
      </c>
      <c r="AC32" s="82"/>
    </row>
    <row r="33" spans="1:29" ht="15.75" thickBot="1" x14ac:dyDescent="0.3">
      <c r="A33" s="21" t="s">
        <v>7</v>
      </c>
      <c r="B33" s="31" t="str">
        <f t="shared" si="4"/>
        <v>SALLSR00196**C</v>
      </c>
      <c r="C33" s="21">
        <v>196</v>
      </c>
      <c r="D33" s="23">
        <v>0</v>
      </c>
      <c r="E33" s="23">
        <v>3.03</v>
      </c>
      <c r="F33" s="92">
        <f t="shared" si="0"/>
        <v>3.03</v>
      </c>
      <c r="G33" s="21" t="s">
        <v>64</v>
      </c>
      <c r="H33" s="22" t="s">
        <v>64</v>
      </c>
      <c r="I33" s="22"/>
      <c r="J33" s="24" t="s">
        <v>64</v>
      </c>
      <c r="K33" s="22"/>
      <c r="L33" s="22"/>
      <c r="M33" s="22"/>
      <c r="N33" s="22" t="s">
        <v>64</v>
      </c>
      <c r="O33" s="24"/>
      <c r="P33" s="24"/>
      <c r="Q33" s="22" t="s">
        <v>292</v>
      </c>
      <c r="R33" s="22" t="s">
        <v>64</v>
      </c>
      <c r="S33" s="24"/>
      <c r="T33" s="24"/>
      <c r="U33" s="24"/>
      <c r="V33" s="22" t="s">
        <v>64</v>
      </c>
      <c r="W33" s="24" t="s">
        <v>311</v>
      </c>
      <c r="X33" s="22" t="s">
        <v>64</v>
      </c>
      <c r="Y33" s="22"/>
      <c r="Z33" s="402"/>
      <c r="AA33" s="83"/>
      <c r="AB33" s="84" t="s">
        <v>12</v>
      </c>
      <c r="AC33" s="184"/>
    </row>
    <row r="34" spans="1:29" ht="15.75" thickBot="1" x14ac:dyDescent="0.3">
      <c r="A34" s="162" t="s">
        <v>7</v>
      </c>
      <c r="B34" s="163" t="str">
        <f t="shared" si="4"/>
        <v>SALLSR00198**C</v>
      </c>
      <c r="C34" s="162">
        <v>198</v>
      </c>
      <c r="D34" s="164">
        <v>0</v>
      </c>
      <c r="E34" s="164">
        <v>1.5</v>
      </c>
      <c r="F34" s="165">
        <f t="shared" si="0"/>
        <v>1.5</v>
      </c>
      <c r="G34" s="162"/>
      <c r="H34" s="97"/>
      <c r="I34" s="97" t="s">
        <v>64</v>
      </c>
      <c r="J34" s="166"/>
      <c r="K34" s="97"/>
      <c r="L34" s="97"/>
      <c r="M34" s="97" t="s">
        <v>64</v>
      </c>
      <c r="N34" s="97"/>
      <c r="O34" s="166"/>
      <c r="P34" s="166"/>
      <c r="Q34" s="97" t="s">
        <v>294</v>
      </c>
      <c r="R34" s="97"/>
      <c r="S34" s="166"/>
      <c r="T34" s="166"/>
      <c r="U34" s="166" t="s">
        <v>64</v>
      </c>
      <c r="V34" s="97" t="s">
        <v>285</v>
      </c>
      <c r="W34" s="166" t="s">
        <v>64</v>
      </c>
      <c r="X34" s="97"/>
      <c r="Y34" s="97"/>
      <c r="Z34" s="414"/>
      <c r="AA34" s="83"/>
      <c r="AB34" s="169" t="s">
        <v>12</v>
      </c>
      <c r="AC34" s="170"/>
    </row>
    <row r="35" spans="1:29" x14ac:dyDescent="0.25">
      <c r="A35" s="99" t="s">
        <v>7</v>
      </c>
      <c r="B35" s="171" t="str">
        <f t="shared" si="4"/>
        <v>SALLSR00309**C</v>
      </c>
      <c r="C35" s="99">
        <v>309</v>
      </c>
      <c r="D35" s="100">
        <v>0</v>
      </c>
      <c r="E35" s="100">
        <v>5.77</v>
      </c>
      <c r="F35" s="101">
        <f t="shared" si="0"/>
        <v>5.77</v>
      </c>
      <c r="G35" s="99"/>
      <c r="H35" s="172" t="s">
        <v>64</v>
      </c>
      <c r="I35" s="172"/>
      <c r="J35" s="173"/>
      <c r="K35" s="172"/>
      <c r="L35" s="172" t="s">
        <v>64</v>
      </c>
      <c r="M35" s="172" t="s">
        <v>159</v>
      </c>
      <c r="N35" s="172"/>
      <c r="O35" s="173"/>
      <c r="P35" s="173" t="s">
        <v>203</v>
      </c>
      <c r="Q35" s="172" t="s">
        <v>64</v>
      </c>
      <c r="R35" s="172"/>
      <c r="S35" s="173"/>
      <c r="T35" s="173" t="s">
        <v>64</v>
      </c>
      <c r="U35" s="173"/>
      <c r="V35" s="172"/>
      <c r="W35" s="173" t="s">
        <v>312</v>
      </c>
      <c r="X35" s="172" t="s">
        <v>64</v>
      </c>
      <c r="Y35" s="172"/>
      <c r="Z35" s="415"/>
      <c r="AA35" s="176"/>
      <c r="AB35" s="108" t="s">
        <v>14</v>
      </c>
      <c r="AC35" s="103"/>
    </row>
    <row r="36" spans="1:29" x14ac:dyDescent="0.25">
      <c r="A36" s="4" t="s">
        <v>7</v>
      </c>
      <c r="B36" s="87" t="str">
        <f t="shared" si="4"/>
        <v>SALLSR00309**C</v>
      </c>
      <c r="C36" s="4">
        <v>309</v>
      </c>
      <c r="D36" s="6">
        <v>5.77</v>
      </c>
      <c r="E36" s="6">
        <v>8.67</v>
      </c>
      <c r="F36" s="90">
        <f t="shared" si="0"/>
        <v>2.9000000000000004</v>
      </c>
      <c r="G36" s="4"/>
      <c r="H36" s="5" t="s">
        <v>64</v>
      </c>
      <c r="I36" s="5"/>
      <c r="J36" s="12"/>
      <c r="K36" s="5"/>
      <c r="L36" s="5" t="s">
        <v>64</v>
      </c>
      <c r="M36" s="5"/>
      <c r="N36" s="5" t="s">
        <v>64</v>
      </c>
      <c r="O36" s="12"/>
      <c r="P36" s="12" t="s">
        <v>203</v>
      </c>
      <c r="Q36" s="5" t="s">
        <v>64</v>
      </c>
      <c r="R36" s="5"/>
      <c r="S36" s="12"/>
      <c r="T36" s="12" t="s">
        <v>64</v>
      </c>
      <c r="U36" s="12"/>
      <c r="V36" s="5"/>
      <c r="W36" s="12"/>
      <c r="X36" s="33" t="s">
        <v>330</v>
      </c>
      <c r="Y36" s="5" t="s">
        <v>64</v>
      </c>
      <c r="Z36" s="412"/>
      <c r="AA36" s="78"/>
      <c r="AB36" s="73" t="s">
        <v>99</v>
      </c>
      <c r="AC36" s="54" t="s">
        <v>81</v>
      </c>
    </row>
    <row r="37" spans="1:29" x14ac:dyDescent="0.25">
      <c r="A37" s="4" t="s">
        <v>7</v>
      </c>
      <c r="B37" s="87" t="str">
        <f t="shared" si="4"/>
        <v>SALLSR00309**C</v>
      </c>
      <c r="C37" s="4">
        <v>309</v>
      </c>
      <c r="D37" s="6">
        <v>8.67</v>
      </c>
      <c r="E37" s="6">
        <v>9.7870000000000008</v>
      </c>
      <c r="F37" s="90">
        <f t="shared" si="0"/>
        <v>1.1170000000000009</v>
      </c>
      <c r="G37" s="4" t="s">
        <v>64</v>
      </c>
      <c r="H37" s="5" t="s">
        <v>64</v>
      </c>
      <c r="I37" s="5"/>
      <c r="J37" s="12"/>
      <c r="K37" s="5" t="s">
        <v>64</v>
      </c>
      <c r="L37" s="5"/>
      <c r="M37" s="5"/>
      <c r="N37" s="5" t="s">
        <v>64</v>
      </c>
      <c r="O37" s="12"/>
      <c r="P37" s="12"/>
      <c r="Q37" s="5"/>
      <c r="R37" s="5" t="s">
        <v>64</v>
      </c>
      <c r="S37" s="12"/>
      <c r="T37" s="12" t="s">
        <v>64</v>
      </c>
      <c r="U37" s="12"/>
      <c r="V37" s="5"/>
      <c r="W37" s="12"/>
      <c r="X37" s="33" t="s">
        <v>330</v>
      </c>
      <c r="Y37" s="5" t="s">
        <v>64</v>
      </c>
      <c r="Z37" s="412"/>
      <c r="AA37" s="78"/>
      <c r="AB37" s="73" t="s">
        <v>332</v>
      </c>
      <c r="AC37" s="54" t="s">
        <v>81</v>
      </c>
    </row>
    <row r="38" spans="1:29" x14ac:dyDescent="0.25">
      <c r="A38" s="4" t="s">
        <v>7</v>
      </c>
      <c r="B38" s="87" t="str">
        <f t="shared" ref="B38" si="5">_xlfn.CONCAT("SALLSR00",C38,"**C")</f>
        <v>SALLSR00309**C</v>
      </c>
      <c r="C38" s="4">
        <v>309</v>
      </c>
      <c r="D38" s="6">
        <v>9.7870000000000008</v>
      </c>
      <c r="E38" s="6">
        <v>10.220000000000001</v>
      </c>
      <c r="F38" s="90">
        <f t="shared" si="0"/>
        <v>0.43299999999999983</v>
      </c>
      <c r="G38" s="4"/>
      <c r="H38" s="5"/>
      <c r="I38" s="5"/>
      <c r="J38" s="12"/>
      <c r="K38" s="5"/>
      <c r="L38" s="5"/>
      <c r="M38" s="5"/>
      <c r="N38" s="5"/>
      <c r="O38" s="12"/>
      <c r="P38" s="12"/>
      <c r="Q38" s="5"/>
      <c r="R38" s="5"/>
      <c r="S38" s="12"/>
      <c r="T38" s="12" t="s">
        <v>64</v>
      </c>
      <c r="U38" s="12"/>
      <c r="V38" s="5"/>
      <c r="W38" s="12"/>
      <c r="X38" s="5" t="s">
        <v>64</v>
      </c>
      <c r="Y38" s="5"/>
      <c r="Z38" s="412"/>
      <c r="AA38" s="78"/>
      <c r="AB38" s="73" t="s">
        <v>331</v>
      </c>
      <c r="AC38" s="54"/>
    </row>
    <row r="39" spans="1:29" x14ac:dyDescent="0.25">
      <c r="A39" s="4" t="s">
        <v>7</v>
      </c>
      <c r="B39" s="87" t="str">
        <f t="shared" si="4"/>
        <v>SALLSR00309**C</v>
      </c>
      <c r="C39" s="4">
        <v>309</v>
      </c>
      <c r="D39" s="6">
        <v>10.220000000000001</v>
      </c>
      <c r="E39" s="6">
        <v>11.17</v>
      </c>
      <c r="F39" s="90">
        <f t="shared" si="0"/>
        <v>0.94999999999999929</v>
      </c>
      <c r="G39" s="4"/>
      <c r="H39" s="5" t="s">
        <v>64</v>
      </c>
      <c r="I39" s="5"/>
      <c r="J39" s="12"/>
      <c r="K39" s="5"/>
      <c r="L39" s="5" t="s">
        <v>64</v>
      </c>
      <c r="M39" s="5"/>
      <c r="N39" s="5"/>
      <c r="O39" s="12"/>
      <c r="P39" s="12" t="s">
        <v>202</v>
      </c>
      <c r="Q39" s="5"/>
      <c r="R39" s="5"/>
      <c r="S39" s="12"/>
      <c r="T39" s="12" t="s">
        <v>64</v>
      </c>
      <c r="U39" s="12"/>
      <c r="V39" s="5"/>
      <c r="W39" s="12"/>
      <c r="X39" s="5" t="s">
        <v>64</v>
      </c>
      <c r="Y39" s="5"/>
      <c r="Z39" s="412"/>
      <c r="AA39" s="78"/>
      <c r="AB39" s="73" t="s">
        <v>100</v>
      </c>
      <c r="AC39" s="54" t="s">
        <v>81</v>
      </c>
    </row>
    <row r="40" spans="1:29" x14ac:dyDescent="0.25">
      <c r="A40" s="4" t="s">
        <v>7</v>
      </c>
      <c r="B40" s="87" t="str">
        <f t="shared" si="4"/>
        <v>SALLSR00309**C</v>
      </c>
      <c r="C40" s="4">
        <v>309</v>
      </c>
      <c r="D40" s="6">
        <v>15.16</v>
      </c>
      <c r="E40" s="6">
        <v>17.190000000000001</v>
      </c>
      <c r="F40" s="90">
        <f t="shared" si="0"/>
        <v>2.0300000000000011</v>
      </c>
      <c r="G40" s="4" t="s">
        <v>64</v>
      </c>
      <c r="H40" s="5" t="s">
        <v>64</v>
      </c>
      <c r="I40" s="5"/>
      <c r="J40" s="12" t="s">
        <v>64</v>
      </c>
      <c r="K40" s="5" t="s">
        <v>64</v>
      </c>
      <c r="L40" s="5"/>
      <c r="M40" s="5"/>
      <c r="N40" s="5" t="s">
        <v>64</v>
      </c>
      <c r="O40" s="12"/>
      <c r="P40" s="12"/>
      <c r="Q40" s="5"/>
      <c r="R40" s="5" t="s">
        <v>290</v>
      </c>
      <c r="S40" s="12" t="s">
        <v>64</v>
      </c>
      <c r="T40" s="12"/>
      <c r="U40" s="12"/>
      <c r="V40" s="5"/>
      <c r="W40" s="12" t="s">
        <v>64</v>
      </c>
      <c r="X40" s="5"/>
      <c r="Y40" s="5" t="s">
        <v>355</v>
      </c>
      <c r="Z40" s="412" t="s">
        <v>159</v>
      </c>
      <c r="AA40" s="78"/>
      <c r="AB40" s="73" t="s">
        <v>78</v>
      </c>
      <c r="AC40" s="54"/>
    </row>
    <row r="41" spans="1:29" ht="15.75" thickBot="1" x14ac:dyDescent="0.3">
      <c r="A41" s="56" t="s">
        <v>7</v>
      </c>
      <c r="B41" s="94" t="str">
        <f t="shared" si="4"/>
        <v>SALLSR00309**C</v>
      </c>
      <c r="C41" s="56">
        <v>309</v>
      </c>
      <c r="D41" s="57">
        <v>17.190000000000001</v>
      </c>
      <c r="E41" s="57">
        <v>25.19</v>
      </c>
      <c r="F41" s="91">
        <f t="shared" si="0"/>
        <v>8</v>
      </c>
      <c r="G41" s="56"/>
      <c r="H41" s="50" t="s">
        <v>64</v>
      </c>
      <c r="I41" s="50"/>
      <c r="J41" s="58"/>
      <c r="K41" s="50"/>
      <c r="L41" s="50" t="s">
        <v>64</v>
      </c>
      <c r="M41" s="50"/>
      <c r="N41" s="50"/>
      <c r="O41" s="58" t="s">
        <v>64</v>
      </c>
      <c r="P41" s="58"/>
      <c r="Q41" s="50"/>
      <c r="R41" s="50" t="s">
        <v>290</v>
      </c>
      <c r="S41" s="58" t="s">
        <v>64</v>
      </c>
      <c r="T41" s="58"/>
      <c r="U41" s="58" t="s">
        <v>281</v>
      </c>
      <c r="V41" s="50" t="s">
        <v>64</v>
      </c>
      <c r="W41" s="58"/>
      <c r="X41" s="50"/>
      <c r="Y41" s="50" t="s">
        <v>355</v>
      </c>
      <c r="Z41" s="416" t="s">
        <v>159</v>
      </c>
      <c r="AA41" s="79"/>
      <c r="AB41" s="75" t="s">
        <v>101</v>
      </c>
      <c r="AC41" s="60"/>
    </row>
    <row r="42" spans="1:29" ht="15.75" thickBot="1" x14ac:dyDescent="0.3">
      <c r="A42" s="162" t="s">
        <v>7</v>
      </c>
      <c r="B42" s="163" t="str">
        <f t="shared" si="4"/>
        <v>SALLSR00501**C</v>
      </c>
      <c r="C42" s="162">
        <v>501</v>
      </c>
      <c r="D42" s="164">
        <v>0</v>
      </c>
      <c r="E42" s="164">
        <v>4.34</v>
      </c>
      <c r="F42" s="165">
        <f t="shared" si="0"/>
        <v>4.34</v>
      </c>
      <c r="G42" s="162"/>
      <c r="H42" s="97"/>
      <c r="I42" s="97" t="s">
        <v>64</v>
      </c>
      <c r="J42" s="166"/>
      <c r="K42" s="97"/>
      <c r="L42" s="97"/>
      <c r="M42" s="97" t="s">
        <v>64</v>
      </c>
      <c r="N42" s="97"/>
      <c r="O42" s="166"/>
      <c r="P42" s="166"/>
      <c r="Q42" s="97" t="s">
        <v>213</v>
      </c>
      <c r="R42" s="97"/>
      <c r="S42" s="166"/>
      <c r="T42" s="166" t="s">
        <v>64</v>
      </c>
      <c r="U42" s="166"/>
      <c r="V42" s="97" t="s">
        <v>285</v>
      </c>
      <c r="W42" s="166" t="s">
        <v>64</v>
      </c>
      <c r="X42" s="97"/>
      <c r="Y42" s="97"/>
      <c r="Z42" s="414"/>
      <c r="AA42" s="83"/>
      <c r="AB42" s="169" t="s">
        <v>12</v>
      </c>
      <c r="AC42" s="170"/>
    </row>
    <row r="43" spans="1:29" x14ac:dyDescent="0.25">
      <c r="A43" s="99" t="s">
        <v>7</v>
      </c>
      <c r="B43" s="171" t="str">
        <f t="shared" si="4"/>
        <v>SALLSR00696**C</v>
      </c>
      <c r="C43" s="99">
        <v>696</v>
      </c>
      <c r="D43" s="100">
        <v>0</v>
      </c>
      <c r="E43" s="100">
        <v>1.72</v>
      </c>
      <c r="F43" s="101">
        <f t="shared" si="0"/>
        <v>1.72</v>
      </c>
      <c r="G43" s="99" t="s">
        <v>64</v>
      </c>
      <c r="H43" s="172"/>
      <c r="I43" s="172"/>
      <c r="J43" s="173"/>
      <c r="K43" s="172" t="s">
        <v>64</v>
      </c>
      <c r="L43" s="172"/>
      <c r="M43" s="172"/>
      <c r="N43" s="172"/>
      <c r="O43" s="173" t="s">
        <v>64</v>
      </c>
      <c r="P43" s="173" t="s">
        <v>293</v>
      </c>
      <c r="Q43" s="172" t="s">
        <v>291</v>
      </c>
      <c r="R43" s="172" t="s">
        <v>64</v>
      </c>
      <c r="S43" s="173"/>
      <c r="T43" s="173" t="s">
        <v>64</v>
      </c>
      <c r="U43" s="173"/>
      <c r="V43" s="172"/>
      <c r="W43" s="172"/>
      <c r="X43" s="172" t="s">
        <v>64</v>
      </c>
      <c r="Y43" s="172"/>
      <c r="Z43" s="415" t="s">
        <v>64</v>
      </c>
      <c r="AA43" s="176"/>
      <c r="AB43" s="185" t="s">
        <v>186</v>
      </c>
      <c r="AC43" s="186" t="s">
        <v>282</v>
      </c>
    </row>
    <row r="44" spans="1:29" ht="15.75" thickBot="1" x14ac:dyDescent="0.3">
      <c r="A44" s="56" t="s">
        <v>7</v>
      </c>
      <c r="B44" s="94" t="str">
        <f t="shared" si="4"/>
        <v>SALLSR00696**C</v>
      </c>
      <c r="C44" s="56">
        <v>696</v>
      </c>
      <c r="D44" s="57">
        <v>1.72</v>
      </c>
      <c r="E44" s="57">
        <v>7.64</v>
      </c>
      <c r="F44" s="91">
        <f t="shared" si="0"/>
        <v>5.92</v>
      </c>
      <c r="G44" s="56"/>
      <c r="H44" s="50"/>
      <c r="I44" s="50" t="s">
        <v>64</v>
      </c>
      <c r="J44" s="58"/>
      <c r="K44" s="50"/>
      <c r="L44" s="50"/>
      <c r="M44" s="50" t="s">
        <v>64</v>
      </c>
      <c r="N44" s="50"/>
      <c r="O44" s="50"/>
      <c r="P44" s="58" t="s">
        <v>209</v>
      </c>
      <c r="Q44" s="50" t="s">
        <v>64</v>
      </c>
      <c r="R44" s="50"/>
      <c r="S44" s="58"/>
      <c r="T44" s="58" t="s">
        <v>64</v>
      </c>
      <c r="U44" s="58" t="s">
        <v>286</v>
      </c>
      <c r="V44" s="50" t="s">
        <v>64</v>
      </c>
      <c r="W44" s="50"/>
      <c r="X44" s="50"/>
      <c r="Y44" s="50" t="s">
        <v>64</v>
      </c>
      <c r="Z44" s="416"/>
      <c r="AA44" s="79" t="s">
        <v>422</v>
      </c>
      <c r="AB44" s="75" t="s">
        <v>185</v>
      </c>
      <c r="AC44" s="60"/>
    </row>
    <row r="45" spans="1:29" ht="15.75" thickBot="1" x14ac:dyDescent="0.3">
      <c r="A45" s="62"/>
      <c r="B45" s="69"/>
      <c r="C45" s="62"/>
      <c r="D45" s="114"/>
      <c r="E45" s="114"/>
      <c r="F45" s="181">
        <f>SUM(F3:F44)</f>
        <v>168.17000000000002</v>
      </c>
      <c r="G45" s="62"/>
      <c r="H45" s="63"/>
      <c r="I45" s="63"/>
      <c r="J45" s="64"/>
      <c r="K45" s="63"/>
      <c r="L45" s="63"/>
      <c r="M45" s="63"/>
      <c r="N45" s="63"/>
      <c r="O45" s="63"/>
      <c r="P45" s="182"/>
      <c r="Q45" s="63"/>
      <c r="R45" s="63"/>
      <c r="S45" s="64"/>
      <c r="T45" s="182"/>
      <c r="U45" s="64"/>
      <c r="V45" s="63"/>
      <c r="W45" s="63"/>
      <c r="X45" s="63"/>
      <c r="Y45" s="63"/>
      <c r="Z45" s="417"/>
      <c r="AA45" s="76"/>
      <c r="AB45" s="183"/>
      <c r="AC45" s="66"/>
    </row>
    <row r="46" spans="1:29" x14ac:dyDescent="0.25">
      <c r="A46" s="2"/>
      <c r="B46" s="2"/>
      <c r="C46" s="2"/>
      <c r="D46" s="3"/>
      <c r="E46" s="3"/>
      <c r="F46" s="3"/>
    </row>
    <row r="47" spans="1:29" x14ac:dyDescent="0.25">
      <c r="A47" s="44" t="s">
        <v>298</v>
      </c>
      <c r="B47" s="47" t="s">
        <v>304</v>
      </c>
      <c r="C47" s="44"/>
      <c r="D47" s="45"/>
      <c r="E47" s="44" t="s">
        <v>299</v>
      </c>
      <c r="F47" s="47"/>
      <c r="G47" s="47"/>
      <c r="H47" s="47"/>
      <c r="I47" s="47"/>
      <c r="J47" s="47"/>
      <c r="K47" s="47"/>
      <c r="L47" s="47"/>
      <c r="M47" s="47"/>
    </row>
    <row r="48" spans="1:29" x14ac:dyDescent="0.25">
      <c r="A48" s="42" t="s">
        <v>300</v>
      </c>
      <c r="B48" t="s">
        <v>305</v>
      </c>
      <c r="C48" s="20"/>
      <c r="D48" s="20"/>
      <c r="E48" s="42" t="s">
        <v>301</v>
      </c>
    </row>
    <row r="49" spans="1:6" x14ac:dyDescent="0.25">
      <c r="A49" s="42" t="s">
        <v>309</v>
      </c>
      <c r="B49" t="s">
        <v>310</v>
      </c>
      <c r="C49" s="20"/>
      <c r="D49" s="20"/>
      <c r="E49" s="42" t="s">
        <v>301</v>
      </c>
    </row>
    <row r="50" spans="1:6" x14ac:dyDescent="0.25">
      <c r="A50" s="46" t="s">
        <v>303</v>
      </c>
      <c r="B50" t="s">
        <v>306</v>
      </c>
      <c r="D50" s="20"/>
      <c r="E50" t="s">
        <v>302</v>
      </c>
    </row>
    <row r="51" spans="1:6" x14ac:dyDescent="0.25">
      <c r="A51" s="46" t="s">
        <v>453</v>
      </c>
      <c r="B51" t="s">
        <v>454</v>
      </c>
      <c r="D51" s="20"/>
    </row>
    <row r="52" spans="1:6" x14ac:dyDescent="0.25">
      <c r="A52" s="48" t="s">
        <v>307</v>
      </c>
      <c r="B52" s="46" t="s">
        <v>308</v>
      </c>
      <c r="C52" s="2"/>
      <c r="D52" s="3"/>
      <c r="E52" s="3"/>
      <c r="F52" s="3"/>
    </row>
    <row r="53" spans="1:6" x14ac:dyDescent="0.25">
      <c r="A53" s="461" t="s">
        <v>341</v>
      </c>
      <c r="B53" s="461"/>
      <c r="C53" s="2"/>
      <c r="D53" s="3"/>
      <c r="E53" s="3"/>
      <c r="F53" s="3"/>
    </row>
    <row r="54" spans="1:6" x14ac:dyDescent="0.25">
      <c r="A54" s="2"/>
      <c r="B54" s="2"/>
      <c r="C54" s="2"/>
      <c r="D54" s="3"/>
      <c r="E54" s="3"/>
      <c r="F54" s="3"/>
    </row>
    <row r="55" spans="1:6" x14ac:dyDescent="0.25">
      <c r="A55" s="2"/>
      <c r="B55" s="2"/>
      <c r="C55" s="2"/>
      <c r="D55" s="3"/>
      <c r="E55" s="3"/>
      <c r="F55" s="3"/>
    </row>
    <row r="56" spans="1:6" x14ac:dyDescent="0.25">
      <c r="A56" s="2"/>
      <c r="B56" s="2"/>
      <c r="C56" s="2"/>
      <c r="D56" s="3"/>
      <c r="E56" s="3"/>
      <c r="F56" s="3"/>
    </row>
    <row r="57" spans="1:6" x14ac:dyDescent="0.25">
      <c r="A57" s="2"/>
      <c r="B57" s="2"/>
      <c r="C57" s="2"/>
      <c r="D57" s="3"/>
      <c r="E57" s="3"/>
      <c r="F57" s="3"/>
    </row>
    <row r="58" spans="1:6" x14ac:dyDescent="0.25">
      <c r="A58" s="2"/>
      <c r="B58" s="2"/>
      <c r="C58" s="2"/>
      <c r="D58" s="3"/>
      <c r="E58" s="3"/>
      <c r="F58" s="3"/>
    </row>
    <row r="59" spans="1:6" x14ac:dyDescent="0.25">
      <c r="A59" s="2"/>
      <c r="B59" s="2"/>
      <c r="C59" s="2"/>
      <c r="D59" s="3"/>
      <c r="E59" s="3"/>
      <c r="F59" s="3"/>
    </row>
  </sheetData>
  <mergeCells count="3">
    <mergeCell ref="A1:F1"/>
    <mergeCell ref="A53:B53"/>
    <mergeCell ref="G1:AA1"/>
  </mergeCells>
  <pageMargins left="0.7" right="0.7" top="0.75" bottom="0.75" header="0.3" footer="0.3"/>
  <pageSetup paperSize="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6"/>
  <sheetViews>
    <sheetView zoomScale="130" zoomScaleNormal="130" workbookViewId="0">
      <pane ySplit="2" topLeftCell="A3" activePane="bottomLeft" state="frozen"/>
      <selection pane="bottomLeft" activeCell="Y14" sqref="Y14"/>
    </sheetView>
  </sheetViews>
  <sheetFormatPr defaultRowHeight="15" x14ac:dyDescent="0.25"/>
  <cols>
    <col min="1" max="1" width="11.140625" customWidth="1"/>
    <col min="2" max="2" width="18.42578125" bestFit="1" customWidth="1"/>
    <col min="6" max="6" width="9.140625" customWidth="1"/>
    <col min="7" max="8" width="5.7109375" hidden="1" customWidth="1"/>
    <col min="9" max="15" width="5.140625" hidden="1" customWidth="1"/>
    <col min="16" max="17" width="6.42578125" hidden="1" customWidth="1"/>
    <col min="18" max="18" width="5.5703125" hidden="1" customWidth="1"/>
    <col min="19" max="19" width="5.140625" hidden="1" customWidth="1"/>
    <col min="20" max="20" width="5.85546875" bestFit="1" customWidth="1"/>
    <col min="21" max="21" width="5.5703125" style="26" bestFit="1" customWidth="1"/>
    <col min="22" max="23" width="5.5703125" bestFit="1" customWidth="1"/>
    <col min="24" max="26" width="6.28515625" customWidth="1"/>
    <col min="27" max="27" width="50.140625" bestFit="1" customWidth="1"/>
    <col min="28" max="28" width="42.5703125" bestFit="1" customWidth="1"/>
  </cols>
  <sheetData>
    <row r="1" spans="1:28" ht="30" customHeight="1" thickBot="1" x14ac:dyDescent="0.3">
      <c r="A1" s="462" t="s">
        <v>0</v>
      </c>
      <c r="B1" s="463"/>
      <c r="C1" s="463"/>
      <c r="D1" s="463"/>
      <c r="E1" s="463"/>
      <c r="F1" s="464"/>
      <c r="G1" s="462" t="s">
        <v>284</v>
      </c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5"/>
      <c r="AA1" s="70" t="s">
        <v>5</v>
      </c>
      <c r="AB1" s="68" t="s">
        <v>6</v>
      </c>
    </row>
    <row r="2" spans="1:28" ht="15.75" thickBot="1" x14ac:dyDescent="0.3">
      <c r="A2" s="21" t="s">
        <v>1</v>
      </c>
      <c r="B2" s="31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21">
        <v>2008</v>
      </c>
      <c r="H2" s="22">
        <v>2009</v>
      </c>
      <c r="I2" s="22">
        <v>2010</v>
      </c>
      <c r="J2" s="22">
        <v>2011</v>
      </c>
      <c r="K2" s="22">
        <v>2012</v>
      </c>
      <c r="L2" s="22">
        <v>2013</v>
      </c>
      <c r="M2" s="22">
        <v>2014</v>
      </c>
      <c r="N2" s="22">
        <v>2015</v>
      </c>
      <c r="O2" s="22">
        <v>2016</v>
      </c>
      <c r="P2" s="22">
        <v>2017</v>
      </c>
      <c r="Q2" s="22">
        <v>2018</v>
      </c>
      <c r="R2" s="22">
        <v>2019</v>
      </c>
      <c r="S2" s="22">
        <v>2020</v>
      </c>
      <c r="T2" s="22">
        <v>2021</v>
      </c>
      <c r="U2" s="24">
        <v>2022</v>
      </c>
      <c r="V2" s="321">
        <v>2023</v>
      </c>
      <c r="W2" s="22">
        <v>2024</v>
      </c>
      <c r="X2" s="22">
        <v>2025</v>
      </c>
      <c r="Y2" s="319">
        <v>2026</v>
      </c>
      <c r="Z2" s="83">
        <v>2027</v>
      </c>
      <c r="AA2" s="43"/>
      <c r="AB2" s="98"/>
    </row>
    <row r="3" spans="1:28" x14ac:dyDescent="0.25">
      <c r="A3" s="7" t="s">
        <v>15</v>
      </c>
      <c r="B3" s="86" t="str">
        <f>_xlfn.CONCAT("SDEFSR000",C3,"**C")</f>
        <v>SDEFSR0002**C</v>
      </c>
      <c r="C3" s="99">
        <v>2</v>
      </c>
      <c r="D3" s="100">
        <v>0</v>
      </c>
      <c r="E3" s="100">
        <v>3.81</v>
      </c>
      <c r="F3" s="101">
        <f>E3-D3</f>
        <v>3.81</v>
      </c>
      <c r="G3" s="7"/>
      <c r="H3" s="8" t="s">
        <v>64</v>
      </c>
      <c r="I3" s="8"/>
      <c r="J3" s="52"/>
      <c r="K3" s="8"/>
      <c r="L3" s="8"/>
      <c r="M3" s="8" t="s">
        <v>159</v>
      </c>
      <c r="N3" s="8"/>
      <c r="O3" s="52" t="s">
        <v>159</v>
      </c>
      <c r="P3" s="52"/>
      <c r="Q3" s="8" t="s">
        <v>213</v>
      </c>
      <c r="R3" s="8"/>
      <c r="S3" s="53"/>
      <c r="T3" s="52"/>
      <c r="U3" s="52" t="s">
        <v>281</v>
      </c>
      <c r="V3" s="322" t="s">
        <v>64</v>
      </c>
      <c r="W3" s="52"/>
      <c r="X3" s="8"/>
      <c r="Y3" s="317"/>
      <c r="Z3" s="77" t="s">
        <v>159</v>
      </c>
      <c r="AA3" s="108" t="s">
        <v>358</v>
      </c>
      <c r="AB3" s="103"/>
    </row>
    <row r="4" spans="1:28" x14ac:dyDescent="0.25">
      <c r="A4" s="4" t="s">
        <v>15</v>
      </c>
      <c r="B4" s="87" t="str">
        <f t="shared" ref="B4:B30" si="0">_xlfn.CONCAT("SDEFSR000",C4,"**C")</f>
        <v>SDEFSR0002**C</v>
      </c>
      <c r="C4" s="4">
        <v>2</v>
      </c>
      <c r="D4" s="6">
        <v>3.81</v>
      </c>
      <c r="E4" s="6">
        <v>11.16</v>
      </c>
      <c r="F4" s="90">
        <f>E4-D4</f>
        <v>7.35</v>
      </c>
      <c r="G4" s="4"/>
      <c r="H4" s="5" t="s">
        <v>64</v>
      </c>
      <c r="I4" s="5"/>
      <c r="J4" s="12" t="s">
        <v>64</v>
      </c>
      <c r="K4" s="5"/>
      <c r="L4" s="5"/>
      <c r="M4" s="5"/>
      <c r="N4" s="12" t="s">
        <v>159</v>
      </c>
      <c r="O4" s="12"/>
      <c r="P4" s="12"/>
      <c r="Q4" s="5" t="s">
        <v>291</v>
      </c>
      <c r="R4" s="5" t="s">
        <v>64</v>
      </c>
      <c r="S4" s="33"/>
      <c r="T4" s="12"/>
      <c r="U4" s="12" t="s">
        <v>64</v>
      </c>
      <c r="V4" s="323"/>
      <c r="W4" s="12"/>
      <c r="X4" s="5"/>
      <c r="Y4" s="315" t="s">
        <v>355</v>
      </c>
      <c r="Z4" s="78" t="s">
        <v>159</v>
      </c>
      <c r="AA4" s="73" t="s">
        <v>359</v>
      </c>
      <c r="AB4" s="54"/>
    </row>
    <row r="5" spans="1:28" x14ac:dyDescent="0.25">
      <c r="A5" s="4" t="s">
        <v>15</v>
      </c>
      <c r="B5" s="87" t="str">
        <f t="shared" si="0"/>
        <v>SDEFSR0002**C</v>
      </c>
      <c r="C5" s="4">
        <v>2</v>
      </c>
      <c r="D5" s="6">
        <v>11.16</v>
      </c>
      <c r="E5" s="6">
        <v>13.16</v>
      </c>
      <c r="F5" s="90">
        <f t="shared" ref="F5:F30" si="1">E5-D5</f>
        <v>2</v>
      </c>
      <c r="G5" s="4" t="s">
        <v>64</v>
      </c>
      <c r="H5" s="5"/>
      <c r="I5" s="5"/>
      <c r="J5" s="12" t="s">
        <v>64</v>
      </c>
      <c r="K5" s="5"/>
      <c r="L5" s="5" t="s">
        <v>159</v>
      </c>
      <c r="M5" s="5"/>
      <c r="N5" s="12"/>
      <c r="O5" s="12"/>
      <c r="P5" s="12" t="s">
        <v>64</v>
      </c>
      <c r="Q5" s="5"/>
      <c r="R5" s="5"/>
      <c r="S5" s="33"/>
      <c r="T5" s="12" t="s">
        <v>64</v>
      </c>
      <c r="U5" s="12" t="s">
        <v>286</v>
      </c>
      <c r="V5" s="323" t="s">
        <v>64</v>
      </c>
      <c r="W5" s="12"/>
      <c r="X5" s="5"/>
      <c r="Y5" s="315" t="s">
        <v>355</v>
      </c>
      <c r="Z5" s="78" t="s">
        <v>159</v>
      </c>
      <c r="AA5" s="73" t="s">
        <v>22</v>
      </c>
      <c r="AB5" s="54"/>
    </row>
    <row r="6" spans="1:28" ht="15.75" thickBot="1" x14ac:dyDescent="0.3">
      <c r="A6" s="9" t="s">
        <v>15</v>
      </c>
      <c r="B6" s="88" t="str">
        <f t="shared" si="0"/>
        <v>SDEFSR0002**C</v>
      </c>
      <c r="C6" s="9">
        <v>2</v>
      </c>
      <c r="D6" s="11">
        <v>13.16</v>
      </c>
      <c r="E6" s="11">
        <v>16.52</v>
      </c>
      <c r="F6" s="106">
        <f t="shared" si="1"/>
        <v>3.3599999999999994</v>
      </c>
      <c r="G6" s="9"/>
      <c r="H6" s="10" t="s">
        <v>64</v>
      </c>
      <c r="I6" s="10"/>
      <c r="J6" s="19" t="s">
        <v>64</v>
      </c>
      <c r="K6" s="10"/>
      <c r="L6" s="10"/>
      <c r="M6" s="10" t="s">
        <v>159</v>
      </c>
      <c r="N6" s="19"/>
      <c r="O6" s="19"/>
      <c r="P6" s="19" t="s">
        <v>64</v>
      </c>
      <c r="Q6" s="10" t="s">
        <v>291</v>
      </c>
      <c r="R6" s="10" t="s">
        <v>64</v>
      </c>
      <c r="S6" s="36"/>
      <c r="T6" s="19"/>
      <c r="U6" s="19" t="s">
        <v>64</v>
      </c>
      <c r="V6" s="324"/>
      <c r="W6" s="19"/>
      <c r="X6" s="10"/>
      <c r="Y6" s="318" t="s">
        <v>355</v>
      </c>
      <c r="Z6" s="80" t="s">
        <v>159</v>
      </c>
      <c r="AA6" s="81" t="s">
        <v>23</v>
      </c>
      <c r="AB6" s="82"/>
    </row>
    <row r="7" spans="1:28" x14ac:dyDescent="0.25">
      <c r="A7" s="99" t="s">
        <v>15</v>
      </c>
      <c r="B7" s="171" t="str">
        <f t="shared" si="0"/>
        <v>SDEFSR00015**C</v>
      </c>
      <c r="C7" s="99">
        <v>15</v>
      </c>
      <c r="D7" s="100">
        <v>0</v>
      </c>
      <c r="E7" s="100">
        <v>13.31</v>
      </c>
      <c r="F7" s="101">
        <f t="shared" si="1"/>
        <v>13.31</v>
      </c>
      <c r="G7" s="99" t="s">
        <v>64</v>
      </c>
      <c r="H7" s="172"/>
      <c r="I7" s="172"/>
      <c r="J7" s="173"/>
      <c r="K7" s="172" t="s">
        <v>64</v>
      </c>
      <c r="L7" s="172"/>
      <c r="M7" s="172" t="s">
        <v>159</v>
      </c>
      <c r="N7" s="173"/>
      <c r="O7" s="173"/>
      <c r="P7" s="173"/>
      <c r="Q7" s="172" t="s">
        <v>64</v>
      </c>
      <c r="R7" s="172"/>
      <c r="S7" s="174"/>
      <c r="T7" s="173" t="s">
        <v>279</v>
      </c>
      <c r="U7" s="173" t="s">
        <v>64</v>
      </c>
      <c r="V7" s="325"/>
      <c r="W7" s="173"/>
      <c r="X7" s="172"/>
      <c r="Y7" s="314"/>
      <c r="Z7" s="176"/>
      <c r="AA7" s="108" t="s">
        <v>84</v>
      </c>
      <c r="AB7" s="103"/>
    </row>
    <row r="8" spans="1:28" ht="15.75" thickBot="1" x14ac:dyDescent="0.3">
      <c r="A8" s="56" t="s">
        <v>15</v>
      </c>
      <c r="B8" s="94" t="str">
        <f t="shared" si="0"/>
        <v>SDEFSR00015**C</v>
      </c>
      <c r="C8" s="56">
        <v>15</v>
      </c>
      <c r="D8" s="57">
        <v>17.010000000000002</v>
      </c>
      <c r="E8" s="57">
        <v>24.32</v>
      </c>
      <c r="F8" s="91">
        <f t="shared" si="1"/>
        <v>7.3099999999999987</v>
      </c>
      <c r="G8" s="56" t="s">
        <v>64</v>
      </c>
      <c r="H8" s="50"/>
      <c r="I8" s="50"/>
      <c r="J8" s="58" t="s">
        <v>64</v>
      </c>
      <c r="K8" s="50"/>
      <c r="L8" s="50"/>
      <c r="M8" s="50" t="s">
        <v>159</v>
      </c>
      <c r="N8" s="58"/>
      <c r="O8" s="58"/>
      <c r="P8" s="58"/>
      <c r="Q8" s="50" t="s">
        <v>291</v>
      </c>
      <c r="R8" s="50" t="s">
        <v>64</v>
      </c>
      <c r="S8" s="59"/>
      <c r="T8" s="58"/>
      <c r="U8" s="58"/>
      <c r="V8" s="326" t="s">
        <v>64</v>
      </c>
      <c r="W8" s="58"/>
      <c r="X8" s="50" t="s">
        <v>336</v>
      </c>
      <c r="Y8" s="316" t="s">
        <v>159</v>
      </c>
      <c r="Z8" s="79"/>
      <c r="AA8" s="75" t="s">
        <v>85</v>
      </c>
      <c r="AB8" s="60"/>
    </row>
    <row r="9" spans="1:28" x14ac:dyDescent="0.25">
      <c r="A9" s="7" t="s">
        <v>15</v>
      </c>
      <c r="B9" s="86" t="str">
        <f t="shared" si="0"/>
        <v>SDEFSR00018**C</v>
      </c>
      <c r="C9" s="7">
        <v>18</v>
      </c>
      <c r="D9" s="51">
        <v>0</v>
      </c>
      <c r="E9" s="51">
        <v>2.0699999999999998</v>
      </c>
      <c r="F9" s="89">
        <f t="shared" si="1"/>
        <v>2.0699999999999998</v>
      </c>
      <c r="G9" s="7"/>
      <c r="H9" s="8" t="s">
        <v>64</v>
      </c>
      <c r="I9" s="8" t="s">
        <v>64</v>
      </c>
      <c r="J9" s="52"/>
      <c r="K9" s="8"/>
      <c r="L9" s="8"/>
      <c r="M9" s="8" t="s">
        <v>64</v>
      </c>
      <c r="N9" s="52"/>
      <c r="O9" s="52"/>
      <c r="P9" s="52"/>
      <c r="Q9" s="8" t="s">
        <v>213</v>
      </c>
      <c r="R9" s="8"/>
      <c r="S9" s="52" t="s">
        <v>64</v>
      </c>
      <c r="T9" s="52"/>
      <c r="U9" s="52" t="s">
        <v>281</v>
      </c>
      <c r="V9" s="322" t="s">
        <v>64</v>
      </c>
      <c r="W9" s="52"/>
      <c r="X9" s="8"/>
      <c r="Y9" s="317" t="s">
        <v>64</v>
      </c>
      <c r="Z9" s="77"/>
      <c r="AA9" s="72" t="s">
        <v>102</v>
      </c>
      <c r="AB9" s="61"/>
    </row>
    <row r="10" spans="1:28" x14ac:dyDescent="0.25">
      <c r="A10" s="4" t="s">
        <v>15</v>
      </c>
      <c r="B10" s="87" t="str">
        <f t="shared" si="0"/>
        <v>SDEFSR00018**C</v>
      </c>
      <c r="C10" s="4">
        <v>18</v>
      </c>
      <c r="D10" s="6">
        <v>2.0699999999999998</v>
      </c>
      <c r="E10" s="6">
        <v>4.18</v>
      </c>
      <c r="F10" s="90">
        <f t="shared" ref="F10:F12" si="2">E10-D10</f>
        <v>2.11</v>
      </c>
      <c r="G10" s="4"/>
      <c r="H10" s="5"/>
      <c r="I10" s="5" t="s">
        <v>64</v>
      </c>
      <c r="J10" s="12"/>
      <c r="K10" s="5"/>
      <c r="L10" s="5"/>
      <c r="M10" s="5" t="s">
        <v>64</v>
      </c>
      <c r="N10" s="12"/>
      <c r="O10" s="12" t="s">
        <v>159</v>
      </c>
      <c r="P10" s="12"/>
      <c r="Q10" s="5"/>
      <c r="R10" s="5"/>
      <c r="S10" s="12" t="s">
        <v>64</v>
      </c>
      <c r="T10" s="12"/>
      <c r="U10" s="12"/>
      <c r="V10" s="323" t="s">
        <v>64</v>
      </c>
      <c r="W10" s="12"/>
      <c r="X10" s="12"/>
      <c r="Y10" s="320" t="s">
        <v>64</v>
      </c>
      <c r="Z10" s="109"/>
      <c r="AA10" s="73" t="s">
        <v>320</v>
      </c>
      <c r="AB10" s="54"/>
    </row>
    <row r="11" spans="1:28" x14ac:dyDescent="0.25">
      <c r="A11" s="4" t="s">
        <v>15</v>
      </c>
      <c r="B11" s="87" t="str">
        <f t="shared" ref="B11:B12" si="3">_xlfn.CONCAT("SDEFSR000",C11,"**C")</f>
        <v>SDEFSR00018**C</v>
      </c>
      <c r="C11" s="4">
        <v>18</v>
      </c>
      <c r="D11" s="6">
        <v>4.18</v>
      </c>
      <c r="E11" s="6">
        <v>13.62</v>
      </c>
      <c r="F11" s="90">
        <f t="shared" si="2"/>
        <v>9.44</v>
      </c>
      <c r="G11" s="4"/>
      <c r="H11" s="5"/>
      <c r="I11" s="5" t="s">
        <v>64</v>
      </c>
      <c r="J11" s="12"/>
      <c r="K11" s="5"/>
      <c r="L11" s="5"/>
      <c r="M11" s="5" t="s">
        <v>64</v>
      </c>
      <c r="N11" s="12"/>
      <c r="O11" s="12" t="s">
        <v>159</v>
      </c>
      <c r="P11" s="12"/>
      <c r="Q11" s="5"/>
      <c r="R11" s="5"/>
      <c r="S11" s="12" t="s">
        <v>64</v>
      </c>
      <c r="T11" s="12"/>
      <c r="U11" s="12"/>
      <c r="V11" s="323" t="s">
        <v>64</v>
      </c>
      <c r="W11" s="12" t="s">
        <v>311</v>
      </c>
      <c r="X11" s="5" t="s">
        <v>159</v>
      </c>
      <c r="Y11" s="315" t="s">
        <v>64</v>
      </c>
      <c r="Z11" s="78"/>
      <c r="AA11" s="73" t="s">
        <v>321</v>
      </c>
      <c r="AB11" s="54"/>
    </row>
    <row r="12" spans="1:28" x14ac:dyDescent="0.25">
      <c r="A12" s="4" t="s">
        <v>15</v>
      </c>
      <c r="B12" s="87" t="str">
        <f t="shared" si="3"/>
        <v>SDEFSR00018**C</v>
      </c>
      <c r="C12" s="4">
        <v>18</v>
      </c>
      <c r="D12" s="6">
        <v>13.62</v>
      </c>
      <c r="E12" s="6">
        <v>14.62</v>
      </c>
      <c r="F12" s="90">
        <f t="shared" si="2"/>
        <v>1</v>
      </c>
      <c r="G12" s="4"/>
      <c r="H12" s="5"/>
      <c r="I12" s="5" t="s">
        <v>64</v>
      </c>
      <c r="J12" s="12"/>
      <c r="K12" s="5"/>
      <c r="L12" s="5"/>
      <c r="M12" s="5" t="s">
        <v>64</v>
      </c>
      <c r="N12" s="12"/>
      <c r="O12" s="12" t="s">
        <v>159</v>
      </c>
      <c r="P12" s="12"/>
      <c r="Q12" s="5"/>
      <c r="R12" s="5"/>
      <c r="S12" s="12" t="s">
        <v>64</v>
      </c>
      <c r="T12" s="12"/>
      <c r="U12" s="12"/>
      <c r="V12" s="323" t="s">
        <v>64</v>
      </c>
      <c r="W12" s="12"/>
      <c r="X12" s="5"/>
      <c r="Y12" s="315" t="s">
        <v>64</v>
      </c>
      <c r="Z12" s="78"/>
      <c r="AA12" s="73" t="s">
        <v>322</v>
      </c>
      <c r="AB12" s="54"/>
    </row>
    <row r="13" spans="1:28" x14ac:dyDescent="0.25">
      <c r="A13" s="4" t="s">
        <v>15</v>
      </c>
      <c r="B13" s="87" t="str">
        <f t="shared" si="0"/>
        <v>SDEFSR00018**C</v>
      </c>
      <c r="C13" s="4">
        <v>18</v>
      </c>
      <c r="D13" s="6">
        <v>14.62</v>
      </c>
      <c r="E13" s="6">
        <v>22.3</v>
      </c>
      <c r="F13" s="90">
        <f t="shared" si="1"/>
        <v>7.6800000000000015</v>
      </c>
      <c r="G13" s="4"/>
      <c r="H13" s="5"/>
      <c r="I13" s="5" t="s">
        <v>64</v>
      </c>
      <c r="J13" s="12"/>
      <c r="K13" s="5"/>
      <c r="L13" s="5"/>
      <c r="M13" s="5" t="s">
        <v>64</v>
      </c>
      <c r="N13" s="12"/>
      <c r="O13" s="12"/>
      <c r="P13" s="12" t="s">
        <v>209</v>
      </c>
      <c r="Q13" s="5"/>
      <c r="R13" s="5"/>
      <c r="S13" s="12" t="s">
        <v>64</v>
      </c>
      <c r="T13" s="12"/>
      <c r="U13" s="12"/>
      <c r="V13" s="323"/>
      <c r="W13" s="12" t="s">
        <v>64</v>
      </c>
      <c r="X13" s="5"/>
      <c r="Y13" s="315"/>
      <c r="Z13" s="78"/>
      <c r="AA13" s="73" t="s">
        <v>323</v>
      </c>
      <c r="AB13" s="54"/>
    </row>
    <row r="14" spans="1:28" x14ac:dyDescent="0.25">
      <c r="A14" s="4" t="s">
        <v>15</v>
      </c>
      <c r="B14" s="87" t="str">
        <f t="shared" si="0"/>
        <v>SDEFSR00018**C</v>
      </c>
      <c r="C14" s="4">
        <v>18</v>
      </c>
      <c r="D14" s="6">
        <v>27.29</v>
      </c>
      <c r="E14" s="6">
        <v>28.92</v>
      </c>
      <c r="F14" s="90">
        <f t="shared" si="1"/>
        <v>1.6300000000000026</v>
      </c>
      <c r="G14" s="4"/>
      <c r="H14" s="5" t="s">
        <v>64</v>
      </c>
      <c r="I14" s="5"/>
      <c r="J14" s="12"/>
      <c r="K14" s="5" t="s">
        <v>64</v>
      </c>
      <c r="L14" s="5"/>
      <c r="M14" s="5" t="s">
        <v>159</v>
      </c>
      <c r="N14" s="12"/>
      <c r="O14" s="12"/>
      <c r="P14" s="12"/>
      <c r="Q14" s="5" t="s">
        <v>64</v>
      </c>
      <c r="R14" s="5"/>
      <c r="S14" s="12" t="s">
        <v>64</v>
      </c>
      <c r="T14" s="12"/>
      <c r="U14" s="12"/>
      <c r="V14" s="323"/>
      <c r="W14" s="12" t="s">
        <v>312</v>
      </c>
      <c r="X14" s="5"/>
      <c r="Y14" s="315"/>
      <c r="Z14" s="78"/>
      <c r="AA14" s="73" t="s">
        <v>188</v>
      </c>
      <c r="AB14" s="54" t="s">
        <v>83</v>
      </c>
    </row>
    <row r="15" spans="1:28" ht="15.75" thickBot="1" x14ac:dyDescent="0.3">
      <c r="A15" s="9" t="s">
        <v>15</v>
      </c>
      <c r="B15" s="88" t="str">
        <f t="shared" si="0"/>
        <v>SDEFSR00018**C</v>
      </c>
      <c r="C15" s="9">
        <v>18</v>
      </c>
      <c r="D15" s="11">
        <v>28.92</v>
      </c>
      <c r="E15" s="11">
        <v>33.29</v>
      </c>
      <c r="F15" s="106">
        <f t="shared" si="1"/>
        <v>4.3699999999999974</v>
      </c>
      <c r="G15" s="9" t="s">
        <v>64</v>
      </c>
      <c r="H15" s="10"/>
      <c r="I15" s="10"/>
      <c r="J15" s="19"/>
      <c r="K15" s="10" t="s">
        <v>64</v>
      </c>
      <c r="L15" s="10"/>
      <c r="M15" s="10" t="s">
        <v>159</v>
      </c>
      <c r="N15" s="19"/>
      <c r="O15" s="19"/>
      <c r="P15" s="19"/>
      <c r="Q15" s="10" t="s">
        <v>64</v>
      </c>
      <c r="R15" s="10" t="s">
        <v>289</v>
      </c>
      <c r="S15" s="19" t="s">
        <v>64</v>
      </c>
      <c r="T15" s="19"/>
      <c r="U15" s="19"/>
      <c r="V15" s="324"/>
      <c r="W15" s="19" t="s">
        <v>64</v>
      </c>
      <c r="X15" s="10" t="s">
        <v>64</v>
      </c>
      <c r="Y15" s="318" t="s">
        <v>337</v>
      </c>
      <c r="Z15" s="80"/>
      <c r="AA15" s="81" t="s">
        <v>172</v>
      </c>
      <c r="AB15" s="82"/>
    </row>
    <row r="16" spans="1:28" x14ac:dyDescent="0.25">
      <c r="A16" s="99" t="s">
        <v>15</v>
      </c>
      <c r="B16" s="171" t="str">
        <f>_xlfn.CONCAT("SDEFUS000",C16,"**C")</f>
        <v>SDEFUS00024**C</v>
      </c>
      <c r="C16" s="99">
        <v>24</v>
      </c>
      <c r="D16" s="100">
        <v>0</v>
      </c>
      <c r="E16" s="100">
        <v>3.07</v>
      </c>
      <c r="F16" s="101">
        <f t="shared" si="1"/>
        <v>3.07</v>
      </c>
      <c r="G16" s="99"/>
      <c r="H16" s="172"/>
      <c r="I16" s="172"/>
      <c r="J16" s="173"/>
      <c r="K16" s="172"/>
      <c r="L16" s="172" t="s">
        <v>64</v>
      </c>
      <c r="M16" s="172"/>
      <c r="N16" s="173"/>
      <c r="O16" s="173"/>
      <c r="P16" s="173" t="s">
        <v>64</v>
      </c>
      <c r="Q16" s="172" t="s">
        <v>64</v>
      </c>
      <c r="R16" s="172"/>
      <c r="S16" s="173" t="s">
        <v>64</v>
      </c>
      <c r="T16" s="173"/>
      <c r="U16" s="173" t="s">
        <v>281</v>
      </c>
      <c r="V16" s="325" t="s">
        <v>64</v>
      </c>
      <c r="W16" s="173" t="s">
        <v>312</v>
      </c>
      <c r="X16" s="174" t="s">
        <v>330</v>
      </c>
      <c r="Y16" s="314"/>
      <c r="Z16" s="176"/>
      <c r="AA16" s="185" t="s">
        <v>229</v>
      </c>
      <c r="AB16" s="186" t="s">
        <v>228</v>
      </c>
    </row>
    <row r="17" spans="1:28" x14ac:dyDescent="0.25">
      <c r="A17" s="4" t="s">
        <v>15</v>
      </c>
      <c r="B17" s="87" t="str">
        <f t="shared" ref="B17:B18" si="4">_xlfn.CONCAT("SDEFUS000",C17,"**C")</f>
        <v>SDEFUS00024**C</v>
      </c>
      <c r="C17" s="4">
        <v>24</v>
      </c>
      <c r="D17" s="6">
        <v>3.07</v>
      </c>
      <c r="E17" s="6">
        <v>8.9</v>
      </c>
      <c r="F17" s="90">
        <f t="shared" si="1"/>
        <v>5.83</v>
      </c>
      <c r="G17" s="4"/>
      <c r="H17" s="5"/>
      <c r="I17" s="5"/>
      <c r="J17" s="12"/>
      <c r="K17" s="5"/>
      <c r="L17" s="5" t="s">
        <v>64</v>
      </c>
      <c r="M17" s="5"/>
      <c r="N17" s="12"/>
      <c r="O17" s="12"/>
      <c r="P17" s="12" t="s">
        <v>64</v>
      </c>
      <c r="Q17" s="5"/>
      <c r="R17" s="5"/>
      <c r="S17" s="12" t="s">
        <v>64</v>
      </c>
      <c r="T17" s="18" t="s">
        <v>280</v>
      </c>
      <c r="U17" s="12"/>
      <c r="V17" s="323"/>
      <c r="W17" s="12"/>
      <c r="X17" s="5"/>
      <c r="Y17" s="315"/>
      <c r="Z17" s="78"/>
      <c r="AA17" s="73" t="s">
        <v>230</v>
      </c>
      <c r="AB17" s="286" t="s">
        <v>338</v>
      </c>
    </row>
    <row r="18" spans="1:28" ht="15.75" thickBot="1" x14ac:dyDescent="0.3">
      <c r="A18" s="56" t="s">
        <v>15</v>
      </c>
      <c r="B18" s="94" t="str">
        <f t="shared" si="4"/>
        <v>SDEFUS00024**C</v>
      </c>
      <c r="C18" s="56">
        <v>24</v>
      </c>
      <c r="D18" s="57">
        <v>8.9</v>
      </c>
      <c r="E18" s="57">
        <v>14.79</v>
      </c>
      <c r="F18" s="91">
        <f t="shared" si="1"/>
        <v>5.8899999999999988</v>
      </c>
      <c r="G18" s="56"/>
      <c r="H18" s="50"/>
      <c r="I18" s="50"/>
      <c r="J18" s="58"/>
      <c r="K18" s="50"/>
      <c r="L18" s="50" t="s">
        <v>64</v>
      </c>
      <c r="M18" s="50"/>
      <c r="N18" s="58"/>
      <c r="O18" s="58"/>
      <c r="P18" s="58" t="s">
        <v>64</v>
      </c>
      <c r="Q18" s="50"/>
      <c r="R18" s="50"/>
      <c r="S18" s="58" t="s">
        <v>64</v>
      </c>
      <c r="T18" s="187" t="s">
        <v>280</v>
      </c>
      <c r="U18" s="58"/>
      <c r="V18" s="326"/>
      <c r="W18" s="58"/>
      <c r="X18" s="50"/>
      <c r="Y18" s="316"/>
      <c r="Z18" s="79"/>
      <c r="AA18" s="75" t="s">
        <v>70</v>
      </c>
      <c r="AB18" s="287" t="s">
        <v>338</v>
      </c>
    </row>
    <row r="19" spans="1:28" x14ac:dyDescent="0.25">
      <c r="A19" s="7" t="s">
        <v>15</v>
      </c>
      <c r="B19" s="86" t="str">
        <f t="shared" si="0"/>
        <v>SDEFSR00049**C</v>
      </c>
      <c r="C19" s="7">
        <v>49</v>
      </c>
      <c r="D19" s="51">
        <v>0</v>
      </c>
      <c r="E19" s="51">
        <v>2.63</v>
      </c>
      <c r="F19" s="89">
        <f t="shared" si="1"/>
        <v>2.63</v>
      </c>
      <c r="G19" s="7"/>
      <c r="H19" s="8" t="s">
        <v>64</v>
      </c>
      <c r="I19" s="8"/>
      <c r="J19" s="52"/>
      <c r="K19" s="8"/>
      <c r="L19" s="8" t="s">
        <v>64</v>
      </c>
      <c r="M19" s="8" t="s">
        <v>159</v>
      </c>
      <c r="N19" s="52"/>
      <c r="O19" s="52"/>
      <c r="P19" s="52"/>
      <c r="Q19" s="8" t="s">
        <v>292</v>
      </c>
      <c r="R19" s="8" t="s">
        <v>64</v>
      </c>
      <c r="S19" s="52"/>
      <c r="T19" s="52"/>
      <c r="U19" s="52" t="s">
        <v>281</v>
      </c>
      <c r="V19" s="322" t="s">
        <v>64</v>
      </c>
      <c r="W19" s="52"/>
      <c r="X19" s="53" t="s">
        <v>330</v>
      </c>
      <c r="Y19" s="317" t="s">
        <v>64</v>
      </c>
      <c r="Z19" s="77"/>
      <c r="AA19" s="72" t="s">
        <v>103</v>
      </c>
      <c r="AB19" s="61"/>
    </row>
    <row r="20" spans="1:28" ht="15.75" thickBot="1" x14ac:dyDescent="0.3">
      <c r="A20" s="9" t="s">
        <v>15</v>
      </c>
      <c r="B20" s="88" t="str">
        <f t="shared" si="0"/>
        <v>SDEFSR00049**C</v>
      </c>
      <c r="C20" s="9">
        <v>49</v>
      </c>
      <c r="D20" s="11">
        <v>4</v>
      </c>
      <c r="E20" s="11">
        <v>12.47</v>
      </c>
      <c r="F20" s="106">
        <f t="shared" si="1"/>
        <v>8.4700000000000006</v>
      </c>
      <c r="G20" s="9" t="s">
        <v>64</v>
      </c>
      <c r="H20" s="10"/>
      <c r="I20" s="10"/>
      <c r="J20" s="19" t="s">
        <v>64</v>
      </c>
      <c r="K20" s="10"/>
      <c r="L20" s="10"/>
      <c r="M20" s="10" t="s">
        <v>159</v>
      </c>
      <c r="N20" s="19"/>
      <c r="O20" s="19" t="s">
        <v>159</v>
      </c>
      <c r="P20" s="19"/>
      <c r="Q20" s="10"/>
      <c r="R20" s="10"/>
      <c r="S20" s="19" t="s">
        <v>64</v>
      </c>
      <c r="T20" s="19"/>
      <c r="U20" s="19"/>
      <c r="V20" s="324" t="s">
        <v>285</v>
      </c>
      <c r="W20" s="19" t="s">
        <v>64</v>
      </c>
      <c r="X20" s="10" t="s">
        <v>159</v>
      </c>
      <c r="Y20" s="318"/>
      <c r="Z20" s="80"/>
      <c r="AA20" s="81" t="s">
        <v>86</v>
      </c>
      <c r="AB20" s="82"/>
    </row>
    <row r="21" spans="1:28" x14ac:dyDescent="0.25">
      <c r="A21" s="99" t="s">
        <v>15</v>
      </c>
      <c r="B21" s="171" t="str">
        <f t="shared" si="0"/>
        <v>SDEFSR00066**C</v>
      </c>
      <c r="C21" s="99">
        <v>66</v>
      </c>
      <c r="D21" s="100">
        <v>0</v>
      </c>
      <c r="E21" s="100">
        <v>3.05</v>
      </c>
      <c r="F21" s="101">
        <f t="shared" si="1"/>
        <v>3.05</v>
      </c>
      <c r="G21" s="99"/>
      <c r="H21" s="172"/>
      <c r="I21" s="172"/>
      <c r="J21" s="173"/>
      <c r="K21" s="172" t="s">
        <v>159</v>
      </c>
      <c r="L21" s="172"/>
      <c r="M21" s="172"/>
      <c r="N21" s="173"/>
      <c r="O21" s="173" t="s">
        <v>64</v>
      </c>
      <c r="P21" s="173"/>
      <c r="Q21" s="172" t="s">
        <v>292</v>
      </c>
      <c r="R21" s="172" t="s">
        <v>64</v>
      </c>
      <c r="S21" s="173"/>
      <c r="T21" s="173"/>
      <c r="U21" s="173"/>
      <c r="V21" s="325" t="s">
        <v>64</v>
      </c>
      <c r="W21" s="173"/>
      <c r="X21" s="172"/>
      <c r="Y21" s="314" t="s">
        <v>355</v>
      </c>
      <c r="Z21" s="176" t="s">
        <v>159</v>
      </c>
      <c r="AA21" s="108" t="s">
        <v>187</v>
      </c>
      <c r="AB21" s="103"/>
    </row>
    <row r="22" spans="1:28" ht="15.75" thickBot="1" x14ac:dyDescent="0.3">
      <c r="A22" s="56" t="s">
        <v>15</v>
      </c>
      <c r="B22" s="94" t="str">
        <f t="shared" si="0"/>
        <v>SDEFSR00066**C</v>
      </c>
      <c r="C22" s="56">
        <v>66</v>
      </c>
      <c r="D22" s="57">
        <v>8.0299999999999994</v>
      </c>
      <c r="E22" s="57">
        <v>15.54</v>
      </c>
      <c r="F22" s="91">
        <f t="shared" si="1"/>
        <v>7.51</v>
      </c>
      <c r="G22" s="56" t="s">
        <v>64</v>
      </c>
      <c r="H22" s="50"/>
      <c r="I22" s="50"/>
      <c r="J22" s="58"/>
      <c r="K22" s="50" t="s">
        <v>64</v>
      </c>
      <c r="L22" s="50"/>
      <c r="M22" s="50"/>
      <c r="N22" s="58"/>
      <c r="O22" s="58"/>
      <c r="P22" s="58" t="s">
        <v>203</v>
      </c>
      <c r="Q22" s="50"/>
      <c r="R22" s="50"/>
      <c r="S22" s="58"/>
      <c r="T22" s="58" t="s">
        <v>64</v>
      </c>
      <c r="U22" s="58" t="s">
        <v>281</v>
      </c>
      <c r="V22" s="326" t="s">
        <v>64</v>
      </c>
      <c r="W22" s="58"/>
      <c r="X22" s="50"/>
      <c r="Y22" s="316"/>
      <c r="Z22" s="79" t="s">
        <v>159</v>
      </c>
      <c r="AA22" s="75" t="s">
        <v>360</v>
      </c>
      <c r="AB22" s="60"/>
    </row>
    <row r="23" spans="1:28" ht="15.75" thickBot="1" x14ac:dyDescent="0.3">
      <c r="A23" s="162" t="s">
        <v>15</v>
      </c>
      <c r="B23" s="163" t="str">
        <f t="shared" si="0"/>
        <v>SDEFSR000111**C</v>
      </c>
      <c r="C23" s="162">
        <v>111</v>
      </c>
      <c r="D23" s="164">
        <v>0</v>
      </c>
      <c r="E23" s="164">
        <v>4.0199999999999996</v>
      </c>
      <c r="F23" s="165">
        <f t="shared" si="1"/>
        <v>4.0199999999999996</v>
      </c>
      <c r="G23" s="162"/>
      <c r="H23" s="97" t="s">
        <v>64</v>
      </c>
      <c r="I23" s="97"/>
      <c r="J23" s="166"/>
      <c r="K23" s="97" t="s">
        <v>159</v>
      </c>
      <c r="L23" s="97"/>
      <c r="M23" s="97"/>
      <c r="N23" s="166"/>
      <c r="O23" s="166" t="s">
        <v>64</v>
      </c>
      <c r="P23" s="166"/>
      <c r="Q23" s="97" t="s">
        <v>292</v>
      </c>
      <c r="R23" s="97" t="s">
        <v>64</v>
      </c>
      <c r="S23" s="166"/>
      <c r="T23" s="166"/>
      <c r="U23" s="166"/>
      <c r="V23" s="327" t="s">
        <v>64</v>
      </c>
      <c r="W23" s="166"/>
      <c r="X23" s="97" t="s">
        <v>336</v>
      </c>
      <c r="Y23" s="313" t="s">
        <v>159</v>
      </c>
      <c r="Z23" s="168"/>
      <c r="AA23" s="169" t="s">
        <v>24</v>
      </c>
      <c r="AB23" s="170"/>
    </row>
    <row r="24" spans="1:28" ht="15.75" thickBot="1" x14ac:dyDescent="0.3">
      <c r="A24" s="21" t="s">
        <v>15</v>
      </c>
      <c r="B24" s="31" t="str">
        <f>_xlfn.CONCAT("SDEFUS000",C24,"**C")</f>
        <v>SDEFUS000127**C</v>
      </c>
      <c r="C24" s="21">
        <v>127</v>
      </c>
      <c r="D24" s="23">
        <v>7.0000000000000007E-2</v>
      </c>
      <c r="E24" s="23">
        <v>12.17</v>
      </c>
      <c r="F24" s="92">
        <f t="shared" si="1"/>
        <v>12.1</v>
      </c>
      <c r="G24" s="21" t="s">
        <v>64</v>
      </c>
      <c r="H24" s="22"/>
      <c r="I24" s="22"/>
      <c r="J24" s="24"/>
      <c r="K24" s="22"/>
      <c r="L24" s="22" t="s">
        <v>159</v>
      </c>
      <c r="M24" s="22"/>
      <c r="N24" s="24"/>
      <c r="O24" s="24"/>
      <c r="P24" s="24" t="s">
        <v>64</v>
      </c>
      <c r="Q24" s="22"/>
      <c r="R24" s="22"/>
      <c r="S24" s="24"/>
      <c r="T24" s="24" t="s">
        <v>64</v>
      </c>
      <c r="U24" s="24"/>
      <c r="V24" s="321"/>
      <c r="W24" s="24"/>
      <c r="X24" s="25" t="s">
        <v>330</v>
      </c>
      <c r="Y24" s="319" t="s">
        <v>159</v>
      </c>
      <c r="Z24" s="83"/>
      <c r="AA24" s="84" t="s">
        <v>87</v>
      </c>
      <c r="AB24" s="85"/>
    </row>
    <row r="25" spans="1:28" x14ac:dyDescent="0.25">
      <c r="A25" s="7" t="s">
        <v>15</v>
      </c>
      <c r="B25" s="86" t="str">
        <f t="shared" si="0"/>
        <v>SDEFSR000249**C</v>
      </c>
      <c r="C25" s="7">
        <v>249</v>
      </c>
      <c r="D25" s="51">
        <v>0</v>
      </c>
      <c r="E25" s="51">
        <v>2.96</v>
      </c>
      <c r="F25" s="89">
        <f t="shared" si="1"/>
        <v>2.96</v>
      </c>
      <c r="G25" s="7" t="s">
        <v>64</v>
      </c>
      <c r="H25" s="8"/>
      <c r="I25" s="8"/>
      <c r="J25" s="52" t="s">
        <v>64</v>
      </c>
      <c r="K25" s="8"/>
      <c r="L25" s="8" t="s">
        <v>159</v>
      </c>
      <c r="M25" s="8"/>
      <c r="N25" s="52"/>
      <c r="O25" s="8"/>
      <c r="P25" s="52" t="s">
        <v>64</v>
      </c>
      <c r="Q25" s="8"/>
      <c r="R25" s="8"/>
      <c r="S25" s="52"/>
      <c r="T25" s="52" t="s">
        <v>64</v>
      </c>
      <c r="U25" s="52" t="s">
        <v>286</v>
      </c>
      <c r="V25" s="322" t="s">
        <v>64</v>
      </c>
      <c r="W25" s="52"/>
      <c r="X25" s="8"/>
      <c r="Y25" s="317" t="s">
        <v>64</v>
      </c>
      <c r="Z25" s="77"/>
      <c r="AA25" s="72" t="s">
        <v>25</v>
      </c>
      <c r="AB25" s="61"/>
    </row>
    <row r="26" spans="1:28" x14ac:dyDescent="0.25">
      <c r="A26" s="4" t="s">
        <v>15</v>
      </c>
      <c r="B26" s="87" t="str">
        <f t="shared" si="0"/>
        <v>SDEFSR000249**C</v>
      </c>
      <c r="C26" s="4">
        <v>249</v>
      </c>
      <c r="D26" s="6">
        <v>2.96</v>
      </c>
      <c r="E26" s="6">
        <v>7.05</v>
      </c>
      <c r="F26" s="90">
        <f t="shared" si="1"/>
        <v>4.09</v>
      </c>
      <c r="G26" s="4" t="s">
        <v>64</v>
      </c>
      <c r="H26" s="5"/>
      <c r="I26" s="5"/>
      <c r="J26" s="12" t="s">
        <v>64</v>
      </c>
      <c r="K26" s="5"/>
      <c r="L26" s="5" t="s">
        <v>159</v>
      </c>
      <c r="M26" s="5"/>
      <c r="N26" s="12"/>
      <c r="O26" s="5"/>
      <c r="P26" s="12" t="s">
        <v>64</v>
      </c>
      <c r="Q26" s="5"/>
      <c r="R26" s="5"/>
      <c r="S26" s="12"/>
      <c r="T26" s="12" t="s">
        <v>64</v>
      </c>
      <c r="U26" s="12" t="s">
        <v>286</v>
      </c>
      <c r="V26" s="323" t="s">
        <v>64</v>
      </c>
      <c r="W26" s="12"/>
      <c r="X26" s="5"/>
      <c r="Y26" s="315" t="s">
        <v>64</v>
      </c>
      <c r="Z26" s="78"/>
      <c r="AA26" s="73" t="s">
        <v>28</v>
      </c>
      <c r="AB26" s="54"/>
    </row>
    <row r="27" spans="1:28" x14ac:dyDescent="0.25">
      <c r="A27" s="4" t="s">
        <v>15</v>
      </c>
      <c r="B27" s="87" t="str">
        <f t="shared" si="0"/>
        <v>SDEFSR000249**C</v>
      </c>
      <c r="C27" s="4">
        <v>249</v>
      </c>
      <c r="D27" s="6">
        <v>9.06</v>
      </c>
      <c r="E27" s="6">
        <v>13.01</v>
      </c>
      <c r="F27" s="90">
        <f t="shared" si="1"/>
        <v>3.9499999999999993</v>
      </c>
      <c r="G27" s="4" t="s">
        <v>64</v>
      </c>
      <c r="H27" s="5"/>
      <c r="I27" s="5"/>
      <c r="J27" s="12"/>
      <c r="K27" s="5"/>
      <c r="L27" s="5" t="s">
        <v>159</v>
      </c>
      <c r="M27" s="5"/>
      <c r="N27" s="12"/>
      <c r="O27" s="5"/>
      <c r="P27" s="12" t="s">
        <v>64</v>
      </c>
      <c r="Q27" s="5"/>
      <c r="R27" s="5"/>
      <c r="S27" s="12"/>
      <c r="T27" s="12" t="s">
        <v>64</v>
      </c>
      <c r="U27" s="12" t="s">
        <v>286</v>
      </c>
      <c r="V27" s="323" t="s">
        <v>64</v>
      </c>
      <c r="W27" s="12"/>
      <c r="X27" s="5"/>
      <c r="Y27" s="315" t="s">
        <v>64</v>
      </c>
      <c r="Z27" s="78"/>
      <c r="AA27" s="73" t="s">
        <v>126</v>
      </c>
      <c r="AB27" s="54"/>
    </row>
    <row r="28" spans="1:28" ht="15.75" thickBot="1" x14ac:dyDescent="0.3">
      <c r="A28" s="9" t="s">
        <v>15</v>
      </c>
      <c r="B28" s="88" t="str">
        <f t="shared" si="0"/>
        <v>SDEFSR000249**C</v>
      </c>
      <c r="C28" s="9">
        <v>249</v>
      </c>
      <c r="D28" s="11">
        <v>13.01</v>
      </c>
      <c r="E28" s="11">
        <v>14.44</v>
      </c>
      <c r="F28" s="106">
        <f t="shared" si="1"/>
        <v>1.4299999999999997</v>
      </c>
      <c r="G28" s="9"/>
      <c r="H28" s="10"/>
      <c r="I28" s="10" t="s">
        <v>64</v>
      </c>
      <c r="J28" s="19"/>
      <c r="K28" s="10"/>
      <c r="L28" s="10" t="s">
        <v>159</v>
      </c>
      <c r="M28" s="10"/>
      <c r="N28" s="19"/>
      <c r="O28" s="10"/>
      <c r="P28" s="19" t="s">
        <v>64</v>
      </c>
      <c r="Q28" s="10"/>
      <c r="R28" s="10"/>
      <c r="S28" s="19"/>
      <c r="T28" s="19" t="s">
        <v>64</v>
      </c>
      <c r="U28" s="19" t="s">
        <v>286</v>
      </c>
      <c r="V28" s="324" t="s">
        <v>64</v>
      </c>
      <c r="W28" s="19"/>
      <c r="X28" s="10"/>
      <c r="Y28" s="318" t="s">
        <v>64</v>
      </c>
      <c r="Z28" s="80"/>
      <c r="AA28" s="81" t="s">
        <v>125</v>
      </c>
      <c r="AB28" s="82"/>
    </row>
    <row r="29" spans="1:28" x14ac:dyDescent="0.25">
      <c r="A29" s="99" t="s">
        <v>15</v>
      </c>
      <c r="B29" s="171" t="str">
        <f t="shared" si="0"/>
        <v>SDEFSR000281**C</v>
      </c>
      <c r="C29" s="99">
        <v>281</v>
      </c>
      <c r="D29" s="100">
        <v>0</v>
      </c>
      <c r="E29" s="100">
        <v>2.2400000000000002</v>
      </c>
      <c r="F29" s="101">
        <f t="shared" si="1"/>
        <v>2.2400000000000002</v>
      </c>
      <c r="G29" s="99"/>
      <c r="H29" s="172" t="s">
        <v>64</v>
      </c>
      <c r="I29" s="172"/>
      <c r="J29" s="173" t="s">
        <v>64</v>
      </c>
      <c r="K29" s="172"/>
      <c r="L29" s="172"/>
      <c r="M29" s="172"/>
      <c r="N29" s="173" t="s">
        <v>64</v>
      </c>
      <c r="O29" s="172"/>
      <c r="P29" s="173"/>
      <c r="Q29" s="172"/>
      <c r="R29" s="172" t="s">
        <v>64</v>
      </c>
      <c r="S29" s="173"/>
      <c r="T29" s="173"/>
      <c r="U29" s="173"/>
      <c r="V29" s="325" t="s">
        <v>64</v>
      </c>
      <c r="W29" s="173" t="s">
        <v>312</v>
      </c>
      <c r="X29" s="172" t="s">
        <v>64</v>
      </c>
      <c r="Y29" s="314"/>
      <c r="Z29" s="176"/>
      <c r="AA29" s="108" t="s">
        <v>26</v>
      </c>
      <c r="AB29" s="103"/>
    </row>
    <row r="30" spans="1:28" ht="15.75" thickBot="1" x14ac:dyDescent="0.3">
      <c r="A30" s="56" t="s">
        <v>15</v>
      </c>
      <c r="B30" s="94" t="str">
        <f t="shared" si="0"/>
        <v>SDEFSR000281**C</v>
      </c>
      <c r="C30" s="56">
        <v>281</v>
      </c>
      <c r="D30" s="57">
        <v>3.88</v>
      </c>
      <c r="E30" s="57">
        <v>7.25</v>
      </c>
      <c r="F30" s="91">
        <f t="shared" si="1"/>
        <v>3.37</v>
      </c>
      <c r="G30" s="56" t="s">
        <v>64</v>
      </c>
      <c r="H30" s="50"/>
      <c r="I30" s="50"/>
      <c r="J30" s="58"/>
      <c r="K30" s="50" t="s">
        <v>64</v>
      </c>
      <c r="L30" s="50"/>
      <c r="M30" s="50" t="s">
        <v>159</v>
      </c>
      <c r="N30" s="50"/>
      <c r="O30" s="50"/>
      <c r="P30" s="58"/>
      <c r="Q30" s="50" t="s">
        <v>64</v>
      </c>
      <c r="R30" s="50" t="s">
        <v>289</v>
      </c>
      <c r="S30" s="58" t="s">
        <v>64</v>
      </c>
      <c r="T30" s="58"/>
      <c r="U30" s="58"/>
      <c r="V30" s="326"/>
      <c r="W30" s="58" t="s">
        <v>64</v>
      </c>
      <c r="X30" s="50"/>
      <c r="Y30" s="316"/>
      <c r="Z30" s="79"/>
      <c r="AA30" s="75" t="s">
        <v>27</v>
      </c>
      <c r="AB30" s="60"/>
    </row>
    <row r="31" spans="1:28" ht="15.75" thickBot="1" x14ac:dyDescent="0.3">
      <c r="A31" s="62"/>
      <c r="B31" s="69"/>
      <c r="C31" s="62"/>
      <c r="D31" s="114"/>
      <c r="E31" s="114"/>
      <c r="F31" s="181">
        <f>SUM(F3:F30)</f>
        <v>136.04999999999998</v>
      </c>
      <c r="G31" s="62"/>
      <c r="H31" s="63"/>
      <c r="I31" s="63"/>
      <c r="J31" s="64"/>
      <c r="K31" s="63"/>
      <c r="L31" s="63"/>
      <c r="M31" s="63"/>
      <c r="N31" s="63"/>
      <c r="O31" s="63"/>
      <c r="P31" s="63"/>
      <c r="Q31" s="63"/>
      <c r="R31" s="63"/>
      <c r="S31" s="64"/>
      <c r="T31" s="182"/>
      <c r="U31" s="64"/>
      <c r="V31" s="63"/>
      <c r="W31" s="64"/>
      <c r="X31" s="63"/>
      <c r="Y31" s="312"/>
      <c r="Z31" s="76"/>
      <c r="AA31" s="183"/>
      <c r="AB31" s="66"/>
    </row>
    <row r="33" spans="1:13" x14ac:dyDescent="0.25">
      <c r="A33" s="44" t="s">
        <v>298</v>
      </c>
      <c r="B33" s="47" t="s">
        <v>304</v>
      </c>
      <c r="C33" s="44"/>
      <c r="D33" s="45"/>
      <c r="E33" s="44" t="s">
        <v>299</v>
      </c>
      <c r="F33" s="47"/>
      <c r="G33" s="47"/>
      <c r="H33" s="47"/>
      <c r="I33" s="47"/>
      <c r="J33" s="47"/>
      <c r="K33" s="47"/>
      <c r="L33" s="47"/>
      <c r="M33" s="47"/>
    </row>
    <row r="34" spans="1:13" x14ac:dyDescent="0.25">
      <c r="A34" s="42" t="s">
        <v>300</v>
      </c>
      <c r="B34" t="s">
        <v>305</v>
      </c>
      <c r="C34" s="20"/>
      <c r="D34" s="20"/>
      <c r="E34" s="42" t="s">
        <v>301</v>
      </c>
    </row>
    <row r="35" spans="1:13" x14ac:dyDescent="0.25">
      <c r="A35" s="42" t="s">
        <v>309</v>
      </c>
      <c r="B35" t="s">
        <v>310</v>
      </c>
      <c r="C35" s="20"/>
      <c r="D35" s="20"/>
      <c r="E35" s="42" t="s">
        <v>301</v>
      </c>
    </row>
    <row r="36" spans="1:13" x14ac:dyDescent="0.25">
      <c r="A36" s="46" t="s">
        <v>303</v>
      </c>
      <c r="B36" t="s">
        <v>306</v>
      </c>
      <c r="D36" s="20"/>
      <c r="E36" t="s">
        <v>302</v>
      </c>
    </row>
    <row r="37" spans="1:13" x14ac:dyDescent="0.25">
      <c r="A37" s="48" t="s">
        <v>307</v>
      </c>
      <c r="B37" s="46" t="s">
        <v>308</v>
      </c>
      <c r="C37" s="2"/>
      <c r="D37" s="3"/>
      <c r="E37" s="3"/>
      <c r="F37" s="3"/>
    </row>
    <row r="38" spans="1:13" x14ac:dyDescent="0.25">
      <c r="A38" s="461" t="s">
        <v>341</v>
      </c>
      <c r="B38" s="461"/>
      <c r="F38" s="3"/>
    </row>
    <row r="39" spans="1:13" x14ac:dyDescent="0.25">
      <c r="F39" s="3"/>
    </row>
    <row r="40" spans="1:13" x14ac:dyDescent="0.25">
      <c r="F40" s="3"/>
    </row>
    <row r="41" spans="1:13" x14ac:dyDescent="0.25">
      <c r="F41" s="3"/>
    </row>
    <row r="42" spans="1:13" x14ac:dyDescent="0.25">
      <c r="F42" s="3"/>
    </row>
    <row r="43" spans="1:13" x14ac:dyDescent="0.25">
      <c r="F43" s="3"/>
    </row>
    <row r="44" spans="1:13" x14ac:dyDescent="0.25">
      <c r="F44" s="3"/>
    </row>
    <row r="45" spans="1:13" x14ac:dyDescent="0.25">
      <c r="F45" s="3"/>
    </row>
    <row r="46" spans="1:13" x14ac:dyDescent="0.25">
      <c r="F46" s="17"/>
    </row>
  </sheetData>
  <mergeCells count="3">
    <mergeCell ref="A1:F1"/>
    <mergeCell ref="G1:Z1"/>
    <mergeCell ref="A38:B38"/>
  </mergeCells>
  <phoneticPr fontId="11" type="noConversion"/>
  <pageMargins left="0.7" right="0.7" top="0.75" bottom="0.75" header="0.3" footer="0.3"/>
  <pageSetup paperSize="17" orientation="landscape" horizontalDpi="300" verticalDpi="300" r:id="rId1"/>
  <ignoredErrors>
    <ignoredError sqref="B2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58"/>
  <sheetViews>
    <sheetView topLeftCell="C1" zoomScale="120" zoomScaleNormal="120" workbookViewId="0">
      <pane ySplit="2" topLeftCell="A3" activePane="bottomLeft" state="frozen"/>
      <selection pane="bottomLeft" activeCell="AC6" sqref="AC6"/>
    </sheetView>
  </sheetViews>
  <sheetFormatPr defaultRowHeight="15" x14ac:dyDescent="0.25"/>
  <cols>
    <col min="1" max="1" width="11.140625" customWidth="1"/>
    <col min="2" max="2" width="19.28515625" bestFit="1" customWidth="1"/>
    <col min="6" max="6" width="9.140625" customWidth="1"/>
    <col min="7" max="15" width="5.7109375" hidden="1" customWidth="1"/>
    <col min="16" max="16" width="6.42578125" hidden="1" customWidth="1"/>
    <col min="17" max="17" width="6.28515625" hidden="1" customWidth="1"/>
    <col min="18" max="19" width="5.85546875" bestFit="1" customWidth="1"/>
    <col min="20" max="20" width="6.7109375" bestFit="1" customWidth="1"/>
    <col min="21" max="21" width="5.42578125" style="26" bestFit="1" customWidth="1"/>
    <col min="22" max="22" width="6.28515625" customWidth="1"/>
    <col min="23" max="23" width="6.28515625" style="26" customWidth="1"/>
    <col min="24" max="25" width="6.28515625" customWidth="1"/>
    <col min="26" max="26" width="6.28515625" style="409" customWidth="1"/>
    <col min="27" max="27" width="6.28515625" customWidth="1"/>
    <col min="28" max="28" width="52.5703125" bestFit="1" customWidth="1"/>
    <col min="29" max="29" width="53.28515625" customWidth="1"/>
  </cols>
  <sheetData>
    <row r="1" spans="1:29" ht="30" customHeight="1" thickBot="1" x14ac:dyDescent="0.3">
      <c r="A1" s="458" t="s">
        <v>0</v>
      </c>
      <c r="B1" s="459"/>
      <c r="C1" s="459"/>
      <c r="D1" s="459"/>
      <c r="E1" s="459"/>
      <c r="F1" s="460"/>
      <c r="G1" s="458" t="s">
        <v>284</v>
      </c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60"/>
      <c r="AA1" s="429"/>
      <c r="AB1" s="143" t="s">
        <v>5</v>
      </c>
      <c r="AC1" s="95" t="s">
        <v>6</v>
      </c>
    </row>
    <row r="2" spans="1:29" ht="15.75" thickBot="1" x14ac:dyDescent="0.3">
      <c r="A2" s="62" t="s">
        <v>1</v>
      </c>
      <c r="B2" s="69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113">
        <v>2008</v>
      </c>
      <c r="H2" s="63">
        <v>2009</v>
      </c>
      <c r="I2" s="63">
        <v>2010</v>
      </c>
      <c r="J2" s="63">
        <v>2011</v>
      </c>
      <c r="K2" s="63">
        <v>2012</v>
      </c>
      <c r="L2" s="63">
        <v>2013</v>
      </c>
      <c r="M2" s="63">
        <v>2014</v>
      </c>
      <c r="N2" s="63">
        <v>2015</v>
      </c>
      <c r="O2" s="63">
        <v>2016</v>
      </c>
      <c r="P2" s="63">
        <v>2017</v>
      </c>
      <c r="Q2" s="63">
        <v>2018</v>
      </c>
      <c r="R2" s="63">
        <v>2019</v>
      </c>
      <c r="S2" s="63">
        <v>2020</v>
      </c>
      <c r="T2" s="63">
        <v>2021</v>
      </c>
      <c r="U2" s="64">
        <v>2022</v>
      </c>
      <c r="V2" s="63">
        <v>2023</v>
      </c>
      <c r="W2" s="64">
        <v>2024</v>
      </c>
      <c r="X2" s="63">
        <v>2025</v>
      </c>
      <c r="Y2" s="63">
        <v>2026</v>
      </c>
      <c r="Z2" s="417">
        <v>2027</v>
      </c>
      <c r="AA2" s="428">
        <v>2028</v>
      </c>
      <c r="AB2" s="28"/>
      <c r="AC2" s="124"/>
    </row>
    <row r="3" spans="1:29" x14ac:dyDescent="0.25">
      <c r="A3" s="7" t="s">
        <v>16</v>
      </c>
      <c r="B3" s="86" t="str">
        <f>_xlfn.CONCAT("SHANSR000",C3,"**C")</f>
        <v>SHANSR00012**C</v>
      </c>
      <c r="C3" s="115">
        <v>12</v>
      </c>
      <c r="D3" s="111">
        <v>0</v>
      </c>
      <c r="E3" s="111">
        <v>12</v>
      </c>
      <c r="F3" s="116">
        <f>E3-D3</f>
        <v>12</v>
      </c>
      <c r="G3" s="38"/>
      <c r="H3" s="8" t="s">
        <v>64</v>
      </c>
      <c r="I3" s="8"/>
      <c r="J3" s="8"/>
      <c r="K3" s="8"/>
      <c r="L3" s="8" t="s">
        <v>159</v>
      </c>
      <c r="M3" s="8"/>
      <c r="N3" s="8"/>
      <c r="O3" s="53"/>
      <c r="P3" s="52" t="s">
        <v>209</v>
      </c>
      <c r="Q3" s="8"/>
      <c r="R3" s="52"/>
      <c r="S3" s="52"/>
      <c r="T3" s="52" t="s">
        <v>64</v>
      </c>
      <c r="U3" s="52" t="s">
        <v>281</v>
      </c>
      <c r="V3" s="8" t="s">
        <v>64</v>
      </c>
      <c r="W3" s="52"/>
      <c r="X3" s="8"/>
      <c r="Y3" s="8" t="s">
        <v>64</v>
      </c>
      <c r="Z3" s="411"/>
      <c r="AA3" s="418"/>
      <c r="AB3" s="125" t="s">
        <v>104</v>
      </c>
      <c r="AC3" s="77" t="s">
        <v>451</v>
      </c>
    </row>
    <row r="4" spans="1:29" x14ac:dyDescent="0.25">
      <c r="A4" s="4" t="s">
        <v>16</v>
      </c>
      <c r="B4" s="87" t="str">
        <f t="shared" ref="B4:B49" si="0">_xlfn.CONCAT("SHANSR000",C4,"**C")</f>
        <v>SHANSR00012**C</v>
      </c>
      <c r="C4" s="117">
        <v>12</v>
      </c>
      <c r="D4" s="13">
        <v>17.45</v>
      </c>
      <c r="E4" s="13">
        <v>22.65</v>
      </c>
      <c r="F4" s="118">
        <f t="shared" ref="F4:F49" si="1">E4-D4</f>
        <v>5.1999999999999993</v>
      </c>
      <c r="G4" s="39"/>
      <c r="H4" s="5"/>
      <c r="I4" s="5"/>
      <c r="J4" s="5"/>
      <c r="K4" s="5" t="s">
        <v>64</v>
      </c>
      <c r="L4" s="5"/>
      <c r="M4" s="5"/>
      <c r="N4" s="5"/>
      <c r="O4" s="33"/>
      <c r="P4" s="12" t="s">
        <v>202</v>
      </c>
      <c r="Q4" s="5"/>
      <c r="R4" s="12"/>
      <c r="S4" s="12"/>
      <c r="T4" s="12" t="s">
        <v>64</v>
      </c>
      <c r="U4" s="12"/>
      <c r="V4" s="5"/>
      <c r="W4" s="12"/>
      <c r="X4" s="5" t="s">
        <v>330</v>
      </c>
      <c r="Y4" s="5" t="s">
        <v>64</v>
      </c>
      <c r="Z4" s="412"/>
      <c r="AA4" s="419"/>
      <c r="AB4" s="104" t="s">
        <v>49</v>
      </c>
      <c r="AC4" s="78"/>
    </row>
    <row r="5" spans="1:29" ht="15.75" thickBot="1" x14ac:dyDescent="0.3">
      <c r="A5" s="9" t="s">
        <v>16</v>
      </c>
      <c r="B5" s="88" t="str">
        <f t="shared" si="0"/>
        <v>SHANSR00012**C</v>
      </c>
      <c r="C5" s="188">
        <v>12</v>
      </c>
      <c r="D5" s="27">
        <v>22.65</v>
      </c>
      <c r="E5" s="27">
        <v>26.89</v>
      </c>
      <c r="F5" s="138">
        <f t="shared" si="1"/>
        <v>4.240000000000002</v>
      </c>
      <c r="G5" s="40"/>
      <c r="H5" s="10" t="s">
        <v>64</v>
      </c>
      <c r="I5" s="10"/>
      <c r="J5" s="10"/>
      <c r="K5" s="10" t="s">
        <v>64</v>
      </c>
      <c r="L5" s="10"/>
      <c r="M5" s="10"/>
      <c r="N5" s="10"/>
      <c r="O5" s="19" t="s">
        <v>159</v>
      </c>
      <c r="P5" s="19" t="s">
        <v>202</v>
      </c>
      <c r="Q5" s="10"/>
      <c r="R5" s="19"/>
      <c r="S5" s="19"/>
      <c r="T5" s="19" t="s">
        <v>64</v>
      </c>
      <c r="U5" s="19"/>
      <c r="V5" s="10"/>
      <c r="W5" s="19"/>
      <c r="X5" s="10" t="s">
        <v>330</v>
      </c>
      <c r="Y5" s="10" t="s">
        <v>64</v>
      </c>
      <c r="Z5" s="413"/>
      <c r="AA5" s="420"/>
      <c r="AB5" s="107" t="s">
        <v>235</v>
      </c>
      <c r="AC5" s="80"/>
    </row>
    <row r="6" spans="1:29" x14ac:dyDescent="0.25">
      <c r="A6" s="99" t="s">
        <v>16</v>
      </c>
      <c r="B6" s="171" t="str">
        <f t="shared" si="0"/>
        <v>SHANSR00015**C</v>
      </c>
      <c r="C6" s="210">
        <v>15</v>
      </c>
      <c r="D6" s="211">
        <v>17.28</v>
      </c>
      <c r="E6" s="211">
        <v>21.53</v>
      </c>
      <c r="F6" s="212">
        <f t="shared" si="1"/>
        <v>4.25</v>
      </c>
      <c r="G6" s="213"/>
      <c r="H6" s="172"/>
      <c r="I6" s="172"/>
      <c r="J6" s="172"/>
      <c r="K6" s="172"/>
      <c r="L6" s="172"/>
      <c r="M6" s="172"/>
      <c r="N6" s="172"/>
      <c r="O6" s="173" t="s">
        <v>159</v>
      </c>
      <c r="P6" s="173"/>
      <c r="Q6" s="172"/>
      <c r="R6" s="173" t="s">
        <v>64</v>
      </c>
      <c r="S6" s="173"/>
      <c r="T6" s="173"/>
      <c r="U6" s="173" t="s">
        <v>64</v>
      </c>
      <c r="V6" s="172"/>
      <c r="W6" s="173" t="s">
        <v>312</v>
      </c>
      <c r="X6" s="172" t="s">
        <v>64</v>
      </c>
      <c r="Y6" s="172"/>
      <c r="Z6" s="415"/>
      <c r="AA6" s="421"/>
      <c r="AB6" s="102" t="s">
        <v>194</v>
      </c>
      <c r="AC6" s="214" t="s">
        <v>80</v>
      </c>
    </row>
    <row r="7" spans="1:29" ht="15.75" thickBot="1" x14ac:dyDescent="0.3">
      <c r="A7" s="56" t="s">
        <v>16</v>
      </c>
      <c r="B7" s="94" t="str">
        <f t="shared" si="0"/>
        <v>SHANSR00015**C</v>
      </c>
      <c r="C7" s="215">
        <v>15</v>
      </c>
      <c r="D7" s="216">
        <v>21.53</v>
      </c>
      <c r="E7" s="216">
        <v>28.24</v>
      </c>
      <c r="F7" s="217">
        <f t="shared" si="1"/>
        <v>6.7099999999999973</v>
      </c>
      <c r="G7" s="49" t="s">
        <v>64</v>
      </c>
      <c r="H7" s="50"/>
      <c r="I7" s="50"/>
      <c r="J7" s="59"/>
      <c r="K7" s="50" t="s">
        <v>64</v>
      </c>
      <c r="L7" s="50"/>
      <c r="M7" s="50"/>
      <c r="N7" s="50" t="s">
        <v>159</v>
      </c>
      <c r="O7" s="58"/>
      <c r="P7" s="58"/>
      <c r="Q7" s="50"/>
      <c r="R7" s="58" t="s">
        <v>64</v>
      </c>
      <c r="S7" s="58"/>
      <c r="T7" s="58"/>
      <c r="U7" s="58" t="s">
        <v>64</v>
      </c>
      <c r="V7" s="50"/>
      <c r="W7" s="58" t="s">
        <v>312</v>
      </c>
      <c r="X7" s="50" t="s">
        <v>64</v>
      </c>
      <c r="Y7" s="50"/>
      <c r="Z7" s="416"/>
      <c r="AA7" s="422"/>
      <c r="AB7" s="218" t="s">
        <v>195</v>
      </c>
      <c r="AC7" s="112" t="s">
        <v>80</v>
      </c>
    </row>
    <row r="8" spans="1:29" ht="15.75" thickBot="1" x14ac:dyDescent="0.3">
      <c r="A8" s="162" t="s">
        <v>16</v>
      </c>
      <c r="B8" s="163" t="str">
        <f t="shared" si="0"/>
        <v>SHANSR00018**C</v>
      </c>
      <c r="C8" s="192">
        <v>18</v>
      </c>
      <c r="D8" s="193">
        <v>0</v>
      </c>
      <c r="E8" s="193">
        <v>6.83</v>
      </c>
      <c r="F8" s="194">
        <f t="shared" si="1"/>
        <v>6.83</v>
      </c>
      <c r="G8" s="195" t="s">
        <v>64</v>
      </c>
      <c r="H8" s="97"/>
      <c r="I8" s="97"/>
      <c r="J8" s="167"/>
      <c r="K8" s="97" t="s">
        <v>159</v>
      </c>
      <c r="L8" s="97"/>
      <c r="M8" s="97"/>
      <c r="N8" s="97"/>
      <c r="O8" s="166" t="s">
        <v>64</v>
      </c>
      <c r="P8" s="166"/>
      <c r="Q8" s="97" t="s">
        <v>213</v>
      </c>
      <c r="R8" s="166"/>
      <c r="S8" s="166"/>
      <c r="T8" s="166"/>
      <c r="U8" s="166" t="s">
        <v>64</v>
      </c>
      <c r="V8" s="97"/>
      <c r="W8" s="166" t="s">
        <v>311</v>
      </c>
      <c r="X8" s="97" t="s">
        <v>64</v>
      </c>
      <c r="Y8" s="97"/>
      <c r="Z8" s="414"/>
      <c r="AA8" s="2"/>
      <c r="AB8" s="196" t="s">
        <v>29</v>
      </c>
      <c r="AC8" s="197"/>
    </row>
    <row r="9" spans="1:29" x14ac:dyDescent="0.25">
      <c r="A9" s="99" t="s">
        <v>16</v>
      </c>
      <c r="B9" s="171" t="str">
        <f>_xlfn.CONCAT("SHANUS000",C9,"**C")</f>
        <v>SHANUS00030**C</v>
      </c>
      <c r="C9" s="219">
        <v>30</v>
      </c>
      <c r="D9" s="220">
        <v>0</v>
      </c>
      <c r="E9" s="220">
        <v>2.95</v>
      </c>
      <c r="F9" s="221">
        <f t="shared" si="1"/>
        <v>2.95</v>
      </c>
      <c r="G9" s="213"/>
      <c r="H9" s="172"/>
      <c r="I9" s="172" t="s">
        <v>64</v>
      </c>
      <c r="J9" s="174"/>
      <c r="K9" s="172"/>
      <c r="L9" s="172"/>
      <c r="M9" s="172" t="s">
        <v>64</v>
      </c>
      <c r="N9" s="172"/>
      <c r="O9" s="173" t="s">
        <v>201</v>
      </c>
      <c r="P9" s="173"/>
      <c r="Q9" s="172" t="s">
        <v>64</v>
      </c>
      <c r="R9" s="173"/>
      <c r="S9" s="173" t="s">
        <v>64</v>
      </c>
      <c r="T9" s="173"/>
      <c r="U9" s="173"/>
      <c r="V9" s="172"/>
      <c r="W9" s="173" t="s">
        <v>312</v>
      </c>
      <c r="X9" s="172" t="s">
        <v>64</v>
      </c>
      <c r="Y9" s="172"/>
      <c r="Z9" s="415"/>
      <c r="AA9" s="421"/>
      <c r="AB9" s="222" t="s">
        <v>30</v>
      </c>
      <c r="AC9" s="223" t="s">
        <v>420</v>
      </c>
    </row>
    <row r="10" spans="1:29" ht="15.75" thickBot="1" x14ac:dyDescent="0.3">
      <c r="A10" s="4" t="s">
        <v>16</v>
      </c>
      <c r="B10" s="87" t="str">
        <f t="shared" ref="B10:B11" si="2">_xlfn.CONCAT("SHANUS000",C10,"**C")</f>
        <v>SHANUS00030**C</v>
      </c>
      <c r="C10" s="119">
        <v>30</v>
      </c>
      <c r="D10" s="14">
        <v>2.95</v>
      </c>
      <c r="E10" s="14">
        <v>12</v>
      </c>
      <c r="F10" s="120">
        <f t="shared" si="1"/>
        <v>9.0500000000000007</v>
      </c>
      <c r="G10" s="39"/>
      <c r="H10" s="5" t="s">
        <v>64</v>
      </c>
      <c r="I10" s="5"/>
      <c r="J10" s="33"/>
      <c r="K10" s="5"/>
      <c r="L10" s="5" t="s">
        <v>64</v>
      </c>
      <c r="M10" s="5"/>
      <c r="N10" s="5"/>
      <c r="O10" s="12" t="s">
        <v>201</v>
      </c>
      <c r="P10" s="12" t="s">
        <v>225</v>
      </c>
      <c r="Q10" s="5"/>
      <c r="R10" s="12"/>
      <c r="S10" s="12" t="s">
        <v>64</v>
      </c>
      <c r="T10" s="12"/>
      <c r="U10" s="12"/>
      <c r="V10" s="187" t="s">
        <v>258</v>
      </c>
      <c r="W10" s="12"/>
      <c r="X10" s="5"/>
      <c r="Y10" s="5"/>
      <c r="Z10" s="412"/>
      <c r="AA10" s="419"/>
      <c r="AB10" s="126" t="s">
        <v>105</v>
      </c>
      <c r="AC10" s="285" t="s">
        <v>421</v>
      </c>
    </row>
    <row r="11" spans="1:29" ht="15.75" thickBot="1" x14ac:dyDescent="0.3">
      <c r="A11" s="56" t="s">
        <v>16</v>
      </c>
      <c r="B11" s="94" t="str">
        <f t="shared" si="2"/>
        <v>SHANUS00030**C</v>
      </c>
      <c r="C11" s="121">
        <v>30</v>
      </c>
      <c r="D11" s="122">
        <v>12</v>
      </c>
      <c r="E11" s="122">
        <v>19.2</v>
      </c>
      <c r="F11" s="123">
        <f t="shared" si="1"/>
        <v>7.1999999999999993</v>
      </c>
      <c r="G11" s="49"/>
      <c r="H11" s="50"/>
      <c r="I11" s="50" t="s">
        <v>64</v>
      </c>
      <c r="J11" s="50"/>
      <c r="K11" s="50"/>
      <c r="L11" s="50"/>
      <c r="M11" s="50" t="s">
        <v>64</v>
      </c>
      <c r="N11" s="50"/>
      <c r="O11" s="58" t="s">
        <v>201</v>
      </c>
      <c r="P11" s="58"/>
      <c r="Q11" s="50"/>
      <c r="R11" s="58"/>
      <c r="S11" s="58" t="s">
        <v>64</v>
      </c>
      <c r="T11" s="58"/>
      <c r="U11" s="58"/>
      <c r="V11" s="50"/>
      <c r="W11" s="187" t="s">
        <v>258</v>
      </c>
      <c r="X11" s="50"/>
      <c r="Y11" s="50"/>
      <c r="Z11" s="416"/>
      <c r="AA11" s="422"/>
      <c r="AB11" s="105" t="s">
        <v>127</v>
      </c>
      <c r="AC11" s="283" t="s">
        <v>421</v>
      </c>
    </row>
    <row r="12" spans="1:29" x14ac:dyDescent="0.25">
      <c r="A12" s="7" t="s">
        <v>16</v>
      </c>
      <c r="B12" s="86" t="str">
        <f t="shared" si="0"/>
        <v>SHANSR00037**C</v>
      </c>
      <c r="C12" s="115">
        <v>37</v>
      </c>
      <c r="D12" s="111">
        <v>2.57</v>
      </c>
      <c r="E12" s="111">
        <v>6.16</v>
      </c>
      <c r="F12" s="116">
        <f t="shared" si="1"/>
        <v>3.5900000000000003</v>
      </c>
      <c r="G12" s="38" t="s">
        <v>64</v>
      </c>
      <c r="H12" s="8"/>
      <c r="I12" s="8"/>
      <c r="J12" s="8"/>
      <c r="K12" s="8" t="s">
        <v>64</v>
      </c>
      <c r="L12" s="8" t="s">
        <v>159</v>
      </c>
      <c r="M12" s="8"/>
      <c r="N12" s="8"/>
      <c r="O12" s="52"/>
      <c r="P12" s="52" t="s">
        <v>64</v>
      </c>
      <c r="Q12" s="8" t="s">
        <v>291</v>
      </c>
      <c r="R12" s="52" t="s">
        <v>64</v>
      </c>
      <c r="S12" s="52"/>
      <c r="T12" s="52"/>
      <c r="U12" s="52"/>
      <c r="V12" s="8" t="s">
        <v>64</v>
      </c>
      <c r="W12" s="52"/>
      <c r="X12" s="8"/>
      <c r="Y12" s="8" t="s">
        <v>355</v>
      </c>
      <c r="Z12" s="411" t="s">
        <v>159</v>
      </c>
      <c r="AA12" s="418"/>
      <c r="AB12" s="125" t="s">
        <v>88</v>
      </c>
      <c r="AC12" s="77"/>
    </row>
    <row r="13" spans="1:29" x14ac:dyDescent="0.25">
      <c r="A13" s="4" t="s">
        <v>16</v>
      </c>
      <c r="B13" s="87" t="str">
        <f t="shared" si="0"/>
        <v>SHANSR00037**C</v>
      </c>
      <c r="C13" s="119">
        <v>37</v>
      </c>
      <c r="D13" s="14">
        <v>6.16</v>
      </c>
      <c r="E13" s="14">
        <v>13.19</v>
      </c>
      <c r="F13" s="120">
        <f t="shared" ref="F13" si="3">E13-D13</f>
        <v>7.0299999999999994</v>
      </c>
      <c r="G13" s="39"/>
      <c r="H13" s="5"/>
      <c r="I13" s="5"/>
      <c r="J13" s="5"/>
      <c r="K13" s="5"/>
      <c r="L13" s="5"/>
      <c r="M13" s="5"/>
      <c r="N13" s="5"/>
      <c r="O13" s="12" t="s">
        <v>159</v>
      </c>
      <c r="P13" s="12"/>
      <c r="Q13" s="5"/>
      <c r="R13" s="12"/>
      <c r="S13" s="12" t="s">
        <v>64</v>
      </c>
      <c r="T13" s="12" t="s">
        <v>279</v>
      </c>
      <c r="U13" s="12" t="s">
        <v>64</v>
      </c>
      <c r="V13" s="5"/>
      <c r="W13" s="12"/>
      <c r="X13" s="5"/>
      <c r="Y13" s="5" t="s">
        <v>337</v>
      </c>
      <c r="Z13" s="412" t="s">
        <v>64</v>
      </c>
      <c r="AA13" s="419"/>
      <c r="AB13" s="126" t="s">
        <v>200</v>
      </c>
      <c r="AC13" s="78"/>
    </row>
    <row r="14" spans="1:29" ht="15.75" thickBot="1" x14ac:dyDescent="0.3">
      <c r="A14" s="9" t="s">
        <v>16</v>
      </c>
      <c r="B14" s="88" t="str">
        <f t="shared" si="0"/>
        <v>SHANSR00037**C</v>
      </c>
      <c r="C14" s="189">
        <v>37</v>
      </c>
      <c r="D14" s="32">
        <v>13.19</v>
      </c>
      <c r="E14" s="32">
        <v>19.989999999999998</v>
      </c>
      <c r="F14" s="161">
        <f t="shared" si="1"/>
        <v>6.7999999999999989</v>
      </c>
      <c r="G14" s="40"/>
      <c r="H14" s="10" t="s">
        <v>64</v>
      </c>
      <c r="I14" s="10"/>
      <c r="J14" s="10"/>
      <c r="K14" s="10" t="s">
        <v>159</v>
      </c>
      <c r="L14" s="10"/>
      <c r="M14" s="10"/>
      <c r="N14" s="10"/>
      <c r="O14" s="19" t="s">
        <v>159</v>
      </c>
      <c r="P14" s="19"/>
      <c r="Q14" s="10"/>
      <c r="R14" s="19"/>
      <c r="S14" s="19" t="s">
        <v>64</v>
      </c>
      <c r="T14" s="19" t="s">
        <v>279</v>
      </c>
      <c r="U14" s="19" t="s">
        <v>64</v>
      </c>
      <c r="V14" s="10"/>
      <c r="W14" s="19"/>
      <c r="X14" s="10"/>
      <c r="Y14" s="10" t="s">
        <v>337</v>
      </c>
      <c r="Z14" s="413" t="s">
        <v>64</v>
      </c>
      <c r="AA14" s="420"/>
      <c r="AB14" s="190" t="s">
        <v>106</v>
      </c>
      <c r="AC14" s="80"/>
    </row>
    <row r="15" spans="1:29" ht="15.75" thickBot="1" x14ac:dyDescent="0.3">
      <c r="A15" s="99" t="s">
        <v>16</v>
      </c>
      <c r="B15" s="171" t="str">
        <f>_xlfn.CONCAT("SHANUS000",C15,"**C")</f>
        <v>SHANUS00068**C</v>
      </c>
      <c r="C15" s="219">
        <v>68</v>
      </c>
      <c r="D15" s="220">
        <v>0</v>
      </c>
      <c r="E15" s="220">
        <v>11.67</v>
      </c>
      <c r="F15" s="221">
        <f t="shared" si="1"/>
        <v>11.67</v>
      </c>
      <c r="G15" s="213" t="s">
        <v>64</v>
      </c>
      <c r="H15" s="172"/>
      <c r="I15" s="172"/>
      <c r="J15" s="172" t="s">
        <v>64</v>
      </c>
      <c r="K15" s="172"/>
      <c r="L15" s="172"/>
      <c r="M15" s="172"/>
      <c r="N15" s="172" t="s">
        <v>64</v>
      </c>
      <c r="O15" s="173"/>
      <c r="P15" s="173"/>
      <c r="Q15" s="172"/>
      <c r="R15" s="173" t="s">
        <v>64</v>
      </c>
      <c r="S15" s="173" t="s">
        <v>252</v>
      </c>
      <c r="T15" s="173" t="s">
        <v>64</v>
      </c>
      <c r="U15" s="173"/>
      <c r="V15" s="172"/>
      <c r="W15" s="173"/>
      <c r="X15" s="172" t="s">
        <v>64</v>
      </c>
      <c r="Y15" s="172"/>
      <c r="Z15" s="415"/>
      <c r="AA15" s="421"/>
      <c r="AB15" s="224" t="s">
        <v>349</v>
      </c>
      <c r="AC15" s="176"/>
    </row>
    <row r="16" spans="1:29" x14ac:dyDescent="0.25">
      <c r="A16" s="7" t="s">
        <v>16</v>
      </c>
      <c r="B16" s="171" t="str">
        <f>_xlfn.CONCAT("SHANUS00",C16,"**C")</f>
        <v>SHANUS0068**C</v>
      </c>
      <c r="C16" s="115">
        <v>68</v>
      </c>
      <c r="D16" s="111">
        <v>11.67</v>
      </c>
      <c r="E16" s="111"/>
      <c r="F16" s="116"/>
      <c r="G16" s="38"/>
      <c r="H16" s="8"/>
      <c r="I16" s="8"/>
      <c r="J16" s="8"/>
      <c r="K16" s="8"/>
      <c r="L16" s="8"/>
      <c r="M16" s="8"/>
      <c r="N16" s="8"/>
      <c r="O16" s="52"/>
      <c r="P16" s="52"/>
      <c r="Q16" s="8"/>
      <c r="R16" s="52"/>
      <c r="S16" s="52"/>
      <c r="T16" s="52"/>
      <c r="U16" s="52"/>
      <c r="V16" s="8"/>
      <c r="W16" s="305" t="s">
        <v>312</v>
      </c>
      <c r="X16" s="8"/>
      <c r="Y16" s="8"/>
      <c r="Z16" s="411"/>
      <c r="AA16" s="418"/>
      <c r="AB16" s="125" t="s">
        <v>350</v>
      </c>
      <c r="AC16" s="306" t="s">
        <v>354</v>
      </c>
    </row>
    <row r="17" spans="1:29" x14ac:dyDescent="0.25">
      <c r="A17" s="4" t="s">
        <v>16</v>
      </c>
      <c r="B17" s="87" t="str">
        <f t="shared" ref="B17:B18" si="4">_xlfn.CONCAT("SHANUS000",C17,"**C")</f>
        <v>SHANUS00068**C</v>
      </c>
      <c r="C17" s="117">
        <v>68</v>
      </c>
      <c r="D17" s="13">
        <v>11.67</v>
      </c>
      <c r="E17" s="13">
        <v>14.64</v>
      </c>
      <c r="F17" s="118">
        <f t="shared" si="1"/>
        <v>2.9700000000000006</v>
      </c>
      <c r="G17" s="39" t="s">
        <v>64</v>
      </c>
      <c r="H17" s="5"/>
      <c r="I17" s="5"/>
      <c r="J17" s="5"/>
      <c r="K17" s="5" t="s">
        <v>64</v>
      </c>
      <c r="L17" s="5"/>
      <c r="M17" s="5"/>
      <c r="N17" s="5"/>
      <c r="O17" s="12" t="s">
        <v>159</v>
      </c>
      <c r="P17" s="12"/>
      <c r="Q17" s="5"/>
      <c r="R17" s="12"/>
      <c r="S17" s="12"/>
      <c r="T17" s="12" t="s">
        <v>64</v>
      </c>
      <c r="U17" s="12"/>
      <c r="V17" s="5"/>
      <c r="W17" s="12" t="s">
        <v>312</v>
      </c>
      <c r="X17" s="5" t="s">
        <v>64</v>
      </c>
      <c r="Y17" s="5"/>
      <c r="Z17" s="412"/>
      <c r="AA17" s="419"/>
      <c r="AB17" s="104" t="s">
        <v>351</v>
      </c>
      <c r="AC17" s="110" t="s">
        <v>80</v>
      </c>
    </row>
    <row r="18" spans="1:29" ht="15.75" thickBot="1" x14ac:dyDescent="0.3">
      <c r="A18" s="56" t="s">
        <v>16</v>
      </c>
      <c r="B18" s="94" t="str">
        <f t="shared" si="4"/>
        <v>SHANUS00068**C</v>
      </c>
      <c r="C18" s="121">
        <v>68</v>
      </c>
      <c r="D18" s="216">
        <v>14.64</v>
      </c>
      <c r="E18" s="216">
        <v>15.88</v>
      </c>
      <c r="F18" s="123">
        <f t="shared" si="1"/>
        <v>1.2400000000000002</v>
      </c>
      <c r="G18" s="49"/>
      <c r="H18" s="50"/>
      <c r="I18" s="50"/>
      <c r="J18" s="50"/>
      <c r="K18" s="50"/>
      <c r="L18" s="50"/>
      <c r="M18" s="50"/>
      <c r="N18" s="50"/>
      <c r="O18" s="58"/>
      <c r="P18" s="58"/>
      <c r="Q18" s="50"/>
      <c r="R18" s="58"/>
      <c r="S18" s="58"/>
      <c r="T18" s="187" t="s">
        <v>258</v>
      </c>
      <c r="U18" s="58"/>
      <c r="V18" s="50"/>
      <c r="W18" s="58"/>
      <c r="X18" s="50"/>
      <c r="Y18" s="50"/>
      <c r="Z18" s="416"/>
      <c r="AA18" s="422"/>
      <c r="AB18" s="225" t="s">
        <v>262</v>
      </c>
      <c r="AC18" s="283" t="s">
        <v>338</v>
      </c>
    </row>
    <row r="19" spans="1:29" x14ac:dyDescent="0.25">
      <c r="A19" s="7" t="s">
        <v>16</v>
      </c>
      <c r="B19" s="86" t="str">
        <f>_xlfn.CONCAT("SHANIR000",C19,"**C")</f>
        <v>SHANIR00075**C</v>
      </c>
      <c r="C19" s="198">
        <v>75</v>
      </c>
      <c r="D19" s="130">
        <v>0</v>
      </c>
      <c r="E19" s="130">
        <v>3.22</v>
      </c>
      <c r="F19" s="134">
        <f t="shared" si="1"/>
        <v>3.22</v>
      </c>
      <c r="G19" s="38" t="s">
        <v>64</v>
      </c>
      <c r="H19" s="8"/>
      <c r="I19" s="8"/>
      <c r="J19" s="8" t="s">
        <v>64</v>
      </c>
      <c r="K19" s="8"/>
      <c r="L19" s="8"/>
      <c r="M19" s="8"/>
      <c r="N19" s="8" t="s">
        <v>64</v>
      </c>
      <c r="O19" s="52"/>
      <c r="P19" s="52" t="s">
        <v>202</v>
      </c>
      <c r="Q19" s="8" t="s">
        <v>64</v>
      </c>
      <c r="R19" s="52" t="s">
        <v>64</v>
      </c>
      <c r="S19" s="52"/>
      <c r="T19" s="199" t="s">
        <v>258</v>
      </c>
      <c r="U19" s="52"/>
      <c r="V19" s="8"/>
      <c r="W19" s="52"/>
      <c r="X19" s="8"/>
      <c r="Y19" s="5"/>
      <c r="Z19" s="411"/>
      <c r="AA19" s="418"/>
      <c r="AB19" s="200" t="s">
        <v>256</v>
      </c>
      <c r="AC19" s="284" t="s">
        <v>338</v>
      </c>
    </row>
    <row r="20" spans="1:29" x14ac:dyDescent="0.25">
      <c r="A20" s="4" t="s">
        <v>16</v>
      </c>
      <c r="B20" s="87" t="str">
        <f t="shared" ref="B20:B25" si="5">_xlfn.CONCAT("SHANIR000",C20,"**C")</f>
        <v>SHANIR00075**C</v>
      </c>
      <c r="C20" s="117">
        <v>75</v>
      </c>
      <c r="D20" s="13">
        <v>3.22</v>
      </c>
      <c r="E20" s="13">
        <v>9.11</v>
      </c>
      <c r="F20" s="118">
        <f t="shared" ref="F20" si="6">E20-D20</f>
        <v>5.8899999999999988</v>
      </c>
      <c r="G20" s="39" t="s">
        <v>64</v>
      </c>
      <c r="H20" s="5"/>
      <c r="I20" s="5"/>
      <c r="J20" s="5" t="s">
        <v>64</v>
      </c>
      <c r="K20" s="5"/>
      <c r="L20" s="5"/>
      <c r="M20" s="5"/>
      <c r="N20" s="5" t="s">
        <v>64</v>
      </c>
      <c r="O20" s="12"/>
      <c r="P20" s="12" t="s">
        <v>202</v>
      </c>
      <c r="Q20" s="5" t="s">
        <v>64</v>
      </c>
      <c r="R20" s="12" t="s">
        <v>64</v>
      </c>
      <c r="S20" s="12"/>
      <c r="T20" s="12"/>
      <c r="U20" s="12"/>
      <c r="V20" s="5" t="s">
        <v>64</v>
      </c>
      <c r="W20" s="12"/>
      <c r="X20" s="5"/>
      <c r="Y20" s="5" t="s">
        <v>64</v>
      </c>
      <c r="Z20" s="412"/>
      <c r="AA20" s="419"/>
      <c r="AB20" s="104" t="s">
        <v>257</v>
      </c>
      <c r="AC20" s="110" t="s">
        <v>80</v>
      </c>
    </row>
    <row r="21" spans="1:29" x14ac:dyDescent="0.25">
      <c r="A21" s="4" t="s">
        <v>16</v>
      </c>
      <c r="B21" s="87" t="str">
        <f t="shared" si="5"/>
        <v>SHANIR00075**C</v>
      </c>
      <c r="C21" s="117">
        <v>75</v>
      </c>
      <c r="D21" s="13">
        <v>9.11</v>
      </c>
      <c r="E21" s="13">
        <v>14.09</v>
      </c>
      <c r="F21" s="118">
        <f t="shared" si="1"/>
        <v>4.9800000000000004</v>
      </c>
      <c r="G21" s="39"/>
      <c r="H21" s="5"/>
      <c r="I21" s="5"/>
      <c r="J21" s="5"/>
      <c r="K21" s="5"/>
      <c r="L21" s="5"/>
      <c r="M21" s="5"/>
      <c r="N21" s="5" t="s">
        <v>64</v>
      </c>
      <c r="O21" s="12"/>
      <c r="P21" s="12"/>
      <c r="Q21" s="5" t="s">
        <v>64</v>
      </c>
      <c r="R21" s="12" t="s">
        <v>64</v>
      </c>
      <c r="S21" s="12"/>
      <c r="T21" s="12"/>
      <c r="U21" s="12"/>
      <c r="V21" s="5" t="s">
        <v>64</v>
      </c>
      <c r="W21" s="12"/>
      <c r="X21" s="5"/>
      <c r="Y21" s="5" t="s">
        <v>64</v>
      </c>
      <c r="Z21" s="412"/>
      <c r="AA21" s="419"/>
      <c r="AB21" s="104" t="s">
        <v>261</v>
      </c>
      <c r="AC21" s="110" t="s">
        <v>80</v>
      </c>
    </row>
    <row r="22" spans="1:29" x14ac:dyDescent="0.25">
      <c r="A22" s="4" t="s">
        <v>16</v>
      </c>
      <c r="B22" s="87" t="str">
        <f t="shared" si="5"/>
        <v>SHANIR00075**C</v>
      </c>
      <c r="C22" s="117">
        <v>75</v>
      </c>
      <c r="D22" s="13">
        <v>14.09</v>
      </c>
      <c r="E22" s="13">
        <v>14.43</v>
      </c>
      <c r="F22" s="118">
        <f t="shared" si="1"/>
        <v>0.33999999999999986</v>
      </c>
      <c r="G22" s="39"/>
      <c r="H22" s="5"/>
      <c r="I22" s="5"/>
      <c r="J22" s="5"/>
      <c r="K22" s="5"/>
      <c r="L22" s="5"/>
      <c r="M22" s="5"/>
      <c r="N22" s="5"/>
      <c r="O22" s="12"/>
      <c r="P22" s="12"/>
      <c r="Q22" s="5"/>
      <c r="R22" s="12"/>
      <c r="S22" s="12"/>
      <c r="T22" s="18" t="s">
        <v>258</v>
      </c>
      <c r="U22" s="12"/>
      <c r="V22" s="5"/>
      <c r="W22" s="12"/>
      <c r="X22" s="5"/>
      <c r="Y22" s="5" t="s">
        <v>337</v>
      </c>
      <c r="Z22" s="412"/>
      <c r="AA22" s="419"/>
      <c r="AB22" s="104" t="s">
        <v>253</v>
      </c>
      <c r="AC22" s="285" t="s">
        <v>338</v>
      </c>
    </row>
    <row r="23" spans="1:29" x14ac:dyDescent="0.25">
      <c r="A23" s="4" t="s">
        <v>16</v>
      </c>
      <c r="B23" s="87" t="str">
        <f t="shared" si="5"/>
        <v>SHANIR00075**C</v>
      </c>
      <c r="C23" s="117">
        <v>75</v>
      </c>
      <c r="D23" s="13">
        <v>14.43</v>
      </c>
      <c r="E23" s="13">
        <v>19.329999999999998</v>
      </c>
      <c r="F23" s="118">
        <f t="shared" si="1"/>
        <v>4.8999999999999986</v>
      </c>
      <c r="G23" s="39"/>
      <c r="H23" s="5"/>
      <c r="I23" s="5"/>
      <c r="J23" s="5" t="s">
        <v>64</v>
      </c>
      <c r="K23" s="5"/>
      <c r="L23" s="5"/>
      <c r="M23" s="5"/>
      <c r="N23" s="5"/>
      <c r="O23" s="12" t="s">
        <v>159</v>
      </c>
      <c r="P23" s="12"/>
      <c r="Q23" s="5"/>
      <c r="R23" s="12"/>
      <c r="S23" s="12"/>
      <c r="T23" s="18" t="s">
        <v>258</v>
      </c>
      <c r="U23" s="12"/>
      <c r="V23" s="5"/>
      <c r="W23" s="12"/>
      <c r="X23" s="5"/>
      <c r="Y23" s="5"/>
      <c r="Z23" s="412"/>
      <c r="AA23" s="419"/>
      <c r="AB23" s="104" t="s">
        <v>254</v>
      </c>
      <c r="AC23" s="285" t="s">
        <v>339</v>
      </c>
    </row>
    <row r="24" spans="1:29" x14ac:dyDescent="0.25">
      <c r="A24" s="4" t="s">
        <v>16</v>
      </c>
      <c r="B24" s="87" t="str">
        <f t="shared" si="5"/>
        <v>SHANIR00075**C</v>
      </c>
      <c r="C24" s="117">
        <v>75</v>
      </c>
      <c r="D24" s="13">
        <v>19.329999999999998</v>
      </c>
      <c r="E24" s="13">
        <v>22.75</v>
      </c>
      <c r="F24" s="118">
        <f t="shared" si="1"/>
        <v>3.4200000000000017</v>
      </c>
      <c r="G24" s="39"/>
      <c r="H24" s="5"/>
      <c r="I24" s="5"/>
      <c r="J24" s="5"/>
      <c r="K24" s="5"/>
      <c r="L24" s="5" t="s">
        <v>64</v>
      </c>
      <c r="M24" s="5"/>
      <c r="N24" s="5"/>
      <c r="O24" s="12"/>
      <c r="P24" s="12" t="s">
        <v>214</v>
      </c>
      <c r="Q24" s="5" t="s">
        <v>64</v>
      </c>
      <c r="R24" s="12"/>
      <c r="S24" s="12"/>
      <c r="T24" s="12"/>
      <c r="U24" s="12" t="s">
        <v>64</v>
      </c>
      <c r="V24" s="5"/>
      <c r="W24" s="12"/>
      <c r="X24" s="5"/>
      <c r="Y24" s="5" t="s">
        <v>64</v>
      </c>
      <c r="Z24" s="412"/>
      <c r="AA24" s="419"/>
      <c r="AB24" s="104" t="s">
        <v>146</v>
      </c>
      <c r="AC24" s="110" t="s">
        <v>255</v>
      </c>
    </row>
    <row r="25" spans="1:29" ht="15.75" thickBot="1" x14ac:dyDescent="0.3">
      <c r="A25" s="9" t="s">
        <v>16</v>
      </c>
      <c r="B25" s="88" t="str">
        <f t="shared" si="5"/>
        <v>SHANIR00075**C</v>
      </c>
      <c r="C25" s="188">
        <v>75</v>
      </c>
      <c r="D25" s="27">
        <v>22.75</v>
      </c>
      <c r="E25" s="27">
        <v>24.24</v>
      </c>
      <c r="F25" s="138">
        <f t="shared" si="1"/>
        <v>1.4899999999999984</v>
      </c>
      <c r="G25" s="40"/>
      <c r="H25" s="10"/>
      <c r="I25" s="10" t="s">
        <v>64</v>
      </c>
      <c r="J25" s="10"/>
      <c r="K25" s="10"/>
      <c r="L25" s="10" t="s">
        <v>64</v>
      </c>
      <c r="M25" s="10"/>
      <c r="N25" s="10"/>
      <c r="O25" s="19"/>
      <c r="P25" s="19" t="s">
        <v>214</v>
      </c>
      <c r="Q25" s="10" t="s">
        <v>64</v>
      </c>
      <c r="R25" s="19"/>
      <c r="S25" s="19"/>
      <c r="T25" s="19"/>
      <c r="U25" s="19" t="s">
        <v>64</v>
      </c>
      <c r="V25" s="10"/>
      <c r="W25" s="19"/>
      <c r="X25" s="10"/>
      <c r="Y25" s="10" t="s">
        <v>64</v>
      </c>
      <c r="Z25" s="413"/>
      <c r="AA25" s="420"/>
      <c r="AB25" s="107" t="s">
        <v>50</v>
      </c>
      <c r="AC25" s="191" t="s">
        <v>255</v>
      </c>
    </row>
    <row r="26" spans="1:29" ht="15.75" thickBot="1" x14ac:dyDescent="0.3">
      <c r="A26" s="22" t="s">
        <v>16</v>
      </c>
      <c r="B26" s="31" t="s">
        <v>449</v>
      </c>
      <c r="C26" s="444">
        <v>99</v>
      </c>
      <c r="D26" s="236"/>
      <c r="E26" s="236"/>
      <c r="F26" s="237"/>
      <c r="G26" s="41"/>
      <c r="H26" s="22"/>
      <c r="I26" s="22"/>
      <c r="J26" s="22"/>
      <c r="K26" s="22"/>
      <c r="L26" s="22"/>
      <c r="M26" s="22"/>
      <c r="N26" s="22"/>
      <c r="O26" s="24"/>
      <c r="P26" s="24"/>
      <c r="Q26" s="22"/>
      <c r="R26" s="24"/>
      <c r="S26" s="24"/>
      <c r="T26" s="24"/>
      <c r="U26" s="24"/>
      <c r="V26" s="22"/>
      <c r="W26" s="24"/>
      <c r="X26" s="22"/>
      <c r="Y26" s="22" t="s">
        <v>337</v>
      </c>
      <c r="Z26" s="402"/>
      <c r="AA26" s="382"/>
      <c r="AB26" s="445" t="s">
        <v>450</v>
      </c>
      <c r="AC26" s="449"/>
    </row>
    <row r="27" spans="1:29" x14ac:dyDescent="0.25">
      <c r="A27" s="7" t="s">
        <v>16</v>
      </c>
      <c r="B27" s="86" t="str">
        <f t="shared" si="0"/>
        <v>SHANSR000103**C</v>
      </c>
      <c r="C27" s="115">
        <v>103</v>
      </c>
      <c r="D27" s="111">
        <v>0</v>
      </c>
      <c r="E27" s="111">
        <v>8.0299999999999994</v>
      </c>
      <c r="F27" s="116">
        <f>E27-D27</f>
        <v>8.0299999999999994</v>
      </c>
      <c r="G27" s="38" t="s">
        <v>64</v>
      </c>
      <c r="H27" s="8"/>
      <c r="I27" s="8"/>
      <c r="J27" s="8" t="s">
        <v>64</v>
      </c>
      <c r="K27" s="8"/>
      <c r="L27" s="8"/>
      <c r="M27" s="8"/>
      <c r="N27" s="8" t="s">
        <v>64</v>
      </c>
      <c r="O27" s="52"/>
      <c r="P27" s="52"/>
      <c r="Q27" s="8" t="s">
        <v>292</v>
      </c>
      <c r="R27" s="52" t="s">
        <v>64</v>
      </c>
      <c r="S27" s="52"/>
      <c r="T27" s="52" t="s">
        <v>64</v>
      </c>
      <c r="U27" s="52"/>
      <c r="V27" s="8" t="s">
        <v>283</v>
      </c>
      <c r="W27" s="52" t="s">
        <v>64</v>
      </c>
      <c r="X27" s="8"/>
      <c r="Y27" s="8"/>
      <c r="Z27" s="411"/>
      <c r="AA27" s="418"/>
      <c r="AB27" s="125" t="s">
        <v>147</v>
      </c>
      <c r="AC27" s="77"/>
    </row>
    <row r="28" spans="1:29" x14ac:dyDescent="0.25">
      <c r="A28" s="4" t="s">
        <v>16</v>
      </c>
      <c r="B28" s="87" t="str">
        <f t="shared" si="0"/>
        <v>SHANSR000103**C</v>
      </c>
      <c r="C28" s="119">
        <v>103</v>
      </c>
      <c r="D28" s="14">
        <v>8.0299999999999994</v>
      </c>
      <c r="E28" s="14">
        <v>12.42</v>
      </c>
      <c r="F28" s="120">
        <f t="shared" si="1"/>
        <v>4.3900000000000006</v>
      </c>
      <c r="G28" s="39" t="s">
        <v>64</v>
      </c>
      <c r="H28" s="5"/>
      <c r="I28" s="5"/>
      <c r="J28" s="33"/>
      <c r="K28" s="5" t="s">
        <v>64</v>
      </c>
      <c r="L28" s="5"/>
      <c r="M28" s="5"/>
      <c r="N28" s="5"/>
      <c r="O28" s="12"/>
      <c r="P28" s="12" t="s">
        <v>64</v>
      </c>
      <c r="Q28" s="5" t="s">
        <v>291</v>
      </c>
      <c r="R28" s="12" t="s">
        <v>64</v>
      </c>
      <c r="S28" s="12" t="s">
        <v>251</v>
      </c>
      <c r="T28" s="12" t="s">
        <v>64</v>
      </c>
      <c r="U28" s="12"/>
      <c r="V28" s="5"/>
      <c r="W28" s="12"/>
      <c r="X28" s="5" t="s">
        <v>64</v>
      </c>
      <c r="Y28" s="5"/>
      <c r="Z28" s="412"/>
      <c r="AA28" s="419"/>
      <c r="AB28" s="126" t="s">
        <v>31</v>
      </c>
      <c r="AC28" s="78"/>
    </row>
    <row r="29" spans="1:29" x14ac:dyDescent="0.25">
      <c r="A29" s="4" t="s">
        <v>16</v>
      </c>
      <c r="B29" s="87" t="str">
        <f t="shared" si="0"/>
        <v>SHANSR000103**C</v>
      </c>
      <c r="C29" s="119">
        <v>103</v>
      </c>
      <c r="D29" s="14">
        <v>12.42</v>
      </c>
      <c r="E29" s="14">
        <v>16.97</v>
      </c>
      <c r="F29" s="120">
        <f t="shared" si="1"/>
        <v>4.5499999999999989</v>
      </c>
      <c r="G29" s="39" t="s">
        <v>64</v>
      </c>
      <c r="H29" s="5"/>
      <c r="I29" s="5"/>
      <c r="J29" s="33"/>
      <c r="K29" s="5" t="s">
        <v>64</v>
      </c>
      <c r="L29" s="5"/>
      <c r="M29" s="5" t="s">
        <v>159</v>
      </c>
      <c r="N29" s="5"/>
      <c r="O29" s="12"/>
      <c r="P29" s="12"/>
      <c r="Q29" s="5" t="s">
        <v>64</v>
      </c>
      <c r="R29" s="12"/>
      <c r="S29" s="12" t="s">
        <v>251</v>
      </c>
      <c r="T29" s="12" t="s">
        <v>64</v>
      </c>
      <c r="U29" s="12"/>
      <c r="V29" s="5"/>
      <c r="W29" s="12"/>
      <c r="X29" s="5" t="s">
        <v>64</v>
      </c>
      <c r="Y29" s="5"/>
      <c r="Z29" s="412"/>
      <c r="AA29" s="419" t="s">
        <v>422</v>
      </c>
      <c r="AB29" s="126" t="s">
        <v>32</v>
      </c>
      <c r="AC29" s="78"/>
    </row>
    <row r="30" spans="1:29" ht="15.75" thickBot="1" x14ac:dyDescent="0.3">
      <c r="A30" s="56" t="s">
        <v>16</v>
      </c>
      <c r="B30" s="94" t="str">
        <f t="shared" si="0"/>
        <v>SHANSR000103**C</v>
      </c>
      <c r="C30" s="121">
        <v>103</v>
      </c>
      <c r="D30" s="122">
        <v>19.03</v>
      </c>
      <c r="E30" s="122">
        <v>23.11</v>
      </c>
      <c r="F30" s="123">
        <f t="shared" si="1"/>
        <v>4.0799999999999983</v>
      </c>
      <c r="G30" s="49"/>
      <c r="H30" s="50" t="s">
        <v>64</v>
      </c>
      <c r="I30" s="50"/>
      <c r="J30" s="59"/>
      <c r="K30" s="50" t="s">
        <v>159</v>
      </c>
      <c r="L30" s="50"/>
      <c r="M30" s="50"/>
      <c r="N30" s="50"/>
      <c r="O30" s="58" t="s">
        <v>159</v>
      </c>
      <c r="P30" s="58"/>
      <c r="Q30" s="50"/>
      <c r="R30" s="58"/>
      <c r="S30" s="58" t="s">
        <v>251</v>
      </c>
      <c r="T30" s="58" t="s">
        <v>64</v>
      </c>
      <c r="U30" s="58"/>
      <c r="V30" s="50"/>
      <c r="W30" s="58"/>
      <c r="X30" s="50" t="s">
        <v>64</v>
      </c>
      <c r="Y30" s="50"/>
      <c r="Z30" s="416"/>
      <c r="AA30" s="422" t="s">
        <v>422</v>
      </c>
      <c r="AB30" s="105" t="s">
        <v>58</v>
      </c>
      <c r="AC30" s="79"/>
    </row>
    <row r="31" spans="1:29" ht="15.75" thickBot="1" x14ac:dyDescent="0.3">
      <c r="A31" s="162" t="s">
        <v>16</v>
      </c>
      <c r="B31" s="163" t="str">
        <f t="shared" si="0"/>
        <v>SHANSR000186**C</v>
      </c>
      <c r="C31" s="201">
        <v>186</v>
      </c>
      <c r="D31" s="202">
        <v>0</v>
      </c>
      <c r="E31" s="202">
        <v>3.77</v>
      </c>
      <c r="F31" s="203">
        <f t="shared" si="1"/>
        <v>3.77</v>
      </c>
      <c r="G31" s="195"/>
      <c r="H31" s="97"/>
      <c r="I31" s="97"/>
      <c r="J31" s="97"/>
      <c r="K31" s="97"/>
      <c r="L31" s="97" t="s">
        <v>159</v>
      </c>
      <c r="M31" s="97"/>
      <c r="N31" s="97"/>
      <c r="O31" s="166"/>
      <c r="P31" s="166" t="s">
        <v>64</v>
      </c>
      <c r="Q31" s="97"/>
      <c r="R31" s="166" t="s">
        <v>289</v>
      </c>
      <c r="S31" s="166" t="s">
        <v>64</v>
      </c>
      <c r="T31" s="166"/>
      <c r="U31" s="166"/>
      <c r="V31" s="97"/>
      <c r="W31" s="166" t="s">
        <v>64</v>
      </c>
      <c r="X31" s="97"/>
      <c r="Y31" s="97"/>
      <c r="Z31" s="414" t="s">
        <v>356</v>
      </c>
      <c r="AA31" s="2"/>
      <c r="AB31" s="204" t="s">
        <v>156</v>
      </c>
      <c r="AC31" s="168"/>
    </row>
    <row r="32" spans="1:29" x14ac:dyDescent="0.25">
      <c r="A32" s="99" t="s">
        <v>16</v>
      </c>
      <c r="B32" s="171" t="str">
        <f>_xlfn.CONCAT("SHANUS000",C32,"**C")</f>
        <v>SHANUS000224**C</v>
      </c>
      <c r="C32" s="219">
        <v>224</v>
      </c>
      <c r="D32" s="220">
        <v>0</v>
      </c>
      <c r="E32" s="220">
        <v>5.25</v>
      </c>
      <c r="F32" s="221">
        <f t="shared" si="1"/>
        <v>5.25</v>
      </c>
      <c r="G32" s="213"/>
      <c r="H32" s="172" t="s">
        <v>64</v>
      </c>
      <c r="I32" s="172"/>
      <c r="J32" s="174"/>
      <c r="K32" s="172"/>
      <c r="L32" s="172" t="s">
        <v>64</v>
      </c>
      <c r="M32" s="172"/>
      <c r="N32" s="172"/>
      <c r="O32" s="173"/>
      <c r="P32" s="173" t="s">
        <v>64</v>
      </c>
      <c r="Q32" s="172"/>
      <c r="R32" s="173"/>
      <c r="S32" s="173" t="s">
        <v>252</v>
      </c>
      <c r="T32" s="173" t="s">
        <v>64</v>
      </c>
      <c r="U32" s="173"/>
      <c r="V32" s="172"/>
      <c r="W32" s="173"/>
      <c r="X32" s="172" t="s">
        <v>64</v>
      </c>
      <c r="Y32" s="172"/>
      <c r="Z32" s="415"/>
      <c r="AA32" s="421"/>
      <c r="AB32" s="224" t="s">
        <v>33</v>
      </c>
      <c r="AC32" s="176"/>
    </row>
    <row r="33" spans="1:29" x14ac:dyDescent="0.25">
      <c r="A33" s="4" t="s">
        <v>16</v>
      </c>
      <c r="B33" s="87" t="str">
        <f t="shared" ref="B33:B34" si="7">_xlfn.CONCAT("SHANUS000",C33,"**C")</f>
        <v>SHANUS000224**C</v>
      </c>
      <c r="C33" s="119">
        <v>224</v>
      </c>
      <c r="D33" s="14">
        <v>5.25</v>
      </c>
      <c r="E33" s="14">
        <v>11.54</v>
      </c>
      <c r="F33" s="120">
        <f t="shared" si="1"/>
        <v>6.2899999999999991</v>
      </c>
      <c r="G33" s="39"/>
      <c r="H33" s="5"/>
      <c r="I33" s="5"/>
      <c r="J33" s="5" t="s">
        <v>64</v>
      </c>
      <c r="K33" s="5"/>
      <c r="L33" s="5"/>
      <c r="M33" s="5"/>
      <c r="N33" s="5" t="s">
        <v>64</v>
      </c>
      <c r="O33" s="12"/>
      <c r="P33" s="12" t="s">
        <v>64</v>
      </c>
      <c r="Q33" s="5"/>
      <c r="R33" s="12"/>
      <c r="S33" s="12"/>
      <c r="T33" s="12" t="s">
        <v>267</v>
      </c>
      <c r="U33" s="12" t="s">
        <v>64</v>
      </c>
      <c r="V33" s="5"/>
      <c r="W33" s="12"/>
      <c r="X33" s="5"/>
      <c r="Y33" s="5" t="s">
        <v>64</v>
      </c>
      <c r="Z33" s="412"/>
      <c r="AA33" s="419"/>
      <c r="AB33" s="126" t="s">
        <v>66</v>
      </c>
      <c r="AC33" s="78"/>
    </row>
    <row r="34" spans="1:29" ht="15.75" thickBot="1" x14ac:dyDescent="0.3">
      <c r="A34" s="56" t="s">
        <v>16</v>
      </c>
      <c r="B34" s="94" t="str">
        <f t="shared" si="7"/>
        <v>SHANUS000224**C</v>
      </c>
      <c r="C34" s="121">
        <v>224</v>
      </c>
      <c r="D34" s="122">
        <v>17.16</v>
      </c>
      <c r="E34" s="122">
        <v>26.04</v>
      </c>
      <c r="F34" s="123">
        <f t="shared" si="1"/>
        <v>8.879999999999999</v>
      </c>
      <c r="G34" s="49"/>
      <c r="H34" s="50"/>
      <c r="I34" s="50"/>
      <c r="J34" s="50"/>
      <c r="K34" s="50"/>
      <c r="L34" s="50" t="s">
        <v>159</v>
      </c>
      <c r="M34" s="50"/>
      <c r="N34" s="50"/>
      <c r="O34" s="58"/>
      <c r="P34" s="58" t="s">
        <v>64</v>
      </c>
      <c r="Q34" s="50"/>
      <c r="R34" s="58"/>
      <c r="S34" s="58"/>
      <c r="T34" s="58" t="s">
        <v>267</v>
      </c>
      <c r="U34" s="58" t="s">
        <v>64</v>
      </c>
      <c r="V34" s="50"/>
      <c r="W34" s="58"/>
      <c r="X34" s="50"/>
      <c r="Y34" s="50" t="s">
        <v>64</v>
      </c>
      <c r="Z34" s="416"/>
      <c r="AA34" s="422"/>
      <c r="AB34" s="105" t="s">
        <v>51</v>
      </c>
      <c r="AC34" s="79"/>
    </row>
    <row r="35" spans="1:29" x14ac:dyDescent="0.25">
      <c r="A35" s="7" t="s">
        <v>16</v>
      </c>
      <c r="B35" s="86" t="str">
        <f t="shared" si="0"/>
        <v>SHANSR000235**C</v>
      </c>
      <c r="C35" s="198">
        <v>235</v>
      </c>
      <c r="D35" s="130">
        <v>0</v>
      </c>
      <c r="E35" s="130">
        <v>6.52</v>
      </c>
      <c r="F35" s="134">
        <f t="shared" si="1"/>
        <v>6.52</v>
      </c>
      <c r="G35" s="38"/>
      <c r="H35" s="8"/>
      <c r="I35" s="8" t="s">
        <v>64</v>
      </c>
      <c r="J35" s="8"/>
      <c r="K35" s="8"/>
      <c r="L35" s="8"/>
      <c r="M35" s="8" t="s">
        <v>64</v>
      </c>
      <c r="N35" s="8" t="s">
        <v>159</v>
      </c>
      <c r="O35" s="52"/>
      <c r="P35" s="52"/>
      <c r="Q35" s="8" t="s">
        <v>204</v>
      </c>
      <c r="R35" s="52"/>
      <c r="S35" s="52"/>
      <c r="T35" s="52"/>
      <c r="U35" s="52" t="s">
        <v>64</v>
      </c>
      <c r="V35" s="8" t="s">
        <v>285</v>
      </c>
      <c r="W35" s="52" t="s">
        <v>64</v>
      </c>
      <c r="X35" s="8"/>
      <c r="Y35" s="8"/>
      <c r="Z35" s="411"/>
      <c r="AA35" s="418"/>
      <c r="AB35" s="205" t="s">
        <v>128</v>
      </c>
      <c r="AC35" s="77"/>
    </row>
    <row r="36" spans="1:29" x14ac:dyDescent="0.25">
      <c r="A36" s="4" t="s">
        <v>16</v>
      </c>
      <c r="B36" s="87" t="str">
        <f t="shared" si="0"/>
        <v>SHANSR000235**C</v>
      </c>
      <c r="C36" s="117">
        <v>235</v>
      </c>
      <c r="D36" s="13">
        <v>6.52</v>
      </c>
      <c r="E36" s="13">
        <v>7.2</v>
      </c>
      <c r="F36" s="118">
        <f t="shared" si="1"/>
        <v>0.6800000000000006</v>
      </c>
      <c r="G36" s="39"/>
      <c r="H36" s="5"/>
      <c r="I36" s="5" t="s">
        <v>64</v>
      </c>
      <c r="J36" s="5"/>
      <c r="K36" s="5"/>
      <c r="L36" s="5"/>
      <c r="M36" s="5" t="s">
        <v>64</v>
      </c>
      <c r="N36" s="5"/>
      <c r="O36" s="12"/>
      <c r="P36" s="12"/>
      <c r="Q36" s="5" t="s">
        <v>204</v>
      </c>
      <c r="R36" s="12" t="s">
        <v>290</v>
      </c>
      <c r="S36" s="12" t="s">
        <v>64</v>
      </c>
      <c r="T36" s="12"/>
      <c r="U36" s="12"/>
      <c r="V36" s="5" t="s">
        <v>285</v>
      </c>
      <c r="W36" s="12" t="s">
        <v>64</v>
      </c>
      <c r="X36" s="5"/>
      <c r="Y36" s="5"/>
      <c r="Z36" s="412"/>
      <c r="AA36" s="419"/>
      <c r="AB36" s="104" t="s">
        <v>313</v>
      </c>
      <c r="AC36" s="78"/>
    </row>
    <row r="37" spans="1:29" x14ac:dyDescent="0.25">
      <c r="A37" s="4" t="s">
        <v>16</v>
      </c>
      <c r="B37" s="87" t="str">
        <f t="shared" ref="B37" si="8">_xlfn.CONCAT("SHANSR000",C37,"**C")</f>
        <v>SHANSR000235**C</v>
      </c>
      <c r="C37" s="117">
        <v>235</v>
      </c>
      <c r="D37" s="13">
        <v>7.2</v>
      </c>
      <c r="E37" s="13">
        <v>11.79</v>
      </c>
      <c r="F37" s="118">
        <f t="shared" si="1"/>
        <v>4.589999999999999</v>
      </c>
      <c r="G37" s="39"/>
      <c r="H37" s="5" t="s">
        <v>64</v>
      </c>
      <c r="I37" s="5" t="s">
        <v>64</v>
      </c>
      <c r="J37" s="5"/>
      <c r="K37" s="5"/>
      <c r="L37" s="5"/>
      <c r="M37" s="5" t="s">
        <v>64</v>
      </c>
      <c r="N37" s="5"/>
      <c r="O37" s="12"/>
      <c r="P37" s="12"/>
      <c r="Q37" s="5" t="s">
        <v>204</v>
      </c>
      <c r="R37" s="12" t="s">
        <v>290</v>
      </c>
      <c r="S37" s="12" t="s">
        <v>64</v>
      </c>
      <c r="T37" s="12"/>
      <c r="U37" s="12"/>
      <c r="V37" s="5"/>
      <c r="W37" s="12"/>
      <c r="X37" s="5" t="s">
        <v>336</v>
      </c>
      <c r="Y37" s="5" t="s">
        <v>159</v>
      </c>
      <c r="Z37" s="412"/>
      <c r="AA37" s="419"/>
      <c r="AB37" s="104" t="s">
        <v>326</v>
      </c>
      <c r="AC37" s="78"/>
    </row>
    <row r="38" spans="1:29" x14ac:dyDescent="0.25">
      <c r="A38" s="4" t="s">
        <v>16</v>
      </c>
      <c r="B38" s="87" t="str">
        <f t="shared" ref="B38" si="9">_xlfn.CONCAT("SHANSR000",C38,"**C")</f>
        <v>SHANSR000235**C</v>
      </c>
      <c r="C38" s="117">
        <v>235</v>
      </c>
      <c r="D38" s="13">
        <v>14.045999999999999</v>
      </c>
      <c r="E38" s="13">
        <v>21.71</v>
      </c>
      <c r="F38" s="118">
        <f t="shared" si="1"/>
        <v>7.6640000000000015</v>
      </c>
      <c r="G38" s="39"/>
      <c r="H38" s="5" t="s">
        <v>64</v>
      </c>
      <c r="I38" s="5" t="s">
        <v>64</v>
      </c>
      <c r="J38" s="5"/>
      <c r="K38" s="5"/>
      <c r="L38" s="5"/>
      <c r="M38" s="5" t="s">
        <v>64</v>
      </c>
      <c r="N38" s="5"/>
      <c r="O38" s="12"/>
      <c r="P38" s="12"/>
      <c r="Q38" s="5" t="s">
        <v>204</v>
      </c>
      <c r="R38" s="12" t="s">
        <v>290</v>
      </c>
      <c r="S38" s="12" t="s">
        <v>64</v>
      </c>
      <c r="T38" s="12"/>
      <c r="U38" s="12"/>
      <c r="V38" s="5"/>
      <c r="W38" s="12" t="s">
        <v>64</v>
      </c>
      <c r="X38" s="5" t="s">
        <v>336</v>
      </c>
      <c r="Y38" s="5" t="s">
        <v>159</v>
      </c>
      <c r="Z38" s="412"/>
      <c r="AA38" s="419"/>
      <c r="AB38" s="104" t="s">
        <v>327</v>
      </c>
      <c r="AC38" s="78"/>
    </row>
    <row r="39" spans="1:29" ht="15.75" thickBot="1" x14ac:dyDescent="0.3">
      <c r="A39" s="9" t="s">
        <v>16</v>
      </c>
      <c r="B39" s="88" t="str">
        <f t="shared" si="0"/>
        <v>SHANSR000235**C</v>
      </c>
      <c r="C39" s="188">
        <v>235</v>
      </c>
      <c r="D39" s="27">
        <v>21.71</v>
      </c>
      <c r="E39" s="27">
        <v>25.82</v>
      </c>
      <c r="F39" s="138">
        <f t="shared" si="1"/>
        <v>4.1099999999999994</v>
      </c>
      <c r="G39" s="40"/>
      <c r="H39" s="10" t="s">
        <v>64</v>
      </c>
      <c r="I39" s="10"/>
      <c r="J39" s="10"/>
      <c r="K39" s="10" t="s">
        <v>159</v>
      </c>
      <c r="L39" s="10"/>
      <c r="M39" s="10"/>
      <c r="N39" s="10"/>
      <c r="O39" s="19" t="s">
        <v>64</v>
      </c>
      <c r="P39" s="19"/>
      <c r="Q39" s="10"/>
      <c r="R39" s="19" t="s">
        <v>290</v>
      </c>
      <c r="S39" s="19" t="s">
        <v>64</v>
      </c>
      <c r="T39" s="19"/>
      <c r="U39" s="19"/>
      <c r="V39" s="10"/>
      <c r="W39" s="19" t="s">
        <v>64</v>
      </c>
      <c r="X39" s="10" t="s">
        <v>336</v>
      </c>
      <c r="Y39" s="10" t="s">
        <v>159</v>
      </c>
      <c r="Z39" s="413"/>
      <c r="AA39" s="420"/>
      <c r="AB39" s="107" t="s">
        <v>129</v>
      </c>
      <c r="AC39" s="80"/>
    </row>
    <row r="40" spans="1:29" x14ac:dyDescent="0.25">
      <c r="A40" s="99" t="s">
        <v>16</v>
      </c>
      <c r="B40" s="171" t="str">
        <f t="shared" si="0"/>
        <v>SHANSR000330**C</v>
      </c>
      <c r="C40" s="219">
        <v>330</v>
      </c>
      <c r="D40" s="220">
        <v>0</v>
      </c>
      <c r="E40" s="220">
        <v>1.26</v>
      </c>
      <c r="F40" s="221">
        <f t="shared" si="1"/>
        <v>1.26</v>
      </c>
      <c r="G40" s="213" t="s">
        <v>64</v>
      </c>
      <c r="H40" s="172"/>
      <c r="I40" s="172"/>
      <c r="J40" s="174"/>
      <c r="K40" s="172"/>
      <c r="L40" s="172" t="s">
        <v>159</v>
      </c>
      <c r="M40" s="172"/>
      <c r="N40" s="172" t="s">
        <v>159</v>
      </c>
      <c r="O40" s="173"/>
      <c r="P40" s="173"/>
      <c r="Q40" s="172" t="s">
        <v>291</v>
      </c>
      <c r="R40" s="173" t="s">
        <v>64</v>
      </c>
      <c r="S40" s="173"/>
      <c r="T40" s="173"/>
      <c r="U40" s="173"/>
      <c r="V40" s="172" t="s">
        <v>64</v>
      </c>
      <c r="W40" s="173"/>
      <c r="X40" s="172"/>
      <c r="Y40" s="172" t="s">
        <v>355</v>
      </c>
      <c r="Z40" s="415" t="s">
        <v>159</v>
      </c>
      <c r="AA40" s="421"/>
      <c r="AB40" s="224" t="s">
        <v>361</v>
      </c>
      <c r="AC40" s="176"/>
    </row>
    <row r="41" spans="1:29" ht="15.75" thickBot="1" x14ac:dyDescent="0.3">
      <c r="A41" s="56" t="s">
        <v>16</v>
      </c>
      <c r="B41" s="94" t="str">
        <f t="shared" ref="B41" si="10">_xlfn.CONCAT("SHANSR000",C41,"**C")</f>
        <v>SHANSR000330**C</v>
      </c>
      <c r="C41" s="215">
        <v>330</v>
      </c>
      <c r="D41" s="216">
        <v>1.26</v>
      </c>
      <c r="E41" s="216">
        <v>3</v>
      </c>
      <c r="F41" s="217">
        <f t="shared" si="1"/>
        <v>1.74</v>
      </c>
      <c r="G41" s="49" t="s">
        <v>64</v>
      </c>
      <c r="H41" s="50"/>
      <c r="I41" s="50"/>
      <c r="J41" s="59"/>
      <c r="K41" s="50"/>
      <c r="L41" s="50" t="s">
        <v>159</v>
      </c>
      <c r="M41" s="50"/>
      <c r="N41" s="50" t="s">
        <v>159</v>
      </c>
      <c r="O41" s="58"/>
      <c r="P41" s="58"/>
      <c r="Q41" s="50" t="s">
        <v>291</v>
      </c>
      <c r="R41" s="58" t="s">
        <v>64</v>
      </c>
      <c r="S41" s="58"/>
      <c r="T41" s="58"/>
      <c r="U41" s="58"/>
      <c r="V41" s="50" t="s">
        <v>64</v>
      </c>
      <c r="W41" s="58"/>
      <c r="X41" s="50"/>
      <c r="Y41" s="50" t="s">
        <v>355</v>
      </c>
      <c r="Z41" s="416" t="s">
        <v>159</v>
      </c>
      <c r="AA41" s="422"/>
      <c r="AB41" s="218" t="s">
        <v>362</v>
      </c>
      <c r="AC41" s="79"/>
    </row>
    <row r="42" spans="1:29" ht="15.75" thickBot="1" x14ac:dyDescent="0.3">
      <c r="A42" s="162" t="s">
        <v>16</v>
      </c>
      <c r="B42" s="163" t="str">
        <f t="shared" si="0"/>
        <v>SHANSR000568**C</v>
      </c>
      <c r="C42" s="192">
        <v>568</v>
      </c>
      <c r="D42" s="193">
        <v>2.11</v>
      </c>
      <c r="E42" s="193">
        <v>11.26</v>
      </c>
      <c r="F42" s="194">
        <f t="shared" si="1"/>
        <v>9.15</v>
      </c>
      <c r="G42" s="195" t="s">
        <v>64</v>
      </c>
      <c r="H42" s="97"/>
      <c r="I42" s="97"/>
      <c r="J42" s="97" t="s">
        <v>64</v>
      </c>
      <c r="K42" s="97"/>
      <c r="L42" s="97"/>
      <c r="M42" s="97" t="s">
        <v>159</v>
      </c>
      <c r="N42" s="97"/>
      <c r="O42" s="166"/>
      <c r="P42" s="166"/>
      <c r="Q42" s="97" t="s">
        <v>291</v>
      </c>
      <c r="R42" s="166" t="s">
        <v>64</v>
      </c>
      <c r="S42" s="166"/>
      <c r="T42" s="166"/>
      <c r="U42" s="166"/>
      <c r="V42" s="97" t="s">
        <v>64</v>
      </c>
      <c r="W42" s="166"/>
      <c r="X42" s="97"/>
      <c r="Y42" s="97" t="s">
        <v>355</v>
      </c>
      <c r="Z42" s="414" t="s">
        <v>159</v>
      </c>
      <c r="AA42" s="2"/>
      <c r="AB42" s="196" t="s">
        <v>34</v>
      </c>
      <c r="AC42" s="168"/>
    </row>
    <row r="43" spans="1:29" x14ac:dyDescent="0.25">
      <c r="A43" s="99" t="s">
        <v>16</v>
      </c>
      <c r="B43" s="171" t="str">
        <f t="shared" si="0"/>
        <v>SHANSR000613**C</v>
      </c>
      <c r="C43" s="210">
        <v>613</v>
      </c>
      <c r="D43" s="211">
        <v>0</v>
      </c>
      <c r="E43" s="211">
        <v>4.08</v>
      </c>
      <c r="F43" s="212">
        <f t="shared" si="1"/>
        <v>4.08</v>
      </c>
      <c r="G43" s="213" t="s">
        <v>64</v>
      </c>
      <c r="H43" s="172"/>
      <c r="I43" s="172"/>
      <c r="J43" s="172" t="s">
        <v>64</v>
      </c>
      <c r="K43" s="172"/>
      <c r="L43" s="172" t="s">
        <v>159</v>
      </c>
      <c r="M43" s="172"/>
      <c r="N43" s="172"/>
      <c r="O43" s="173" t="s">
        <v>64</v>
      </c>
      <c r="P43" s="173"/>
      <c r="Q43" s="172"/>
      <c r="R43" s="173" t="s">
        <v>289</v>
      </c>
      <c r="S43" s="173" t="s">
        <v>64</v>
      </c>
      <c r="T43" s="173"/>
      <c r="U43" s="173"/>
      <c r="V43" s="172"/>
      <c r="W43" s="173" t="s">
        <v>64</v>
      </c>
      <c r="X43" s="172"/>
      <c r="Y43" s="172"/>
      <c r="Z43" s="415" t="s">
        <v>357</v>
      </c>
      <c r="AA43" s="421"/>
      <c r="AB43" s="102" t="s">
        <v>89</v>
      </c>
      <c r="AC43" s="176"/>
    </row>
    <row r="44" spans="1:29" x14ac:dyDescent="0.25">
      <c r="A44" s="4" t="s">
        <v>16</v>
      </c>
      <c r="B44" s="87" t="str">
        <f t="shared" si="0"/>
        <v>SHANSR000613**C</v>
      </c>
      <c r="C44" s="119">
        <v>613</v>
      </c>
      <c r="D44" s="14">
        <v>4.08</v>
      </c>
      <c r="E44" s="14">
        <v>5.3819999999999997</v>
      </c>
      <c r="F44" s="120">
        <f t="shared" si="1"/>
        <v>1.3019999999999996</v>
      </c>
      <c r="G44" s="39"/>
      <c r="H44" s="5"/>
      <c r="I44" s="5"/>
      <c r="J44" s="33"/>
      <c r="K44" s="5" t="s">
        <v>64</v>
      </c>
      <c r="L44" s="5"/>
      <c r="M44" s="5"/>
      <c r="N44" s="5"/>
      <c r="O44" s="12" t="s">
        <v>159</v>
      </c>
      <c r="P44" s="12"/>
      <c r="Q44" s="5"/>
      <c r="R44" s="12"/>
      <c r="S44" s="12" t="s">
        <v>64</v>
      </c>
      <c r="T44" s="12" t="s">
        <v>279</v>
      </c>
      <c r="U44" s="12" t="s">
        <v>64</v>
      </c>
      <c r="V44" s="5"/>
      <c r="W44" s="12" t="s">
        <v>312</v>
      </c>
      <c r="X44" s="5"/>
      <c r="Y44" s="5"/>
      <c r="Z44" s="412"/>
      <c r="AA44" s="419"/>
      <c r="AB44" s="126" t="s">
        <v>333</v>
      </c>
      <c r="AC44" s="78"/>
    </row>
    <row r="45" spans="1:29" x14ac:dyDescent="0.25">
      <c r="A45" s="4" t="s">
        <v>16</v>
      </c>
      <c r="B45" s="87" t="str">
        <f t="shared" ref="B45" si="11">_xlfn.CONCAT("SHANSR000",C45,"**C")</f>
        <v>SHANSR000613**C</v>
      </c>
      <c r="C45" s="119">
        <v>613</v>
      </c>
      <c r="D45" s="14">
        <v>5.3819999999999997</v>
      </c>
      <c r="E45" s="14">
        <v>12.6</v>
      </c>
      <c r="F45" s="120">
        <f t="shared" si="1"/>
        <v>7.218</v>
      </c>
      <c r="G45" s="39"/>
      <c r="H45" s="5"/>
      <c r="I45" s="5"/>
      <c r="J45" s="33"/>
      <c r="K45" s="5"/>
      <c r="L45" s="5"/>
      <c r="M45" s="5"/>
      <c r="N45" s="5"/>
      <c r="O45" s="12"/>
      <c r="P45" s="12"/>
      <c r="Q45" s="5"/>
      <c r="R45" s="12"/>
      <c r="S45" s="12"/>
      <c r="T45" s="12" t="s">
        <v>279</v>
      </c>
      <c r="U45" s="12" t="s">
        <v>64</v>
      </c>
      <c r="V45" s="5"/>
      <c r="W45" s="12"/>
      <c r="X45" s="5" t="s">
        <v>64</v>
      </c>
      <c r="Y45" s="5"/>
      <c r="Z45" s="412" t="s">
        <v>356</v>
      </c>
      <c r="AA45" s="419"/>
      <c r="AB45" s="126" t="s">
        <v>346</v>
      </c>
      <c r="AC45" s="78"/>
    </row>
    <row r="46" spans="1:29" x14ac:dyDescent="0.25">
      <c r="A46" s="4" t="s">
        <v>16</v>
      </c>
      <c r="B46" s="87" t="str">
        <f t="shared" si="0"/>
        <v>SHANSR000613**C</v>
      </c>
      <c r="C46" s="119">
        <v>613</v>
      </c>
      <c r="D46" s="14">
        <v>12.6</v>
      </c>
      <c r="E46" s="14">
        <v>13.08</v>
      </c>
      <c r="F46" s="120">
        <f t="shared" si="1"/>
        <v>0.48000000000000043</v>
      </c>
      <c r="G46" s="39"/>
      <c r="H46" s="5"/>
      <c r="I46" s="5"/>
      <c r="J46" s="33"/>
      <c r="K46" s="5"/>
      <c r="L46" s="5"/>
      <c r="M46" s="5"/>
      <c r="N46" s="5"/>
      <c r="O46" s="12"/>
      <c r="P46" s="12"/>
      <c r="Q46" s="5"/>
      <c r="R46" s="12"/>
      <c r="S46" s="12"/>
      <c r="T46" s="12"/>
      <c r="U46" s="12"/>
      <c r="V46" s="5"/>
      <c r="W46" s="12"/>
      <c r="X46" s="5" t="s">
        <v>64</v>
      </c>
      <c r="Y46" s="5"/>
      <c r="Z46" s="412"/>
      <c r="AA46" s="419"/>
      <c r="AB46" s="302" t="s">
        <v>345</v>
      </c>
      <c r="AC46" s="78"/>
    </row>
    <row r="47" spans="1:29" x14ac:dyDescent="0.25">
      <c r="A47" s="4" t="s">
        <v>16</v>
      </c>
      <c r="B47" s="87" t="str">
        <f t="shared" si="0"/>
        <v>SHANSR000613**C</v>
      </c>
      <c r="C47" s="119">
        <v>613</v>
      </c>
      <c r="D47" s="14">
        <v>13.08</v>
      </c>
      <c r="E47" s="14">
        <v>13.53</v>
      </c>
      <c r="F47" s="120">
        <f t="shared" si="1"/>
        <v>0.44999999999999929</v>
      </c>
      <c r="G47" s="39"/>
      <c r="H47" s="5"/>
      <c r="I47" s="5"/>
      <c r="J47" s="5"/>
      <c r="K47" s="5" t="s">
        <v>64</v>
      </c>
      <c r="L47" s="5"/>
      <c r="M47" s="5"/>
      <c r="N47" s="5"/>
      <c r="O47" s="12" t="s">
        <v>64</v>
      </c>
      <c r="P47" s="12"/>
      <c r="Q47" s="5" t="s">
        <v>213</v>
      </c>
      <c r="R47" s="12"/>
      <c r="S47" s="12" t="s">
        <v>64</v>
      </c>
      <c r="T47" s="12"/>
      <c r="U47" s="12"/>
      <c r="V47" s="5"/>
      <c r="W47" s="12" t="s">
        <v>64</v>
      </c>
      <c r="X47" s="5"/>
      <c r="Y47" s="5"/>
      <c r="Z47" s="412"/>
      <c r="AA47" s="419"/>
      <c r="AB47" s="126" t="s">
        <v>324</v>
      </c>
      <c r="AC47" s="78"/>
    </row>
    <row r="48" spans="1:29" ht="15.75" thickBot="1" x14ac:dyDescent="0.3">
      <c r="A48" s="56" t="s">
        <v>16</v>
      </c>
      <c r="B48" s="94" t="str">
        <f t="shared" ref="B48" si="12">_xlfn.CONCAT("SHANSR000",C48,"**C")</f>
        <v>SHANSR000613**C</v>
      </c>
      <c r="C48" s="215">
        <v>613</v>
      </c>
      <c r="D48" s="216">
        <v>13.53</v>
      </c>
      <c r="E48" s="216">
        <v>18.649999999999999</v>
      </c>
      <c r="F48" s="217">
        <f t="shared" si="1"/>
        <v>5.1199999999999992</v>
      </c>
      <c r="G48" s="49"/>
      <c r="H48" s="50"/>
      <c r="I48" s="50"/>
      <c r="J48" s="50"/>
      <c r="K48" s="50" t="s">
        <v>64</v>
      </c>
      <c r="L48" s="50"/>
      <c r="M48" s="50"/>
      <c r="N48" s="50"/>
      <c r="O48" s="58" t="s">
        <v>64</v>
      </c>
      <c r="P48" s="58"/>
      <c r="Q48" s="50" t="s">
        <v>213</v>
      </c>
      <c r="R48" s="58"/>
      <c r="S48" s="58" t="s">
        <v>64</v>
      </c>
      <c r="T48" s="58"/>
      <c r="U48" s="58"/>
      <c r="V48" s="50"/>
      <c r="W48" s="58" t="s">
        <v>311</v>
      </c>
      <c r="X48" s="50" t="s">
        <v>64</v>
      </c>
      <c r="Y48" s="50"/>
      <c r="Z48" s="416"/>
      <c r="AA48" s="422"/>
      <c r="AB48" s="218" t="s">
        <v>325</v>
      </c>
      <c r="AC48" s="79"/>
    </row>
    <row r="49" spans="1:29" ht="15.75" thickBot="1" x14ac:dyDescent="0.3">
      <c r="A49" s="162" t="s">
        <v>16</v>
      </c>
      <c r="B49" s="163" t="str">
        <f t="shared" si="0"/>
        <v>SHANSR000698**C</v>
      </c>
      <c r="C49" s="206">
        <v>698</v>
      </c>
      <c r="D49" s="207">
        <v>0</v>
      </c>
      <c r="E49" s="207">
        <v>6.44</v>
      </c>
      <c r="F49" s="208">
        <f t="shared" si="1"/>
        <v>6.44</v>
      </c>
      <c r="G49" s="195"/>
      <c r="H49" s="97"/>
      <c r="I49" s="97"/>
      <c r="J49" s="97"/>
      <c r="K49" s="97" t="s">
        <v>64</v>
      </c>
      <c r="L49" s="97"/>
      <c r="M49" s="97"/>
      <c r="N49" s="97" t="s">
        <v>159</v>
      </c>
      <c r="O49" s="97"/>
      <c r="P49" s="166"/>
      <c r="Q49" s="97" t="s">
        <v>291</v>
      </c>
      <c r="R49" s="166" t="s">
        <v>64</v>
      </c>
      <c r="S49" s="166" t="s">
        <v>251</v>
      </c>
      <c r="T49" s="166" t="s">
        <v>64</v>
      </c>
      <c r="U49" s="166"/>
      <c r="V49" s="97"/>
      <c r="W49" s="166"/>
      <c r="X49" s="97" t="s">
        <v>64</v>
      </c>
      <c r="Y49" s="97"/>
      <c r="Z49" s="414" t="s">
        <v>357</v>
      </c>
      <c r="AA49" s="2"/>
      <c r="AB49" s="209" t="s">
        <v>157</v>
      </c>
      <c r="AC49" s="76"/>
    </row>
    <row r="50" spans="1:29" ht="15.75" thickBot="1" x14ac:dyDescent="0.3">
      <c r="A50" s="28"/>
      <c r="B50" s="30"/>
      <c r="C50" s="28"/>
      <c r="D50" s="29"/>
      <c r="E50" s="29"/>
      <c r="F50" s="92">
        <f>SUM(F3:F49)</f>
        <v>222.01399999999998</v>
      </c>
      <c r="G50" s="4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4"/>
      <c r="T50" s="25"/>
      <c r="U50" s="24"/>
      <c r="V50" s="22"/>
      <c r="W50" s="24"/>
      <c r="X50" s="22"/>
      <c r="Y50" s="22"/>
      <c r="Z50" s="402"/>
      <c r="AA50" s="382"/>
      <c r="AB50" s="28"/>
      <c r="AC50" s="83"/>
    </row>
    <row r="52" spans="1:29" x14ac:dyDescent="0.25">
      <c r="A52" s="44" t="s">
        <v>298</v>
      </c>
      <c r="B52" s="47" t="s">
        <v>304</v>
      </c>
      <c r="C52" s="44"/>
      <c r="D52" s="45"/>
      <c r="E52" s="44" t="s">
        <v>299</v>
      </c>
      <c r="F52" s="47"/>
      <c r="G52" s="47"/>
      <c r="H52" s="47"/>
      <c r="I52" s="47"/>
      <c r="J52" s="47"/>
      <c r="K52" s="47"/>
      <c r="L52" s="47"/>
      <c r="M52" s="47"/>
    </row>
    <row r="53" spans="1:29" x14ac:dyDescent="0.25">
      <c r="A53" s="42" t="s">
        <v>300</v>
      </c>
      <c r="B53" t="s">
        <v>305</v>
      </c>
      <c r="C53" s="20"/>
      <c r="D53" s="20"/>
      <c r="E53" s="307" t="s">
        <v>301</v>
      </c>
      <c r="F53" s="307"/>
    </row>
    <row r="54" spans="1:29" x14ac:dyDescent="0.25">
      <c r="A54" s="42" t="s">
        <v>309</v>
      </c>
      <c r="B54" t="s">
        <v>310</v>
      </c>
      <c r="C54" s="20"/>
      <c r="D54" s="20"/>
      <c r="E54" s="307" t="s">
        <v>301</v>
      </c>
      <c r="F54" s="307"/>
    </row>
    <row r="55" spans="1:29" x14ac:dyDescent="0.25">
      <c r="A55" s="46" t="s">
        <v>303</v>
      </c>
      <c r="B55" t="s">
        <v>306</v>
      </c>
      <c r="D55" s="20"/>
      <c r="E55" s="308" t="s">
        <v>302</v>
      </c>
      <c r="F55" s="308"/>
    </row>
    <row r="56" spans="1:29" x14ac:dyDescent="0.25">
      <c r="A56" s="303" t="s">
        <v>352</v>
      </c>
      <c r="B56" s="303" t="s">
        <v>353</v>
      </c>
      <c r="C56" s="304"/>
      <c r="D56" s="3"/>
      <c r="E56" s="308" t="s">
        <v>348</v>
      </c>
      <c r="F56" s="308"/>
    </row>
    <row r="57" spans="1:29" x14ac:dyDescent="0.25">
      <c r="A57" s="48" t="s">
        <v>307</v>
      </c>
      <c r="B57" s="46" t="s">
        <v>308</v>
      </c>
    </row>
    <row r="58" spans="1:29" x14ac:dyDescent="0.25">
      <c r="B58" s="461" t="s">
        <v>341</v>
      </c>
      <c r="C58" s="461"/>
    </row>
  </sheetData>
  <mergeCells count="3">
    <mergeCell ref="A1:F1"/>
    <mergeCell ref="G1:Z1"/>
    <mergeCell ref="B58:C58"/>
  </mergeCells>
  <pageMargins left="0.7" right="0.7" top="0.5" bottom="0.5" header="0.3" footer="0.3"/>
  <pageSetup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89B0F-836B-4883-92BE-9CF4E0E06D9C}">
  <sheetPr>
    <pageSetUpPr fitToPage="1"/>
  </sheetPr>
  <dimension ref="A1:X72"/>
  <sheetViews>
    <sheetView topLeftCell="A17" zoomScale="110" zoomScaleNormal="110" workbookViewId="0">
      <selection activeCell="S46" sqref="S46"/>
    </sheetView>
  </sheetViews>
  <sheetFormatPr defaultRowHeight="15" x14ac:dyDescent="0.25"/>
  <cols>
    <col min="1" max="1" width="11.140625" customWidth="1"/>
    <col min="2" max="2" width="19.28515625" bestFit="1" customWidth="1"/>
    <col min="7" max="15" width="5.7109375" hidden="1" customWidth="1"/>
    <col min="16" max="16" width="6.42578125" hidden="1" customWidth="1"/>
    <col min="17" max="17" width="7.140625" customWidth="1"/>
    <col min="18" max="18" width="5.85546875" bestFit="1" customWidth="1"/>
    <col min="19" max="19" width="5.28515625" style="457" customWidth="1"/>
    <col min="20" max="20" width="6.7109375" bestFit="1" customWidth="1"/>
    <col min="21" max="21" width="5.42578125" style="26" bestFit="1" customWidth="1"/>
    <col min="22" max="22" width="6.28515625" customWidth="1"/>
    <col min="23" max="23" width="52.5703125" bestFit="1" customWidth="1"/>
    <col min="24" max="24" width="47.28515625" bestFit="1" customWidth="1"/>
  </cols>
  <sheetData>
    <row r="1" spans="1:24" ht="30" customHeight="1" thickBot="1" x14ac:dyDescent="0.3">
      <c r="A1" s="458" t="s">
        <v>0</v>
      </c>
      <c r="B1" s="459"/>
      <c r="C1" s="459"/>
      <c r="D1" s="459"/>
      <c r="E1" s="459"/>
      <c r="F1" s="460"/>
      <c r="G1" s="458" t="s">
        <v>284</v>
      </c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60"/>
      <c r="W1" s="143" t="s">
        <v>5</v>
      </c>
      <c r="X1" s="95" t="s">
        <v>6</v>
      </c>
    </row>
    <row r="2" spans="1:24" ht="15.75" thickBot="1" x14ac:dyDescent="0.3">
      <c r="A2" s="62" t="s">
        <v>1</v>
      </c>
      <c r="B2" s="69" t="s">
        <v>295</v>
      </c>
      <c r="C2" s="21" t="s">
        <v>2</v>
      </c>
      <c r="D2" s="22" t="s">
        <v>3</v>
      </c>
      <c r="E2" s="22" t="s">
        <v>4</v>
      </c>
      <c r="F2" s="335" t="s">
        <v>75</v>
      </c>
      <c r="G2" s="113"/>
      <c r="H2" s="63"/>
      <c r="I2" s="63"/>
      <c r="J2" s="63"/>
      <c r="K2" s="63"/>
      <c r="L2" s="63"/>
      <c r="M2" s="63"/>
      <c r="N2" s="63"/>
      <c r="O2" s="63"/>
      <c r="P2" s="63"/>
      <c r="Q2" s="63" t="s">
        <v>452</v>
      </c>
      <c r="R2" s="63">
        <v>2026</v>
      </c>
      <c r="S2" s="312">
        <v>2027</v>
      </c>
      <c r="T2" s="63">
        <v>2028</v>
      </c>
      <c r="U2" s="64">
        <v>2029</v>
      </c>
      <c r="V2" s="63">
        <v>2030</v>
      </c>
      <c r="W2" s="28"/>
      <c r="X2" s="124"/>
    </row>
    <row r="3" spans="1:24" x14ac:dyDescent="0.25">
      <c r="A3" s="7" t="s">
        <v>373</v>
      </c>
      <c r="B3" s="172"/>
      <c r="C3" s="369">
        <v>29</v>
      </c>
      <c r="D3" s="111">
        <v>0</v>
      </c>
      <c r="E3" s="111">
        <v>2.19</v>
      </c>
      <c r="F3" s="14">
        <f t="shared" ref="F3:F8" si="0">E3-D3</f>
        <v>2.19</v>
      </c>
      <c r="G3" s="38"/>
      <c r="H3" s="8"/>
      <c r="I3" s="8"/>
      <c r="J3" s="8"/>
      <c r="K3" s="8"/>
      <c r="L3" s="8"/>
      <c r="M3" s="8"/>
      <c r="N3" s="8"/>
      <c r="O3" s="53"/>
      <c r="P3" s="52"/>
      <c r="Q3" s="379" t="s">
        <v>258</v>
      </c>
      <c r="R3" s="52"/>
      <c r="S3" s="450"/>
      <c r="T3" s="52"/>
      <c r="U3" s="52"/>
      <c r="V3" s="8"/>
      <c r="W3" s="359" t="s">
        <v>394</v>
      </c>
      <c r="X3" s="77" t="s">
        <v>375</v>
      </c>
    </row>
    <row r="4" spans="1:24" x14ac:dyDescent="0.25">
      <c r="A4" s="7" t="s">
        <v>373</v>
      </c>
      <c r="B4" s="5"/>
      <c r="C4" s="370">
        <v>29</v>
      </c>
      <c r="D4" s="13">
        <v>1.7</v>
      </c>
      <c r="E4" s="13">
        <v>2.8</v>
      </c>
      <c r="F4" s="14">
        <f t="shared" si="0"/>
        <v>1.0999999999999999</v>
      </c>
      <c r="G4" s="39"/>
      <c r="H4" s="5"/>
      <c r="I4" s="5"/>
      <c r="J4" s="5"/>
      <c r="K4" s="5"/>
      <c r="L4" s="5"/>
      <c r="M4" s="5"/>
      <c r="N4" s="5"/>
      <c r="O4" s="33"/>
      <c r="P4" s="12"/>
      <c r="Q4" s="5"/>
      <c r="R4" s="12"/>
      <c r="S4" s="320"/>
      <c r="T4" s="12"/>
      <c r="U4" s="12"/>
      <c r="V4" s="5"/>
      <c r="W4" s="104" t="s">
        <v>376</v>
      </c>
      <c r="X4" s="77" t="s">
        <v>375</v>
      </c>
    </row>
    <row r="5" spans="1:24" ht="15.75" thickBot="1" x14ac:dyDescent="0.3">
      <c r="A5" s="7" t="s">
        <v>373</v>
      </c>
      <c r="B5" s="50"/>
      <c r="C5" s="371">
        <v>29</v>
      </c>
      <c r="D5" s="27">
        <v>5.03</v>
      </c>
      <c r="E5" s="27">
        <v>9.68</v>
      </c>
      <c r="F5" s="32">
        <f t="shared" si="0"/>
        <v>4.6499999999999995</v>
      </c>
      <c r="G5" s="40"/>
      <c r="H5" s="10"/>
      <c r="I5" s="10"/>
      <c r="J5" s="10"/>
      <c r="K5" s="10"/>
      <c r="L5" s="10"/>
      <c r="M5" s="10"/>
      <c r="N5" s="10"/>
      <c r="O5" s="19"/>
      <c r="P5" s="19"/>
      <c r="Q5" s="10"/>
      <c r="R5" s="19"/>
      <c r="S5" s="451"/>
      <c r="T5" s="19"/>
      <c r="U5" s="19"/>
      <c r="V5" s="10"/>
      <c r="W5" s="107" t="s">
        <v>377</v>
      </c>
      <c r="X5" s="80"/>
    </row>
    <row r="6" spans="1:24" x14ac:dyDescent="0.25">
      <c r="A6" s="7" t="s">
        <v>373</v>
      </c>
      <c r="B6" s="172"/>
      <c r="C6" s="341">
        <v>33</v>
      </c>
      <c r="D6" s="211">
        <v>0</v>
      </c>
      <c r="E6" s="211">
        <v>5.56</v>
      </c>
      <c r="F6" s="220">
        <f t="shared" si="0"/>
        <v>5.56</v>
      </c>
      <c r="G6" s="213"/>
      <c r="H6" s="172"/>
      <c r="I6" s="172"/>
      <c r="J6" s="172"/>
      <c r="K6" s="172"/>
      <c r="L6" s="172"/>
      <c r="M6" s="172"/>
      <c r="N6" s="172"/>
      <c r="O6" s="173"/>
      <c r="P6" s="173"/>
      <c r="Q6" s="172"/>
      <c r="R6" s="173"/>
      <c r="S6" s="452"/>
      <c r="T6" s="173"/>
      <c r="U6" s="173"/>
      <c r="V6" s="172"/>
      <c r="W6" s="344" t="s">
        <v>379</v>
      </c>
      <c r="X6" s="336" t="s">
        <v>378</v>
      </c>
    </row>
    <row r="7" spans="1:24" ht="15.75" thickBot="1" x14ac:dyDescent="0.3">
      <c r="A7" s="7" t="s">
        <v>373</v>
      </c>
      <c r="B7" s="5"/>
      <c r="C7" s="342">
        <v>33</v>
      </c>
      <c r="D7" s="14">
        <v>5.6</v>
      </c>
      <c r="E7" s="14">
        <v>15</v>
      </c>
      <c r="F7" s="14">
        <f t="shared" si="0"/>
        <v>9.4</v>
      </c>
      <c r="G7" s="49"/>
      <c r="H7" s="50"/>
      <c r="I7" s="50"/>
      <c r="J7" s="59"/>
      <c r="K7" s="50"/>
      <c r="L7" s="50"/>
      <c r="M7" s="50"/>
      <c r="N7" s="50"/>
      <c r="O7" s="58"/>
      <c r="P7" s="58"/>
      <c r="Q7" s="380" t="s">
        <v>258</v>
      </c>
      <c r="R7" s="12"/>
      <c r="S7" s="320"/>
      <c r="T7" s="12"/>
      <c r="U7" s="12"/>
      <c r="V7" s="5"/>
      <c r="W7" s="358" t="s">
        <v>393</v>
      </c>
      <c r="X7" s="78" t="s">
        <v>375</v>
      </c>
    </row>
    <row r="8" spans="1:24" ht="15.75" thickBot="1" x14ac:dyDescent="0.3">
      <c r="A8" s="7" t="s">
        <v>373</v>
      </c>
      <c r="B8" s="5"/>
      <c r="C8" s="342">
        <v>33</v>
      </c>
      <c r="D8" s="14">
        <v>15</v>
      </c>
      <c r="E8" s="14">
        <v>16.5</v>
      </c>
      <c r="F8" s="14">
        <f t="shared" si="0"/>
        <v>1.5</v>
      </c>
      <c r="G8" s="195"/>
      <c r="H8" s="97"/>
      <c r="I8" s="97"/>
      <c r="J8" s="167"/>
      <c r="K8" s="97"/>
      <c r="L8" s="97"/>
      <c r="M8" s="97"/>
      <c r="N8" s="97"/>
      <c r="O8" s="166"/>
      <c r="P8" s="166"/>
      <c r="Q8" s="97"/>
      <c r="R8" s="12"/>
      <c r="S8" s="320"/>
      <c r="T8" s="12"/>
      <c r="U8" s="12"/>
      <c r="V8" s="5"/>
      <c r="W8" s="345" t="s">
        <v>380</v>
      </c>
      <c r="X8" s="110"/>
    </row>
    <row r="9" spans="1:24" x14ac:dyDescent="0.25">
      <c r="A9" s="7" t="s">
        <v>373</v>
      </c>
      <c r="B9" s="5"/>
      <c r="C9" s="342">
        <v>33</v>
      </c>
      <c r="D9" s="14">
        <v>16.5</v>
      </c>
      <c r="E9" s="14">
        <v>22.9</v>
      </c>
      <c r="F9" s="14">
        <f>E9-D9</f>
        <v>6.3999999999999986</v>
      </c>
      <c r="G9" s="213"/>
      <c r="H9" s="172"/>
      <c r="I9" s="172"/>
      <c r="J9" s="174"/>
      <c r="K9" s="172"/>
      <c r="L9" s="172"/>
      <c r="M9" s="172"/>
      <c r="N9" s="172"/>
      <c r="O9" s="173"/>
      <c r="P9" s="173"/>
      <c r="Q9" s="172"/>
      <c r="R9" s="12"/>
      <c r="S9" s="320"/>
      <c r="T9" s="12"/>
      <c r="U9" s="12"/>
      <c r="V9" s="5"/>
      <c r="W9" s="345" t="s">
        <v>381</v>
      </c>
      <c r="X9" s="346"/>
    </row>
    <row r="10" spans="1:24" ht="15.75" thickBot="1" x14ac:dyDescent="0.3">
      <c r="A10" s="7" t="s">
        <v>373</v>
      </c>
      <c r="B10" s="50"/>
      <c r="C10" s="348">
        <v>33</v>
      </c>
      <c r="D10" s="32">
        <v>22.9</v>
      </c>
      <c r="E10" s="32">
        <v>29.2</v>
      </c>
      <c r="F10" s="32">
        <f t="shared" ref="F10:F47" si="1">E10-D10</f>
        <v>6.3000000000000007</v>
      </c>
      <c r="G10" s="40"/>
      <c r="H10" s="10"/>
      <c r="I10" s="10"/>
      <c r="J10" s="36"/>
      <c r="K10" s="10"/>
      <c r="L10" s="10"/>
      <c r="M10" s="10"/>
      <c r="N10" s="10"/>
      <c r="O10" s="19"/>
      <c r="P10" s="19"/>
      <c r="Q10" s="10"/>
      <c r="R10" s="19"/>
      <c r="S10" s="451"/>
      <c r="T10" s="19"/>
      <c r="U10" s="19"/>
      <c r="V10" s="19"/>
      <c r="W10" s="349" t="s">
        <v>382</v>
      </c>
      <c r="X10" s="191"/>
    </row>
    <row r="11" spans="1:24" x14ac:dyDescent="0.25">
      <c r="A11" s="7" t="s">
        <v>373</v>
      </c>
      <c r="B11" s="172"/>
      <c r="C11" s="340">
        <v>65</v>
      </c>
      <c r="D11" s="211">
        <v>0</v>
      </c>
      <c r="E11" s="211">
        <v>5.2</v>
      </c>
      <c r="F11" s="220">
        <f t="shared" si="1"/>
        <v>5.2</v>
      </c>
      <c r="G11" s="172"/>
      <c r="H11" s="172"/>
      <c r="I11" s="172"/>
      <c r="J11" s="172"/>
      <c r="K11" s="172"/>
      <c r="L11" s="172"/>
      <c r="M11" s="172"/>
      <c r="N11" s="172"/>
      <c r="O11" s="173"/>
      <c r="P11" s="173"/>
      <c r="Q11" s="172"/>
      <c r="R11" s="173"/>
      <c r="S11" s="452"/>
      <c r="T11" s="173"/>
      <c r="U11" s="173"/>
      <c r="V11" s="172"/>
      <c r="W11" s="344" t="s">
        <v>383</v>
      </c>
      <c r="X11" s="214"/>
    </row>
    <row r="12" spans="1:24" x14ac:dyDescent="0.25">
      <c r="A12" s="7" t="s">
        <v>373</v>
      </c>
      <c r="B12" s="5"/>
      <c r="C12" s="337">
        <v>65</v>
      </c>
      <c r="D12" s="14">
        <v>7.32</v>
      </c>
      <c r="E12" s="14">
        <v>10.51</v>
      </c>
      <c r="F12" s="14">
        <f t="shared" si="1"/>
        <v>3.1899999999999995</v>
      </c>
      <c r="G12" s="5"/>
      <c r="H12" s="5"/>
      <c r="I12" s="5"/>
      <c r="J12" s="5"/>
      <c r="K12" s="5"/>
      <c r="L12" s="5"/>
      <c r="M12" s="5"/>
      <c r="N12" s="5"/>
      <c r="O12" s="12"/>
      <c r="P12" s="12"/>
      <c r="Q12" s="5"/>
      <c r="R12" s="12"/>
      <c r="S12" s="320"/>
      <c r="T12" s="12"/>
      <c r="U12" s="12"/>
      <c r="V12" s="5"/>
      <c r="W12" s="345" t="s">
        <v>384</v>
      </c>
      <c r="X12" s="78"/>
    </row>
    <row r="13" spans="1:24" ht="15.75" thickBot="1" x14ac:dyDescent="0.3">
      <c r="A13" s="7" t="s">
        <v>373</v>
      </c>
      <c r="B13" s="50"/>
      <c r="C13" s="339">
        <v>65</v>
      </c>
      <c r="D13" s="216">
        <v>10.51</v>
      </c>
      <c r="E13" s="216">
        <v>13.36</v>
      </c>
      <c r="F13" s="216">
        <f t="shared" si="1"/>
        <v>2.8499999999999996</v>
      </c>
      <c r="G13" s="50"/>
      <c r="H13" s="50"/>
      <c r="I13" s="50"/>
      <c r="J13" s="50"/>
      <c r="K13" s="50"/>
      <c r="L13" s="50"/>
      <c r="M13" s="50"/>
      <c r="N13" s="50"/>
      <c r="O13" s="58"/>
      <c r="P13" s="58"/>
      <c r="Q13" s="50"/>
      <c r="R13" s="58"/>
      <c r="S13" s="453"/>
      <c r="T13" s="58"/>
      <c r="U13" s="58"/>
      <c r="V13" s="50"/>
      <c r="W13" s="347" t="s">
        <v>385</v>
      </c>
      <c r="X13" s="79"/>
    </row>
    <row r="14" spans="1:24" x14ac:dyDescent="0.25">
      <c r="A14" s="350" t="s">
        <v>373</v>
      </c>
      <c r="B14" s="172"/>
      <c r="C14" s="352">
        <v>66</v>
      </c>
      <c r="D14" s="220">
        <v>0</v>
      </c>
      <c r="E14" s="220">
        <v>5.09</v>
      </c>
      <c r="F14" s="220">
        <f t="shared" si="1"/>
        <v>5.09</v>
      </c>
      <c r="G14" s="172"/>
      <c r="H14" s="172"/>
      <c r="I14" s="172"/>
      <c r="J14" s="172"/>
      <c r="K14" s="172"/>
      <c r="L14" s="172"/>
      <c r="M14" s="172"/>
      <c r="N14" s="172"/>
      <c r="O14" s="173"/>
      <c r="P14" s="173"/>
      <c r="Q14" s="172"/>
      <c r="R14" s="173"/>
      <c r="S14" s="452" t="s">
        <v>356</v>
      </c>
      <c r="T14" s="173"/>
      <c r="U14" s="173"/>
      <c r="V14" s="172"/>
      <c r="W14" s="353" t="s">
        <v>386</v>
      </c>
      <c r="X14" s="176"/>
    </row>
    <row r="15" spans="1:24" x14ac:dyDescent="0.25">
      <c r="A15" s="350" t="s">
        <v>373</v>
      </c>
      <c r="B15" s="5"/>
      <c r="C15" s="337">
        <v>66</v>
      </c>
      <c r="D15" s="14">
        <v>5.09</v>
      </c>
      <c r="E15" s="14">
        <v>10.93</v>
      </c>
      <c r="F15" s="14">
        <f t="shared" si="1"/>
        <v>5.84</v>
      </c>
      <c r="G15" s="5"/>
      <c r="H15" s="5"/>
      <c r="I15" s="5"/>
      <c r="J15" s="5"/>
      <c r="K15" s="5"/>
      <c r="L15" s="5"/>
      <c r="M15" s="5"/>
      <c r="N15" s="5"/>
      <c r="O15" s="12"/>
      <c r="P15" s="12"/>
      <c r="Q15" s="5"/>
      <c r="R15" s="12"/>
      <c r="S15" s="320"/>
      <c r="T15" s="12"/>
      <c r="U15" s="12"/>
      <c r="V15" s="5"/>
      <c r="W15" s="345" t="s">
        <v>387</v>
      </c>
      <c r="X15" s="78"/>
    </row>
    <row r="16" spans="1:24" x14ac:dyDescent="0.25">
      <c r="A16" s="350" t="s">
        <v>373</v>
      </c>
      <c r="B16" s="5"/>
      <c r="C16" s="337">
        <v>66</v>
      </c>
      <c r="D16" s="14">
        <v>12.5</v>
      </c>
      <c r="E16" s="14">
        <v>13.16</v>
      </c>
      <c r="F16" s="14">
        <f t="shared" si="1"/>
        <v>0.66000000000000014</v>
      </c>
      <c r="G16" s="5"/>
      <c r="H16" s="5"/>
      <c r="I16" s="5"/>
      <c r="J16" s="5"/>
      <c r="K16" s="5"/>
      <c r="L16" s="5"/>
      <c r="M16" s="5"/>
      <c r="N16" s="5"/>
      <c r="O16" s="12"/>
      <c r="P16" s="12"/>
      <c r="Q16" s="5"/>
      <c r="R16" s="12"/>
      <c r="S16" s="320"/>
      <c r="T16" s="12"/>
      <c r="U16" s="12"/>
      <c r="V16" s="5"/>
      <c r="W16" s="345" t="s">
        <v>388</v>
      </c>
      <c r="X16" s="54"/>
    </row>
    <row r="17" spans="1:24" ht="15.75" thickBot="1" x14ac:dyDescent="0.3">
      <c r="A17" s="350" t="s">
        <v>373</v>
      </c>
      <c r="B17" s="50"/>
      <c r="C17" s="354">
        <v>66</v>
      </c>
      <c r="D17" s="122">
        <v>13.16</v>
      </c>
      <c r="E17" s="122">
        <v>22.4</v>
      </c>
      <c r="F17" s="216">
        <f t="shared" si="1"/>
        <v>9.2399999999999984</v>
      </c>
      <c r="G17" s="50"/>
      <c r="H17" s="50"/>
      <c r="I17" s="50"/>
      <c r="J17" s="50"/>
      <c r="K17" s="50"/>
      <c r="L17" s="50"/>
      <c r="M17" s="50"/>
      <c r="N17" s="50"/>
      <c r="O17" s="58"/>
      <c r="P17" s="58"/>
      <c r="Q17" s="50"/>
      <c r="R17" s="58"/>
      <c r="S17" s="453"/>
      <c r="T17" s="58" t="s">
        <v>422</v>
      </c>
      <c r="U17" s="58"/>
      <c r="V17" s="50"/>
      <c r="W17" s="355" t="s">
        <v>389</v>
      </c>
      <c r="X17" s="112"/>
    </row>
    <row r="18" spans="1:24" x14ac:dyDescent="0.25">
      <c r="A18" s="350" t="s">
        <v>373</v>
      </c>
      <c r="B18" s="172"/>
      <c r="C18" s="340">
        <v>67</v>
      </c>
      <c r="D18" s="220">
        <v>2.75</v>
      </c>
      <c r="E18" s="220">
        <v>7.98</v>
      </c>
      <c r="F18" s="220">
        <f t="shared" si="1"/>
        <v>5.23</v>
      </c>
      <c r="G18" s="172"/>
      <c r="H18" s="172"/>
      <c r="I18" s="172"/>
      <c r="J18" s="172"/>
      <c r="K18" s="172"/>
      <c r="L18" s="172"/>
      <c r="M18" s="172"/>
      <c r="N18" s="172"/>
      <c r="O18" s="173"/>
      <c r="P18" s="173"/>
      <c r="Q18" s="172"/>
      <c r="R18" s="173"/>
      <c r="S18" s="452"/>
      <c r="T18" s="173"/>
      <c r="U18" s="173"/>
      <c r="V18" s="172"/>
      <c r="W18" s="356" t="s">
        <v>390</v>
      </c>
      <c r="X18" s="214"/>
    </row>
    <row r="19" spans="1:24" x14ac:dyDescent="0.25">
      <c r="A19" s="350" t="s">
        <v>373</v>
      </c>
      <c r="B19" s="5"/>
      <c r="C19" s="338">
        <v>67</v>
      </c>
      <c r="D19" s="13">
        <v>7.98</v>
      </c>
      <c r="E19" s="13">
        <v>12.9</v>
      </c>
      <c r="F19" s="14">
        <f t="shared" si="1"/>
        <v>4.92</v>
      </c>
      <c r="G19" s="5"/>
      <c r="H19" s="5"/>
      <c r="I19" s="5"/>
      <c r="J19" s="5"/>
      <c r="K19" s="5"/>
      <c r="L19" s="5"/>
      <c r="M19" s="5"/>
      <c r="N19" s="5"/>
      <c r="O19" s="12"/>
      <c r="P19" s="12"/>
      <c r="Q19" s="5"/>
      <c r="R19" s="12" t="s">
        <v>355</v>
      </c>
      <c r="S19" s="320" t="s">
        <v>159</v>
      </c>
      <c r="T19" s="12"/>
      <c r="U19" s="12"/>
      <c r="V19" s="5"/>
      <c r="W19" s="357" t="s">
        <v>391</v>
      </c>
      <c r="X19" s="110"/>
    </row>
    <row r="20" spans="1:24" ht="15.75" thickBot="1" x14ac:dyDescent="0.3">
      <c r="A20" s="364" t="s">
        <v>373</v>
      </c>
      <c r="B20" s="50"/>
      <c r="C20" s="365">
        <v>67</v>
      </c>
      <c r="D20" s="27">
        <v>12.9</v>
      </c>
      <c r="E20" s="27">
        <v>22.39</v>
      </c>
      <c r="F20" s="32">
        <f t="shared" si="1"/>
        <v>9.49</v>
      </c>
      <c r="G20" s="10"/>
      <c r="H20" s="10"/>
      <c r="I20" s="10"/>
      <c r="J20" s="10"/>
      <c r="K20" s="10"/>
      <c r="L20" s="10"/>
      <c r="M20" s="10"/>
      <c r="N20" s="10"/>
      <c r="O20" s="19"/>
      <c r="P20" s="19"/>
      <c r="Q20" s="10"/>
      <c r="R20" s="19"/>
      <c r="S20" s="451"/>
      <c r="T20" s="19"/>
      <c r="U20" s="19"/>
      <c r="V20" s="10"/>
      <c r="W20" s="366" t="s">
        <v>392</v>
      </c>
      <c r="X20" s="191"/>
    </row>
    <row r="21" spans="1:24" x14ac:dyDescent="0.25">
      <c r="A21" s="364" t="s">
        <v>373</v>
      </c>
      <c r="B21" s="172"/>
      <c r="C21" s="340">
        <v>75</v>
      </c>
      <c r="D21" s="211">
        <v>0</v>
      </c>
      <c r="E21" s="211">
        <v>4.7</v>
      </c>
      <c r="F21" s="220">
        <f t="shared" si="1"/>
        <v>4.7</v>
      </c>
      <c r="G21" s="172"/>
      <c r="H21" s="172"/>
      <c r="I21" s="172"/>
      <c r="J21" s="172"/>
      <c r="K21" s="172"/>
      <c r="L21" s="172"/>
      <c r="M21" s="172"/>
      <c r="N21" s="172"/>
      <c r="O21" s="173"/>
      <c r="P21" s="173"/>
      <c r="Q21" s="172"/>
      <c r="R21" s="173"/>
      <c r="S21" s="452"/>
      <c r="T21" s="173"/>
      <c r="U21" s="173"/>
      <c r="V21" s="172"/>
      <c r="W21" s="344" t="s">
        <v>417</v>
      </c>
      <c r="X21" s="176" t="s">
        <v>375</v>
      </c>
    </row>
    <row r="22" spans="1:24" x14ac:dyDescent="0.25">
      <c r="A22" s="364" t="s">
        <v>373</v>
      </c>
      <c r="B22" s="97"/>
      <c r="C22" s="362">
        <v>75</v>
      </c>
      <c r="D22" s="202">
        <v>4.7</v>
      </c>
      <c r="E22" s="202">
        <v>6</v>
      </c>
      <c r="F22" s="193">
        <f t="shared" si="1"/>
        <v>1.2999999999999998</v>
      </c>
      <c r="G22" s="97"/>
      <c r="H22" s="97"/>
      <c r="I22" s="97"/>
      <c r="J22" s="97"/>
      <c r="K22" s="97"/>
      <c r="L22" s="97"/>
      <c r="M22" s="97"/>
      <c r="N22" s="97"/>
      <c r="O22" s="166"/>
      <c r="P22" s="166"/>
      <c r="Q22" s="97"/>
      <c r="R22" s="166"/>
      <c r="S22" s="454"/>
      <c r="T22" s="166"/>
      <c r="U22" s="166"/>
      <c r="V22" s="97"/>
      <c r="W22" s="363" t="s">
        <v>418</v>
      </c>
      <c r="X22" s="78" t="s">
        <v>375</v>
      </c>
    </row>
    <row r="23" spans="1:24" ht="15.75" thickBot="1" x14ac:dyDescent="0.3">
      <c r="A23" s="364" t="s">
        <v>373</v>
      </c>
      <c r="B23" s="50"/>
      <c r="C23" s="354">
        <v>75</v>
      </c>
      <c r="D23" s="122">
        <v>6</v>
      </c>
      <c r="E23" s="122">
        <v>12.52</v>
      </c>
      <c r="F23" s="216">
        <f t="shared" si="1"/>
        <v>6.52</v>
      </c>
      <c r="G23" s="50"/>
      <c r="H23" s="50"/>
      <c r="I23" s="50"/>
      <c r="J23" s="50"/>
      <c r="K23" s="50"/>
      <c r="L23" s="50"/>
      <c r="M23" s="50"/>
      <c r="N23" s="50"/>
      <c r="O23" s="58"/>
      <c r="P23" s="58"/>
      <c r="Q23" s="50"/>
      <c r="R23" s="58"/>
      <c r="S23" s="453"/>
      <c r="T23" s="58"/>
      <c r="U23" s="58"/>
      <c r="V23" s="50"/>
      <c r="W23" s="355" t="s">
        <v>400</v>
      </c>
      <c r="X23" s="79" t="s">
        <v>375</v>
      </c>
    </row>
    <row r="24" spans="1:24" x14ac:dyDescent="0.25">
      <c r="A24" s="350" t="s">
        <v>373</v>
      </c>
      <c r="B24" s="172"/>
      <c r="C24" s="367">
        <v>116</v>
      </c>
      <c r="D24" s="130">
        <v>1.21</v>
      </c>
      <c r="E24" s="130">
        <v>7.24</v>
      </c>
      <c r="F24" s="111">
        <f t="shared" si="1"/>
        <v>6.03</v>
      </c>
      <c r="G24" s="8"/>
      <c r="H24" s="8"/>
      <c r="I24" s="8"/>
      <c r="J24" s="8"/>
      <c r="K24" s="8"/>
      <c r="L24" s="8"/>
      <c r="M24" s="8"/>
      <c r="N24" s="8"/>
      <c r="O24" s="52"/>
      <c r="P24" s="52"/>
      <c r="Q24" s="8"/>
      <c r="R24" s="52"/>
      <c r="S24" s="450"/>
      <c r="T24" s="52"/>
      <c r="U24" s="52"/>
      <c r="V24" s="8"/>
      <c r="W24" s="368" t="s">
        <v>395</v>
      </c>
      <c r="X24" s="334"/>
    </row>
    <row r="25" spans="1:24" ht="15.75" thickBot="1" x14ac:dyDescent="0.3">
      <c r="A25" s="350" t="s">
        <v>373</v>
      </c>
      <c r="B25" s="50"/>
      <c r="C25" s="354">
        <v>116</v>
      </c>
      <c r="D25" s="122">
        <v>7.24</v>
      </c>
      <c r="E25" s="122">
        <v>11.08</v>
      </c>
      <c r="F25" s="216">
        <f t="shared" si="1"/>
        <v>3.84</v>
      </c>
      <c r="G25" s="50"/>
      <c r="H25" s="50"/>
      <c r="I25" s="50"/>
      <c r="J25" s="50"/>
      <c r="K25" s="50"/>
      <c r="L25" s="50"/>
      <c r="M25" s="50"/>
      <c r="N25" s="50"/>
      <c r="O25" s="58"/>
      <c r="P25" s="58"/>
      <c r="Q25" s="50"/>
      <c r="R25" s="58"/>
      <c r="S25" s="453"/>
      <c r="T25" s="58"/>
      <c r="U25" s="58"/>
      <c r="V25" s="50"/>
      <c r="W25" s="355" t="s">
        <v>396</v>
      </c>
      <c r="X25" s="112"/>
    </row>
    <row r="26" spans="1:24" ht="15.75" thickBot="1" x14ac:dyDescent="0.3">
      <c r="A26" s="350" t="s">
        <v>373</v>
      </c>
      <c r="B26" s="22"/>
      <c r="C26" s="360">
        <v>117</v>
      </c>
      <c r="D26" s="236">
        <v>0</v>
      </c>
      <c r="E26" s="236">
        <v>3.19</v>
      </c>
      <c r="F26" s="273">
        <f t="shared" si="1"/>
        <v>3.19</v>
      </c>
      <c r="G26" s="22"/>
      <c r="H26" s="22"/>
      <c r="I26" s="22"/>
      <c r="J26" s="22"/>
      <c r="K26" s="22"/>
      <c r="L26" s="22"/>
      <c r="M26" s="22"/>
      <c r="N26" s="22"/>
      <c r="O26" s="24"/>
      <c r="P26" s="24"/>
      <c r="Q26" s="22"/>
      <c r="R26" s="24"/>
      <c r="S26" s="455"/>
      <c r="T26" s="24"/>
      <c r="U26" s="24"/>
      <c r="V26" s="22"/>
      <c r="W26" s="361" t="s">
        <v>397</v>
      </c>
      <c r="X26" s="124"/>
    </row>
    <row r="27" spans="1:24" x14ac:dyDescent="0.25">
      <c r="A27" s="7" t="s">
        <v>373</v>
      </c>
      <c r="B27" s="172"/>
      <c r="C27" s="372">
        <v>119</v>
      </c>
      <c r="D27" s="130">
        <v>0</v>
      </c>
      <c r="E27" s="130">
        <v>3.41</v>
      </c>
      <c r="F27" s="111">
        <f t="shared" si="1"/>
        <v>3.41</v>
      </c>
      <c r="G27" s="38"/>
      <c r="H27" s="8"/>
      <c r="I27" s="8"/>
      <c r="J27" s="8"/>
      <c r="K27" s="8"/>
      <c r="L27" s="8"/>
      <c r="M27" s="8"/>
      <c r="N27" s="8"/>
      <c r="O27" s="52"/>
      <c r="P27" s="52"/>
      <c r="Q27" s="8"/>
      <c r="R27" s="52"/>
      <c r="S27" s="450"/>
      <c r="T27" s="52"/>
      <c r="U27" s="52"/>
      <c r="V27" s="8"/>
      <c r="W27" s="205" t="s">
        <v>398</v>
      </c>
      <c r="X27" s="334"/>
    </row>
    <row r="28" spans="1:24" ht="15.75" thickBot="1" x14ac:dyDescent="0.3">
      <c r="A28" s="7" t="s">
        <v>373</v>
      </c>
      <c r="B28" s="50"/>
      <c r="C28" s="371">
        <v>119</v>
      </c>
      <c r="D28" s="27">
        <v>5.79</v>
      </c>
      <c r="E28" s="27">
        <v>7.19</v>
      </c>
      <c r="F28" s="32">
        <f t="shared" si="1"/>
        <v>1.4000000000000004</v>
      </c>
      <c r="G28" s="40"/>
      <c r="H28" s="10"/>
      <c r="I28" s="10"/>
      <c r="J28" s="10"/>
      <c r="K28" s="10"/>
      <c r="L28" s="10"/>
      <c r="M28" s="10"/>
      <c r="N28" s="10"/>
      <c r="O28" s="19"/>
      <c r="P28" s="19"/>
      <c r="Q28" s="10"/>
      <c r="R28" s="19"/>
      <c r="S28" s="451"/>
      <c r="T28" s="19"/>
      <c r="U28" s="19"/>
      <c r="V28" s="10"/>
      <c r="W28" s="107" t="s">
        <v>399</v>
      </c>
      <c r="X28" s="191"/>
    </row>
    <row r="29" spans="1:24" x14ac:dyDescent="0.25">
      <c r="A29" s="350" t="s">
        <v>373</v>
      </c>
      <c r="B29" s="172"/>
      <c r="C29" s="373">
        <v>196</v>
      </c>
      <c r="D29" s="220">
        <v>0</v>
      </c>
      <c r="E29" s="220">
        <v>3.1</v>
      </c>
      <c r="F29" s="220">
        <f t="shared" si="1"/>
        <v>3.1</v>
      </c>
      <c r="G29" s="213"/>
      <c r="H29" s="172"/>
      <c r="I29" s="172"/>
      <c r="J29" s="172"/>
      <c r="K29" s="172"/>
      <c r="L29" s="172"/>
      <c r="M29" s="172"/>
      <c r="N29" s="172"/>
      <c r="O29" s="173"/>
      <c r="P29" s="173"/>
      <c r="Q29" s="172"/>
      <c r="R29" s="173"/>
      <c r="S29" s="452"/>
      <c r="T29" s="173"/>
      <c r="U29" s="173"/>
      <c r="V29" s="172"/>
      <c r="W29" s="224" t="s">
        <v>401</v>
      </c>
      <c r="X29" s="176"/>
    </row>
    <row r="30" spans="1:24" ht="15.75" thickBot="1" x14ac:dyDescent="0.3">
      <c r="A30" s="350" t="s">
        <v>373</v>
      </c>
      <c r="B30" s="50"/>
      <c r="C30" s="343">
        <v>196</v>
      </c>
      <c r="D30" s="216">
        <v>4.79</v>
      </c>
      <c r="E30" s="216">
        <v>7.17</v>
      </c>
      <c r="F30" s="217">
        <f t="shared" si="1"/>
        <v>2.38</v>
      </c>
      <c r="G30" s="49"/>
      <c r="H30" s="50"/>
      <c r="I30" s="50"/>
      <c r="J30" s="59"/>
      <c r="K30" s="50"/>
      <c r="L30" s="50"/>
      <c r="M30" s="50"/>
      <c r="N30" s="50"/>
      <c r="O30" s="58"/>
      <c r="P30" s="58"/>
      <c r="Q30" s="50"/>
      <c r="R30" s="58"/>
      <c r="S30" s="453"/>
      <c r="T30" s="58"/>
      <c r="U30" s="58"/>
      <c r="V30" s="50"/>
      <c r="W30" s="218" t="s">
        <v>402</v>
      </c>
      <c r="X30" s="79"/>
    </row>
    <row r="31" spans="1:24" x14ac:dyDescent="0.25">
      <c r="A31" s="7" t="s">
        <v>373</v>
      </c>
      <c r="B31" s="172"/>
      <c r="C31" s="369">
        <v>197</v>
      </c>
      <c r="D31" s="111">
        <v>0</v>
      </c>
      <c r="E31" s="111">
        <v>7.44</v>
      </c>
      <c r="F31" s="116">
        <f t="shared" si="1"/>
        <v>7.44</v>
      </c>
      <c r="G31" s="38"/>
      <c r="H31" s="8"/>
      <c r="I31" s="8"/>
      <c r="J31" s="53"/>
      <c r="K31" s="8"/>
      <c r="L31" s="8"/>
      <c r="M31" s="8"/>
      <c r="N31" s="8"/>
      <c r="O31" s="52"/>
      <c r="P31" s="52"/>
      <c r="Q31" s="8"/>
      <c r="R31" s="52"/>
      <c r="S31" s="450"/>
      <c r="T31" s="52"/>
      <c r="U31" s="52"/>
      <c r="V31" s="8"/>
      <c r="W31" s="125" t="s">
        <v>403</v>
      </c>
      <c r="X31" s="77"/>
    </row>
    <row r="32" spans="1:24" ht="15.75" thickBot="1" x14ac:dyDescent="0.3">
      <c r="A32" s="7" t="s">
        <v>373</v>
      </c>
      <c r="B32" s="50"/>
      <c r="C32" s="374">
        <v>197</v>
      </c>
      <c r="D32" s="122">
        <v>7.44</v>
      </c>
      <c r="E32" s="122">
        <v>16</v>
      </c>
      <c r="F32" s="123">
        <f t="shared" si="1"/>
        <v>8.5599999999999987</v>
      </c>
      <c r="G32" s="49"/>
      <c r="H32" s="50"/>
      <c r="I32" s="50"/>
      <c r="J32" s="59"/>
      <c r="K32" s="50"/>
      <c r="L32" s="50"/>
      <c r="M32" s="50"/>
      <c r="N32" s="50"/>
      <c r="O32" s="58"/>
      <c r="P32" s="58"/>
      <c r="Q32" s="50"/>
      <c r="R32" s="58"/>
      <c r="S32" s="453"/>
      <c r="T32" s="58"/>
      <c r="U32" s="58"/>
      <c r="V32" s="50"/>
      <c r="W32" s="105" t="s">
        <v>404</v>
      </c>
      <c r="X32" s="79"/>
    </row>
    <row r="33" spans="1:24" ht="15.75" thickBot="1" x14ac:dyDescent="0.3">
      <c r="A33" s="7" t="s">
        <v>373</v>
      </c>
      <c r="B33" s="22"/>
      <c r="C33" s="375">
        <v>198</v>
      </c>
      <c r="D33" s="202">
        <v>2.67</v>
      </c>
      <c r="E33" s="202">
        <v>11.013999999999999</v>
      </c>
      <c r="F33" s="203">
        <f t="shared" si="1"/>
        <v>8.3439999999999994</v>
      </c>
      <c r="G33" s="195"/>
      <c r="H33" s="97"/>
      <c r="I33" s="97"/>
      <c r="J33" s="97"/>
      <c r="K33" s="97"/>
      <c r="L33" s="97"/>
      <c r="M33" s="97"/>
      <c r="N33" s="97"/>
      <c r="O33" s="166"/>
      <c r="P33" s="166"/>
      <c r="Q33" s="97"/>
      <c r="R33" s="166" t="s">
        <v>355</v>
      </c>
      <c r="S33" s="454" t="s">
        <v>159</v>
      </c>
      <c r="T33" s="166"/>
      <c r="U33" s="166"/>
      <c r="V33" s="97"/>
      <c r="W33" s="204" t="s">
        <v>405</v>
      </c>
      <c r="X33" s="168"/>
    </row>
    <row r="34" spans="1:24" x14ac:dyDescent="0.25">
      <c r="A34" s="350" t="s">
        <v>373</v>
      </c>
      <c r="B34" s="172"/>
      <c r="C34" s="352">
        <v>219</v>
      </c>
      <c r="D34" s="220">
        <v>0</v>
      </c>
      <c r="E34" s="220">
        <v>7.33</v>
      </c>
      <c r="F34" s="220">
        <f t="shared" si="1"/>
        <v>7.33</v>
      </c>
      <c r="G34" s="172"/>
      <c r="H34" s="172"/>
      <c r="I34" s="172"/>
      <c r="J34" s="174"/>
      <c r="K34" s="172"/>
      <c r="L34" s="172"/>
      <c r="M34" s="172"/>
      <c r="N34" s="172"/>
      <c r="O34" s="173"/>
      <c r="P34" s="173"/>
      <c r="Q34" s="172"/>
      <c r="R34" s="173"/>
      <c r="S34" s="452" t="s">
        <v>64</v>
      </c>
      <c r="T34" s="173"/>
      <c r="U34" s="173"/>
      <c r="V34" s="172"/>
      <c r="W34" s="353" t="s">
        <v>406</v>
      </c>
      <c r="X34" s="176"/>
    </row>
    <row r="35" spans="1:24" ht="15.75" thickBot="1" x14ac:dyDescent="0.3">
      <c r="A35" s="350" t="s">
        <v>373</v>
      </c>
      <c r="B35" s="50"/>
      <c r="C35" s="339">
        <v>219</v>
      </c>
      <c r="D35" s="216">
        <v>7.33</v>
      </c>
      <c r="E35" s="216">
        <v>15.26</v>
      </c>
      <c r="F35" s="216">
        <f t="shared" si="1"/>
        <v>7.93</v>
      </c>
      <c r="G35" s="50"/>
      <c r="H35" s="50"/>
      <c r="I35" s="50"/>
      <c r="J35" s="50"/>
      <c r="K35" s="50"/>
      <c r="L35" s="50"/>
      <c r="M35" s="50"/>
      <c r="N35" s="50"/>
      <c r="O35" s="58"/>
      <c r="P35" s="58"/>
      <c r="Q35" s="50"/>
      <c r="R35" s="58"/>
      <c r="S35" s="453" t="s">
        <v>64</v>
      </c>
      <c r="T35" s="58"/>
      <c r="U35" s="58"/>
      <c r="V35" s="50"/>
      <c r="W35" s="347" t="s">
        <v>407</v>
      </c>
      <c r="X35" s="79"/>
    </row>
    <row r="36" spans="1:24" x14ac:dyDescent="0.25">
      <c r="A36" s="7" t="s">
        <v>373</v>
      </c>
      <c r="B36" s="172"/>
      <c r="C36" s="340">
        <v>274</v>
      </c>
      <c r="D36" s="211">
        <v>0</v>
      </c>
      <c r="E36" s="211">
        <v>3.15</v>
      </c>
      <c r="F36" s="211">
        <f t="shared" si="1"/>
        <v>3.15</v>
      </c>
      <c r="G36" s="172"/>
      <c r="H36" s="172"/>
      <c r="I36" s="172"/>
      <c r="J36" s="172"/>
      <c r="K36" s="172"/>
      <c r="L36" s="172"/>
      <c r="M36" s="172"/>
      <c r="N36" s="172"/>
      <c r="O36" s="173"/>
      <c r="P36" s="173"/>
      <c r="Q36" s="172"/>
      <c r="R36" s="173"/>
      <c r="S36" s="452"/>
      <c r="T36" s="173" t="s">
        <v>422</v>
      </c>
      <c r="U36" s="173"/>
      <c r="V36" s="172"/>
      <c r="W36" s="344" t="s">
        <v>408</v>
      </c>
      <c r="X36" s="176"/>
    </row>
    <row r="37" spans="1:24" ht="15.75" thickBot="1" x14ac:dyDescent="0.3">
      <c r="A37" s="7" t="s">
        <v>373</v>
      </c>
      <c r="B37" s="50"/>
      <c r="C37" s="354">
        <v>274</v>
      </c>
      <c r="D37" s="122">
        <v>4.63</v>
      </c>
      <c r="E37" s="122">
        <v>6.15</v>
      </c>
      <c r="F37" s="122">
        <f t="shared" si="1"/>
        <v>1.5200000000000005</v>
      </c>
      <c r="G37" s="50"/>
      <c r="H37" s="50"/>
      <c r="I37" s="50"/>
      <c r="J37" s="50"/>
      <c r="K37" s="50"/>
      <c r="L37" s="50"/>
      <c r="M37" s="50"/>
      <c r="N37" s="50"/>
      <c r="O37" s="58"/>
      <c r="P37" s="58"/>
      <c r="Q37" s="50"/>
      <c r="R37" s="58"/>
      <c r="S37" s="453"/>
      <c r="T37" s="58"/>
      <c r="U37" s="58"/>
      <c r="V37" s="50"/>
      <c r="W37" s="355" t="s">
        <v>409</v>
      </c>
      <c r="X37" s="79"/>
    </row>
    <row r="38" spans="1:24" ht="15.75" thickBot="1" x14ac:dyDescent="0.3">
      <c r="A38" s="7" t="s">
        <v>373</v>
      </c>
      <c r="B38" s="22"/>
      <c r="C38" s="360">
        <v>362</v>
      </c>
      <c r="D38" s="236">
        <v>0.76</v>
      </c>
      <c r="E38" s="236">
        <v>3.24</v>
      </c>
      <c r="F38" s="236">
        <f t="shared" si="1"/>
        <v>2.4800000000000004</v>
      </c>
      <c r="G38" s="22"/>
      <c r="H38" s="22"/>
      <c r="I38" s="22"/>
      <c r="J38" s="22"/>
      <c r="K38" s="22"/>
      <c r="L38" s="22"/>
      <c r="M38" s="22"/>
      <c r="N38" s="22"/>
      <c r="O38" s="24"/>
      <c r="P38" s="24"/>
      <c r="Q38" s="22"/>
      <c r="R38" s="24"/>
      <c r="S38" s="455"/>
      <c r="T38" s="24"/>
      <c r="U38" s="24"/>
      <c r="V38" s="22"/>
      <c r="W38" s="361" t="s">
        <v>416</v>
      </c>
      <c r="X38" s="83"/>
    </row>
    <row r="39" spans="1:24" ht="15.75" thickBot="1" x14ac:dyDescent="0.3">
      <c r="A39" s="7" t="s">
        <v>373</v>
      </c>
      <c r="B39" s="22"/>
      <c r="C39" s="360">
        <v>363</v>
      </c>
      <c r="D39" s="236">
        <v>0</v>
      </c>
      <c r="E39" s="236">
        <v>1.01</v>
      </c>
      <c r="F39" s="236">
        <f t="shared" si="1"/>
        <v>1.01</v>
      </c>
      <c r="G39" s="22"/>
      <c r="H39" s="22"/>
      <c r="I39" s="22"/>
      <c r="J39" s="22"/>
      <c r="K39" s="22"/>
      <c r="L39" s="22"/>
      <c r="M39" s="22"/>
      <c r="N39" s="22"/>
      <c r="O39" s="24"/>
      <c r="P39" s="24"/>
      <c r="Q39" s="22"/>
      <c r="R39" s="24"/>
      <c r="S39" s="455"/>
      <c r="T39" s="24" t="s">
        <v>422</v>
      </c>
      <c r="U39" s="24" t="s">
        <v>64</v>
      </c>
      <c r="V39" s="22"/>
      <c r="W39" s="361" t="s">
        <v>445</v>
      </c>
      <c r="X39" s="83" t="s">
        <v>415</v>
      </c>
    </row>
    <row r="40" spans="1:24" x14ac:dyDescent="0.25">
      <c r="A40" s="7" t="s">
        <v>373</v>
      </c>
      <c r="B40" s="172"/>
      <c r="C40" s="341">
        <v>364</v>
      </c>
      <c r="D40" s="211">
        <v>0</v>
      </c>
      <c r="E40" s="211">
        <v>5.71</v>
      </c>
      <c r="F40" s="212">
        <f t="shared" si="1"/>
        <v>5.71</v>
      </c>
      <c r="G40" s="213"/>
      <c r="H40" s="172"/>
      <c r="I40" s="172"/>
      <c r="J40" s="172"/>
      <c r="K40" s="172"/>
      <c r="L40" s="172"/>
      <c r="M40" s="172"/>
      <c r="N40" s="172"/>
      <c r="O40" s="173"/>
      <c r="P40" s="173"/>
      <c r="Q40" s="172"/>
      <c r="R40" s="173"/>
      <c r="S40" s="452"/>
      <c r="T40" s="173"/>
      <c r="U40" s="173"/>
      <c r="V40" s="172"/>
      <c r="W40" s="102" t="s">
        <v>410</v>
      </c>
      <c r="X40" s="176"/>
    </row>
    <row r="41" spans="1:24" x14ac:dyDescent="0.25">
      <c r="A41" s="7"/>
      <c r="B41" s="97"/>
      <c r="C41" s="375">
        <v>364</v>
      </c>
      <c r="D41" s="202">
        <v>5.71</v>
      </c>
      <c r="E41" s="202">
        <v>9.6</v>
      </c>
      <c r="F41" s="203">
        <f t="shared" si="1"/>
        <v>3.8899999999999997</v>
      </c>
      <c r="G41" s="195"/>
      <c r="H41" s="97"/>
      <c r="I41" s="97"/>
      <c r="J41" s="97"/>
      <c r="K41" s="97"/>
      <c r="L41" s="97"/>
      <c r="M41" s="97"/>
      <c r="N41" s="97"/>
      <c r="O41" s="166"/>
      <c r="P41" s="166"/>
      <c r="Q41" s="97"/>
      <c r="R41" s="166"/>
      <c r="S41" s="454"/>
      <c r="T41" s="166"/>
      <c r="U41" s="166"/>
      <c r="V41" s="97"/>
      <c r="W41" s="204" t="s">
        <v>446</v>
      </c>
      <c r="X41" s="168"/>
    </row>
    <row r="42" spans="1:24" ht="15.75" thickBot="1" x14ac:dyDescent="0.3">
      <c r="A42" s="7" t="s">
        <v>373</v>
      </c>
      <c r="B42" s="50"/>
      <c r="C42" s="374">
        <v>364</v>
      </c>
      <c r="D42" s="122">
        <v>9.6</v>
      </c>
      <c r="E42" s="122">
        <v>15.06</v>
      </c>
      <c r="F42" s="123">
        <f t="shared" si="1"/>
        <v>5.4600000000000009</v>
      </c>
      <c r="G42" s="49"/>
      <c r="H42" s="50"/>
      <c r="I42" s="50"/>
      <c r="J42" s="50"/>
      <c r="K42" s="50"/>
      <c r="L42" s="50"/>
      <c r="M42" s="50"/>
      <c r="N42" s="50"/>
      <c r="O42" s="58"/>
      <c r="P42" s="58"/>
      <c r="Q42" s="50"/>
      <c r="R42" s="58"/>
      <c r="S42" s="453"/>
      <c r="T42" s="58" t="s">
        <v>422</v>
      </c>
      <c r="U42" s="58"/>
      <c r="V42" s="50"/>
      <c r="W42" s="105" t="s">
        <v>447</v>
      </c>
      <c r="X42" s="79"/>
    </row>
    <row r="43" spans="1:24" ht="15.75" thickBot="1" x14ac:dyDescent="0.3">
      <c r="A43" s="7" t="s">
        <v>373</v>
      </c>
      <c r="B43" s="22"/>
      <c r="C43" s="360">
        <v>385</v>
      </c>
      <c r="D43" s="236">
        <v>0</v>
      </c>
      <c r="E43" s="236">
        <v>3.93</v>
      </c>
      <c r="F43" s="236">
        <f t="shared" si="1"/>
        <v>3.93</v>
      </c>
      <c r="G43" s="22"/>
      <c r="H43" s="22"/>
      <c r="I43" s="22"/>
      <c r="J43" s="22"/>
      <c r="K43" s="22"/>
      <c r="L43" s="22"/>
      <c r="M43" s="22"/>
      <c r="N43" s="22"/>
      <c r="O43" s="24"/>
      <c r="P43" s="24"/>
      <c r="Q43" s="22"/>
      <c r="R43" s="24"/>
      <c r="S43" s="455"/>
      <c r="T43" s="24"/>
      <c r="U43" s="24"/>
      <c r="V43" s="22"/>
      <c r="W43" s="361" t="s">
        <v>411</v>
      </c>
      <c r="X43" s="83"/>
    </row>
    <row r="44" spans="1:24" x14ac:dyDescent="0.25">
      <c r="A44" s="7" t="s">
        <v>373</v>
      </c>
      <c r="B44" s="172"/>
      <c r="C44" s="340">
        <v>501</v>
      </c>
      <c r="D44" s="211">
        <v>0.25</v>
      </c>
      <c r="E44" s="211" t="s">
        <v>370</v>
      </c>
      <c r="F44" s="211"/>
      <c r="G44" s="172"/>
      <c r="H44" s="172"/>
      <c r="I44" s="172"/>
      <c r="J44" s="172"/>
      <c r="K44" s="172"/>
      <c r="L44" s="172"/>
      <c r="M44" s="172"/>
      <c r="N44" s="172"/>
      <c r="O44" s="173"/>
      <c r="P44" s="173"/>
      <c r="Q44" s="172"/>
      <c r="R44" s="173"/>
      <c r="S44" s="452"/>
      <c r="T44" s="173"/>
      <c r="U44" s="173"/>
      <c r="V44" s="172"/>
      <c r="W44" s="344"/>
      <c r="X44" s="176"/>
    </row>
    <row r="45" spans="1:24" ht="15.75" thickBot="1" x14ac:dyDescent="0.3">
      <c r="A45" s="7" t="s">
        <v>373</v>
      </c>
      <c r="B45" s="50"/>
      <c r="C45" s="339">
        <v>501</v>
      </c>
      <c r="D45" s="216">
        <v>2.5299999999999998</v>
      </c>
      <c r="E45" s="216">
        <v>7.59</v>
      </c>
      <c r="F45" s="216">
        <f t="shared" si="1"/>
        <v>5.0600000000000005</v>
      </c>
      <c r="G45" s="50"/>
      <c r="H45" s="50"/>
      <c r="I45" s="50"/>
      <c r="J45" s="59"/>
      <c r="K45" s="50"/>
      <c r="L45" s="50"/>
      <c r="M45" s="50"/>
      <c r="N45" s="50"/>
      <c r="O45" s="58"/>
      <c r="P45" s="58"/>
      <c r="Q45" s="50"/>
      <c r="R45" s="58"/>
      <c r="S45" s="453"/>
      <c r="T45" s="58"/>
      <c r="U45" s="58"/>
      <c r="V45" s="50"/>
      <c r="W45" s="347" t="s">
        <v>412</v>
      </c>
      <c r="X45" s="79"/>
    </row>
    <row r="46" spans="1:24" ht="15.75" thickBot="1" x14ac:dyDescent="0.3">
      <c r="A46" s="7" t="s">
        <v>373</v>
      </c>
      <c r="B46" s="69"/>
      <c r="C46" s="376">
        <v>703</v>
      </c>
      <c r="D46" s="351">
        <v>0</v>
      </c>
      <c r="E46" s="351">
        <v>2.39</v>
      </c>
      <c r="F46" s="377">
        <f t="shared" si="1"/>
        <v>2.39</v>
      </c>
      <c r="G46" s="113"/>
      <c r="H46" s="63"/>
      <c r="I46" s="63"/>
      <c r="J46" s="182"/>
      <c r="K46" s="63"/>
      <c r="L46" s="63"/>
      <c r="M46" s="63"/>
      <c r="N46" s="63"/>
      <c r="O46" s="64"/>
      <c r="P46" s="64"/>
      <c r="Q46" s="63"/>
      <c r="R46" s="64"/>
      <c r="S46" s="456" t="s">
        <v>64</v>
      </c>
      <c r="T46" s="64"/>
      <c r="U46" s="64"/>
      <c r="V46" s="63"/>
      <c r="W46" s="378" t="s">
        <v>413</v>
      </c>
      <c r="X46" s="76"/>
    </row>
    <row r="47" spans="1:24" ht="15.75" thickBot="1" x14ac:dyDescent="0.3">
      <c r="A47" s="7" t="s">
        <v>373</v>
      </c>
      <c r="B47" s="163"/>
      <c r="C47" s="192">
        <v>720</v>
      </c>
      <c r="D47" s="193">
        <v>0</v>
      </c>
      <c r="E47" s="193">
        <v>2.81</v>
      </c>
      <c r="F47" s="194">
        <f t="shared" si="1"/>
        <v>2.81</v>
      </c>
      <c r="G47" s="195"/>
      <c r="H47" s="97"/>
      <c r="I47" s="97"/>
      <c r="J47" s="97"/>
      <c r="K47" s="97"/>
      <c r="L47" s="97"/>
      <c r="M47" s="97"/>
      <c r="N47" s="97"/>
      <c r="O47" s="166"/>
      <c r="P47" s="166"/>
      <c r="Q47" s="97"/>
      <c r="R47" s="166"/>
      <c r="S47" s="454"/>
      <c r="T47" s="166"/>
      <c r="U47" s="166"/>
      <c r="V47" s="97"/>
      <c r="W47" s="196" t="s">
        <v>414</v>
      </c>
      <c r="X47" s="168"/>
    </row>
    <row r="48" spans="1:24" x14ac:dyDescent="0.25">
      <c r="A48" s="99"/>
      <c r="B48" s="171"/>
      <c r="C48" s="210"/>
      <c r="D48" s="211"/>
      <c r="E48" s="211"/>
      <c r="F48" s="212"/>
      <c r="G48" s="213"/>
      <c r="H48" s="172"/>
      <c r="I48" s="172"/>
      <c r="J48" s="172"/>
      <c r="K48" s="172"/>
      <c r="L48" s="172"/>
      <c r="M48" s="172"/>
      <c r="N48" s="172"/>
      <c r="O48" s="173"/>
      <c r="P48" s="173"/>
      <c r="Q48" s="172"/>
      <c r="R48" s="173"/>
      <c r="S48" s="452"/>
      <c r="T48" s="173"/>
      <c r="U48" s="173"/>
      <c r="V48" s="172"/>
      <c r="W48" s="102"/>
      <c r="X48" s="176"/>
    </row>
    <row r="49" spans="1:24" x14ac:dyDescent="0.25">
      <c r="A49" s="4"/>
      <c r="B49" s="87"/>
      <c r="C49" s="119"/>
      <c r="D49" s="14"/>
      <c r="E49" s="14"/>
      <c r="F49" s="120"/>
      <c r="G49" s="39"/>
      <c r="H49" s="5"/>
      <c r="I49" s="5"/>
      <c r="J49" s="33"/>
      <c r="K49" s="5"/>
      <c r="L49" s="5"/>
      <c r="M49" s="5"/>
      <c r="N49" s="5"/>
      <c r="O49" s="12"/>
      <c r="P49" s="12"/>
      <c r="Q49" s="5"/>
      <c r="R49" s="12"/>
      <c r="S49" s="320"/>
      <c r="T49" s="12"/>
      <c r="U49" s="12"/>
      <c r="V49" s="5"/>
      <c r="W49" s="126"/>
      <c r="X49" s="78"/>
    </row>
    <row r="50" spans="1:24" x14ac:dyDescent="0.25">
      <c r="A50" s="4"/>
      <c r="B50" s="87"/>
      <c r="C50" s="119"/>
      <c r="D50" s="14"/>
      <c r="E50" s="14"/>
      <c r="F50" s="120"/>
      <c r="G50" s="39"/>
      <c r="H50" s="5"/>
      <c r="I50" s="5"/>
      <c r="J50" s="33"/>
      <c r="K50" s="5"/>
      <c r="L50" s="5"/>
      <c r="M50" s="5"/>
      <c r="N50" s="5"/>
      <c r="O50" s="12"/>
      <c r="P50" s="12"/>
      <c r="Q50" s="5"/>
      <c r="R50" s="12"/>
      <c r="S50" s="320"/>
      <c r="T50" s="12"/>
      <c r="U50" s="12"/>
      <c r="V50" s="5"/>
      <c r="W50" s="126"/>
      <c r="X50" s="78"/>
    </row>
    <row r="51" spans="1:24" x14ac:dyDescent="0.25">
      <c r="A51" s="4"/>
      <c r="B51" s="87"/>
      <c r="C51" s="119"/>
      <c r="D51" s="14"/>
      <c r="E51" s="14"/>
      <c r="F51" s="120"/>
      <c r="G51" s="39"/>
      <c r="H51" s="5"/>
      <c r="I51" s="5"/>
      <c r="J51" s="33"/>
      <c r="K51" s="5"/>
      <c r="L51" s="5"/>
      <c r="M51" s="5"/>
      <c r="N51" s="5"/>
      <c r="O51" s="12"/>
      <c r="P51" s="12"/>
      <c r="Q51" s="5"/>
      <c r="R51" s="12"/>
      <c r="S51" s="320"/>
      <c r="T51" s="12"/>
      <c r="U51" s="12"/>
      <c r="V51" s="5"/>
      <c r="W51" s="302"/>
      <c r="X51" s="78"/>
    </row>
    <row r="52" spans="1:24" x14ac:dyDescent="0.25">
      <c r="A52" s="4"/>
      <c r="B52" s="87"/>
      <c r="C52" s="119"/>
      <c r="D52" s="14"/>
      <c r="E52" s="14"/>
      <c r="F52" s="120"/>
      <c r="G52" s="39"/>
      <c r="H52" s="5"/>
      <c r="I52" s="5"/>
      <c r="J52" s="5"/>
      <c r="K52" s="5"/>
      <c r="L52" s="5"/>
      <c r="M52" s="5"/>
      <c r="N52" s="5"/>
      <c r="O52" s="12"/>
      <c r="P52" s="12"/>
      <c r="Q52" s="5"/>
      <c r="R52" s="12"/>
      <c r="S52" s="320"/>
      <c r="T52" s="12"/>
      <c r="U52" s="12"/>
      <c r="V52" s="5"/>
      <c r="W52" s="126"/>
      <c r="X52" s="78"/>
    </row>
    <row r="53" spans="1:24" ht="15.75" thickBot="1" x14ac:dyDescent="0.3">
      <c r="A53" s="56"/>
      <c r="B53" s="94"/>
      <c r="C53" s="215"/>
      <c r="D53" s="216"/>
      <c r="E53" s="216"/>
      <c r="F53" s="217"/>
      <c r="G53" s="49"/>
      <c r="H53" s="50"/>
      <c r="I53" s="50"/>
      <c r="J53" s="50"/>
      <c r="K53" s="50"/>
      <c r="L53" s="50"/>
      <c r="M53" s="50"/>
      <c r="N53" s="50"/>
      <c r="O53" s="58"/>
      <c r="P53" s="58"/>
      <c r="Q53" s="50"/>
      <c r="R53" s="58"/>
      <c r="S53" s="453"/>
      <c r="T53" s="58"/>
      <c r="U53" s="58"/>
      <c r="V53" s="50"/>
      <c r="W53" s="218"/>
      <c r="X53" s="79"/>
    </row>
    <row r="54" spans="1:24" ht="15.75" thickBot="1" x14ac:dyDescent="0.3">
      <c r="A54" s="162"/>
      <c r="B54" s="163"/>
      <c r="C54" s="206"/>
      <c r="D54" s="207"/>
      <c r="E54" s="207"/>
      <c r="F54" s="208"/>
      <c r="G54" s="195"/>
      <c r="H54" s="97"/>
      <c r="I54" s="97"/>
      <c r="J54" s="97"/>
      <c r="K54" s="97"/>
      <c r="L54" s="97"/>
      <c r="M54" s="97"/>
      <c r="N54" s="97"/>
      <c r="O54" s="97"/>
      <c r="P54" s="166"/>
      <c r="Q54" s="97"/>
      <c r="R54" s="166"/>
      <c r="S54" s="454"/>
      <c r="T54" s="166"/>
      <c r="U54" s="166"/>
      <c r="V54" s="97"/>
      <c r="W54" s="209"/>
      <c r="X54" s="76"/>
    </row>
    <row r="55" spans="1:24" ht="15.75" thickBot="1" x14ac:dyDescent="0.3">
      <c r="A55" s="28"/>
      <c r="B55" s="30"/>
      <c r="C55" s="28"/>
      <c r="D55" s="29"/>
      <c r="E55" s="29"/>
      <c r="F55" s="92"/>
      <c r="G55" s="4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455"/>
      <c r="T55" s="25"/>
      <c r="U55" s="24"/>
      <c r="V55" s="22"/>
      <c r="W55" s="28"/>
      <c r="X55" s="83"/>
    </row>
    <row r="57" spans="1:24" x14ac:dyDescent="0.25">
      <c r="A57" s="308"/>
      <c r="C57" s="308"/>
      <c r="D57" s="3"/>
      <c r="E57" s="308"/>
      <c r="G57" s="47"/>
      <c r="H57" s="47"/>
      <c r="I57" s="47"/>
      <c r="J57" s="47"/>
      <c r="K57" s="47"/>
      <c r="L57" s="47"/>
      <c r="M57" s="47"/>
    </row>
    <row r="58" spans="1:24" x14ac:dyDescent="0.25">
      <c r="A58" s="42"/>
      <c r="C58" s="20"/>
      <c r="D58" s="20"/>
      <c r="E58" s="307"/>
      <c r="F58" s="307"/>
    </row>
    <row r="59" spans="1:24" x14ac:dyDescent="0.25">
      <c r="A59" s="42"/>
      <c r="C59" s="20"/>
      <c r="D59" s="20"/>
      <c r="E59" s="307"/>
      <c r="F59" s="307"/>
    </row>
    <row r="60" spans="1:24" x14ac:dyDescent="0.25">
      <c r="A60" s="46"/>
      <c r="D60" s="20"/>
      <c r="E60" s="308"/>
      <c r="F60" s="308"/>
    </row>
    <row r="61" spans="1:24" x14ac:dyDescent="0.25">
      <c r="C61" s="2"/>
      <c r="D61" s="3"/>
      <c r="E61" s="308"/>
      <c r="F61" s="308"/>
    </row>
    <row r="62" spans="1:24" x14ac:dyDescent="0.25">
      <c r="A62" s="48"/>
      <c r="B62" s="46"/>
    </row>
    <row r="63" spans="1:24" x14ac:dyDescent="0.25">
      <c r="B63" s="461"/>
      <c r="C63" s="461"/>
    </row>
    <row r="66" spans="5:21" x14ac:dyDescent="0.25">
      <c r="E66" s="308"/>
      <c r="G66" s="308"/>
      <c r="H66" s="3"/>
      <c r="I66" s="308"/>
      <c r="U66"/>
    </row>
    <row r="67" spans="5:21" x14ac:dyDescent="0.25">
      <c r="E67" s="42"/>
      <c r="G67" s="20"/>
      <c r="H67" s="20"/>
      <c r="I67" s="307"/>
      <c r="J67" s="307"/>
      <c r="U67"/>
    </row>
    <row r="68" spans="5:21" x14ac:dyDescent="0.25">
      <c r="E68" s="42"/>
      <c r="G68" s="20"/>
      <c r="H68" s="20"/>
      <c r="I68" s="307"/>
      <c r="J68" s="307"/>
      <c r="U68"/>
    </row>
    <row r="69" spans="5:21" x14ac:dyDescent="0.25">
      <c r="E69" s="46"/>
      <c r="H69" s="20"/>
      <c r="I69" s="308"/>
      <c r="J69" s="308"/>
      <c r="U69"/>
    </row>
    <row r="70" spans="5:21" x14ac:dyDescent="0.25">
      <c r="G70" s="2"/>
      <c r="H70" s="3"/>
      <c r="I70" s="308"/>
      <c r="J70" s="308"/>
      <c r="U70"/>
    </row>
    <row r="71" spans="5:21" x14ac:dyDescent="0.25">
      <c r="E71" s="48"/>
      <c r="F71" s="46"/>
      <c r="U71"/>
    </row>
    <row r="72" spans="5:21" x14ac:dyDescent="0.25">
      <c r="F72" s="466"/>
      <c r="G72" s="466"/>
      <c r="U72"/>
    </row>
  </sheetData>
  <mergeCells count="4">
    <mergeCell ref="A1:F1"/>
    <mergeCell ref="G1:V1"/>
    <mergeCell ref="B63:C63"/>
    <mergeCell ref="F72:G72"/>
  </mergeCells>
  <pageMargins left="0.7" right="0.7" top="0.75" bottom="0.75" header="0.3" footer="0.3"/>
  <pageSetup paperSize="17" scale="63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830C-2071-439B-9356-B634DF52E7A0}">
  <dimension ref="A1:X53"/>
  <sheetViews>
    <sheetView topLeftCell="A14" zoomScale="110" zoomScaleNormal="110" workbookViewId="0">
      <selection activeCell="U15" sqref="U15"/>
    </sheetView>
  </sheetViews>
  <sheetFormatPr defaultRowHeight="15" x14ac:dyDescent="0.25"/>
  <cols>
    <col min="1" max="1" width="11.140625" customWidth="1"/>
    <col min="2" max="2" width="19.28515625" bestFit="1" customWidth="1"/>
    <col min="7" max="15" width="5.7109375" hidden="1" customWidth="1"/>
    <col min="16" max="16" width="6.42578125" hidden="1" customWidth="1"/>
    <col min="17" max="17" width="6.28515625" hidden="1" customWidth="1"/>
    <col min="18" max="18" width="5.85546875" bestFit="1" customWidth="1"/>
    <col min="19" max="19" width="5.85546875" style="457" bestFit="1" customWidth="1"/>
    <col min="20" max="20" width="6.7109375" bestFit="1" customWidth="1"/>
    <col min="21" max="21" width="6" style="26" bestFit="1" customWidth="1"/>
    <col min="22" max="22" width="6.28515625" customWidth="1"/>
    <col min="23" max="23" width="52.5703125" bestFit="1" customWidth="1"/>
    <col min="24" max="24" width="47.28515625" bestFit="1" customWidth="1"/>
  </cols>
  <sheetData>
    <row r="1" spans="1:24" ht="30" customHeight="1" thickBot="1" x14ac:dyDescent="0.3">
      <c r="A1" s="458" t="s">
        <v>372</v>
      </c>
      <c r="B1" s="459"/>
      <c r="C1" s="459"/>
      <c r="D1" s="459"/>
      <c r="E1" s="459"/>
      <c r="F1" s="460"/>
      <c r="G1" s="458" t="s">
        <v>284</v>
      </c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60"/>
      <c r="W1" s="143" t="s">
        <v>5</v>
      </c>
      <c r="X1" s="95" t="s">
        <v>6</v>
      </c>
    </row>
    <row r="2" spans="1:24" ht="15.75" thickBot="1" x14ac:dyDescent="0.3">
      <c r="A2" s="62" t="s">
        <v>1</v>
      </c>
      <c r="B2" s="69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113"/>
      <c r="H2" s="63"/>
      <c r="I2" s="63"/>
      <c r="J2" s="63"/>
      <c r="K2" s="63"/>
      <c r="L2" s="63"/>
      <c r="M2" s="63"/>
      <c r="N2" s="63"/>
      <c r="O2" s="63"/>
      <c r="P2" s="63"/>
      <c r="Q2" s="63"/>
      <c r="R2" s="63">
        <v>2026</v>
      </c>
      <c r="S2" s="312">
        <v>2027</v>
      </c>
      <c r="T2" s="63">
        <v>2028</v>
      </c>
      <c r="U2" s="64">
        <v>2029</v>
      </c>
      <c r="V2" s="63">
        <v>2030</v>
      </c>
      <c r="W2" s="28"/>
      <c r="X2" s="124"/>
    </row>
    <row r="3" spans="1:24" x14ac:dyDescent="0.25">
      <c r="A3" s="7" t="s">
        <v>374</v>
      </c>
      <c r="B3" s="86"/>
      <c r="C3" s="115">
        <v>29</v>
      </c>
      <c r="D3" s="111">
        <v>0</v>
      </c>
      <c r="E3" s="111">
        <v>10.9</v>
      </c>
      <c r="F3" s="116"/>
      <c r="G3" s="38"/>
      <c r="H3" s="8"/>
      <c r="I3" s="8"/>
      <c r="J3" s="8"/>
      <c r="K3" s="8"/>
      <c r="L3" s="8"/>
      <c r="M3" s="8"/>
      <c r="N3" s="8"/>
      <c r="O3" s="53"/>
      <c r="P3" s="52"/>
      <c r="Q3" s="8"/>
      <c r="R3" s="52"/>
      <c r="S3" s="450"/>
      <c r="T3" s="52"/>
      <c r="U3" s="52"/>
      <c r="V3" s="8"/>
      <c r="W3" s="125" t="s">
        <v>425</v>
      </c>
      <c r="X3" s="77"/>
    </row>
    <row r="4" spans="1:24" ht="15.75" thickBot="1" x14ac:dyDescent="0.3">
      <c r="A4" s="7" t="s">
        <v>374</v>
      </c>
      <c r="B4" s="87"/>
      <c r="C4" s="117">
        <v>29</v>
      </c>
      <c r="D4" s="13">
        <v>15.5</v>
      </c>
      <c r="E4" s="13">
        <v>18.5</v>
      </c>
      <c r="F4" s="118"/>
      <c r="G4" s="39"/>
      <c r="H4" s="5"/>
      <c r="I4" s="5"/>
      <c r="J4" s="5"/>
      <c r="K4" s="5"/>
      <c r="L4" s="5"/>
      <c r="M4" s="5"/>
      <c r="N4" s="5"/>
      <c r="O4" s="33"/>
      <c r="P4" s="12"/>
      <c r="Q4" s="5"/>
      <c r="R4" s="12"/>
      <c r="S4" s="320"/>
      <c r="T4" s="12" t="s">
        <v>422</v>
      </c>
      <c r="U4" s="12"/>
      <c r="V4" s="5"/>
      <c r="W4" s="104" t="s">
        <v>426</v>
      </c>
      <c r="X4" s="78"/>
    </row>
    <row r="5" spans="1:24" x14ac:dyDescent="0.25">
      <c r="A5" s="7" t="s">
        <v>374</v>
      </c>
      <c r="B5" s="171"/>
      <c r="C5" s="210">
        <v>33</v>
      </c>
      <c r="D5" s="211">
        <v>0</v>
      </c>
      <c r="E5" s="211">
        <v>5</v>
      </c>
      <c r="F5" s="212"/>
      <c r="G5" s="213"/>
      <c r="H5" s="172"/>
      <c r="I5" s="172"/>
      <c r="J5" s="172"/>
      <c r="K5" s="172"/>
      <c r="L5" s="172"/>
      <c r="M5" s="172"/>
      <c r="N5" s="172"/>
      <c r="O5" s="173"/>
      <c r="P5" s="173"/>
      <c r="Q5" s="172"/>
      <c r="R5" s="173"/>
      <c r="S5" s="452"/>
      <c r="T5" s="173"/>
      <c r="U5" s="173"/>
      <c r="V5" s="172"/>
      <c r="W5" s="102" t="s">
        <v>427</v>
      </c>
      <c r="X5" s="176"/>
    </row>
    <row r="6" spans="1:24" x14ac:dyDescent="0.25">
      <c r="A6" s="350" t="s">
        <v>374</v>
      </c>
      <c r="B6" s="78"/>
      <c r="C6" s="342">
        <v>33</v>
      </c>
      <c r="D6" s="14">
        <v>6.5</v>
      </c>
      <c r="E6" s="14">
        <v>10.4</v>
      </c>
      <c r="F6" s="120"/>
      <c r="G6" s="433"/>
      <c r="H6" s="433"/>
      <c r="I6" s="433"/>
      <c r="J6" s="434"/>
      <c r="K6" s="433"/>
      <c r="L6" s="433"/>
      <c r="M6" s="433"/>
      <c r="N6" s="433"/>
      <c r="O6" s="435"/>
      <c r="P6" s="435"/>
      <c r="Q6" s="433"/>
      <c r="R6" s="149"/>
      <c r="S6" s="320"/>
      <c r="T6" s="12"/>
      <c r="U6" s="12"/>
      <c r="V6" s="78"/>
      <c r="W6" s="439" t="s">
        <v>428</v>
      </c>
      <c r="X6" s="431"/>
    </row>
    <row r="7" spans="1:24" ht="15.75" thickBot="1" x14ac:dyDescent="0.3">
      <c r="A7" s="350" t="s">
        <v>374</v>
      </c>
      <c r="B7" s="79"/>
      <c r="C7" s="343">
        <v>33</v>
      </c>
      <c r="D7" s="216">
        <v>10.4</v>
      </c>
      <c r="E7" s="216">
        <v>18.5</v>
      </c>
      <c r="F7" s="217"/>
      <c r="G7" s="436"/>
      <c r="H7" s="436"/>
      <c r="I7" s="436"/>
      <c r="J7" s="437"/>
      <c r="K7" s="436"/>
      <c r="L7" s="436"/>
      <c r="M7" s="436"/>
      <c r="N7" s="436"/>
      <c r="O7" s="438"/>
      <c r="P7" s="438"/>
      <c r="Q7" s="436"/>
      <c r="R7" s="261"/>
      <c r="S7" s="453"/>
      <c r="T7" s="58"/>
      <c r="U7" s="58"/>
      <c r="V7" s="79"/>
      <c r="W7" s="440" t="s">
        <v>429</v>
      </c>
      <c r="X7" s="432"/>
    </row>
    <row r="8" spans="1:24" x14ac:dyDescent="0.25">
      <c r="A8" s="7" t="s">
        <v>374</v>
      </c>
      <c r="B8" s="171"/>
      <c r="C8" s="219">
        <v>49</v>
      </c>
      <c r="D8" s="220">
        <v>0</v>
      </c>
      <c r="E8" s="220">
        <v>3.5</v>
      </c>
      <c r="F8" s="221"/>
      <c r="G8" s="213"/>
      <c r="H8" s="172"/>
      <c r="I8" s="172"/>
      <c r="J8" s="174"/>
      <c r="K8" s="172"/>
      <c r="L8" s="172"/>
      <c r="M8" s="172"/>
      <c r="N8" s="172"/>
      <c r="O8" s="173"/>
      <c r="P8" s="173"/>
      <c r="Q8" s="172"/>
      <c r="R8" s="173"/>
      <c r="S8" s="452"/>
      <c r="T8" s="173"/>
      <c r="U8" s="173"/>
      <c r="V8" s="172"/>
      <c r="W8" s="224" t="s">
        <v>430</v>
      </c>
      <c r="X8" s="223"/>
    </row>
    <row r="9" spans="1:24" x14ac:dyDescent="0.25">
      <c r="A9" s="7" t="s">
        <v>374</v>
      </c>
      <c r="B9" s="87"/>
      <c r="C9" s="119">
        <v>49</v>
      </c>
      <c r="D9" s="14">
        <v>5</v>
      </c>
      <c r="E9" s="14">
        <v>13.9</v>
      </c>
      <c r="F9" s="120"/>
      <c r="G9" s="39"/>
      <c r="H9" s="5"/>
      <c r="I9" s="5"/>
      <c r="J9" s="33"/>
      <c r="K9" s="5"/>
      <c r="L9" s="5"/>
      <c r="M9" s="5"/>
      <c r="N9" s="5"/>
      <c r="O9" s="12"/>
      <c r="P9" s="12"/>
      <c r="Q9" s="5"/>
      <c r="R9" s="12"/>
      <c r="S9" s="320"/>
      <c r="T9" s="12"/>
      <c r="U9" s="12"/>
      <c r="V9" s="109"/>
      <c r="W9" s="126" t="s">
        <v>431</v>
      </c>
      <c r="X9" s="110"/>
    </row>
    <row r="10" spans="1:24" ht="15.75" thickBot="1" x14ac:dyDescent="0.3">
      <c r="A10" s="7" t="s">
        <v>374</v>
      </c>
      <c r="B10" s="94"/>
      <c r="C10" s="121">
        <v>49</v>
      </c>
      <c r="D10" s="122">
        <v>13.9</v>
      </c>
      <c r="E10" s="122">
        <v>26.4</v>
      </c>
      <c r="F10" s="123"/>
      <c r="G10" s="49"/>
      <c r="H10" s="50"/>
      <c r="I10" s="50"/>
      <c r="J10" s="50"/>
      <c r="K10" s="50"/>
      <c r="L10" s="50"/>
      <c r="M10" s="50"/>
      <c r="N10" s="50"/>
      <c r="O10" s="58"/>
      <c r="P10" s="58"/>
      <c r="Q10" s="50"/>
      <c r="R10" s="58"/>
      <c r="S10" s="453"/>
      <c r="T10" s="58"/>
      <c r="U10" s="58"/>
      <c r="V10" s="63"/>
      <c r="W10" s="105" t="s">
        <v>432</v>
      </c>
      <c r="X10" s="112"/>
    </row>
    <row r="11" spans="1:24" ht="15.75" thickBot="1" x14ac:dyDescent="0.3">
      <c r="A11" s="7" t="s">
        <v>374</v>
      </c>
      <c r="B11" s="31"/>
      <c r="C11" s="441">
        <v>117</v>
      </c>
      <c r="D11" s="273">
        <v>0</v>
      </c>
      <c r="E11" s="273">
        <v>10.4</v>
      </c>
      <c r="F11" s="274"/>
      <c r="G11" s="41"/>
      <c r="H11" s="22"/>
      <c r="I11" s="22"/>
      <c r="J11" s="22"/>
      <c r="K11" s="22"/>
      <c r="L11" s="22"/>
      <c r="M11" s="22"/>
      <c r="N11" s="22"/>
      <c r="O11" s="24"/>
      <c r="P11" s="24"/>
      <c r="Q11" s="22"/>
      <c r="R11" s="24"/>
      <c r="S11" s="455"/>
      <c r="T11" s="24"/>
      <c r="U11" s="24"/>
      <c r="V11" s="22"/>
      <c r="W11" s="442" t="s">
        <v>433</v>
      </c>
      <c r="X11" s="83"/>
    </row>
    <row r="12" spans="1:24" x14ac:dyDescent="0.25">
      <c r="A12" s="7" t="s">
        <v>374</v>
      </c>
      <c r="B12" s="86"/>
      <c r="C12" s="115">
        <v>118</v>
      </c>
      <c r="D12" s="111">
        <v>0</v>
      </c>
      <c r="E12" s="111">
        <v>13.3</v>
      </c>
      <c r="F12" s="116"/>
      <c r="G12" s="38"/>
      <c r="H12" s="8"/>
      <c r="I12" s="8"/>
      <c r="J12" s="8"/>
      <c r="K12" s="8"/>
      <c r="L12" s="8"/>
      <c r="M12" s="8"/>
      <c r="N12" s="8"/>
      <c r="O12" s="52"/>
      <c r="P12" s="52"/>
      <c r="Q12" s="8"/>
      <c r="R12" s="52"/>
      <c r="S12" s="450"/>
      <c r="T12" s="52"/>
      <c r="U12" s="52"/>
      <c r="V12" s="8"/>
      <c r="W12" s="125" t="s">
        <v>434</v>
      </c>
      <c r="X12" s="77"/>
    </row>
    <row r="13" spans="1:24" ht="15.75" thickBot="1" x14ac:dyDescent="0.3">
      <c r="A13" s="7" t="s">
        <v>374</v>
      </c>
      <c r="B13" s="88"/>
      <c r="C13" s="189">
        <v>118</v>
      </c>
      <c r="D13" s="32">
        <v>14.7</v>
      </c>
      <c r="E13" s="32">
        <v>27</v>
      </c>
      <c r="F13" s="161"/>
      <c r="G13" s="40"/>
      <c r="H13" s="10"/>
      <c r="I13" s="10"/>
      <c r="J13" s="10"/>
      <c r="K13" s="10"/>
      <c r="L13" s="10"/>
      <c r="M13" s="10"/>
      <c r="N13" s="10"/>
      <c r="O13" s="19"/>
      <c r="P13" s="19"/>
      <c r="Q13" s="10"/>
      <c r="R13" s="19"/>
      <c r="S13" s="451"/>
      <c r="T13" s="19"/>
      <c r="U13" s="19"/>
      <c r="V13" s="10"/>
      <c r="W13" s="190" t="s">
        <v>432</v>
      </c>
      <c r="X13" s="80"/>
    </row>
    <row r="14" spans="1:24" x14ac:dyDescent="0.25">
      <c r="A14" s="7" t="s">
        <v>374</v>
      </c>
      <c r="B14" s="176"/>
      <c r="C14" s="219">
        <v>119</v>
      </c>
      <c r="D14" s="220">
        <v>0</v>
      </c>
      <c r="E14" s="220">
        <v>8.5</v>
      </c>
      <c r="F14" s="221"/>
      <c r="G14" s="213"/>
      <c r="H14" s="172"/>
      <c r="I14" s="172"/>
      <c r="J14" s="172"/>
      <c r="K14" s="172"/>
      <c r="L14" s="172"/>
      <c r="M14" s="172"/>
      <c r="N14" s="172"/>
      <c r="O14" s="173"/>
      <c r="P14" s="173"/>
      <c r="Q14" s="172"/>
      <c r="R14" s="173"/>
      <c r="S14" s="452"/>
      <c r="T14" s="173"/>
      <c r="U14" s="173"/>
      <c r="V14" s="172"/>
      <c r="W14" s="224" t="s">
        <v>435</v>
      </c>
      <c r="X14" s="176"/>
    </row>
    <row r="15" spans="1:24" ht="15.75" thickBot="1" x14ac:dyDescent="0.3">
      <c r="A15" s="7" t="s">
        <v>374</v>
      </c>
      <c r="B15" s="69"/>
      <c r="C15" s="376">
        <v>119</v>
      </c>
      <c r="D15" s="351">
        <v>9.8000000000000007</v>
      </c>
      <c r="E15" s="351">
        <v>19</v>
      </c>
      <c r="F15" s="377"/>
      <c r="G15" s="113"/>
      <c r="H15" s="63"/>
      <c r="I15" s="63"/>
      <c r="J15" s="63"/>
      <c r="K15" s="63"/>
      <c r="L15" s="63"/>
      <c r="M15" s="63"/>
      <c r="N15" s="63"/>
      <c r="O15" s="64"/>
      <c r="P15" s="64"/>
      <c r="Q15" s="63"/>
      <c r="R15" s="64"/>
      <c r="S15" s="456"/>
      <c r="T15" s="64"/>
      <c r="U15" s="64"/>
      <c r="V15" s="63"/>
      <c r="W15" s="378" t="s">
        <v>436</v>
      </c>
      <c r="X15" s="66"/>
    </row>
    <row r="16" spans="1:24" x14ac:dyDescent="0.25">
      <c r="A16" s="7" t="s">
        <v>374</v>
      </c>
      <c r="B16" s="86"/>
      <c r="C16" s="198">
        <v>127</v>
      </c>
      <c r="D16" s="130">
        <v>0</v>
      </c>
      <c r="E16" s="130">
        <v>12.2</v>
      </c>
      <c r="F16" s="134"/>
      <c r="G16" s="38"/>
      <c r="H16" s="8"/>
      <c r="I16" s="8"/>
      <c r="J16" s="8"/>
      <c r="K16" s="8"/>
      <c r="L16" s="8"/>
      <c r="M16" s="8"/>
      <c r="N16" s="8"/>
      <c r="O16" s="52"/>
      <c r="P16" s="52"/>
      <c r="Q16" s="8"/>
      <c r="R16" s="52"/>
      <c r="S16" s="450"/>
      <c r="T16" s="52"/>
      <c r="U16" s="52"/>
      <c r="V16" s="8"/>
      <c r="W16" s="205" t="s">
        <v>437</v>
      </c>
      <c r="X16" s="334"/>
    </row>
    <row r="17" spans="1:24" ht="15.75" thickBot="1" x14ac:dyDescent="0.3">
      <c r="A17" s="7" t="s">
        <v>374</v>
      </c>
      <c r="B17" s="94"/>
      <c r="C17" s="121">
        <v>127</v>
      </c>
      <c r="D17" s="216">
        <v>14.5</v>
      </c>
      <c r="E17" s="216">
        <v>26</v>
      </c>
      <c r="F17" s="123"/>
      <c r="G17" s="49"/>
      <c r="H17" s="50"/>
      <c r="I17" s="50"/>
      <c r="J17" s="50"/>
      <c r="K17" s="50"/>
      <c r="L17" s="50"/>
      <c r="M17" s="50"/>
      <c r="N17" s="50"/>
      <c r="O17" s="58"/>
      <c r="P17" s="58"/>
      <c r="Q17" s="50"/>
      <c r="R17" s="58"/>
      <c r="S17" s="453"/>
      <c r="T17" s="58"/>
      <c r="U17" s="58"/>
      <c r="V17" s="50"/>
      <c r="W17" s="225" t="s">
        <v>438</v>
      </c>
      <c r="X17" s="112"/>
    </row>
    <row r="18" spans="1:24" x14ac:dyDescent="0.25">
      <c r="A18" s="7" t="s">
        <v>374</v>
      </c>
      <c r="B18" s="171"/>
      <c r="C18" s="210">
        <v>197</v>
      </c>
      <c r="D18" s="211">
        <v>3</v>
      </c>
      <c r="E18" s="211">
        <v>6.1</v>
      </c>
      <c r="F18" s="212"/>
      <c r="G18" s="213"/>
      <c r="H18" s="172"/>
      <c r="I18" s="172"/>
      <c r="J18" s="172"/>
      <c r="K18" s="172"/>
      <c r="L18" s="172"/>
      <c r="M18" s="172"/>
      <c r="N18" s="172"/>
      <c r="O18" s="173"/>
      <c r="P18" s="173"/>
      <c r="Q18" s="172"/>
      <c r="R18" s="173" t="s">
        <v>355</v>
      </c>
      <c r="S18" s="452" t="s">
        <v>159</v>
      </c>
      <c r="T18" s="173"/>
      <c r="U18" s="173"/>
      <c r="V18" s="172"/>
      <c r="W18" s="443" t="s">
        <v>439</v>
      </c>
      <c r="X18" s="214"/>
    </row>
    <row r="19" spans="1:24" ht="15.75" thickBot="1" x14ac:dyDescent="0.3">
      <c r="A19" s="7" t="s">
        <v>374</v>
      </c>
      <c r="B19" s="94"/>
      <c r="C19" s="121">
        <v>197</v>
      </c>
      <c r="D19" s="122">
        <v>6.2</v>
      </c>
      <c r="E19" s="122">
        <v>9.1</v>
      </c>
      <c r="F19" s="123"/>
      <c r="G19" s="49"/>
      <c r="H19" s="50"/>
      <c r="I19" s="50"/>
      <c r="J19" s="50"/>
      <c r="K19" s="50"/>
      <c r="L19" s="50"/>
      <c r="M19" s="50"/>
      <c r="N19" s="50"/>
      <c r="O19" s="58"/>
      <c r="P19" s="58"/>
      <c r="Q19" s="50"/>
      <c r="R19" s="58"/>
      <c r="S19" s="453"/>
      <c r="T19" s="58"/>
      <c r="U19" s="58"/>
      <c r="V19" s="50"/>
      <c r="W19" s="105" t="s">
        <v>440</v>
      </c>
      <c r="X19" s="112"/>
    </row>
    <row r="20" spans="1:24" x14ac:dyDescent="0.25">
      <c r="A20" s="7" t="s">
        <v>374</v>
      </c>
      <c r="B20" s="171"/>
      <c r="C20" s="210">
        <v>219</v>
      </c>
      <c r="D20" s="211">
        <v>0</v>
      </c>
      <c r="E20" s="211">
        <v>12.3</v>
      </c>
      <c r="F20" s="212"/>
      <c r="G20" s="213"/>
      <c r="H20" s="172"/>
      <c r="I20" s="172"/>
      <c r="J20" s="172"/>
      <c r="K20" s="172"/>
      <c r="L20" s="172"/>
      <c r="M20" s="172"/>
      <c r="N20" s="172"/>
      <c r="O20" s="173"/>
      <c r="P20" s="173"/>
      <c r="Q20" s="172"/>
      <c r="R20" s="173"/>
      <c r="S20" s="452"/>
      <c r="T20" s="173"/>
      <c r="U20" s="173"/>
      <c r="V20" s="172"/>
      <c r="W20" s="102" t="s">
        <v>441</v>
      </c>
      <c r="X20" s="214"/>
    </row>
    <row r="21" spans="1:24" ht="15.75" thickBot="1" x14ac:dyDescent="0.3">
      <c r="A21" s="7" t="s">
        <v>374</v>
      </c>
      <c r="B21" s="94"/>
      <c r="C21" s="121">
        <v>219</v>
      </c>
      <c r="D21" s="122">
        <v>12.7</v>
      </c>
      <c r="E21" s="122">
        <v>20</v>
      </c>
      <c r="F21" s="123"/>
      <c r="G21" s="49"/>
      <c r="H21" s="50"/>
      <c r="I21" s="50"/>
      <c r="J21" s="50"/>
      <c r="K21" s="50"/>
      <c r="L21" s="50"/>
      <c r="M21" s="50"/>
      <c r="N21" s="50"/>
      <c r="O21" s="58"/>
      <c r="P21" s="58"/>
      <c r="Q21" s="50"/>
      <c r="R21" s="58"/>
      <c r="S21" s="453"/>
      <c r="T21" s="58"/>
      <c r="U21" s="58"/>
      <c r="V21" s="50"/>
      <c r="W21" s="105" t="s">
        <v>429</v>
      </c>
      <c r="X21" s="112"/>
    </row>
    <row r="22" spans="1:24" ht="15.75" thickBot="1" x14ac:dyDescent="0.3">
      <c r="A22" s="7" t="s">
        <v>374</v>
      </c>
      <c r="B22" s="31"/>
      <c r="C22" s="444">
        <v>274</v>
      </c>
      <c r="D22" s="236">
        <v>0</v>
      </c>
      <c r="E22" s="236">
        <v>6</v>
      </c>
      <c r="F22" s="237"/>
      <c r="G22" s="41"/>
      <c r="H22" s="22"/>
      <c r="I22" s="22"/>
      <c r="J22" s="22"/>
      <c r="K22" s="22"/>
      <c r="L22" s="22"/>
      <c r="M22" s="22"/>
      <c r="N22" s="22"/>
      <c r="O22" s="24"/>
      <c r="P22" s="24"/>
      <c r="Q22" s="22"/>
      <c r="R22" s="24"/>
      <c r="S22" s="455"/>
      <c r="T22" s="24"/>
      <c r="U22" s="24"/>
      <c r="V22" s="22"/>
      <c r="W22" s="445" t="s">
        <v>429</v>
      </c>
      <c r="X22" s="124"/>
    </row>
    <row r="23" spans="1:24" x14ac:dyDescent="0.25">
      <c r="A23" s="7" t="s">
        <v>374</v>
      </c>
      <c r="B23" s="86"/>
      <c r="C23" s="198">
        <v>703</v>
      </c>
      <c r="D23" s="130">
        <v>0</v>
      </c>
      <c r="E23" s="130">
        <v>1.5</v>
      </c>
      <c r="F23" s="134"/>
      <c r="G23" s="38"/>
      <c r="H23" s="8"/>
      <c r="I23" s="8"/>
      <c r="J23" s="8"/>
      <c r="K23" s="8"/>
      <c r="L23" s="8"/>
      <c r="M23" s="8"/>
      <c r="N23" s="8"/>
      <c r="O23" s="52"/>
      <c r="P23" s="52"/>
      <c r="Q23" s="8"/>
      <c r="R23" s="52"/>
      <c r="S23" s="450" t="s">
        <v>356</v>
      </c>
      <c r="T23" s="52" t="s">
        <v>64</v>
      </c>
      <c r="U23" s="52"/>
      <c r="V23" s="8"/>
      <c r="W23" s="205" t="s">
        <v>442</v>
      </c>
      <c r="X23" s="334"/>
    </row>
    <row r="24" spans="1:24" ht="15.75" thickBot="1" x14ac:dyDescent="0.3">
      <c r="A24" s="7" t="s">
        <v>374</v>
      </c>
      <c r="B24" s="88"/>
      <c r="C24" s="188">
        <v>703</v>
      </c>
      <c r="D24" s="27">
        <v>6.5</v>
      </c>
      <c r="E24" s="27">
        <v>11.3</v>
      </c>
      <c r="F24" s="138"/>
      <c r="G24" s="40"/>
      <c r="H24" s="10"/>
      <c r="I24" s="10"/>
      <c r="J24" s="10"/>
      <c r="K24" s="10"/>
      <c r="L24" s="10"/>
      <c r="M24" s="10"/>
      <c r="N24" s="10"/>
      <c r="O24" s="19"/>
      <c r="P24" s="19"/>
      <c r="Q24" s="10"/>
      <c r="R24" s="19"/>
      <c r="S24" s="451"/>
      <c r="T24" s="19"/>
      <c r="U24" s="19"/>
      <c r="V24" s="10"/>
      <c r="W24" s="107" t="s">
        <v>429</v>
      </c>
      <c r="X24" s="191"/>
    </row>
    <row r="25" spans="1:24" x14ac:dyDescent="0.25">
      <c r="A25" s="7" t="s">
        <v>374</v>
      </c>
      <c r="B25" s="171"/>
      <c r="C25" s="219">
        <v>707</v>
      </c>
      <c r="D25" s="220">
        <v>0</v>
      </c>
      <c r="E25" s="220">
        <v>11.1</v>
      </c>
      <c r="F25" s="221"/>
      <c r="G25" s="213"/>
      <c r="H25" s="172"/>
      <c r="I25" s="172"/>
      <c r="J25" s="172"/>
      <c r="K25" s="172"/>
      <c r="L25" s="172"/>
      <c r="M25" s="172"/>
      <c r="N25" s="172"/>
      <c r="O25" s="173"/>
      <c r="P25" s="173"/>
      <c r="Q25" s="172"/>
      <c r="R25" s="173"/>
      <c r="S25" s="452"/>
      <c r="T25" s="173"/>
      <c r="U25" s="173"/>
      <c r="V25" s="172"/>
      <c r="W25" s="224" t="s">
        <v>441</v>
      </c>
      <c r="X25" s="176"/>
    </row>
    <row r="26" spans="1:24" ht="15.75" thickBot="1" x14ac:dyDescent="0.3">
      <c r="A26" s="7" t="s">
        <v>374</v>
      </c>
      <c r="B26" s="87"/>
      <c r="C26" s="119">
        <v>707</v>
      </c>
      <c r="D26" s="14">
        <v>13</v>
      </c>
      <c r="E26" s="14">
        <v>19.5</v>
      </c>
      <c r="F26" s="120"/>
      <c r="G26" s="39"/>
      <c r="H26" s="5"/>
      <c r="I26" s="5"/>
      <c r="J26" s="33"/>
      <c r="K26" s="5"/>
      <c r="L26" s="5"/>
      <c r="M26" s="5"/>
      <c r="N26" s="5"/>
      <c r="O26" s="12"/>
      <c r="P26" s="12"/>
      <c r="Q26" s="5"/>
      <c r="R26" s="12"/>
      <c r="S26" s="320" t="s">
        <v>356</v>
      </c>
      <c r="T26" s="12" t="s">
        <v>64</v>
      </c>
      <c r="U26" s="12"/>
      <c r="V26" s="5"/>
      <c r="W26" s="126" t="s">
        <v>443</v>
      </c>
      <c r="X26" s="78"/>
    </row>
    <row r="27" spans="1:24" x14ac:dyDescent="0.25">
      <c r="A27" s="7" t="s">
        <v>374</v>
      </c>
      <c r="B27" s="171"/>
      <c r="C27" s="219">
        <v>716</v>
      </c>
      <c r="D27" s="220">
        <v>0</v>
      </c>
      <c r="E27" s="220">
        <v>0.5</v>
      </c>
      <c r="F27" s="221"/>
      <c r="G27" s="213"/>
      <c r="H27" s="172"/>
      <c r="I27" s="172"/>
      <c r="J27" s="174"/>
      <c r="K27" s="172"/>
      <c r="L27" s="172"/>
      <c r="M27" s="172"/>
      <c r="N27" s="172"/>
      <c r="O27" s="173"/>
      <c r="P27" s="173"/>
      <c r="Q27" s="172"/>
      <c r="R27" s="173"/>
      <c r="S27" s="452"/>
      <c r="T27" s="173" t="s">
        <v>422</v>
      </c>
      <c r="U27" s="173" t="s">
        <v>64</v>
      </c>
      <c r="V27" s="172"/>
      <c r="W27" s="224" t="s">
        <v>444</v>
      </c>
      <c r="X27" s="176"/>
    </row>
    <row r="28" spans="1:24" x14ac:dyDescent="0.25">
      <c r="A28" s="4"/>
      <c r="B28" s="87"/>
      <c r="C28" s="119"/>
      <c r="D28" s="14"/>
      <c r="E28" s="14"/>
      <c r="F28" s="120"/>
      <c r="G28" s="39"/>
      <c r="H28" s="5"/>
      <c r="I28" s="5"/>
      <c r="J28" s="5"/>
      <c r="K28" s="5"/>
      <c r="L28" s="5"/>
      <c r="M28" s="5"/>
      <c r="N28" s="5"/>
      <c r="O28" s="12"/>
      <c r="P28" s="12"/>
      <c r="Q28" s="5"/>
      <c r="R28" s="12"/>
      <c r="S28" s="320"/>
      <c r="T28" s="12"/>
      <c r="U28" s="12"/>
      <c r="V28" s="5"/>
      <c r="W28" s="126"/>
      <c r="X28" s="78"/>
    </row>
    <row r="29" spans="1:24" ht="15.75" thickBot="1" x14ac:dyDescent="0.3">
      <c r="A29" s="56"/>
      <c r="B29" s="94"/>
      <c r="C29" s="121"/>
      <c r="D29" s="122"/>
      <c r="E29" s="122"/>
      <c r="F29" s="123"/>
      <c r="G29" s="49"/>
      <c r="H29" s="50"/>
      <c r="I29" s="50"/>
      <c r="J29" s="50"/>
      <c r="K29" s="50"/>
      <c r="L29" s="50"/>
      <c r="M29" s="50"/>
      <c r="N29" s="50"/>
      <c r="O29" s="58"/>
      <c r="P29" s="58"/>
      <c r="Q29" s="50"/>
      <c r="R29" s="58"/>
      <c r="S29" s="453"/>
      <c r="T29" s="58"/>
      <c r="U29" s="58"/>
      <c r="V29" s="50"/>
      <c r="W29" s="105"/>
      <c r="X29" s="79"/>
    </row>
    <row r="30" spans="1:24" x14ac:dyDescent="0.25">
      <c r="A30" s="7"/>
      <c r="B30" s="86"/>
      <c r="C30" s="198"/>
      <c r="D30" s="130"/>
      <c r="E30" s="130"/>
      <c r="F30" s="134"/>
      <c r="G30" s="38"/>
      <c r="H30" s="8"/>
      <c r="I30" s="8"/>
      <c r="J30" s="8"/>
      <c r="K30" s="8"/>
      <c r="L30" s="8"/>
      <c r="M30" s="8"/>
      <c r="N30" s="8"/>
      <c r="O30" s="52"/>
      <c r="P30" s="52"/>
      <c r="Q30" s="8"/>
      <c r="R30" s="52"/>
      <c r="S30" s="450"/>
      <c r="T30" s="52"/>
      <c r="U30" s="52"/>
      <c r="V30" s="8"/>
      <c r="W30" s="205"/>
      <c r="X30" s="77"/>
    </row>
    <row r="31" spans="1:24" x14ac:dyDescent="0.25">
      <c r="A31" s="4"/>
      <c r="B31" s="87"/>
      <c r="C31" s="117"/>
      <c r="D31" s="13"/>
      <c r="E31" s="13"/>
      <c r="F31" s="118"/>
      <c r="G31" s="39"/>
      <c r="H31" s="5"/>
      <c r="I31" s="5"/>
      <c r="J31" s="5"/>
      <c r="K31" s="5"/>
      <c r="L31" s="5"/>
      <c r="M31" s="5"/>
      <c r="N31" s="5"/>
      <c r="O31" s="12"/>
      <c r="P31" s="12"/>
      <c r="Q31" s="5"/>
      <c r="R31" s="12"/>
      <c r="S31" s="320"/>
      <c r="T31" s="12"/>
      <c r="U31" s="12"/>
      <c r="V31" s="5"/>
      <c r="W31" s="104"/>
      <c r="X31" s="78"/>
    </row>
    <row r="32" spans="1:24" x14ac:dyDescent="0.25">
      <c r="A32" s="4"/>
      <c r="B32" s="87"/>
      <c r="C32" s="117"/>
      <c r="D32" s="13"/>
      <c r="E32" s="13"/>
      <c r="F32" s="118"/>
      <c r="G32" s="39"/>
      <c r="H32" s="5"/>
      <c r="I32" s="5"/>
      <c r="J32" s="5"/>
      <c r="K32" s="5"/>
      <c r="L32" s="5"/>
      <c r="M32" s="5"/>
      <c r="N32" s="5"/>
      <c r="O32" s="12"/>
      <c r="P32" s="12"/>
      <c r="Q32" s="5"/>
      <c r="R32" s="12"/>
      <c r="S32" s="320"/>
      <c r="T32" s="12"/>
      <c r="U32" s="12"/>
      <c r="V32" s="5"/>
      <c r="W32" s="104"/>
      <c r="X32" s="78"/>
    </row>
    <row r="33" spans="1:24" x14ac:dyDescent="0.25">
      <c r="A33" s="4"/>
      <c r="B33" s="87"/>
      <c r="C33" s="117"/>
      <c r="D33" s="13"/>
      <c r="E33" s="13"/>
      <c r="F33" s="118"/>
      <c r="G33" s="39"/>
      <c r="H33" s="5"/>
      <c r="I33" s="5"/>
      <c r="J33" s="5"/>
      <c r="K33" s="5"/>
      <c r="L33" s="5"/>
      <c r="M33" s="5"/>
      <c r="N33" s="5"/>
      <c r="O33" s="12"/>
      <c r="P33" s="12"/>
      <c r="Q33" s="5"/>
      <c r="R33" s="12"/>
      <c r="S33" s="320"/>
      <c r="T33" s="12"/>
      <c r="U33" s="12"/>
      <c r="V33" s="5"/>
      <c r="W33" s="104"/>
      <c r="X33" s="78"/>
    </row>
    <row r="34" spans="1:24" ht="15.75" thickBot="1" x14ac:dyDescent="0.3">
      <c r="A34" s="9"/>
      <c r="B34" s="88"/>
      <c r="C34" s="188"/>
      <c r="D34" s="27"/>
      <c r="E34" s="27"/>
      <c r="F34" s="138"/>
      <c r="G34" s="40"/>
      <c r="H34" s="10"/>
      <c r="I34" s="10"/>
      <c r="J34" s="10"/>
      <c r="K34" s="10"/>
      <c r="L34" s="10"/>
      <c r="M34" s="10"/>
      <c r="N34" s="10"/>
      <c r="O34" s="19"/>
      <c r="P34" s="19"/>
      <c r="Q34" s="10"/>
      <c r="R34" s="19"/>
      <c r="S34" s="451"/>
      <c r="T34" s="19"/>
      <c r="U34" s="19"/>
      <c r="V34" s="10"/>
      <c r="W34" s="107"/>
      <c r="X34" s="80"/>
    </row>
    <row r="35" spans="1:24" x14ac:dyDescent="0.25">
      <c r="A35" s="99"/>
      <c r="B35" s="171"/>
      <c r="C35" s="219"/>
      <c r="D35" s="220"/>
      <c r="E35" s="220"/>
      <c r="F35" s="221"/>
      <c r="G35" s="213"/>
      <c r="H35" s="172"/>
      <c r="I35" s="172"/>
      <c r="J35" s="174"/>
      <c r="K35" s="172"/>
      <c r="L35" s="172"/>
      <c r="M35" s="172"/>
      <c r="N35" s="172"/>
      <c r="O35" s="173"/>
      <c r="P35" s="173"/>
      <c r="Q35" s="172"/>
      <c r="R35" s="173"/>
      <c r="S35" s="452"/>
      <c r="T35" s="173"/>
      <c r="U35" s="173"/>
      <c r="V35" s="172"/>
      <c r="W35" s="224"/>
      <c r="X35" s="176"/>
    </row>
    <row r="36" spans="1:24" ht="15.75" thickBot="1" x14ac:dyDescent="0.3">
      <c r="A36" s="56"/>
      <c r="B36" s="94"/>
      <c r="C36" s="215"/>
      <c r="D36" s="216"/>
      <c r="E36" s="216"/>
      <c r="F36" s="217"/>
      <c r="G36" s="49"/>
      <c r="H36" s="50"/>
      <c r="I36" s="50"/>
      <c r="J36" s="59"/>
      <c r="K36" s="50"/>
      <c r="L36" s="50"/>
      <c r="M36" s="50"/>
      <c r="N36" s="50"/>
      <c r="O36" s="58"/>
      <c r="P36" s="58"/>
      <c r="Q36" s="50"/>
      <c r="R36" s="58"/>
      <c r="S36" s="453"/>
      <c r="T36" s="58"/>
      <c r="U36" s="58"/>
      <c r="V36" s="50"/>
      <c r="W36" s="218"/>
      <c r="X36" s="79"/>
    </row>
    <row r="37" spans="1:24" ht="15.75" thickBot="1" x14ac:dyDescent="0.3">
      <c r="A37" s="162"/>
      <c r="B37" s="163"/>
      <c r="C37" s="192"/>
      <c r="D37" s="193"/>
      <c r="E37" s="193"/>
      <c r="F37" s="194"/>
      <c r="G37" s="195"/>
      <c r="H37" s="97"/>
      <c r="I37" s="97"/>
      <c r="J37" s="97"/>
      <c r="K37" s="97"/>
      <c r="L37" s="97"/>
      <c r="M37" s="97"/>
      <c r="N37" s="97"/>
      <c r="O37" s="166"/>
      <c r="P37" s="166"/>
      <c r="Q37" s="97"/>
      <c r="R37" s="166"/>
      <c r="S37" s="454"/>
      <c r="T37" s="166"/>
      <c r="U37" s="166"/>
      <c r="V37" s="97"/>
      <c r="W37" s="196"/>
      <c r="X37" s="168"/>
    </row>
    <row r="38" spans="1:24" x14ac:dyDescent="0.25">
      <c r="A38" s="99"/>
      <c r="B38" s="171"/>
      <c r="C38" s="210"/>
      <c r="D38" s="211"/>
      <c r="E38" s="211"/>
      <c r="F38" s="212"/>
      <c r="G38" s="213"/>
      <c r="H38" s="172"/>
      <c r="I38" s="172"/>
      <c r="J38" s="172"/>
      <c r="K38" s="172"/>
      <c r="L38" s="172"/>
      <c r="M38" s="172"/>
      <c r="N38" s="172"/>
      <c r="O38" s="173"/>
      <c r="P38" s="173"/>
      <c r="Q38" s="172"/>
      <c r="R38" s="173"/>
      <c r="S38" s="452"/>
      <c r="T38" s="173"/>
      <c r="U38" s="173"/>
      <c r="V38" s="172"/>
      <c r="W38" s="102"/>
      <c r="X38" s="176"/>
    </row>
    <row r="39" spans="1:24" x14ac:dyDescent="0.25">
      <c r="A39" s="4"/>
      <c r="B39" s="87"/>
      <c r="C39" s="119"/>
      <c r="D39" s="14"/>
      <c r="E39" s="14"/>
      <c r="F39" s="120"/>
      <c r="G39" s="39"/>
      <c r="H39" s="5"/>
      <c r="I39" s="5"/>
      <c r="J39" s="33"/>
      <c r="K39" s="5"/>
      <c r="L39" s="5"/>
      <c r="M39" s="5"/>
      <c r="N39" s="5"/>
      <c r="O39" s="12"/>
      <c r="P39" s="12"/>
      <c r="Q39" s="5"/>
      <c r="R39" s="12"/>
      <c r="S39" s="320"/>
      <c r="T39" s="12"/>
      <c r="U39" s="12"/>
      <c r="V39" s="5"/>
      <c r="W39" s="126"/>
      <c r="X39" s="78"/>
    </row>
    <row r="40" spans="1:24" x14ac:dyDescent="0.25">
      <c r="A40" s="4"/>
      <c r="B40" s="87"/>
      <c r="C40" s="119"/>
      <c r="D40" s="14"/>
      <c r="E40" s="14"/>
      <c r="F40" s="120"/>
      <c r="G40" s="39"/>
      <c r="H40" s="5"/>
      <c r="I40" s="5"/>
      <c r="J40" s="33"/>
      <c r="K40" s="5"/>
      <c r="L40" s="5"/>
      <c r="M40" s="5"/>
      <c r="N40" s="5"/>
      <c r="O40" s="12"/>
      <c r="P40" s="12"/>
      <c r="Q40" s="5"/>
      <c r="R40" s="12"/>
      <c r="S40" s="320"/>
      <c r="T40" s="12"/>
      <c r="U40" s="12"/>
      <c r="V40" s="5"/>
      <c r="W40" s="126"/>
      <c r="X40" s="78"/>
    </row>
    <row r="41" spans="1:24" x14ac:dyDescent="0.25">
      <c r="A41" s="4"/>
      <c r="B41" s="87"/>
      <c r="C41" s="119"/>
      <c r="D41" s="14"/>
      <c r="E41" s="14"/>
      <c r="F41" s="120"/>
      <c r="G41" s="39"/>
      <c r="H41" s="5"/>
      <c r="I41" s="5"/>
      <c r="J41" s="33"/>
      <c r="K41" s="5"/>
      <c r="L41" s="5"/>
      <c r="M41" s="5"/>
      <c r="N41" s="5"/>
      <c r="O41" s="12"/>
      <c r="P41" s="12"/>
      <c r="Q41" s="5"/>
      <c r="R41" s="12"/>
      <c r="S41" s="320"/>
      <c r="T41" s="12"/>
      <c r="U41" s="12"/>
      <c r="V41" s="5"/>
      <c r="W41" s="302"/>
      <c r="X41" s="78"/>
    </row>
    <row r="42" spans="1:24" x14ac:dyDescent="0.25">
      <c r="A42" s="4"/>
      <c r="B42" s="87"/>
      <c r="C42" s="119"/>
      <c r="D42" s="14"/>
      <c r="E42" s="14"/>
      <c r="F42" s="120"/>
      <c r="G42" s="39"/>
      <c r="H42" s="5"/>
      <c r="I42" s="5"/>
      <c r="J42" s="5"/>
      <c r="K42" s="5"/>
      <c r="L42" s="5"/>
      <c r="M42" s="5"/>
      <c r="N42" s="5"/>
      <c r="O42" s="12"/>
      <c r="P42" s="12"/>
      <c r="Q42" s="5"/>
      <c r="R42" s="12"/>
      <c r="S42" s="320"/>
      <c r="T42" s="12"/>
      <c r="U42" s="12"/>
      <c r="V42" s="5"/>
      <c r="W42" s="126"/>
      <c r="X42" s="78"/>
    </row>
    <row r="43" spans="1:24" ht="15.75" thickBot="1" x14ac:dyDescent="0.3">
      <c r="A43" s="56"/>
      <c r="B43" s="94"/>
      <c r="C43" s="215"/>
      <c r="D43" s="216"/>
      <c r="E43" s="216"/>
      <c r="F43" s="217"/>
      <c r="G43" s="49"/>
      <c r="H43" s="50"/>
      <c r="I43" s="50"/>
      <c r="J43" s="50"/>
      <c r="K43" s="50"/>
      <c r="L43" s="50"/>
      <c r="M43" s="50"/>
      <c r="N43" s="50"/>
      <c r="O43" s="58"/>
      <c r="P43" s="58"/>
      <c r="Q43" s="50"/>
      <c r="R43" s="58"/>
      <c r="S43" s="453"/>
      <c r="T43" s="58"/>
      <c r="U43" s="58"/>
      <c r="V43" s="50"/>
      <c r="W43" s="218"/>
      <c r="X43" s="79"/>
    </row>
    <row r="44" spans="1:24" ht="15.75" thickBot="1" x14ac:dyDescent="0.3">
      <c r="A44" s="162"/>
      <c r="B44" s="163"/>
      <c r="C44" s="206"/>
      <c r="D44" s="207"/>
      <c r="E44" s="207"/>
      <c r="F44" s="208"/>
      <c r="G44" s="195"/>
      <c r="H44" s="97"/>
      <c r="I44" s="97"/>
      <c r="J44" s="97"/>
      <c r="K44" s="97"/>
      <c r="L44" s="97"/>
      <c r="M44" s="97"/>
      <c r="N44" s="97"/>
      <c r="O44" s="97"/>
      <c r="P44" s="166"/>
      <c r="Q44" s="97"/>
      <c r="R44" s="166"/>
      <c r="S44" s="454"/>
      <c r="T44" s="166"/>
      <c r="U44" s="166"/>
      <c r="V44" s="97"/>
      <c r="W44" s="209"/>
      <c r="X44" s="76"/>
    </row>
    <row r="45" spans="1:24" ht="15.75" thickBot="1" x14ac:dyDescent="0.3">
      <c r="A45" s="28"/>
      <c r="B45" s="30"/>
      <c r="C45" s="28"/>
      <c r="D45" s="29"/>
      <c r="E45" s="29"/>
      <c r="F45" s="92"/>
      <c r="G45" s="4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455"/>
      <c r="T45" s="25"/>
      <c r="U45" s="24"/>
      <c r="V45" s="22"/>
      <c r="W45" s="28"/>
      <c r="X45" s="83"/>
    </row>
    <row r="47" spans="1:24" x14ac:dyDescent="0.25">
      <c r="A47" s="44"/>
      <c r="B47" s="47"/>
      <c r="C47" s="44"/>
      <c r="D47" s="45"/>
      <c r="E47" s="44"/>
      <c r="F47" s="47"/>
      <c r="G47" s="47"/>
      <c r="H47" s="47"/>
      <c r="I47" s="47"/>
      <c r="J47" s="47"/>
      <c r="K47" s="47"/>
      <c r="L47" s="47"/>
      <c r="M47" s="47"/>
    </row>
    <row r="48" spans="1:24" x14ac:dyDescent="0.25">
      <c r="A48" s="42"/>
      <c r="C48" s="20"/>
      <c r="D48" s="20"/>
      <c r="E48" s="307"/>
      <c r="F48" s="307"/>
    </row>
    <row r="49" spans="1:6" x14ac:dyDescent="0.25">
      <c r="A49" s="42"/>
      <c r="C49" s="20"/>
      <c r="D49" s="20"/>
      <c r="E49" s="307"/>
      <c r="F49" s="307"/>
    </row>
    <row r="50" spans="1:6" x14ac:dyDescent="0.25">
      <c r="A50" s="46"/>
      <c r="D50" s="20"/>
      <c r="E50" s="308"/>
      <c r="F50" s="308"/>
    </row>
    <row r="51" spans="1:6" x14ac:dyDescent="0.25">
      <c r="A51" s="303"/>
      <c r="B51" s="303"/>
      <c r="C51" s="304"/>
      <c r="D51" s="3"/>
      <c r="E51" s="308"/>
      <c r="F51" s="308"/>
    </row>
    <row r="52" spans="1:6" x14ac:dyDescent="0.25">
      <c r="A52" s="48"/>
      <c r="B52" s="46"/>
    </row>
    <row r="53" spans="1:6" x14ac:dyDescent="0.25">
      <c r="B53" s="461"/>
      <c r="C53" s="461"/>
    </row>
  </sheetData>
  <mergeCells count="3">
    <mergeCell ref="A1:F1"/>
    <mergeCell ref="G1:V1"/>
    <mergeCell ref="B53:C53"/>
  </mergeCells>
  <pageMargins left="0.7" right="0.7" top="0.75" bottom="0.75" header="0.3" footer="0.3"/>
  <pageSetup paperSize="1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3"/>
  <sheetViews>
    <sheetView zoomScale="120" zoomScaleNormal="120" workbookViewId="0">
      <selection activeCell="AC22" sqref="AC22"/>
    </sheetView>
  </sheetViews>
  <sheetFormatPr defaultRowHeight="15" x14ac:dyDescent="0.25"/>
  <cols>
    <col min="1" max="1" width="11.140625" customWidth="1"/>
    <col min="2" max="2" width="18.42578125" bestFit="1" customWidth="1"/>
    <col min="6" max="6" width="9.140625" customWidth="1"/>
    <col min="7" max="16" width="5.7109375" hidden="1" customWidth="1"/>
    <col min="17" max="18" width="6.28515625" hidden="1" customWidth="1"/>
    <col min="19" max="20" width="6.28515625" customWidth="1"/>
    <col min="21" max="21" width="6.28515625" style="26" customWidth="1"/>
    <col min="22" max="22" width="6.28515625" customWidth="1"/>
    <col min="23" max="23" width="6.28515625" style="26" customWidth="1"/>
    <col min="24" max="25" width="6.28515625" customWidth="1"/>
    <col min="26" max="26" width="6.28515625" style="409" customWidth="1"/>
    <col min="27" max="27" width="6.28515625" customWidth="1"/>
    <col min="28" max="28" width="41.140625" customWidth="1"/>
    <col min="29" max="29" width="40.7109375" customWidth="1"/>
  </cols>
  <sheetData>
    <row r="1" spans="1:29" ht="30" customHeight="1" thickBot="1" x14ac:dyDescent="0.3">
      <c r="A1" s="462" t="s">
        <v>0</v>
      </c>
      <c r="B1" s="463"/>
      <c r="C1" s="463"/>
      <c r="D1" s="463"/>
      <c r="E1" s="463"/>
      <c r="F1" s="465"/>
      <c r="G1" s="458" t="s">
        <v>284</v>
      </c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60"/>
      <c r="AA1" s="401"/>
      <c r="AB1" s="70" t="s">
        <v>5</v>
      </c>
      <c r="AC1" s="68" t="s">
        <v>6</v>
      </c>
    </row>
    <row r="2" spans="1:29" ht="15.75" thickBot="1" x14ac:dyDescent="0.3">
      <c r="A2" s="21" t="s">
        <v>1</v>
      </c>
      <c r="B2" s="31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41">
        <v>2008</v>
      </c>
      <c r="H2" s="22">
        <v>2009</v>
      </c>
      <c r="I2" s="22">
        <v>2010</v>
      </c>
      <c r="J2" s="22">
        <v>2011</v>
      </c>
      <c r="K2" s="22">
        <v>2012</v>
      </c>
      <c r="L2" s="22">
        <v>2013</v>
      </c>
      <c r="M2" s="22">
        <v>2014</v>
      </c>
      <c r="N2" s="22">
        <v>2015</v>
      </c>
      <c r="O2" s="22">
        <v>2016</v>
      </c>
      <c r="P2" s="22">
        <v>2017</v>
      </c>
      <c r="Q2" s="22">
        <v>2018</v>
      </c>
      <c r="R2" s="22">
        <v>2019</v>
      </c>
      <c r="S2" s="22">
        <v>2020</v>
      </c>
      <c r="T2" s="22">
        <v>2021</v>
      </c>
      <c r="U2" s="24">
        <v>2022</v>
      </c>
      <c r="V2" s="22">
        <v>2023</v>
      </c>
      <c r="W2" s="24">
        <v>2024</v>
      </c>
      <c r="X2" s="22">
        <v>2025</v>
      </c>
      <c r="Y2" s="22">
        <v>2026</v>
      </c>
      <c r="Z2" s="402">
        <v>2027</v>
      </c>
      <c r="AA2" s="382">
        <v>2028</v>
      </c>
      <c r="AB2" s="28"/>
      <c r="AC2" s="132"/>
    </row>
    <row r="3" spans="1:29" ht="15.75" thickBot="1" x14ac:dyDescent="0.3">
      <c r="A3" s="162" t="s">
        <v>17</v>
      </c>
      <c r="B3" s="163" t="str">
        <f>_xlfn.CONCAT("SHARSR000",C3,"**C")</f>
        <v>SHARSR00031**C</v>
      </c>
      <c r="C3" s="226">
        <v>31</v>
      </c>
      <c r="D3" s="202">
        <v>0</v>
      </c>
      <c r="E3" s="202">
        <v>10.15</v>
      </c>
      <c r="F3" s="203">
        <f>E3-D3</f>
        <v>10.15</v>
      </c>
      <c r="G3" s="195"/>
      <c r="H3" s="97" t="s">
        <v>64</v>
      </c>
      <c r="I3" s="97"/>
      <c r="J3" s="166"/>
      <c r="K3" s="97"/>
      <c r="L3" s="97" t="s">
        <v>64</v>
      </c>
      <c r="M3" s="97"/>
      <c r="N3" s="166" t="s">
        <v>159</v>
      </c>
      <c r="O3" s="167"/>
      <c r="P3" s="166" t="s">
        <v>64</v>
      </c>
      <c r="Q3" s="97"/>
      <c r="R3" s="166" t="s">
        <v>289</v>
      </c>
      <c r="S3" s="166" t="s">
        <v>64</v>
      </c>
      <c r="T3" s="166"/>
      <c r="U3" s="166"/>
      <c r="V3" s="97" t="s">
        <v>283</v>
      </c>
      <c r="W3" s="166" t="s">
        <v>64</v>
      </c>
      <c r="X3" s="97"/>
      <c r="Y3" s="97"/>
      <c r="Z3" s="414"/>
      <c r="AA3" s="2"/>
      <c r="AB3" s="227" t="s">
        <v>107</v>
      </c>
      <c r="AC3" s="228"/>
    </row>
    <row r="4" spans="1:29" ht="15.75" thickBot="1" x14ac:dyDescent="0.3">
      <c r="A4" s="21" t="s">
        <v>17</v>
      </c>
      <c r="B4" s="31" t="str">
        <f t="shared" ref="B4:B26" si="0">_xlfn.CONCAT("SHARSR000",C4,"**C")</f>
        <v>SHARSR00037**C</v>
      </c>
      <c r="C4" s="235">
        <v>37</v>
      </c>
      <c r="D4" s="236">
        <v>0</v>
      </c>
      <c r="E4" s="236">
        <v>2.36</v>
      </c>
      <c r="F4" s="237">
        <f t="shared" ref="F4:F26" si="1">E4-D4</f>
        <v>2.36</v>
      </c>
      <c r="G4" s="41"/>
      <c r="H4" s="22"/>
      <c r="I4" s="22" t="s">
        <v>64</v>
      </c>
      <c r="J4" s="24"/>
      <c r="K4" s="22"/>
      <c r="L4" s="22"/>
      <c r="M4" s="22" t="s">
        <v>64</v>
      </c>
      <c r="N4" s="24"/>
      <c r="O4" s="24"/>
      <c r="P4" s="24"/>
      <c r="Q4" s="22" t="s">
        <v>213</v>
      </c>
      <c r="R4" s="24"/>
      <c r="S4" s="24"/>
      <c r="T4" s="24" t="s">
        <v>267</v>
      </c>
      <c r="U4" s="24" t="s">
        <v>64</v>
      </c>
      <c r="V4" s="22"/>
      <c r="W4" s="24"/>
      <c r="X4" s="22"/>
      <c r="Y4" s="22" t="s">
        <v>64</v>
      </c>
      <c r="Z4" s="402"/>
      <c r="AA4" s="382"/>
      <c r="AB4" s="153" t="s">
        <v>130</v>
      </c>
      <c r="AC4" s="238"/>
    </row>
    <row r="5" spans="1:29" ht="15.75" thickBot="1" x14ac:dyDescent="0.3">
      <c r="A5" s="162" t="s">
        <v>17</v>
      </c>
      <c r="B5" s="163" t="str">
        <f t="shared" si="0"/>
        <v>SHARSR00053**C</v>
      </c>
      <c r="C5" s="226">
        <v>53</v>
      </c>
      <c r="D5" s="202">
        <v>1.35</v>
      </c>
      <c r="E5" s="202">
        <v>12.39</v>
      </c>
      <c r="F5" s="203">
        <f t="shared" si="1"/>
        <v>11.040000000000001</v>
      </c>
      <c r="G5" s="195"/>
      <c r="H5" s="97"/>
      <c r="I5" s="97" t="s">
        <v>64</v>
      </c>
      <c r="J5" s="166"/>
      <c r="K5" s="97"/>
      <c r="L5" s="97" t="s">
        <v>159</v>
      </c>
      <c r="M5" s="97"/>
      <c r="N5" s="166"/>
      <c r="O5" s="166"/>
      <c r="P5" s="166" t="s">
        <v>64</v>
      </c>
      <c r="Q5" s="97" t="s">
        <v>224</v>
      </c>
      <c r="R5" s="166"/>
      <c r="S5" s="166"/>
      <c r="T5" s="166" t="s">
        <v>267</v>
      </c>
      <c r="U5" s="166" t="s">
        <v>64</v>
      </c>
      <c r="V5" s="97"/>
      <c r="W5" s="166"/>
      <c r="X5" s="97"/>
      <c r="Y5" s="97" t="s">
        <v>64</v>
      </c>
      <c r="Z5" s="414"/>
      <c r="AA5" s="2"/>
      <c r="AB5" s="227" t="s">
        <v>131</v>
      </c>
      <c r="AC5" s="228"/>
    </row>
    <row r="6" spans="1:29" x14ac:dyDescent="0.25">
      <c r="A6" s="99" t="s">
        <v>17</v>
      </c>
      <c r="B6" s="171" t="str">
        <f t="shared" si="0"/>
        <v>SHARSR00067**C</v>
      </c>
      <c r="C6" s="239">
        <v>67</v>
      </c>
      <c r="D6" s="211">
        <v>0</v>
      </c>
      <c r="E6" s="211">
        <v>1.58</v>
      </c>
      <c r="F6" s="212">
        <f t="shared" si="1"/>
        <v>1.58</v>
      </c>
      <c r="G6" s="213"/>
      <c r="H6" s="172" t="s">
        <v>64</v>
      </c>
      <c r="I6" s="172"/>
      <c r="J6" s="173"/>
      <c r="K6" s="172"/>
      <c r="L6" s="172" t="s">
        <v>64</v>
      </c>
      <c r="M6" s="172"/>
      <c r="N6" s="173"/>
      <c r="O6" s="173"/>
      <c r="P6" s="173"/>
      <c r="Q6" s="172" t="s">
        <v>291</v>
      </c>
      <c r="R6" s="173" t="s">
        <v>64</v>
      </c>
      <c r="S6" s="173"/>
      <c r="T6" s="173" t="s">
        <v>64</v>
      </c>
      <c r="U6" s="173"/>
      <c r="V6" s="172"/>
      <c r="W6" s="173"/>
      <c r="X6" s="172" t="s">
        <v>64</v>
      </c>
      <c r="Y6" s="172"/>
      <c r="Z6" s="415"/>
      <c r="AA6" s="421"/>
      <c r="AB6" s="240" t="s">
        <v>12</v>
      </c>
      <c r="AC6" s="241"/>
    </row>
    <row r="7" spans="1:29" x14ac:dyDescent="0.25">
      <c r="A7" s="4" t="s">
        <v>17</v>
      </c>
      <c r="B7" s="87" t="str">
        <f t="shared" si="0"/>
        <v>SHARSR00067**C</v>
      </c>
      <c r="C7" s="135">
        <v>67</v>
      </c>
      <c r="D7" s="13">
        <v>1.58</v>
      </c>
      <c r="E7" s="13">
        <v>15.07</v>
      </c>
      <c r="F7" s="118">
        <f t="shared" si="1"/>
        <v>13.49</v>
      </c>
      <c r="G7" s="39" t="s">
        <v>64</v>
      </c>
      <c r="H7" s="5"/>
      <c r="I7" s="5"/>
      <c r="J7" s="12" t="s">
        <v>64</v>
      </c>
      <c r="K7" s="5"/>
      <c r="L7" s="5"/>
      <c r="M7" s="5" t="s">
        <v>159</v>
      </c>
      <c r="N7" s="12"/>
      <c r="O7" s="12"/>
      <c r="P7" s="12" t="s">
        <v>64</v>
      </c>
      <c r="Q7" s="5"/>
      <c r="R7" s="12"/>
      <c r="S7" s="12" t="s">
        <v>252</v>
      </c>
      <c r="T7" s="12" t="s">
        <v>64</v>
      </c>
      <c r="U7" s="12"/>
      <c r="V7" s="5"/>
      <c r="W7" s="12"/>
      <c r="X7" s="5" t="s">
        <v>64</v>
      </c>
      <c r="Y7" s="5"/>
      <c r="Z7" s="412" t="s">
        <v>357</v>
      </c>
      <c r="AA7" s="419" t="s">
        <v>159</v>
      </c>
      <c r="AB7" s="140" t="s">
        <v>363</v>
      </c>
      <c r="AC7" s="127"/>
    </row>
    <row r="8" spans="1:29" ht="15.75" thickBot="1" x14ac:dyDescent="0.3">
      <c r="A8" s="56" t="s">
        <v>17</v>
      </c>
      <c r="B8" s="94" t="str">
        <f t="shared" si="0"/>
        <v>SHARSR00067**C</v>
      </c>
      <c r="C8" s="242">
        <v>67</v>
      </c>
      <c r="D8" s="122">
        <v>17.53</v>
      </c>
      <c r="E8" s="122">
        <v>24.79</v>
      </c>
      <c r="F8" s="123">
        <f t="shared" si="1"/>
        <v>7.259999999999998</v>
      </c>
      <c r="G8" s="49"/>
      <c r="H8" s="50"/>
      <c r="I8" s="50" t="s">
        <v>64</v>
      </c>
      <c r="J8" s="58"/>
      <c r="K8" s="50"/>
      <c r="L8" s="50"/>
      <c r="M8" s="50" t="s">
        <v>159</v>
      </c>
      <c r="N8" s="58"/>
      <c r="O8" s="58"/>
      <c r="P8" s="58" t="s">
        <v>64</v>
      </c>
      <c r="Q8" s="50" t="s">
        <v>291</v>
      </c>
      <c r="R8" s="58" t="s">
        <v>64</v>
      </c>
      <c r="S8" s="58"/>
      <c r="T8" s="58"/>
      <c r="U8" s="58"/>
      <c r="V8" s="50" t="s">
        <v>64</v>
      </c>
      <c r="W8" s="58"/>
      <c r="X8" s="50"/>
      <c r="Y8" s="50" t="s">
        <v>355</v>
      </c>
      <c r="Z8" s="416" t="s">
        <v>159</v>
      </c>
      <c r="AA8" s="422"/>
      <c r="AB8" s="243" t="s">
        <v>364</v>
      </c>
      <c r="AC8" s="244"/>
    </row>
    <row r="9" spans="1:29" x14ac:dyDescent="0.25">
      <c r="A9" s="7" t="s">
        <v>17</v>
      </c>
      <c r="B9" s="86" t="str">
        <f>_xlfn.CONCAT("SHARUS000",C9,"**C")</f>
        <v>SHARUS00068**C</v>
      </c>
      <c r="C9" s="133">
        <v>68</v>
      </c>
      <c r="D9" s="130">
        <v>0</v>
      </c>
      <c r="E9" s="130">
        <v>8.7799999999999994</v>
      </c>
      <c r="F9" s="134">
        <f t="shared" si="1"/>
        <v>8.7799999999999994</v>
      </c>
      <c r="G9" s="38" t="s">
        <v>64</v>
      </c>
      <c r="H9" s="8"/>
      <c r="I9" s="8"/>
      <c r="J9" s="52" t="s">
        <v>64</v>
      </c>
      <c r="K9" s="8" t="s">
        <v>159</v>
      </c>
      <c r="L9" s="8"/>
      <c r="M9" s="8"/>
      <c r="N9" s="52" t="s">
        <v>159</v>
      </c>
      <c r="O9" s="52"/>
      <c r="P9" s="52"/>
      <c r="Q9" s="8"/>
      <c r="R9" s="52" t="s">
        <v>64</v>
      </c>
      <c r="S9" s="52"/>
      <c r="T9" s="52"/>
      <c r="U9" s="52" t="s">
        <v>286</v>
      </c>
      <c r="V9" s="8" t="s">
        <v>64</v>
      </c>
      <c r="W9" s="52"/>
      <c r="X9" s="8"/>
      <c r="Y9" s="8" t="s">
        <v>64</v>
      </c>
      <c r="Z9" s="411"/>
      <c r="AA9" s="418"/>
      <c r="AB9" s="139" t="s">
        <v>73</v>
      </c>
      <c r="AC9" s="131"/>
    </row>
    <row r="10" spans="1:29" ht="15.75" thickBot="1" x14ac:dyDescent="0.3">
      <c r="A10" s="9" t="s">
        <v>17</v>
      </c>
      <c r="B10" s="88" t="str">
        <f>_xlfn.CONCAT("SHARUS000",C10,"**C")</f>
        <v>SHARUS00068**C</v>
      </c>
      <c r="C10" s="229">
        <v>68</v>
      </c>
      <c r="D10" s="32">
        <v>10.61</v>
      </c>
      <c r="E10" s="32">
        <v>21.8</v>
      </c>
      <c r="F10" s="161">
        <f t="shared" si="1"/>
        <v>11.190000000000001</v>
      </c>
      <c r="G10" s="40"/>
      <c r="H10" s="10"/>
      <c r="I10" s="10"/>
      <c r="J10" s="19" t="s">
        <v>64</v>
      </c>
      <c r="K10" s="10"/>
      <c r="L10" s="10"/>
      <c r="M10" s="10"/>
      <c r="N10" s="19" t="s">
        <v>64</v>
      </c>
      <c r="O10" s="19"/>
      <c r="P10" s="19"/>
      <c r="Q10" s="10"/>
      <c r="R10" s="19"/>
      <c r="S10" s="19" t="s">
        <v>252</v>
      </c>
      <c r="T10" s="19" t="s">
        <v>64</v>
      </c>
      <c r="U10" s="19"/>
      <c r="V10" s="10"/>
      <c r="W10" s="19"/>
      <c r="X10" s="10" t="s">
        <v>64</v>
      </c>
      <c r="Y10" s="10"/>
      <c r="Z10" s="413"/>
      <c r="AA10" s="420"/>
      <c r="AB10" s="156" t="s">
        <v>148</v>
      </c>
      <c r="AC10" s="129"/>
    </row>
    <row r="11" spans="1:29" x14ac:dyDescent="0.25">
      <c r="A11" s="99" t="s">
        <v>17</v>
      </c>
      <c r="B11" s="171" t="str">
        <f t="shared" si="0"/>
        <v>SHARSR00081**C</v>
      </c>
      <c r="C11" s="239">
        <v>81</v>
      </c>
      <c r="D11" s="211">
        <v>0</v>
      </c>
      <c r="E11" s="211">
        <v>13.56</v>
      </c>
      <c r="F11" s="212">
        <f t="shared" si="1"/>
        <v>13.56</v>
      </c>
      <c r="G11" s="213"/>
      <c r="H11" s="172"/>
      <c r="I11" s="172" t="s">
        <v>64</v>
      </c>
      <c r="J11" s="173"/>
      <c r="K11" s="172"/>
      <c r="L11" s="172"/>
      <c r="M11" s="172" t="s">
        <v>64</v>
      </c>
      <c r="N11" s="173"/>
      <c r="O11" s="173" t="s">
        <v>159</v>
      </c>
      <c r="P11" s="173"/>
      <c r="Q11" s="172"/>
      <c r="R11" s="173"/>
      <c r="S11" s="173" t="s">
        <v>251</v>
      </c>
      <c r="T11" s="173" t="s">
        <v>64</v>
      </c>
      <c r="U11" s="173"/>
      <c r="V11" s="172"/>
      <c r="W11" s="173"/>
      <c r="X11" s="172" t="s">
        <v>64</v>
      </c>
      <c r="Y11" s="172"/>
      <c r="Z11" s="415" t="s">
        <v>356</v>
      </c>
      <c r="AA11" s="421"/>
      <c r="AB11" s="240" t="s">
        <v>132</v>
      </c>
      <c r="AC11" s="245"/>
    </row>
    <row r="12" spans="1:29" ht="15.75" thickBot="1" x14ac:dyDescent="0.3">
      <c r="A12" s="56" t="s">
        <v>17</v>
      </c>
      <c r="B12" s="94" t="str">
        <f t="shared" si="0"/>
        <v>SHARSR00081**C</v>
      </c>
      <c r="C12" s="246">
        <v>81</v>
      </c>
      <c r="D12" s="216">
        <v>13.56</v>
      </c>
      <c r="E12" s="216">
        <v>19.22</v>
      </c>
      <c r="F12" s="217">
        <f t="shared" si="1"/>
        <v>5.6599999999999984</v>
      </c>
      <c r="G12" s="49"/>
      <c r="H12" s="50" t="s">
        <v>64</v>
      </c>
      <c r="I12" s="50"/>
      <c r="J12" s="58"/>
      <c r="K12" s="50"/>
      <c r="L12" s="50"/>
      <c r="M12" s="50" t="s">
        <v>159</v>
      </c>
      <c r="N12" s="58"/>
      <c r="O12" s="58"/>
      <c r="P12" s="58"/>
      <c r="Q12" s="50" t="s">
        <v>64</v>
      </c>
      <c r="R12" s="58" t="s">
        <v>289</v>
      </c>
      <c r="S12" s="58" t="s">
        <v>64</v>
      </c>
      <c r="T12" s="58" t="s">
        <v>64</v>
      </c>
      <c r="U12" s="58"/>
      <c r="V12" s="50"/>
      <c r="W12" s="58"/>
      <c r="X12" s="50" t="s">
        <v>64</v>
      </c>
      <c r="Y12" s="50" t="s">
        <v>355</v>
      </c>
      <c r="Z12" s="416" t="s">
        <v>159</v>
      </c>
      <c r="AA12" s="422"/>
      <c r="AB12" s="247" t="s">
        <v>108</v>
      </c>
      <c r="AC12" s="248"/>
    </row>
    <row r="13" spans="1:29" ht="15.75" thickBot="1" x14ac:dyDescent="0.3">
      <c r="A13" s="162" t="s">
        <v>17</v>
      </c>
      <c r="B13" s="163" t="str">
        <f t="shared" si="0"/>
        <v>SHARSR000117**C</v>
      </c>
      <c r="C13" s="230">
        <v>117</v>
      </c>
      <c r="D13" s="193">
        <v>0</v>
      </c>
      <c r="E13" s="193">
        <v>6.14</v>
      </c>
      <c r="F13" s="194">
        <f t="shared" si="1"/>
        <v>6.14</v>
      </c>
      <c r="G13" s="195"/>
      <c r="H13" s="97" t="s">
        <v>64</v>
      </c>
      <c r="I13" s="97"/>
      <c r="J13" s="166"/>
      <c r="K13" s="97"/>
      <c r="L13" s="97" t="s">
        <v>64</v>
      </c>
      <c r="M13" s="97"/>
      <c r="N13" s="166"/>
      <c r="O13" s="166"/>
      <c r="P13" s="166"/>
      <c r="Q13" s="97" t="s">
        <v>291</v>
      </c>
      <c r="R13" s="166" t="s">
        <v>64</v>
      </c>
      <c r="S13" s="166"/>
      <c r="T13" s="166"/>
      <c r="U13" s="166"/>
      <c r="V13" s="97" t="s">
        <v>64</v>
      </c>
      <c r="W13" s="166"/>
      <c r="X13" s="97" t="s">
        <v>336</v>
      </c>
      <c r="Y13" s="97" t="s">
        <v>159</v>
      </c>
      <c r="Z13" s="414"/>
      <c r="AA13" s="2"/>
      <c r="AB13" s="231" t="s">
        <v>233</v>
      </c>
      <c r="AC13" s="232"/>
    </row>
    <row r="14" spans="1:29" ht="15.75" thickBot="1" x14ac:dyDescent="0.3">
      <c r="A14" s="21" t="s">
        <v>17</v>
      </c>
      <c r="B14" s="31" t="str">
        <f t="shared" si="0"/>
        <v>SHARSR000195**C</v>
      </c>
      <c r="C14" s="235">
        <v>195</v>
      </c>
      <c r="D14" s="236">
        <v>0</v>
      </c>
      <c r="E14" s="236">
        <v>3.59</v>
      </c>
      <c r="F14" s="237">
        <f t="shared" si="1"/>
        <v>3.59</v>
      </c>
      <c r="G14" s="41" t="s">
        <v>64</v>
      </c>
      <c r="H14" s="22" t="s">
        <v>64</v>
      </c>
      <c r="I14" s="22"/>
      <c r="J14" s="24" t="s">
        <v>64</v>
      </c>
      <c r="K14" s="22"/>
      <c r="L14" s="22"/>
      <c r="M14" s="22"/>
      <c r="N14" s="24" t="s">
        <v>64</v>
      </c>
      <c r="O14" s="24"/>
      <c r="P14" s="24"/>
      <c r="Q14" s="22" t="s">
        <v>292</v>
      </c>
      <c r="R14" s="24" t="s">
        <v>64</v>
      </c>
      <c r="S14" s="24"/>
      <c r="T14" s="24"/>
      <c r="U14" s="24"/>
      <c r="V14" s="22" t="s">
        <v>64</v>
      </c>
      <c r="W14" s="24"/>
      <c r="X14" s="22" t="s">
        <v>336</v>
      </c>
      <c r="Y14" s="22" t="s">
        <v>159</v>
      </c>
      <c r="Z14" s="402"/>
      <c r="AA14" s="382"/>
      <c r="AB14" s="153" t="s">
        <v>198</v>
      </c>
      <c r="AC14" s="249"/>
    </row>
    <row r="15" spans="1:29" x14ac:dyDescent="0.25">
      <c r="A15" s="7" t="s">
        <v>17</v>
      </c>
      <c r="B15" s="86" t="str">
        <f t="shared" si="0"/>
        <v>SHARSR000235**C</v>
      </c>
      <c r="C15" s="133">
        <v>235</v>
      </c>
      <c r="D15" s="130">
        <v>0</v>
      </c>
      <c r="E15" s="130">
        <v>0.44</v>
      </c>
      <c r="F15" s="134">
        <f t="shared" si="1"/>
        <v>0.44</v>
      </c>
      <c r="G15" s="38"/>
      <c r="H15" s="8" t="s">
        <v>64</v>
      </c>
      <c r="I15" s="8"/>
      <c r="J15" s="52"/>
      <c r="K15" s="8"/>
      <c r="L15" s="8" t="s">
        <v>64</v>
      </c>
      <c r="M15" s="8"/>
      <c r="N15" s="52"/>
      <c r="O15" s="52"/>
      <c r="P15" s="52" t="s">
        <v>64</v>
      </c>
      <c r="Q15" s="8" t="s">
        <v>291</v>
      </c>
      <c r="R15" s="52" t="s">
        <v>64</v>
      </c>
      <c r="S15" s="52"/>
      <c r="T15" s="52"/>
      <c r="U15" s="52"/>
      <c r="V15" s="8" t="s">
        <v>64</v>
      </c>
      <c r="W15" s="52"/>
      <c r="X15" s="8"/>
      <c r="Y15" s="8"/>
      <c r="Z15" s="411" t="s">
        <v>64</v>
      </c>
      <c r="AA15" s="418"/>
      <c r="AB15" s="139" t="s">
        <v>52</v>
      </c>
      <c r="AC15" s="233"/>
    </row>
    <row r="16" spans="1:29" x14ac:dyDescent="0.25">
      <c r="A16" s="4" t="s">
        <v>17</v>
      </c>
      <c r="B16" s="87" t="str">
        <f t="shared" si="0"/>
        <v>SHARSR000235**C</v>
      </c>
      <c r="C16" s="135">
        <v>235</v>
      </c>
      <c r="D16" s="13">
        <v>2.38</v>
      </c>
      <c r="E16" s="13">
        <v>14.98</v>
      </c>
      <c r="F16" s="118">
        <f t="shared" si="1"/>
        <v>12.600000000000001</v>
      </c>
      <c r="G16" s="39" t="s">
        <v>64</v>
      </c>
      <c r="H16" s="5"/>
      <c r="I16" s="5"/>
      <c r="J16" s="12" t="s">
        <v>64</v>
      </c>
      <c r="K16" s="5"/>
      <c r="L16" s="5"/>
      <c r="M16" s="5" t="s">
        <v>64</v>
      </c>
      <c r="N16" s="12"/>
      <c r="O16" s="12"/>
      <c r="P16" s="12"/>
      <c r="Q16" s="5" t="s">
        <v>204</v>
      </c>
      <c r="R16" s="12"/>
      <c r="S16" s="12"/>
      <c r="T16" s="12"/>
      <c r="U16" s="12" t="s">
        <v>286</v>
      </c>
      <c r="V16" s="5" t="s">
        <v>64</v>
      </c>
      <c r="W16" s="12"/>
      <c r="X16" s="5"/>
      <c r="Y16" s="5"/>
      <c r="Z16" s="412" t="s">
        <v>356</v>
      </c>
      <c r="AA16" s="419"/>
      <c r="AB16" s="140" t="s">
        <v>90</v>
      </c>
      <c r="AC16" s="128"/>
    </row>
    <row r="17" spans="1:29" x14ac:dyDescent="0.25">
      <c r="A17" s="4" t="s">
        <v>17</v>
      </c>
      <c r="B17" s="87" t="str">
        <f t="shared" si="0"/>
        <v>SHARSR000235**C</v>
      </c>
      <c r="C17" s="136">
        <v>235</v>
      </c>
      <c r="D17" s="14">
        <v>14.98</v>
      </c>
      <c r="E17" s="14">
        <v>15.99</v>
      </c>
      <c r="F17" s="120">
        <f t="shared" ref="F17:F18" si="2">E17-D17</f>
        <v>1.0099999999999998</v>
      </c>
      <c r="G17" s="39"/>
      <c r="H17" s="5"/>
      <c r="I17" s="5"/>
      <c r="J17" s="12"/>
      <c r="K17" s="5"/>
      <c r="L17" s="5"/>
      <c r="M17" s="5" t="s">
        <v>64</v>
      </c>
      <c r="N17" s="12"/>
      <c r="O17" s="12" t="s">
        <v>64</v>
      </c>
      <c r="P17" s="12"/>
      <c r="Q17" s="5" t="s">
        <v>291</v>
      </c>
      <c r="R17" s="12" t="s">
        <v>64</v>
      </c>
      <c r="S17" s="12"/>
      <c r="T17" s="12" t="s">
        <v>267</v>
      </c>
      <c r="U17" s="12" t="s">
        <v>64</v>
      </c>
      <c r="V17" s="5"/>
      <c r="W17" s="12"/>
      <c r="X17" s="5"/>
      <c r="Y17" s="5" t="s">
        <v>337</v>
      </c>
      <c r="Z17" s="412" t="s">
        <v>64</v>
      </c>
      <c r="AA17" s="419"/>
      <c r="AB17" s="140" t="s">
        <v>207</v>
      </c>
      <c r="AC17" s="128"/>
    </row>
    <row r="18" spans="1:29" x14ac:dyDescent="0.25">
      <c r="A18" s="4" t="s">
        <v>17</v>
      </c>
      <c r="B18" s="87" t="str">
        <f t="shared" ref="B18" si="3">_xlfn.CONCAT("SHARSR000",C18,"**C")</f>
        <v>SHARSR000235**C</v>
      </c>
      <c r="C18" s="136">
        <v>235</v>
      </c>
      <c r="D18" s="14">
        <v>15.99</v>
      </c>
      <c r="E18" s="14">
        <v>19.260000000000002</v>
      </c>
      <c r="F18" s="120">
        <f t="shared" si="2"/>
        <v>3.2700000000000014</v>
      </c>
      <c r="G18" s="39"/>
      <c r="H18" s="5"/>
      <c r="I18" s="5" t="s">
        <v>64</v>
      </c>
      <c r="J18" s="12"/>
      <c r="K18" s="5"/>
      <c r="L18" s="5"/>
      <c r="M18" s="5" t="s">
        <v>64</v>
      </c>
      <c r="N18" s="12"/>
      <c r="O18" s="12"/>
      <c r="P18" s="12"/>
      <c r="Q18" s="5" t="s">
        <v>204</v>
      </c>
      <c r="R18" s="12" t="s">
        <v>290</v>
      </c>
      <c r="S18" s="12" t="s">
        <v>64</v>
      </c>
      <c r="T18" s="12"/>
      <c r="U18" s="12" t="s">
        <v>64</v>
      </c>
      <c r="V18" s="5"/>
      <c r="W18" s="12"/>
      <c r="X18" s="5"/>
      <c r="Y18" s="5" t="s">
        <v>64</v>
      </c>
      <c r="Z18" s="412"/>
      <c r="AA18" s="419"/>
      <c r="AB18" s="140" t="s">
        <v>314</v>
      </c>
      <c r="AC18" s="128"/>
    </row>
    <row r="19" spans="1:29" ht="15.75" thickBot="1" x14ac:dyDescent="0.3">
      <c r="A19" s="9" t="s">
        <v>17</v>
      </c>
      <c r="B19" s="88" t="str">
        <f t="shared" si="0"/>
        <v>SHARSR000235**C</v>
      </c>
      <c r="C19" s="229">
        <v>235</v>
      </c>
      <c r="D19" s="32">
        <v>19.260000000000002</v>
      </c>
      <c r="E19" s="32">
        <v>21.98</v>
      </c>
      <c r="F19" s="161">
        <f t="shared" si="1"/>
        <v>2.7199999999999989</v>
      </c>
      <c r="G19" s="40"/>
      <c r="H19" s="10"/>
      <c r="I19" s="10" t="s">
        <v>64</v>
      </c>
      <c r="J19" s="19"/>
      <c r="K19" s="10"/>
      <c r="L19" s="10"/>
      <c r="M19" s="10" t="s">
        <v>64</v>
      </c>
      <c r="N19" s="19"/>
      <c r="O19" s="19"/>
      <c r="P19" s="19"/>
      <c r="Q19" s="10" t="s">
        <v>204</v>
      </c>
      <c r="R19" s="19" t="s">
        <v>290</v>
      </c>
      <c r="S19" s="19" t="s">
        <v>64</v>
      </c>
      <c r="T19" s="19"/>
      <c r="U19" s="19" t="s">
        <v>64</v>
      </c>
      <c r="V19" s="10" t="s">
        <v>285</v>
      </c>
      <c r="W19" s="19" t="s">
        <v>64</v>
      </c>
      <c r="X19" s="10"/>
      <c r="Y19" s="10"/>
      <c r="Z19" s="413"/>
      <c r="AA19" s="420"/>
      <c r="AB19" s="156" t="s">
        <v>315</v>
      </c>
      <c r="AC19" s="129"/>
    </row>
    <row r="20" spans="1:29" ht="15.75" thickBot="1" x14ac:dyDescent="0.3">
      <c r="A20" s="21" t="s">
        <v>17</v>
      </c>
      <c r="B20" s="31" t="str">
        <f t="shared" si="0"/>
        <v>SHARSR000273**C</v>
      </c>
      <c r="C20" s="235">
        <v>273</v>
      </c>
      <c r="D20" s="236">
        <v>0</v>
      </c>
      <c r="E20" s="236">
        <v>6.3</v>
      </c>
      <c r="F20" s="237">
        <f>E20-D20</f>
        <v>6.3</v>
      </c>
      <c r="G20" s="41"/>
      <c r="H20" s="22" t="s">
        <v>64</v>
      </c>
      <c r="I20" s="22"/>
      <c r="J20" s="24"/>
      <c r="K20" s="22"/>
      <c r="L20" s="22" t="s">
        <v>64</v>
      </c>
      <c r="M20" s="22" t="s">
        <v>159</v>
      </c>
      <c r="N20" s="24"/>
      <c r="O20" s="24"/>
      <c r="P20" s="24" t="s">
        <v>64</v>
      </c>
      <c r="Q20" s="22" t="s">
        <v>291</v>
      </c>
      <c r="R20" s="24" t="s">
        <v>64</v>
      </c>
      <c r="S20" s="24"/>
      <c r="T20" s="24" t="s">
        <v>279</v>
      </c>
      <c r="U20" s="24" t="s">
        <v>64</v>
      </c>
      <c r="V20" s="22"/>
      <c r="W20" s="24"/>
      <c r="X20" s="22"/>
      <c r="Y20" s="22" t="s">
        <v>64</v>
      </c>
      <c r="Z20" s="402" t="s">
        <v>357</v>
      </c>
      <c r="AA20" s="382" t="s">
        <v>159</v>
      </c>
      <c r="AB20" s="153" t="s">
        <v>109</v>
      </c>
      <c r="AC20" s="249"/>
    </row>
    <row r="21" spans="1:29" ht="15.75" thickBot="1" x14ac:dyDescent="0.3">
      <c r="A21" s="162" t="s">
        <v>17</v>
      </c>
      <c r="B21" s="163" t="str">
        <f t="shared" si="0"/>
        <v>SHARSR000292**C</v>
      </c>
      <c r="C21" s="230">
        <v>292</v>
      </c>
      <c r="D21" s="193">
        <v>0</v>
      </c>
      <c r="E21" s="193">
        <v>8.2100000000000009</v>
      </c>
      <c r="F21" s="194">
        <f t="shared" si="1"/>
        <v>8.2100000000000009</v>
      </c>
      <c r="G21" s="195"/>
      <c r="H21" s="97" t="s">
        <v>64</v>
      </c>
      <c r="I21" s="97"/>
      <c r="J21" s="166"/>
      <c r="K21" s="97"/>
      <c r="L21" s="97" t="s">
        <v>159</v>
      </c>
      <c r="M21" s="97"/>
      <c r="N21" s="166"/>
      <c r="O21" s="166"/>
      <c r="P21" s="166" t="s">
        <v>64</v>
      </c>
      <c r="Q21" s="97" t="s">
        <v>292</v>
      </c>
      <c r="R21" s="166" t="s">
        <v>64</v>
      </c>
      <c r="S21" s="166"/>
      <c r="T21" s="166"/>
      <c r="U21" s="166"/>
      <c r="V21" s="97" t="s">
        <v>64</v>
      </c>
      <c r="W21" s="166" t="s">
        <v>311</v>
      </c>
      <c r="X21" s="97" t="s">
        <v>64</v>
      </c>
      <c r="Y21" s="97"/>
      <c r="Z21" s="414"/>
      <c r="AA21" s="2"/>
      <c r="AB21" s="231" t="s">
        <v>109</v>
      </c>
      <c r="AC21" s="232"/>
    </row>
    <row r="22" spans="1:29" x14ac:dyDescent="0.25">
      <c r="A22" s="99" t="s">
        <v>17</v>
      </c>
      <c r="B22" s="171" t="str">
        <f t="shared" si="0"/>
        <v>SHARSR000309**C</v>
      </c>
      <c r="C22" s="250">
        <v>309</v>
      </c>
      <c r="D22" s="220">
        <v>0</v>
      </c>
      <c r="E22" s="220">
        <v>1.97</v>
      </c>
      <c r="F22" s="221">
        <f t="shared" ref="F22" si="4">E22-D22</f>
        <v>1.97</v>
      </c>
      <c r="G22" s="213"/>
      <c r="H22" s="172"/>
      <c r="I22" s="172"/>
      <c r="J22" s="173"/>
      <c r="K22" s="172" t="s">
        <v>159</v>
      </c>
      <c r="L22" s="172"/>
      <c r="M22" s="172"/>
      <c r="N22" s="173"/>
      <c r="O22" s="173" t="s">
        <v>64</v>
      </c>
      <c r="P22" s="173"/>
      <c r="Q22" s="172" t="s">
        <v>291</v>
      </c>
      <c r="R22" s="173" t="s">
        <v>64</v>
      </c>
      <c r="S22" s="173"/>
      <c r="T22" s="173"/>
      <c r="U22" s="173" t="s">
        <v>281</v>
      </c>
      <c r="V22" s="172" t="s">
        <v>64</v>
      </c>
      <c r="W22" s="173"/>
      <c r="X22" s="172"/>
      <c r="Y22" s="172" t="s">
        <v>337</v>
      </c>
      <c r="Z22" s="415" t="s">
        <v>64</v>
      </c>
      <c r="AA22" s="421"/>
      <c r="AB22" s="251" t="s">
        <v>205</v>
      </c>
      <c r="AC22" s="245"/>
    </row>
    <row r="23" spans="1:29" x14ac:dyDescent="0.25">
      <c r="A23" s="4" t="s">
        <v>17</v>
      </c>
      <c r="B23" s="87" t="str">
        <f t="shared" si="0"/>
        <v>SHARSR000309**C</v>
      </c>
      <c r="C23" s="136">
        <v>309</v>
      </c>
      <c r="D23" s="14">
        <v>2.97</v>
      </c>
      <c r="E23" s="14">
        <v>14.23</v>
      </c>
      <c r="F23" s="120">
        <f t="shared" si="1"/>
        <v>11.26</v>
      </c>
      <c r="G23" s="39"/>
      <c r="H23" s="5"/>
      <c r="I23" s="5" t="s">
        <v>64</v>
      </c>
      <c r="J23" s="12"/>
      <c r="K23" s="5" t="s">
        <v>159</v>
      </c>
      <c r="L23" s="5"/>
      <c r="M23" s="5"/>
      <c r="N23" s="12"/>
      <c r="O23" s="12" t="s">
        <v>64</v>
      </c>
      <c r="P23" s="12"/>
      <c r="Q23" s="5" t="s">
        <v>291</v>
      </c>
      <c r="R23" s="12" t="s">
        <v>64</v>
      </c>
      <c r="S23" s="12"/>
      <c r="T23" s="12"/>
      <c r="U23" s="12" t="s">
        <v>281</v>
      </c>
      <c r="V23" s="5" t="s">
        <v>64</v>
      </c>
      <c r="W23" s="12"/>
      <c r="X23" s="5"/>
      <c r="Y23" s="5" t="s">
        <v>337</v>
      </c>
      <c r="Z23" s="412" t="s">
        <v>64</v>
      </c>
      <c r="AA23" s="419"/>
      <c r="AB23" s="141" t="s">
        <v>206</v>
      </c>
      <c r="AC23" s="128"/>
    </row>
    <row r="24" spans="1:29" ht="15.75" thickBot="1" x14ac:dyDescent="0.3">
      <c r="A24" s="56" t="s">
        <v>17</v>
      </c>
      <c r="B24" s="94" t="str">
        <f t="shared" si="0"/>
        <v>SHARSR000309**C</v>
      </c>
      <c r="C24" s="246">
        <v>309</v>
      </c>
      <c r="D24" s="216">
        <v>16.93</v>
      </c>
      <c r="E24" s="216">
        <v>25.91</v>
      </c>
      <c r="F24" s="217">
        <f t="shared" si="1"/>
        <v>8.98</v>
      </c>
      <c r="G24" s="49"/>
      <c r="H24" s="50"/>
      <c r="I24" s="50" t="s">
        <v>64</v>
      </c>
      <c r="J24" s="58"/>
      <c r="K24" s="50"/>
      <c r="L24" s="50"/>
      <c r="M24" s="50" t="s">
        <v>64</v>
      </c>
      <c r="N24" s="58"/>
      <c r="O24" s="50"/>
      <c r="P24" s="58" t="s">
        <v>202</v>
      </c>
      <c r="Q24" s="50"/>
      <c r="R24" s="58"/>
      <c r="S24" s="58" t="s">
        <v>64</v>
      </c>
      <c r="T24" s="58"/>
      <c r="U24" s="58"/>
      <c r="V24" s="50" t="s">
        <v>64</v>
      </c>
      <c r="W24" s="58" t="s">
        <v>311</v>
      </c>
      <c r="X24" s="50" t="s">
        <v>64</v>
      </c>
      <c r="Y24" s="50"/>
      <c r="Z24" s="416"/>
      <c r="AA24" s="422"/>
      <c r="AB24" s="247" t="s">
        <v>68</v>
      </c>
      <c r="AC24" s="248"/>
    </row>
    <row r="25" spans="1:29" ht="15.75" thickBot="1" x14ac:dyDescent="0.3">
      <c r="A25" s="162" t="s">
        <v>17</v>
      </c>
      <c r="B25" s="163" t="str">
        <f t="shared" si="0"/>
        <v>SHARSR000385**C</v>
      </c>
      <c r="C25" s="226">
        <v>385</v>
      </c>
      <c r="D25" s="202">
        <v>0</v>
      </c>
      <c r="E25" s="202">
        <v>2.37</v>
      </c>
      <c r="F25" s="203">
        <f t="shared" si="1"/>
        <v>2.37</v>
      </c>
      <c r="G25" s="195" t="s">
        <v>64</v>
      </c>
      <c r="H25" s="97" t="s">
        <v>64</v>
      </c>
      <c r="I25" s="97"/>
      <c r="J25" s="166" t="s">
        <v>64</v>
      </c>
      <c r="K25" s="97"/>
      <c r="L25" s="97"/>
      <c r="M25" s="97"/>
      <c r="N25" s="166" t="s">
        <v>64</v>
      </c>
      <c r="O25" s="167"/>
      <c r="P25" s="166"/>
      <c r="Q25" s="97" t="s">
        <v>213</v>
      </c>
      <c r="R25" s="166"/>
      <c r="S25" s="166"/>
      <c r="T25" s="166"/>
      <c r="U25" s="166" t="s">
        <v>64</v>
      </c>
      <c r="V25" s="97" t="s">
        <v>285</v>
      </c>
      <c r="W25" s="166" t="s">
        <v>64</v>
      </c>
      <c r="X25" s="97"/>
      <c r="Y25" s="97"/>
      <c r="Z25" s="414" t="s">
        <v>64</v>
      </c>
      <c r="AA25" s="2"/>
      <c r="AB25" s="227" t="s">
        <v>53</v>
      </c>
      <c r="AC25" s="232"/>
    </row>
    <row r="26" spans="1:29" ht="15.75" thickBot="1" x14ac:dyDescent="0.3">
      <c r="A26" s="21" t="s">
        <v>17</v>
      </c>
      <c r="B26" s="31" t="str">
        <f t="shared" si="0"/>
        <v>SHARSR000701**C</v>
      </c>
      <c r="C26" s="235">
        <v>701</v>
      </c>
      <c r="D26" s="236">
        <v>0</v>
      </c>
      <c r="E26" s="236">
        <v>8.93</v>
      </c>
      <c r="F26" s="237">
        <f t="shared" si="1"/>
        <v>8.93</v>
      </c>
      <c r="G26" s="41"/>
      <c r="H26" s="22" t="s">
        <v>64</v>
      </c>
      <c r="I26" s="22" t="s">
        <v>64</v>
      </c>
      <c r="J26" s="24"/>
      <c r="K26" s="22"/>
      <c r="L26" s="22"/>
      <c r="M26" s="22" t="s">
        <v>64</v>
      </c>
      <c r="N26" s="24"/>
      <c r="O26" s="22"/>
      <c r="P26" s="24"/>
      <c r="Q26" s="22" t="s">
        <v>64</v>
      </c>
      <c r="R26" s="24" t="s">
        <v>290</v>
      </c>
      <c r="S26" s="24" t="s">
        <v>64</v>
      </c>
      <c r="T26" s="24"/>
      <c r="U26" s="24"/>
      <c r="V26" s="22"/>
      <c r="W26" s="24" t="s">
        <v>64</v>
      </c>
      <c r="X26" s="22"/>
      <c r="Y26" s="22"/>
      <c r="Z26" s="402" t="s">
        <v>64</v>
      </c>
      <c r="AA26" s="382"/>
      <c r="AB26" s="153" t="s">
        <v>54</v>
      </c>
      <c r="AC26" s="249"/>
    </row>
    <row r="27" spans="1:29" ht="15.75" thickBot="1" x14ac:dyDescent="0.3">
      <c r="A27" s="62"/>
      <c r="B27" s="69"/>
      <c r="C27" s="234"/>
      <c r="D27" s="65"/>
      <c r="E27" s="65"/>
      <c r="F27" s="181">
        <f>SUM(F3:F26)</f>
        <v>162.85999999999999</v>
      </c>
      <c r="G27" s="113"/>
      <c r="H27" s="63"/>
      <c r="I27" s="63"/>
      <c r="J27" s="64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4"/>
      <c r="V27" s="63"/>
      <c r="W27" s="64"/>
      <c r="X27" s="63"/>
      <c r="Y27" s="63"/>
      <c r="Z27" s="417"/>
      <c r="AA27" s="428"/>
      <c r="AB27" s="234"/>
      <c r="AC27" s="76"/>
    </row>
    <row r="28" spans="1:29" x14ac:dyDescent="0.25">
      <c r="A28" s="2"/>
      <c r="B28" s="2"/>
      <c r="AC28" s="2"/>
    </row>
    <row r="29" spans="1:29" x14ac:dyDescent="0.25">
      <c r="A29" s="44" t="s">
        <v>298</v>
      </c>
      <c r="B29" s="47" t="s">
        <v>304</v>
      </c>
      <c r="C29" s="44"/>
      <c r="D29" s="45"/>
      <c r="E29" s="44" t="s">
        <v>299</v>
      </c>
      <c r="F29" s="47"/>
      <c r="G29" s="47"/>
      <c r="H29" s="47"/>
      <c r="I29" s="47"/>
      <c r="J29" s="47"/>
      <c r="K29" s="47"/>
      <c r="L29" s="47"/>
      <c r="M29" s="47"/>
      <c r="AC29" s="2"/>
    </row>
    <row r="30" spans="1:29" x14ac:dyDescent="0.25">
      <c r="A30" s="42" t="s">
        <v>300</v>
      </c>
      <c r="B30" t="s">
        <v>305</v>
      </c>
      <c r="C30" s="20"/>
      <c r="D30" s="20"/>
      <c r="E30" s="42" t="s">
        <v>301</v>
      </c>
      <c r="AC30" s="2"/>
    </row>
    <row r="31" spans="1:29" x14ac:dyDescent="0.25">
      <c r="A31" s="42" t="s">
        <v>309</v>
      </c>
      <c r="B31" t="s">
        <v>310</v>
      </c>
      <c r="C31" s="20"/>
      <c r="D31" s="20"/>
      <c r="E31" s="42" t="s">
        <v>301</v>
      </c>
      <c r="AC31" s="2"/>
    </row>
    <row r="32" spans="1:29" x14ac:dyDescent="0.25">
      <c r="A32" s="46" t="s">
        <v>303</v>
      </c>
      <c r="B32" t="s">
        <v>306</v>
      </c>
      <c r="D32" s="20"/>
      <c r="E32" t="s">
        <v>302</v>
      </c>
      <c r="AC32" s="2"/>
    </row>
    <row r="33" spans="1:29" x14ac:dyDescent="0.25">
      <c r="A33" s="48" t="s">
        <v>307</v>
      </c>
      <c r="B33" s="46" t="s">
        <v>308</v>
      </c>
      <c r="C33" s="2"/>
      <c r="D33" s="3"/>
      <c r="E33" s="3"/>
      <c r="F33" s="3"/>
      <c r="AC33" s="2"/>
    </row>
    <row r="34" spans="1:29" x14ac:dyDescent="0.25">
      <c r="A34" s="461" t="s">
        <v>341</v>
      </c>
      <c r="B34" s="461"/>
      <c r="AC34" s="2"/>
    </row>
    <row r="35" spans="1:29" x14ac:dyDescent="0.25">
      <c r="A35" s="2"/>
      <c r="B35" s="2"/>
      <c r="AC35" s="2"/>
    </row>
    <row r="36" spans="1:29" x14ac:dyDescent="0.25">
      <c r="A36" s="2"/>
      <c r="B36" s="2"/>
      <c r="AC36" s="2"/>
    </row>
    <row r="37" spans="1:29" x14ac:dyDescent="0.25">
      <c r="A37" s="2"/>
      <c r="B37" s="2"/>
      <c r="AC37" s="2"/>
    </row>
    <row r="38" spans="1:29" x14ac:dyDescent="0.25">
      <c r="A38" s="2"/>
      <c r="B38" s="2"/>
      <c r="AC38" s="2"/>
    </row>
    <row r="39" spans="1:29" x14ac:dyDescent="0.25">
      <c r="A39" s="2"/>
      <c r="B39" s="2"/>
      <c r="AC39" s="2"/>
    </row>
    <row r="40" spans="1:29" x14ac:dyDescent="0.25">
      <c r="A40" s="2"/>
      <c r="B40" s="2"/>
      <c r="C40" s="1"/>
      <c r="D40" s="1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37"/>
      <c r="V40" s="2"/>
      <c r="W40" s="37"/>
      <c r="X40" s="2"/>
      <c r="Y40" s="2"/>
      <c r="Z40" s="427"/>
      <c r="AA40" s="2"/>
      <c r="AC40" s="2"/>
    </row>
    <row r="41" spans="1:29" x14ac:dyDescent="0.25">
      <c r="A41" s="2"/>
      <c r="B41" s="2"/>
      <c r="AC41" s="2"/>
    </row>
    <row r="42" spans="1:29" x14ac:dyDescent="0.25">
      <c r="A42" s="2"/>
      <c r="B42" s="2"/>
      <c r="AC42" s="2"/>
    </row>
    <row r="43" spans="1:29" x14ac:dyDescent="0.25">
      <c r="A43" s="2"/>
      <c r="B43" s="2"/>
      <c r="AC43" s="2"/>
    </row>
  </sheetData>
  <mergeCells count="3">
    <mergeCell ref="A1:F1"/>
    <mergeCell ref="G1:Z1"/>
    <mergeCell ref="A34:B34"/>
  </mergeCells>
  <pageMargins left="0.7" right="0.7" top="0.75" bottom="0.75" header="0.3" footer="0.3"/>
  <pageSetup paperSize="1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R42"/>
  <sheetViews>
    <sheetView zoomScale="130" zoomScaleNormal="130" workbookViewId="0">
      <pane ySplit="2" topLeftCell="A17" activePane="bottomLeft" state="frozen"/>
      <selection pane="bottomLeft" activeCell="AB37" sqref="AB37"/>
    </sheetView>
  </sheetViews>
  <sheetFormatPr defaultRowHeight="15" x14ac:dyDescent="0.25"/>
  <cols>
    <col min="1" max="1" width="11.140625" customWidth="1"/>
    <col min="2" max="2" width="18.85546875" bestFit="1" customWidth="1"/>
    <col min="6" max="6" width="6.5703125" bestFit="1" customWidth="1"/>
    <col min="7" max="13" width="5.7109375" hidden="1" customWidth="1"/>
    <col min="14" max="15" width="5" hidden="1" customWidth="1"/>
    <col min="16" max="17" width="6.28515625" hidden="1" customWidth="1"/>
    <col min="18" max="18" width="5.5703125" hidden="1" customWidth="1"/>
    <col min="19" max="19" width="5" bestFit="1" customWidth="1"/>
    <col min="20" max="20" width="5.5703125" bestFit="1" customWidth="1"/>
    <col min="21" max="21" width="5.5703125" style="26" bestFit="1" customWidth="1"/>
    <col min="22" max="22" width="5.5703125" bestFit="1" customWidth="1"/>
    <col min="23" max="23" width="5.5703125" style="26" bestFit="1" customWidth="1"/>
    <col min="24" max="24" width="5.5703125" customWidth="1"/>
    <col min="25" max="25" width="5.140625" bestFit="1" customWidth="1"/>
    <col min="26" max="26" width="5" style="409" bestFit="1" customWidth="1"/>
    <col min="27" max="27" width="5" customWidth="1"/>
    <col min="28" max="28" width="41.140625" customWidth="1"/>
    <col min="29" max="29" width="42.5703125" bestFit="1" customWidth="1"/>
  </cols>
  <sheetData>
    <row r="1" spans="1:70" ht="30" customHeight="1" thickBot="1" x14ac:dyDescent="0.3">
      <c r="A1" s="462" t="s">
        <v>0</v>
      </c>
      <c r="B1" s="463"/>
      <c r="C1" s="463"/>
      <c r="D1" s="463"/>
      <c r="E1" s="463"/>
      <c r="F1" s="464"/>
      <c r="G1" s="458" t="s">
        <v>284</v>
      </c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67"/>
      <c r="AA1" s="70"/>
      <c r="AB1" s="67" t="s">
        <v>5</v>
      </c>
      <c r="AC1" s="68" t="s">
        <v>6</v>
      </c>
    </row>
    <row r="2" spans="1:70" ht="15.75" thickBot="1" x14ac:dyDescent="0.3">
      <c r="A2" s="21" t="s">
        <v>1</v>
      </c>
      <c r="B2" s="31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41">
        <v>2008</v>
      </c>
      <c r="H2" s="22">
        <v>2009</v>
      </c>
      <c r="I2" s="22">
        <v>2010</v>
      </c>
      <c r="J2" s="22">
        <v>2011</v>
      </c>
      <c r="K2" s="22">
        <v>2012</v>
      </c>
      <c r="L2" s="22">
        <v>2013</v>
      </c>
      <c r="M2" s="22">
        <v>2014</v>
      </c>
      <c r="N2" s="22">
        <v>2015</v>
      </c>
      <c r="O2" s="22">
        <v>2016</v>
      </c>
      <c r="P2" s="22">
        <v>2017</v>
      </c>
      <c r="Q2" s="22">
        <v>2018</v>
      </c>
      <c r="R2" s="22">
        <v>2019</v>
      </c>
      <c r="S2" s="22">
        <v>2020</v>
      </c>
      <c r="T2" s="22">
        <v>2021</v>
      </c>
      <c r="U2" s="24">
        <v>2022</v>
      </c>
      <c r="V2" s="22">
        <v>2023</v>
      </c>
      <c r="W2" s="24">
        <v>2024</v>
      </c>
      <c r="X2" s="22">
        <v>2025</v>
      </c>
      <c r="Y2" s="22">
        <v>2026</v>
      </c>
      <c r="Z2" s="402">
        <v>2027</v>
      </c>
      <c r="AA2" s="382">
        <v>2028</v>
      </c>
      <c r="AB2" s="28"/>
      <c r="AC2" s="98"/>
    </row>
    <row r="3" spans="1:70" x14ac:dyDescent="0.25">
      <c r="A3" s="7" t="s">
        <v>18</v>
      </c>
      <c r="B3" s="86" t="str">
        <f>_xlfn.CONCAT("SPAUUS000",C3,"**C")</f>
        <v>SPAUUS00024**C</v>
      </c>
      <c r="C3" s="147">
        <v>24</v>
      </c>
      <c r="D3" s="145">
        <v>0</v>
      </c>
      <c r="E3" s="145">
        <v>3.74</v>
      </c>
      <c r="F3" s="148">
        <f>E3-D3</f>
        <v>3.74</v>
      </c>
      <c r="G3" s="38"/>
      <c r="H3" s="8"/>
      <c r="I3" s="8"/>
      <c r="J3" s="52"/>
      <c r="K3" s="8"/>
      <c r="L3" s="8"/>
      <c r="M3" s="8" t="s">
        <v>64</v>
      </c>
      <c r="N3" s="8"/>
      <c r="O3" s="8"/>
      <c r="P3" s="53"/>
      <c r="Q3" s="8" t="s">
        <v>64</v>
      </c>
      <c r="R3" s="52"/>
      <c r="S3" s="52" t="s">
        <v>64</v>
      </c>
      <c r="T3" s="52"/>
      <c r="U3" s="8" t="s">
        <v>281</v>
      </c>
      <c r="V3" s="8" t="s">
        <v>64</v>
      </c>
      <c r="W3" s="52"/>
      <c r="X3" s="8"/>
      <c r="Y3" s="8" t="s">
        <v>337</v>
      </c>
      <c r="Z3" s="411" t="s">
        <v>370</v>
      </c>
      <c r="AA3" s="418"/>
      <c r="AB3" s="154" t="s">
        <v>36</v>
      </c>
      <c r="AC3" s="146" t="s">
        <v>228</v>
      </c>
      <c r="AD3" t="s">
        <v>424</v>
      </c>
    </row>
    <row r="4" spans="1:70" x14ac:dyDescent="0.25">
      <c r="A4" s="4" t="s">
        <v>18</v>
      </c>
      <c r="B4" s="87" t="str">
        <f t="shared" ref="B4:B6" si="0">_xlfn.CONCAT("SPAUUS000",C4,"**C")</f>
        <v>SPAUUS00024**C</v>
      </c>
      <c r="C4" s="149">
        <v>24</v>
      </c>
      <c r="D4" s="15">
        <v>3.74</v>
      </c>
      <c r="E4" s="15">
        <v>11.02</v>
      </c>
      <c r="F4" s="150">
        <f t="shared" ref="F4:F34" si="1">E4-D4</f>
        <v>7.2799999999999994</v>
      </c>
      <c r="G4" s="39"/>
      <c r="H4" s="5"/>
      <c r="I4" s="5"/>
      <c r="J4" s="12"/>
      <c r="K4" s="5"/>
      <c r="L4" s="5"/>
      <c r="M4" s="5" t="s">
        <v>64</v>
      </c>
      <c r="N4" s="5"/>
      <c r="O4" s="5"/>
      <c r="P4" s="33"/>
      <c r="Q4" s="5" t="s">
        <v>64</v>
      </c>
      <c r="R4" s="12"/>
      <c r="S4" s="12" t="s">
        <v>64</v>
      </c>
      <c r="T4" s="12"/>
      <c r="U4" s="5" t="s">
        <v>281</v>
      </c>
      <c r="V4" s="5" t="s">
        <v>64</v>
      </c>
      <c r="W4" s="12"/>
      <c r="X4" s="5"/>
      <c r="Y4" s="5" t="s">
        <v>337</v>
      </c>
      <c r="Z4" s="412" t="s">
        <v>370</v>
      </c>
      <c r="AA4" s="419"/>
      <c r="AB4" s="155" t="s">
        <v>71</v>
      </c>
      <c r="AC4" s="55" t="s">
        <v>228</v>
      </c>
    </row>
    <row r="5" spans="1:70" x14ac:dyDescent="0.25">
      <c r="A5" s="4" t="s">
        <v>18</v>
      </c>
      <c r="B5" s="87" t="str">
        <f t="shared" si="0"/>
        <v>SPAUUS00024**C</v>
      </c>
      <c r="C5" s="149">
        <v>24</v>
      </c>
      <c r="D5" s="15">
        <v>11.02</v>
      </c>
      <c r="E5" s="15">
        <v>12.11</v>
      </c>
      <c r="F5" s="150">
        <f t="shared" si="1"/>
        <v>1.0899999999999999</v>
      </c>
      <c r="G5" s="39"/>
      <c r="H5" s="5"/>
      <c r="I5" s="5"/>
      <c r="J5" s="12"/>
      <c r="K5" s="5"/>
      <c r="L5" s="5"/>
      <c r="M5" s="5" t="s">
        <v>64</v>
      </c>
      <c r="N5" s="5"/>
      <c r="O5" s="5"/>
      <c r="P5" s="33"/>
      <c r="Q5" s="5" t="s">
        <v>64</v>
      </c>
      <c r="R5" s="12"/>
      <c r="S5" s="12" t="s">
        <v>64</v>
      </c>
      <c r="T5" s="12"/>
      <c r="U5" s="5" t="s">
        <v>281</v>
      </c>
      <c r="V5" s="5" t="s">
        <v>64</v>
      </c>
      <c r="W5" s="12"/>
      <c r="X5" s="5"/>
      <c r="Y5" s="5" t="s">
        <v>337</v>
      </c>
      <c r="Z5" s="412" t="s">
        <v>370</v>
      </c>
      <c r="AA5" s="419"/>
      <c r="AB5" s="155" t="s">
        <v>76</v>
      </c>
      <c r="AC5" s="55" t="s">
        <v>228</v>
      </c>
    </row>
    <row r="6" spans="1:70" ht="15.75" thickBot="1" x14ac:dyDescent="0.3">
      <c r="A6" s="9" t="s">
        <v>18</v>
      </c>
      <c r="B6" s="88" t="str">
        <f t="shared" si="0"/>
        <v>SPAUUS00024**C</v>
      </c>
      <c r="C6" s="151">
        <v>24</v>
      </c>
      <c r="D6" s="35">
        <v>12.11</v>
      </c>
      <c r="E6" s="35">
        <v>19.239999999999998</v>
      </c>
      <c r="F6" s="152">
        <f t="shared" si="1"/>
        <v>7.129999999999999</v>
      </c>
      <c r="G6" s="40"/>
      <c r="H6" s="10"/>
      <c r="I6" s="10"/>
      <c r="J6" s="19"/>
      <c r="K6" s="10"/>
      <c r="L6" s="10"/>
      <c r="M6" s="10" t="s">
        <v>64</v>
      </c>
      <c r="N6" s="10"/>
      <c r="O6" s="10"/>
      <c r="P6" s="36"/>
      <c r="Q6" s="10" t="s">
        <v>64</v>
      </c>
      <c r="R6" s="19"/>
      <c r="S6" s="19" t="s">
        <v>64</v>
      </c>
      <c r="T6" s="19"/>
      <c r="U6" s="10" t="s">
        <v>281</v>
      </c>
      <c r="V6" s="10" t="s">
        <v>64</v>
      </c>
      <c r="W6" s="19" t="s">
        <v>312</v>
      </c>
      <c r="X6" s="10" t="s">
        <v>330</v>
      </c>
      <c r="Y6" s="10"/>
      <c r="Z6" s="413"/>
      <c r="AA6" s="420"/>
      <c r="AB6" s="252" t="s">
        <v>72</v>
      </c>
      <c r="AC6" s="253" t="s">
        <v>228</v>
      </c>
    </row>
    <row r="7" spans="1:70" s="301" customFormat="1" ht="15.75" thickBot="1" x14ac:dyDescent="0.3">
      <c r="A7" s="21" t="s">
        <v>18</v>
      </c>
      <c r="B7" s="31" t="str">
        <f t="shared" ref="B7:B34" si="2">_xlfn.CONCAT("SPAUSR000",C7,"**C")</f>
        <v>SPAUSR00030**C</v>
      </c>
      <c r="C7" s="257">
        <v>30</v>
      </c>
      <c r="D7" s="258">
        <v>0</v>
      </c>
      <c r="E7" s="258">
        <v>1.17</v>
      </c>
      <c r="F7" s="259">
        <f t="shared" si="1"/>
        <v>1.17</v>
      </c>
      <c r="G7" s="41" t="s">
        <v>64</v>
      </c>
      <c r="H7" s="22"/>
      <c r="I7" s="22"/>
      <c r="J7" s="24"/>
      <c r="K7" s="22" t="s">
        <v>64</v>
      </c>
      <c r="L7" s="22"/>
      <c r="M7" s="22"/>
      <c r="N7" s="22"/>
      <c r="O7" s="24" t="s">
        <v>64</v>
      </c>
      <c r="P7" s="25"/>
      <c r="Q7" s="22" t="s">
        <v>291</v>
      </c>
      <c r="R7" s="24" t="s">
        <v>64</v>
      </c>
      <c r="S7" s="24"/>
      <c r="T7" s="24"/>
      <c r="U7" s="22" t="s">
        <v>64</v>
      </c>
      <c r="V7" s="22"/>
      <c r="W7" s="24" t="s">
        <v>311</v>
      </c>
      <c r="X7" s="22" t="s">
        <v>159</v>
      </c>
      <c r="Y7" s="22" t="s">
        <v>159</v>
      </c>
      <c r="Z7" s="402"/>
      <c r="AA7" s="382"/>
      <c r="AB7" s="260" t="s">
        <v>35</v>
      </c>
      <c r="AC7" s="311" t="s">
        <v>344</v>
      </c>
      <c r="AD7" s="468"/>
      <c r="AE7" s="469"/>
      <c r="AF7" s="309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 x14ac:dyDescent="0.25">
      <c r="A8" s="7" t="s">
        <v>18</v>
      </c>
      <c r="B8" s="86" t="str">
        <f t="shared" si="2"/>
        <v>SPAUSR00049**C</v>
      </c>
      <c r="C8" s="133">
        <v>49</v>
      </c>
      <c r="D8" s="130">
        <v>0</v>
      </c>
      <c r="E8" s="130">
        <v>5.79</v>
      </c>
      <c r="F8" s="134">
        <f t="shared" si="1"/>
        <v>5.79</v>
      </c>
      <c r="G8" s="38"/>
      <c r="H8" s="8"/>
      <c r="I8" s="8" t="s">
        <v>64</v>
      </c>
      <c r="J8" s="52"/>
      <c r="K8" s="8"/>
      <c r="L8" s="8" t="s">
        <v>64</v>
      </c>
      <c r="M8" s="8"/>
      <c r="N8" s="52" t="s">
        <v>159</v>
      </c>
      <c r="O8" s="52"/>
      <c r="P8" s="53"/>
      <c r="Q8" s="8"/>
      <c r="R8" s="52"/>
      <c r="S8" s="52" t="s">
        <v>64</v>
      </c>
      <c r="T8" s="52" t="s">
        <v>267</v>
      </c>
      <c r="U8" s="8" t="s">
        <v>64</v>
      </c>
      <c r="V8" s="8"/>
      <c r="W8" s="52" t="s">
        <v>311</v>
      </c>
      <c r="X8" s="8" t="s">
        <v>159</v>
      </c>
      <c r="Y8" s="8"/>
      <c r="Z8" s="411"/>
      <c r="AA8" s="418"/>
      <c r="AB8" s="139" t="s">
        <v>55</v>
      </c>
      <c r="AC8" s="61"/>
      <c r="AD8" s="310"/>
      <c r="AE8" s="309"/>
      <c r="AF8" s="309"/>
    </row>
    <row r="9" spans="1:70" x14ac:dyDescent="0.25">
      <c r="A9" s="4" t="s">
        <v>18</v>
      </c>
      <c r="B9" s="87" t="str">
        <f t="shared" si="2"/>
        <v>SPAUSR00049**C</v>
      </c>
      <c r="C9" s="135">
        <v>49</v>
      </c>
      <c r="D9" s="13">
        <v>5.79</v>
      </c>
      <c r="E9" s="13">
        <v>6.9390000000000001</v>
      </c>
      <c r="F9" s="118">
        <f t="shared" si="1"/>
        <v>1.149</v>
      </c>
      <c r="G9" s="39"/>
      <c r="H9" s="5"/>
      <c r="I9" s="5"/>
      <c r="J9" s="12"/>
      <c r="K9" s="5"/>
      <c r="L9" s="5" t="s">
        <v>64</v>
      </c>
      <c r="M9" s="5"/>
      <c r="N9" s="12"/>
      <c r="O9" s="12" t="s">
        <v>64</v>
      </c>
      <c r="P9" s="33"/>
      <c r="Q9" s="5" t="s">
        <v>292</v>
      </c>
      <c r="R9" s="12" t="s">
        <v>64</v>
      </c>
      <c r="S9" s="12"/>
      <c r="T9" s="12"/>
      <c r="U9" s="5" t="s">
        <v>64</v>
      </c>
      <c r="V9" s="5"/>
      <c r="W9" s="12"/>
      <c r="X9" s="5"/>
      <c r="Y9" s="5" t="s">
        <v>64</v>
      </c>
      <c r="Z9" s="412"/>
      <c r="AA9" s="419"/>
      <c r="AB9" s="140" t="s">
        <v>335</v>
      </c>
      <c r="AC9" s="54"/>
    </row>
    <row r="10" spans="1:70" x14ac:dyDescent="0.25">
      <c r="A10" s="4" t="s">
        <v>18</v>
      </c>
      <c r="B10" s="87" t="str">
        <f t="shared" ref="B10" si="3">_xlfn.CONCAT("SPAUSR000",C10,"**C")</f>
        <v>SPAUSR00049**C</v>
      </c>
      <c r="C10" s="135">
        <v>49</v>
      </c>
      <c r="D10" s="27">
        <v>6.9390000000000001</v>
      </c>
      <c r="E10" s="27">
        <v>14.07</v>
      </c>
      <c r="F10" s="138">
        <f t="shared" si="1"/>
        <v>7.1310000000000002</v>
      </c>
      <c r="G10" s="40"/>
      <c r="H10" s="10"/>
      <c r="I10" s="10"/>
      <c r="J10" s="19"/>
      <c r="K10" s="10"/>
      <c r="L10" s="10"/>
      <c r="M10" s="10"/>
      <c r="N10" s="19"/>
      <c r="O10" s="19"/>
      <c r="P10" s="36"/>
      <c r="Q10" s="10"/>
      <c r="R10" s="19"/>
      <c r="S10" s="19"/>
      <c r="T10" s="19"/>
      <c r="U10" s="10" t="s">
        <v>64</v>
      </c>
      <c r="V10" s="10"/>
      <c r="W10" s="19"/>
      <c r="X10" s="10" t="s">
        <v>330</v>
      </c>
      <c r="Y10" s="10" t="s">
        <v>64</v>
      </c>
      <c r="Z10" s="413"/>
      <c r="AA10" s="420"/>
      <c r="AB10" s="142" t="s">
        <v>334</v>
      </c>
      <c r="AC10" s="82"/>
    </row>
    <row r="11" spans="1:70" ht="15.75" thickBot="1" x14ac:dyDescent="0.3">
      <c r="A11" s="9" t="s">
        <v>18</v>
      </c>
      <c r="B11" s="88" t="str">
        <f t="shared" si="2"/>
        <v>SPAUSR00049**C</v>
      </c>
      <c r="C11" s="137">
        <v>49</v>
      </c>
      <c r="D11" s="27">
        <v>14.07</v>
      </c>
      <c r="E11" s="27">
        <v>18.45</v>
      </c>
      <c r="F11" s="138">
        <f t="shared" si="1"/>
        <v>4.379999999999999</v>
      </c>
      <c r="G11" s="40"/>
      <c r="H11" s="10" t="s">
        <v>64</v>
      </c>
      <c r="I11" s="10"/>
      <c r="J11" s="19"/>
      <c r="K11" s="10"/>
      <c r="L11" s="10" t="s">
        <v>64</v>
      </c>
      <c r="M11" s="10" t="s">
        <v>159</v>
      </c>
      <c r="N11" s="19"/>
      <c r="O11" s="19"/>
      <c r="P11" s="36"/>
      <c r="Q11" s="10" t="s">
        <v>292</v>
      </c>
      <c r="R11" s="19" t="s">
        <v>64</v>
      </c>
      <c r="S11" s="19"/>
      <c r="T11" s="19"/>
      <c r="U11" s="10" t="s">
        <v>64</v>
      </c>
      <c r="V11" s="10"/>
      <c r="W11" s="19"/>
      <c r="X11" s="10" t="s">
        <v>330</v>
      </c>
      <c r="Y11" s="10" t="s">
        <v>64</v>
      </c>
      <c r="Z11" s="413"/>
      <c r="AA11" s="420"/>
      <c r="AB11" s="142" t="s">
        <v>182</v>
      </c>
      <c r="AC11" s="82"/>
    </row>
    <row r="12" spans="1:70" x14ac:dyDescent="0.25">
      <c r="A12" s="99" t="s">
        <v>18</v>
      </c>
      <c r="B12" s="171" t="str">
        <f t="shared" si="2"/>
        <v>SPAUSR00066**C</v>
      </c>
      <c r="C12" s="239">
        <v>66</v>
      </c>
      <c r="D12" s="211">
        <v>0</v>
      </c>
      <c r="E12" s="211">
        <v>8.89</v>
      </c>
      <c r="F12" s="212">
        <f t="shared" si="1"/>
        <v>8.89</v>
      </c>
      <c r="G12" s="213"/>
      <c r="H12" s="172"/>
      <c r="I12" s="172"/>
      <c r="J12" s="173"/>
      <c r="K12" s="172"/>
      <c r="L12" s="172" t="s">
        <v>159</v>
      </c>
      <c r="M12" s="172"/>
      <c r="N12" s="173"/>
      <c r="O12" s="173" t="s">
        <v>64</v>
      </c>
      <c r="P12" s="174"/>
      <c r="Q12" s="172" t="s">
        <v>213</v>
      </c>
      <c r="R12" s="173"/>
      <c r="S12" s="173"/>
      <c r="T12" s="173" t="s">
        <v>64</v>
      </c>
      <c r="U12" s="172" t="s">
        <v>281</v>
      </c>
      <c r="V12" s="172" t="s">
        <v>64</v>
      </c>
      <c r="W12" s="173"/>
      <c r="X12" s="172"/>
      <c r="Y12" s="172"/>
      <c r="Z12" s="415" t="s">
        <v>64</v>
      </c>
      <c r="AA12" s="421"/>
      <c r="AB12" s="240" t="s">
        <v>164</v>
      </c>
      <c r="AC12" s="103"/>
    </row>
    <row r="13" spans="1:70" ht="15.75" thickBot="1" x14ac:dyDescent="0.3">
      <c r="A13" s="56" t="s">
        <v>18</v>
      </c>
      <c r="B13" s="94" t="str">
        <f t="shared" si="2"/>
        <v>SPAUSR00066**C</v>
      </c>
      <c r="C13" s="261">
        <v>66</v>
      </c>
      <c r="D13" s="262">
        <v>8.89</v>
      </c>
      <c r="E13" s="262">
        <v>17.43</v>
      </c>
      <c r="F13" s="263">
        <f t="shared" si="1"/>
        <v>8.5399999999999991</v>
      </c>
      <c r="G13" s="49" t="s">
        <v>64</v>
      </c>
      <c r="H13" s="50"/>
      <c r="I13" s="50"/>
      <c r="J13" s="58"/>
      <c r="K13" s="50" t="s">
        <v>159</v>
      </c>
      <c r="L13" s="50"/>
      <c r="M13" s="50"/>
      <c r="N13" s="58"/>
      <c r="O13" s="58" t="s">
        <v>64</v>
      </c>
      <c r="P13" s="59"/>
      <c r="Q13" s="50" t="s">
        <v>213</v>
      </c>
      <c r="R13" s="58"/>
      <c r="S13" s="58"/>
      <c r="T13" s="58" t="s">
        <v>64</v>
      </c>
      <c r="U13" s="50"/>
      <c r="V13" s="50" t="s">
        <v>285</v>
      </c>
      <c r="W13" s="58" t="s">
        <v>64</v>
      </c>
      <c r="X13" s="50"/>
      <c r="Y13" s="50"/>
      <c r="Z13" s="416" t="s">
        <v>64</v>
      </c>
      <c r="AA13" s="422"/>
      <c r="AB13" s="247" t="s">
        <v>165</v>
      </c>
      <c r="AC13" s="60"/>
    </row>
    <row r="14" spans="1:70" x14ac:dyDescent="0.25">
      <c r="A14" s="7" t="s">
        <v>18</v>
      </c>
      <c r="B14" s="86" t="str">
        <f t="shared" si="2"/>
        <v>SPAUSR000111**C</v>
      </c>
      <c r="C14" s="147">
        <v>111</v>
      </c>
      <c r="D14" s="145">
        <v>0</v>
      </c>
      <c r="E14" s="145">
        <v>4.66</v>
      </c>
      <c r="F14" s="148">
        <f t="shared" si="1"/>
        <v>4.66</v>
      </c>
      <c r="G14" s="38"/>
      <c r="H14" s="8" t="s">
        <v>64</v>
      </c>
      <c r="I14" s="8"/>
      <c r="J14" s="52"/>
      <c r="K14" s="8"/>
      <c r="L14" s="8" t="s">
        <v>159</v>
      </c>
      <c r="M14" s="8"/>
      <c r="N14" s="52"/>
      <c r="O14" s="52"/>
      <c r="P14" s="52" t="s">
        <v>64</v>
      </c>
      <c r="Q14" s="8" t="s">
        <v>292</v>
      </c>
      <c r="R14" s="52" t="s">
        <v>64</v>
      </c>
      <c r="S14" s="52"/>
      <c r="T14" s="52"/>
      <c r="U14" s="8"/>
      <c r="V14" s="8" t="s">
        <v>64</v>
      </c>
      <c r="W14" s="52"/>
      <c r="X14" s="8"/>
      <c r="Y14" s="8"/>
      <c r="Z14" s="411" t="s">
        <v>357</v>
      </c>
      <c r="AA14" s="418"/>
      <c r="AB14" s="160" t="s">
        <v>36</v>
      </c>
      <c r="AC14" s="61"/>
    </row>
    <row r="15" spans="1:70" x14ac:dyDescent="0.25">
      <c r="A15" s="4" t="s">
        <v>18</v>
      </c>
      <c r="B15" s="87" t="str">
        <f t="shared" si="2"/>
        <v>SPAUSR000111**C</v>
      </c>
      <c r="C15" s="4">
        <v>111</v>
      </c>
      <c r="D15" s="6">
        <v>4.66</v>
      </c>
      <c r="E15" s="6">
        <v>12.49</v>
      </c>
      <c r="F15" s="90">
        <f t="shared" si="1"/>
        <v>7.83</v>
      </c>
      <c r="G15" s="39" t="s">
        <v>64</v>
      </c>
      <c r="H15" s="5"/>
      <c r="I15" s="5"/>
      <c r="J15" s="12"/>
      <c r="K15" s="5" t="s">
        <v>159</v>
      </c>
      <c r="L15" s="5"/>
      <c r="M15" s="5"/>
      <c r="N15" s="12" t="s">
        <v>159</v>
      </c>
      <c r="O15" s="12"/>
      <c r="P15" s="12"/>
      <c r="Q15" s="5" t="s">
        <v>291</v>
      </c>
      <c r="R15" s="12" t="s">
        <v>64</v>
      </c>
      <c r="S15" s="12"/>
      <c r="T15" s="12"/>
      <c r="U15" s="5"/>
      <c r="V15" s="5" t="s">
        <v>64</v>
      </c>
      <c r="W15" s="12"/>
      <c r="X15" s="5"/>
      <c r="Y15" s="5"/>
      <c r="Z15" s="412" t="s">
        <v>357</v>
      </c>
      <c r="AA15" s="419"/>
      <c r="AB15" s="140" t="s">
        <v>91</v>
      </c>
      <c r="AC15" s="54"/>
    </row>
    <row r="16" spans="1:70" ht="15.75" thickBot="1" x14ac:dyDescent="0.3">
      <c r="A16" s="9" t="s">
        <v>18</v>
      </c>
      <c r="B16" s="88" t="str">
        <f t="shared" si="2"/>
        <v>SPAUSR000111**C</v>
      </c>
      <c r="C16" s="9">
        <v>111</v>
      </c>
      <c r="D16" s="11">
        <v>16.37</v>
      </c>
      <c r="E16" s="11">
        <v>24.51</v>
      </c>
      <c r="F16" s="106">
        <f t="shared" si="1"/>
        <v>8.14</v>
      </c>
      <c r="G16" s="40" t="s">
        <v>64</v>
      </c>
      <c r="H16" s="10"/>
      <c r="I16" s="10"/>
      <c r="J16" s="19"/>
      <c r="K16" s="10" t="s">
        <v>64</v>
      </c>
      <c r="L16" s="10"/>
      <c r="M16" s="10" t="s">
        <v>159</v>
      </c>
      <c r="N16" s="19"/>
      <c r="O16" s="19"/>
      <c r="P16" s="19"/>
      <c r="Q16" s="10" t="s">
        <v>291</v>
      </c>
      <c r="R16" s="19" t="s">
        <v>64</v>
      </c>
      <c r="S16" s="19"/>
      <c r="T16" s="19"/>
      <c r="U16" s="10"/>
      <c r="V16" s="10" t="s">
        <v>64</v>
      </c>
      <c r="W16" s="19"/>
      <c r="X16" s="10"/>
      <c r="Y16" s="10"/>
      <c r="Z16" s="413"/>
      <c r="AA16" s="420"/>
      <c r="AB16" s="142" t="s">
        <v>92</v>
      </c>
      <c r="AC16" s="82"/>
    </row>
    <row r="17" spans="1:29" x14ac:dyDescent="0.25">
      <c r="A17" s="99" t="s">
        <v>18</v>
      </c>
      <c r="B17" s="171" t="str">
        <f t="shared" si="2"/>
        <v>SPAUSR000114**C</v>
      </c>
      <c r="C17" s="264">
        <v>114</v>
      </c>
      <c r="D17" s="265">
        <v>0</v>
      </c>
      <c r="E17" s="265">
        <v>12.05</v>
      </c>
      <c r="F17" s="266">
        <f t="shared" si="1"/>
        <v>12.05</v>
      </c>
      <c r="G17" s="213"/>
      <c r="H17" s="172"/>
      <c r="I17" s="172" t="s">
        <v>64</v>
      </c>
      <c r="J17" s="173"/>
      <c r="K17" s="172"/>
      <c r="L17" s="172"/>
      <c r="M17" s="172" t="s">
        <v>64</v>
      </c>
      <c r="N17" s="173"/>
      <c r="O17" s="173"/>
      <c r="P17" s="173"/>
      <c r="Q17" s="172" t="s">
        <v>64</v>
      </c>
      <c r="R17" s="173"/>
      <c r="S17" s="173"/>
      <c r="T17" s="173" t="s">
        <v>279</v>
      </c>
      <c r="U17" s="172" t="s">
        <v>64</v>
      </c>
      <c r="V17" s="172"/>
      <c r="W17" s="173"/>
      <c r="X17" s="172"/>
      <c r="Y17" s="172" t="s">
        <v>64</v>
      </c>
      <c r="Z17" s="415"/>
      <c r="AA17" s="421"/>
      <c r="AB17" s="251" t="s">
        <v>219</v>
      </c>
      <c r="AC17" s="103"/>
    </row>
    <row r="18" spans="1:29" x14ac:dyDescent="0.25">
      <c r="A18" s="4" t="s">
        <v>18</v>
      </c>
      <c r="B18" s="87" t="str">
        <f t="shared" si="2"/>
        <v>SPAUSR000114**C</v>
      </c>
      <c r="C18" s="135">
        <v>114</v>
      </c>
      <c r="D18" s="13">
        <v>12.05</v>
      </c>
      <c r="E18" s="13">
        <v>16.739999999999998</v>
      </c>
      <c r="F18" s="118">
        <f t="shared" ref="F18:F19" si="4">E18-D18</f>
        <v>4.6899999999999977</v>
      </c>
      <c r="G18" s="39" t="s">
        <v>64</v>
      </c>
      <c r="H18" s="5" t="s">
        <v>64</v>
      </c>
      <c r="I18" s="5"/>
      <c r="J18" s="12"/>
      <c r="K18" s="5"/>
      <c r="L18" s="5" t="s">
        <v>64</v>
      </c>
      <c r="M18" s="5"/>
      <c r="N18" s="12"/>
      <c r="O18" s="12"/>
      <c r="P18" s="12"/>
      <c r="Q18" s="5" t="s">
        <v>204</v>
      </c>
      <c r="R18" s="12"/>
      <c r="S18" s="12"/>
      <c r="T18" s="12" t="s">
        <v>64</v>
      </c>
      <c r="U18" s="5"/>
      <c r="V18" s="5"/>
      <c r="W18" s="12" t="s">
        <v>311</v>
      </c>
      <c r="X18" s="5" t="s">
        <v>64</v>
      </c>
      <c r="Y18" s="5"/>
      <c r="Z18" s="412"/>
      <c r="AA18" s="419"/>
      <c r="AB18" s="140" t="s">
        <v>271</v>
      </c>
      <c r="AC18" s="54"/>
    </row>
    <row r="19" spans="1:29" x14ac:dyDescent="0.25">
      <c r="A19" s="4" t="s">
        <v>18</v>
      </c>
      <c r="B19" s="87" t="str">
        <f t="shared" si="2"/>
        <v>SPAUSR000114**C</v>
      </c>
      <c r="C19" s="135">
        <v>114</v>
      </c>
      <c r="D19" s="13">
        <v>16.739999999999998</v>
      </c>
      <c r="E19" s="13">
        <v>17.36</v>
      </c>
      <c r="F19" s="118">
        <f t="shared" si="4"/>
        <v>0.62000000000000099</v>
      </c>
      <c r="G19" s="39" t="s">
        <v>64</v>
      </c>
      <c r="H19" s="5" t="s">
        <v>64</v>
      </c>
      <c r="I19" s="5"/>
      <c r="J19" s="12"/>
      <c r="K19" s="5"/>
      <c r="L19" s="5" t="s">
        <v>64</v>
      </c>
      <c r="M19" s="5"/>
      <c r="N19" s="12"/>
      <c r="O19" s="12"/>
      <c r="P19" s="12"/>
      <c r="Q19" s="5" t="s">
        <v>204</v>
      </c>
      <c r="R19" s="12"/>
      <c r="S19" s="12"/>
      <c r="T19" s="12" t="s">
        <v>267</v>
      </c>
      <c r="U19" s="5" t="s">
        <v>64</v>
      </c>
      <c r="V19" s="5"/>
      <c r="W19" s="12" t="s">
        <v>311</v>
      </c>
      <c r="X19" s="5" t="s">
        <v>64</v>
      </c>
      <c r="Y19" s="5"/>
      <c r="Z19" s="412"/>
      <c r="AA19" s="419"/>
      <c r="AB19" s="140" t="s">
        <v>272</v>
      </c>
      <c r="AC19" s="54"/>
    </row>
    <row r="20" spans="1:29" ht="15.75" thickBot="1" x14ac:dyDescent="0.3">
      <c r="A20" s="56" t="s">
        <v>18</v>
      </c>
      <c r="B20" s="94" t="str">
        <f t="shared" si="2"/>
        <v>SPAUSR000114**C</v>
      </c>
      <c r="C20" s="242">
        <v>114</v>
      </c>
      <c r="D20" s="122">
        <v>17.36</v>
      </c>
      <c r="E20" s="122">
        <v>24.36</v>
      </c>
      <c r="F20" s="123">
        <f t="shared" si="1"/>
        <v>7</v>
      </c>
      <c r="G20" s="49" t="s">
        <v>64</v>
      </c>
      <c r="H20" s="50" t="s">
        <v>64</v>
      </c>
      <c r="I20" s="50"/>
      <c r="J20" s="58"/>
      <c r="K20" s="50"/>
      <c r="L20" s="50" t="s">
        <v>64</v>
      </c>
      <c r="M20" s="50"/>
      <c r="N20" s="58"/>
      <c r="O20" s="58"/>
      <c r="P20" s="58"/>
      <c r="Q20" s="50" t="s">
        <v>204</v>
      </c>
      <c r="R20" s="58"/>
      <c r="S20" s="58"/>
      <c r="T20" s="58" t="s">
        <v>64</v>
      </c>
      <c r="U20" s="50"/>
      <c r="V20" s="50"/>
      <c r="W20" s="58" t="s">
        <v>311</v>
      </c>
      <c r="X20" s="50" t="s">
        <v>64</v>
      </c>
      <c r="Y20" s="50"/>
      <c r="Z20" s="416"/>
      <c r="AA20" s="422"/>
      <c r="AB20" s="243" t="s">
        <v>273</v>
      </c>
      <c r="AC20" s="60"/>
    </row>
    <row r="21" spans="1:29" x14ac:dyDescent="0.25">
      <c r="A21" s="7" t="s">
        <v>18</v>
      </c>
      <c r="B21" s="86" t="str">
        <f>_xlfn.CONCAT("SPAUUS000",C21,"**C")</f>
        <v>SPAUUS000127**C</v>
      </c>
      <c r="C21" s="7">
        <v>127</v>
      </c>
      <c r="D21" s="51">
        <v>0</v>
      </c>
      <c r="E21" s="51">
        <v>9.69</v>
      </c>
      <c r="F21" s="89">
        <f>E21-D21</f>
        <v>9.69</v>
      </c>
      <c r="G21" s="38"/>
      <c r="H21" s="8"/>
      <c r="I21" s="8"/>
      <c r="J21" s="52" t="s">
        <v>64</v>
      </c>
      <c r="K21" s="8"/>
      <c r="L21" s="8"/>
      <c r="M21" s="8"/>
      <c r="N21" s="52" t="s">
        <v>159</v>
      </c>
      <c r="O21" s="52"/>
      <c r="P21" s="52"/>
      <c r="Q21" s="8"/>
      <c r="R21" s="52" t="s">
        <v>64</v>
      </c>
      <c r="S21" s="52"/>
      <c r="T21" s="52"/>
      <c r="U21" s="8"/>
      <c r="V21" s="8" t="s">
        <v>64</v>
      </c>
      <c r="W21" s="52"/>
      <c r="X21" s="8"/>
      <c r="Y21" s="8" t="s">
        <v>337</v>
      </c>
      <c r="Z21" s="411" t="s">
        <v>64</v>
      </c>
      <c r="AA21" s="418"/>
      <c r="AB21" s="139" t="s">
        <v>59</v>
      </c>
      <c r="AC21" s="61"/>
    </row>
    <row r="22" spans="1:29" x14ac:dyDescent="0.25">
      <c r="A22" s="4" t="s">
        <v>18</v>
      </c>
      <c r="B22" s="87" t="str">
        <f t="shared" ref="B22:B24" si="5">_xlfn.CONCAT("SPAUUS000",C22,"**C")</f>
        <v>SPAUUS000127**C</v>
      </c>
      <c r="C22" s="4">
        <v>127</v>
      </c>
      <c r="D22" s="6">
        <v>9.69</v>
      </c>
      <c r="E22" s="6">
        <v>11.78</v>
      </c>
      <c r="F22" s="90">
        <f>E22-D22</f>
        <v>2.09</v>
      </c>
      <c r="G22" s="39"/>
      <c r="H22" s="5" t="s">
        <v>64</v>
      </c>
      <c r="I22" s="5"/>
      <c r="J22" s="12" t="s">
        <v>64</v>
      </c>
      <c r="K22" s="5"/>
      <c r="L22" s="5" t="s">
        <v>64</v>
      </c>
      <c r="M22" s="5"/>
      <c r="N22" s="12" t="s">
        <v>159</v>
      </c>
      <c r="O22" s="12"/>
      <c r="P22" s="12"/>
      <c r="Q22" s="5"/>
      <c r="R22" s="12" t="s">
        <v>64</v>
      </c>
      <c r="S22" s="12"/>
      <c r="T22" s="12"/>
      <c r="U22" s="5"/>
      <c r="V22" s="5" t="s">
        <v>64</v>
      </c>
      <c r="W22" s="12"/>
      <c r="X22" s="5"/>
      <c r="Y22" s="5" t="s">
        <v>337</v>
      </c>
      <c r="Z22" s="412" t="s">
        <v>64</v>
      </c>
      <c r="AA22" s="419"/>
      <c r="AB22" s="140" t="s">
        <v>110</v>
      </c>
      <c r="AC22" s="54"/>
    </row>
    <row r="23" spans="1:29" x14ac:dyDescent="0.25">
      <c r="A23" s="4" t="s">
        <v>18</v>
      </c>
      <c r="B23" s="87" t="str">
        <f t="shared" si="5"/>
        <v>SPAUUS000127**C</v>
      </c>
      <c r="C23" s="4">
        <v>127</v>
      </c>
      <c r="D23" s="6">
        <v>11.78</v>
      </c>
      <c r="E23" s="6">
        <v>16.079999999999998</v>
      </c>
      <c r="F23" s="90">
        <f t="shared" si="1"/>
        <v>4.2999999999999989</v>
      </c>
      <c r="G23" s="39"/>
      <c r="H23" s="5"/>
      <c r="I23" s="5"/>
      <c r="J23" s="12" t="s">
        <v>64</v>
      </c>
      <c r="K23" s="5"/>
      <c r="L23" s="5" t="s">
        <v>64</v>
      </c>
      <c r="M23" s="5"/>
      <c r="N23" s="12" t="s">
        <v>159</v>
      </c>
      <c r="O23" s="12"/>
      <c r="P23" s="12"/>
      <c r="Q23" s="5"/>
      <c r="R23" s="12" t="s">
        <v>64</v>
      </c>
      <c r="S23" s="12"/>
      <c r="T23" s="12"/>
      <c r="U23" s="5"/>
      <c r="V23" s="5" t="s">
        <v>64</v>
      </c>
      <c r="W23" s="12"/>
      <c r="X23" s="5" t="s">
        <v>330</v>
      </c>
      <c r="Y23" s="5" t="s">
        <v>64</v>
      </c>
      <c r="Z23" s="412"/>
      <c r="AA23" s="419"/>
      <c r="AB23" s="140" t="s">
        <v>60</v>
      </c>
      <c r="AC23" s="54"/>
    </row>
    <row r="24" spans="1:29" ht="15.75" thickBot="1" x14ac:dyDescent="0.3">
      <c r="A24" s="9" t="s">
        <v>18</v>
      </c>
      <c r="B24" s="88" t="str">
        <f t="shared" si="5"/>
        <v>SPAUUS000127**C</v>
      </c>
      <c r="C24" s="9">
        <v>127</v>
      </c>
      <c r="D24" s="11">
        <v>16.079999999999998</v>
      </c>
      <c r="E24" s="11">
        <v>18.98</v>
      </c>
      <c r="F24" s="106">
        <f t="shared" si="1"/>
        <v>2.9000000000000021</v>
      </c>
      <c r="G24" s="40"/>
      <c r="H24" s="10"/>
      <c r="I24" s="10"/>
      <c r="J24" s="19" t="s">
        <v>64</v>
      </c>
      <c r="K24" s="10"/>
      <c r="L24" s="10" t="s">
        <v>64</v>
      </c>
      <c r="M24" s="10"/>
      <c r="N24" s="19" t="s">
        <v>159</v>
      </c>
      <c r="O24" s="19"/>
      <c r="P24" s="19"/>
      <c r="Q24" s="10"/>
      <c r="R24" s="19" t="s">
        <v>64</v>
      </c>
      <c r="S24" s="19"/>
      <c r="T24" s="19"/>
      <c r="U24" s="10"/>
      <c r="V24" s="10" t="s">
        <v>64</v>
      </c>
      <c r="W24" s="19"/>
      <c r="X24" s="10" t="s">
        <v>330</v>
      </c>
      <c r="Y24" s="10" t="s">
        <v>64</v>
      </c>
      <c r="Z24" s="413"/>
      <c r="AA24" s="420"/>
      <c r="AB24" s="142" t="s">
        <v>74</v>
      </c>
      <c r="AC24" s="82"/>
    </row>
    <row r="25" spans="1:29" x14ac:dyDescent="0.25">
      <c r="A25" s="99" t="s">
        <v>18</v>
      </c>
      <c r="B25" s="171" t="str">
        <f t="shared" si="2"/>
        <v>SPAUSR000500**C</v>
      </c>
      <c r="C25" s="99">
        <v>500</v>
      </c>
      <c r="D25" s="100">
        <v>0</v>
      </c>
      <c r="E25" s="100">
        <v>4.8099999999999996</v>
      </c>
      <c r="F25" s="101">
        <f t="shared" si="1"/>
        <v>4.8099999999999996</v>
      </c>
      <c r="G25" s="213"/>
      <c r="H25" s="172"/>
      <c r="I25" s="172"/>
      <c r="J25" s="173"/>
      <c r="K25" s="172"/>
      <c r="L25" s="172" t="s">
        <v>64</v>
      </c>
      <c r="M25" s="172"/>
      <c r="N25" s="173"/>
      <c r="O25" s="173" t="s">
        <v>159</v>
      </c>
      <c r="P25" s="173" t="s">
        <v>209</v>
      </c>
      <c r="Q25" s="172"/>
      <c r="R25" s="173"/>
      <c r="S25" s="173"/>
      <c r="T25" s="173" t="s">
        <v>64</v>
      </c>
      <c r="U25" s="172" t="s">
        <v>286</v>
      </c>
      <c r="V25" s="172" t="s">
        <v>64</v>
      </c>
      <c r="W25" s="173"/>
      <c r="X25" s="172"/>
      <c r="Y25" s="381" t="s">
        <v>337</v>
      </c>
      <c r="Z25" s="424" t="s">
        <v>64</v>
      </c>
      <c r="AA25" s="421"/>
      <c r="AB25" s="240" t="s">
        <v>25</v>
      </c>
      <c r="AC25" s="103"/>
    </row>
    <row r="26" spans="1:29" ht="15.75" thickBot="1" x14ac:dyDescent="0.3">
      <c r="A26" s="56" t="s">
        <v>18</v>
      </c>
      <c r="B26" s="94" t="str">
        <f t="shared" si="2"/>
        <v>SPAUSR000500**C</v>
      </c>
      <c r="C26" s="261">
        <v>500</v>
      </c>
      <c r="D26" s="262">
        <v>4.8099999999999996</v>
      </c>
      <c r="E26" s="262">
        <v>13.32</v>
      </c>
      <c r="F26" s="263">
        <f t="shared" si="1"/>
        <v>8.5100000000000016</v>
      </c>
      <c r="G26" s="49"/>
      <c r="H26" s="50" t="s">
        <v>64</v>
      </c>
      <c r="I26" s="50"/>
      <c r="J26" s="58"/>
      <c r="K26" s="50"/>
      <c r="L26" s="50" t="s">
        <v>64</v>
      </c>
      <c r="M26" s="50"/>
      <c r="N26" s="267"/>
      <c r="O26" s="58"/>
      <c r="P26" s="58" t="s">
        <v>209</v>
      </c>
      <c r="Q26" s="267"/>
      <c r="R26" s="268"/>
      <c r="S26" s="268"/>
      <c r="T26" s="58" t="s">
        <v>64</v>
      </c>
      <c r="U26" s="50" t="s">
        <v>286</v>
      </c>
      <c r="V26" s="50" t="s">
        <v>64</v>
      </c>
      <c r="W26" s="58"/>
      <c r="X26" s="50"/>
      <c r="Y26" s="50"/>
      <c r="Z26" s="425" t="s">
        <v>64</v>
      </c>
      <c r="AA26" s="422"/>
      <c r="AB26" s="247" t="s">
        <v>189</v>
      </c>
      <c r="AC26" s="60"/>
    </row>
    <row r="27" spans="1:29" x14ac:dyDescent="0.25">
      <c r="A27" s="7" t="s">
        <v>18</v>
      </c>
      <c r="B27" s="86" t="str">
        <f t="shared" si="2"/>
        <v>SPAUSR000613**C</v>
      </c>
      <c r="C27" s="147">
        <v>613</v>
      </c>
      <c r="D27" s="145">
        <v>0</v>
      </c>
      <c r="E27" s="145">
        <v>3.27</v>
      </c>
      <c r="F27" s="148">
        <f t="shared" si="1"/>
        <v>3.27</v>
      </c>
      <c r="G27" s="38" t="s">
        <v>64</v>
      </c>
      <c r="H27" s="8"/>
      <c r="I27" s="8" t="s">
        <v>64</v>
      </c>
      <c r="J27" s="52"/>
      <c r="K27" s="8"/>
      <c r="L27" s="8" t="s">
        <v>64</v>
      </c>
      <c r="M27" s="8"/>
      <c r="N27" s="8"/>
      <c r="O27" s="52" t="s">
        <v>159</v>
      </c>
      <c r="P27" s="52" t="s">
        <v>64</v>
      </c>
      <c r="Q27" s="8"/>
      <c r="R27" s="52" t="s">
        <v>289</v>
      </c>
      <c r="S27" s="52" t="s">
        <v>64</v>
      </c>
      <c r="T27" s="52"/>
      <c r="U27" s="8"/>
      <c r="V27" s="8"/>
      <c r="W27" s="52" t="s">
        <v>64</v>
      </c>
      <c r="X27" s="8"/>
      <c r="Y27" s="172" t="s">
        <v>355</v>
      </c>
      <c r="Z27" s="424" t="s">
        <v>159</v>
      </c>
      <c r="AA27" s="418"/>
      <c r="AB27" s="160" t="s">
        <v>37</v>
      </c>
      <c r="AC27" s="61"/>
    </row>
    <row r="28" spans="1:29" x14ac:dyDescent="0.25">
      <c r="A28" s="4" t="s">
        <v>18</v>
      </c>
      <c r="B28" s="87" t="str">
        <f t="shared" si="2"/>
        <v>SPAUSR000613**C</v>
      </c>
      <c r="C28" s="149">
        <v>613</v>
      </c>
      <c r="D28" s="15">
        <v>3.27</v>
      </c>
      <c r="E28" s="15">
        <v>4</v>
      </c>
      <c r="F28" s="150">
        <f t="shared" si="1"/>
        <v>0.73</v>
      </c>
      <c r="G28" s="39"/>
      <c r="H28" s="5" t="s">
        <v>64</v>
      </c>
      <c r="I28" s="5"/>
      <c r="J28" s="12"/>
      <c r="K28" s="5"/>
      <c r="L28" s="5" t="s">
        <v>64</v>
      </c>
      <c r="M28" s="5"/>
      <c r="N28" s="5"/>
      <c r="O28" s="12" t="s">
        <v>159</v>
      </c>
      <c r="P28" s="12"/>
      <c r="Q28" s="5"/>
      <c r="R28" s="12" t="s">
        <v>289</v>
      </c>
      <c r="S28" s="12" t="s">
        <v>64</v>
      </c>
      <c r="T28" s="12"/>
      <c r="U28" s="5"/>
      <c r="V28" s="5"/>
      <c r="W28" s="12" t="s">
        <v>64</v>
      </c>
      <c r="X28" s="5"/>
      <c r="Y28" s="8" t="s">
        <v>355</v>
      </c>
      <c r="Z28" s="411" t="s">
        <v>159</v>
      </c>
      <c r="AA28" s="418"/>
      <c r="AB28" s="141" t="s">
        <v>111</v>
      </c>
      <c r="AC28" s="54"/>
    </row>
    <row r="29" spans="1:29" x14ac:dyDescent="0.25">
      <c r="A29" s="4" t="s">
        <v>18</v>
      </c>
      <c r="B29" s="87" t="str">
        <f t="shared" si="2"/>
        <v>SPAUSR000613**C</v>
      </c>
      <c r="C29" s="149">
        <v>613</v>
      </c>
      <c r="D29" s="15">
        <v>6.07</v>
      </c>
      <c r="E29" s="15">
        <v>12.54</v>
      </c>
      <c r="F29" s="150">
        <f t="shared" si="1"/>
        <v>6.4699999999999989</v>
      </c>
      <c r="G29" s="39"/>
      <c r="H29" s="5"/>
      <c r="I29" s="5"/>
      <c r="J29" s="12"/>
      <c r="K29" s="5"/>
      <c r="L29" s="5" t="s">
        <v>64</v>
      </c>
      <c r="M29" s="5"/>
      <c r="N29" s="5"/>
      <c r="O29" s="12" t="s">
        <v>159</v>
      </c>
      <c r="P29" s="12" t="s">
        <v>64</v>
      </c>
      <c r="Q29" s="5"/>
      <c r="R29" s="12" t="s">
        <v>289</v>
      </c>
      <c r="S29" s="12" t="s">
        <v>64</v>
      </c>
      <c r="T29" s="12"/>
      <c r="U29" s="5"/>
      <c r="V29" s="5"/>
      <c r="W29" s="12" t="s">
        <v>64</v>
      </c>
      <c r="X29" s="5" t="s">
        <v>336</v>
      </c>
      <c r="Y29" s="5" t="s">
        <v>159</v>
      </c>
      <c r="Z29" s="412"/>
      <c r="AA29" s="419"/>
      <c r="AB29" s="141" t="s">
        <v>183</v>
      </c>
      <c r="AC29" s="54"/>
    </row>
    <row r="30" spans="1:29" x14ac:dyDescent="0.25">
      <c r="A30" s="4" t="s">
        <v>18</v>
      </c>
      <c r="B30" s="87" t="str">
        <f t="shared" si="2"/>
        <v>SPAUSR000613**C</v>
      </c>
      <c r="C30" s="149">
        <v>613</v>
      </c>
      <c r="D30" s="15">
        <v>12.54</v>
      </c>
      <c r="E30" s="15">
        <v>22.8</v>
      </c>
      <c r="F30" s="150">
        <f t="shared" si="1"/>
        <v>10.260000000000002</v>
      </c>
      <c r="G30" s="39" t="s">
        <v>64</v>
      </c>
      <c r="H30" s="5"/>
      <c r="I30" s="5"/>
      <c r="J30" s="12"/>
      <c r="K30" s="5" t="s">
        <v>159</v>
      </c>
      <c r="L30" s="5"/>
      <c r="M30" s="5"/>
      <c r="N30" s="5"/>
      <c r="O30" s="12" t="s">
        <v>159</v>
      </c>
      <c r="P30" s="12"/>
      <c r="Q30" s="5"/>
      <c r="R30" s="12" t="s">
        <v>289</v>
      </c>
      <c r="S30" s="12" t="s">
        <v>64</v>
      </c>
      <c r="T30" s="12"/>
      <c r="U30" s="5"/>
      <c r="V30" s="5"/>
      <c r="W30" s="12" t="s">
        <v>64</v>
      </c>
      <c r="X30" s="5" t="s">
        <v>336</v>
      </c>
      <c r="Y30" s="5" t="s">
        <v>159</v>
      </c>
      <c r="Z30" s="412"/>
      <c r="AA30" s="419"/>
      <c r="AB30" s="141" t="s">
        <v>184</v>
      </c>
      <c r="AC30" s="54"/>
    </row>
    <row r="31" spans="1:29" ht="15.75" thickBot="1" x14ac:dyDescent="0.3">
      <c r="A31" s="9" t="s">
        <v>18</v>
      </c>
      <c r="B31" s="88" t="str">
        <f t="shared" si="2"/>
        <v>SPAUSR000613**C</v>
      </c>
      <c r="C31" s="151">
        <v>613</v>
      </c>
      <c r="D31" s="35">
        <v>22.8</v>
      </c>
      <c r="E31" s="35">
        <v>24.81</v>
      </c>
      <c r="F31" s="152">
        <f t="shared" si="1"/>
        <v>2.009999999999998</v>
      </c>
      <c r="G31" s="40"/>
      <c r="H31" s="10"/>
      <c r="I31" s="10"/>
      <c r="J31" s="19"/>
      <c r="K31" s="10"/>
      <c r="L31" s="10" t="s">
        <v>159</v>
      </c>
      <c r="M31" s="10"/>
      <c r="N31" s="10"/>
      <c r="O31" s="19" t="s">
        <v>159</v>
      </c>
      <c r="P31" s="19"/>
      <c r="Q31" s="10"/>
      <c r="R31" s="19" t="s">
        <v>289</v>
      </c>
      <c r="S31" s="19" t="s">
        <v>64</v>
      </c>
      <c r="T31" s="19"/>
      <c r="U31" s="10"/>
      <c r="V31" s="10"/>
      <c r="W31" s="19" t="s">
        <v>64</v>
      </c>
      <c r="X31" s="10" t="s">
        <v>336</v>
      </c>
      <c r="Y31" s="10" t="s">
        <v>159</v>
      </c>
      <c r="Z31" s="413"/>
      <c r="AA31" s="420"/>
      <c r="AB31" s="156" t="s">
        <v>171</v>
      </c>
      <c r="AC31" s="82"/>
    </row>
    <row r="32" spans="1:29" x14ac:dyDescent="0.25">
      <c r="A32" s="99" t="s">
        <v>18</v>
      </c>
      <c r="B32" s="171" t="str">
        <f t="shared" si="2"/>
        <v>SPAUSR000637**C</v>
      </c>
      <c r="C32" s="264">
        <v>637</v>
      </c>
      <c r="D32" s="265">
        <v>0</v>
      </c>
      <c r="E32" s="265">
        <v>7.04</v>
      </c>
      <c r="F32" s="266">
        <f t="shared" si="1"/>
        <v>7.04</v>
      </c>
      <c r="G32" s="213" t="s">
        <v>64</v>
      </c>
      <c r="H32" s="172"/>
      <c r="I32" s="172" t="s">
        <v>64</v>
      </c>
      <c r="J32" s="173"/>
      <c r="K32" s="172"/>
      <c r="L32" s="172" t="s">
        <v>159</v>
      </c>
      <c r="M32" s="172"/>
      <c r="N32" s="172"/>
      <c r="O32" s="173"/>
      <c r="P32" s="173"/>
      <c r="Q32" s="172" t="s">
        <v>204</v>
      </c>
      <c r="R32" s="173"/>
      <c r="S32" s="173"/>
      <c r="T32" s="173" t="s">
        <v>267</v>
      </c>
      <c r="U32" s="172" t="s">
        <v>64</v>
      </c>
      <c r="V32" s="172"/>
      <c r="W32" s="173"/>
      <c r="X32" s="172"/>
      <c r="Y32" s="172" t="s">
        <v>64</v>
      </c>
      <c r="Z32" s="415"/>
      <c r="AA32" s="421"/>
      <c r="AB32" s="251" t="s">
        <v>180</v>
      </c>
      <c r="AC32" s="103"/>
    </row>
    <row r="33" spans="1:29" x14ac:dyDescent="0.25">
      <c r="A33" s="4" t="s">
        <v>18</v>
      </c>
      <c r="B33" s="87" t="str">
        <f t="shared" si="2"/>
        <v>SPAUSR000637**C</v>
      </c>
      <c r="C33" s="149">
        <v>637</v>
      </c>
      <c r="D33" s="15">
        <v>7.04</v>
      </c>
      <c r="E33" s="15">
        <v>14.11</v>
      </c>
      <c r="F33" s="150">
        <f t="shared" si="1"/>
        <v>7.0699999999999994</v>
      </c>
      <c r="G33" s="39" t="s">
        <v>64</v>
      </c>
      <c r="H33" s="5"/>
      <c r="I33" s="5" t="s">
        <v>64</v>
      </c>
      <c r="J33" s="12"/>
      <c r="K33" s="5"/>
      <c r="L33" s="5"/>
      <c r="M33" s="5" t="s">
        <v>159</v>
      </c>
      <c r="N33" s="5"/>
      <c r="O33" s="12"/>
      <c r="P33" s="12"/>
      <c r="Q33" s="5" t="s">
        <v>64</v>
      </c>
      <c r="R33" s="12"/>
      <c r="S33" s="12"/>
      <c r="T33" s="12"/>
      <c r="U33" s="5" t="s">
        <v>64</v>
      </c>
      <c r="V33" s="5" t="s">
        <v>285</v>
      </c>
      <c r="W33" s="12" t="s">
        <v>64</v>
      </c>
      <c r="X33" s="5"/>
      <c r="Y33" s="5"/>
      <c r="Z33" s="412" t="s">
        <v>64</v>
      </c>
      <c r="AA33" s="419"/>
      <c r="AB33" s="141" t="s">
        <v>179</v>
      </c>
      <c r="AC33" s="54"/>
    </row>
    <row r="34" spans="1:29" ht="15.75" thickBot="1" x14ac:dyDescent="0.3">
      <c r="A34" s="56" t="s">
        <v>18</v>
      </c>
      <c r="B34" s="94" t="str">
        <f t="shared" si="2"/>
        <v>SPAUSR000637**C</v>
      </c>
      <c r="C34" s="261">
        <v>637</v>
      </c>
      <c r="D34" s="262">
        <v>15.56</v>
      </c>
      <c r="E34" s="262">
        <v>19.149999999999999</v>
      </c>
      <c r="F34" s="263">
        <f t="shared" si="1"/>
        <v>3.5899999999999981</v>
      </c>
      <c r="G34" s="49"/>
      <c r="H34" s="50" t="s">
        <v>64</v>
      </c>
      <c r="I34" s="50"/>
      <c r="J34" s="58"/>
      <c r="K34" s="50" t="s">
        <v>159</v>
      </c>
      <c r="L34" s="50"/>
      <c r="M34" s="50"/>
      <c r="N34" s="50"/>
      <c r="O34" s="58" t="s">
        <v>64</v>
      </c>
      <c r="P34" s="59"/>
      <c r="Q34" s="50"/>
      <c r="R34" s="58" t="s">
        <v>64</v>
      </c>
      <c r="S34" s="58" t="s">
        <v>64</v>
      </c>
      <c r="T34" s="58"/>
      <c r="U34" s="50" t="s">
        <v>281</v>
      </c>
      <c r="V34" s="50" t="s">
        <v>64</v>
      </c>
      <c r="W34" s="58"/>
      <c r="X34" s="50"/>
      <c r="Y34" s="50"/>
      <c r="Z34" s="416" t="s">
        <v>64</v>
      </c>
      <c r="AA34" s="422"/>
      <c r="AB34" s="247" t="s">
        <v>38</v>
      </c>
      <c r="AC34" s="60"/>
    </row>
    <row r="35" spans="1:29" ht="15.75" thickBot="1" x14ac:dyDescent="0.3">
      <c r="A35" s="62"/>
      <c r="B35" s="69"/>
      <c r="C35" s="254"/>
      <c r="D35" s="63"/>
      <c r="E35" s="63"/>
      <c r="F35" s="181">
        <f>SUM(F3:F34)</f>
        <v>174.01999999999998</v>
      </c>
      <c r="G35" s="71"/>
      <c r="H35" s="65"/>
      <c r="I35" s="65"/>
      <c r="J35" s="25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255"/>
      <c r="V35" s="65"/>
      <c r="W35" s="255"/>
      <c r="X35" s="65"/>
      <c r="Y35" s="65"/>
      <c r="Z35" s="426"/>
      <c r="AA35" s="423"/>
      <c r="AB35" s="254"/>
      <c r="AC35" s="66"/>
    </row>
    <row r="36" spans="1:29" x14ac:dyDescent="0.25">
      <c r="A36" s="2"/>
      <c r="B36" s="2"/>
      <c r="AC36" s="2"/>
    </row>
    <row r="37" spans="1:29" x14ac:dyDescent="0.25">
      <c r="A37" s="44" t="s">
        <v>298</v>
      </c>
      <c r="B37" s="47" t="s">
        <v>304</v>
      </c>
      <c r="C37" s="44"/>
      <c r="D37" s="45"/>
      <c r="E37" s="44" t="s">
        <v>299</v>
      </c>
      <c r="F37" s="47"/>
      <c r="G37" s="47"/>
      <c r="H37" s="47"/>
      <c r="I37" s="47"/>
      <c r="J37" s="47"/>
      <c r="K37" s="47"/>
      <c r="L37" s="47"/>
      <c r="M37" s="47"/>
      <c r="AC37" s="2"/>
    </row>
    <row r="38" spans="1:29" x14ac:dyDescent="0.25">
      <c r="A38" s="42" t="s">
        <v>300</v>
      </c>
      <c r="B38" t="s">
        <v>305</v>
      </c>
      <c r="C38" s="20"/>
      <c r="D38" s="20"/>
      <c r="E38" s="42" t="s">
        <v>301</v>
      </c>
    </row>
    <row r="39" spans="1:29" x14ac:dyDescent="0.25">
      <c r="A39" s="42" t="s">
        <v>309</v>
      </c>
      <c r="B39" t="s">
        <v>310</v>
      </c>
      <c r="C39" s="20"/>
      <c r="D39" s="20"/>
      <c r="E39" s="42" t="s">
        <v>301</v>
      </c>
    </row>
    <row r="40" spans="1:29" x14ac:dyDescent="0.25">
      <c r="A40" s="46" t="s">
        <v>303</v>
      </c>
      <c r="B40" t="s">
        <v>306</v>
      </c>
      <c r="D40" s="20"/>
      <c r="E40" t="s">
        <v>302</v>
      </c>
    </row>
    <row r="41" spans="1:29" x14ac:dyDescent="0.25">
      <c r="A41" s="48" t="s">
        <v>307</v>
      </c>
      <c r="B41" s="46" t="s">
        <v>308</v>
      </c>
      <c r="E41" s="3"/>
      <c r="F41" s="3"/>
    </row>
    <row r="42" spans="1:29" x14ac:dyDescent="0.25">
      <c r="A42" s="461" t="s">
        <v>341</v>
      </c>
      <c r="B42" s="461"/>
    </row>
  </sheetData>
  <mergeCells count="4">
    <mergeCell ref="A1:F1"/>
    <mergeCell ref="G1:Z1"/>
    <mergeCell ref="A42:B42"/>
    <mergeCell ref="AD7:AE7"/>
  </mergeCells>
  <phoneticPr fontId="11" type="noConversion"/>
  <pageMargins left="0.7" right="0.7" top="0.75" bottom="0.75" header="0.3" footer="0.3"/>
  <pageSetup paperSize="1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59"/>
  <sheetViews>
    <sheetView zoomScale="120" zoomScaleNormal="120" workbookViewId="0">
      <pane ySplit="2" topLeftCell="A40" activePane="bottomLeft" state="frozen"/>
      <selection pane="bottomLeft" activeCell="Y43" sqref="Y43"/>
    </sheetView>
  </sheetViews>
  <sheetFormatPr defaultRowHeight="15" x14ac:dyDescent="0.25"/>
  <cols>
    <col min="1" max="1" width="11.140625" customWidth="1"/>
    <col min="2" max="2" width="18.42578125" bestFit="1" customWidth="1"/>
    <col min="6" max="6" width="9.140625" customWidth="1"/>
    <col min="7" max="15" width="5.7109375" hidden="1" customWidth="1"/>
    <col min="16" max="17" width="6.5703125" hidden="1" customWidth="1"/>
    <col min="18" max="18" width="5.5703125" bestFit="1" customWidth="1"/>
    <col min="19" max="20" width="6.5703125" customWidth="1"/>
    <col min="21" max="21" width="6.5703125" style="26" customWidth="1"/>
    <col min="22" max="22" width="6.5703125" customWidth="1"/>
    <col min="23" max="23" width="6.5703125" style="26" customWidth="1"/>
    <col min="24" max="25" width="6.5703125" customWidth="1"/>
    <col min="26" max="26" width="6.5703125" style="409" customWidth="1"/>
    <col min="27" max="27" width="6.5703125" customWidth="1"/>
    <col min="28" max="28" width="41.140625" customWidth="1"/>
    <col min="29" max="29" width="40.7109375" customWidth="1"/>
    <col min="30" max="30" width="13.85546875" bestFit="1" customWidth="1"/>
  </cols>
  <sheetData>
    <row r="1" spans="1:30" ht="30" customHeight="1" thickBot="1" x14ac:dyDescent="0.3">
      <c r="A1" s="330" t="s">
        <v>0</v>
      </c>
      <c r="B1" s="67"/>
      <c r="C1" s="67"/>
      <c r="D1" s="67"/>
      <c r="E1" s="67"/>
      <c r="F1" s="332"/>
      <c r="G1" s="330" t="s">
        <v>284</v>
      </c>
      <c r="H1" s="67"/>
      <c r="I1" s="67"/>
      <c r="J1" s="67"/>
      <c r="K1" s="67"/>
      <c r="L1" s="67"/>
      <c r="M1" s="67"/>
      <c r="N1" s="67"/>
      <c r="O1" s="67"/>
      <c r="P1" s="67"/>
      <c r="Q1" s="67"/>
      <c r="R1" s="464"/>
      <c r="S1" s="459"/>
      <c r="T1" s="459"/>
      <c r="U1" s="459"/>
      <c r="V1" s="459"/>
      <c r="W1" s="459"/>
      <c r="X1" s="459"/>
      <c r="Y1" s="459"/>
      <c r="Z1" s="459"/>
      <c r="AA1" s="460"/>
      <c r="AB1" s="70" t="s">
        <v>5</v>
      </c>
      <c r="AC1" s="68" t="s">
        <v>6</v>
      </c>
    </row>
    <row r="2" spans="1:30" ht="15.75" thickBot="1" x14ac:dyDescent="0.3">
      <c r="A2" s="21" t="s">
        <v>1</v>
      </c>
      <c r="B2" s="31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41">
        <v>2008</v>
      </c>
      <c r="H2" s="22">
        <v>2009</v>
      </c>
      <c r="I2" s="22">
        <v>2010</v>
      </c>
      <c r="J2" s="22">
        <v>2011</v>
      </c>
      <c r="K2" s="22">
        <v>2012</v>
      </c>
      <c r="L2" s="22">
        <v>2013</v>
      </c>
      <c r="M2" s="22">
        <v>2014</v>
      </c>
      <c r="N2" s="22">
        <v>2015</v>
      </c>
      <c r="O2" s="22">
        <v>2016</v>
      </c>
      <c r="P2" s="22">
        <v>2017</v>
      </c>
      <c r="Q2" s="22">
        <v>2018</v>
      </c>
      <c r="R2" s="22">
        <v>2019</v>
      </c>
      <c r="S2" s="22">
        <v>2020</v>
      </c>
      <c r="T2" s="22">
        <v>2021</v>
      </c>
      <c r="U2" s="24">
        <v>2022</v>
      </c>
      <c r="V2" s="22">
        <v>2023</v>
      </c>
      <c r="W2" s="24">
        <v>2024</v>
      </c>
      <c r="X2" s="22">
        <v>2025</v>
      </c>
      <c r="Y2" s="22">
        <v>2026</v>
      </c>
      <c r="Z2" s="403">
        <v>2027</v>
      </c>
      <c r="AA2" s="83">
        <v>2028</v>
      </c>
      <c r="AB2" s="28"/>
      <c r="AC2" s="98"/>
    </row>
    <row r="3" spans="1:30" x14ac:dyDescent="0.25">
      <c r="A3" s="7" t="s">
        <v>19</v>
      </c>
      <c r="B3" s="86" t="str">
        <f>_xlfn.CONCAT("SPUTSR000",C3,"**C")</f>
        <v>SPUTSR00012**C</v>
      </c>
      <c r="C3" s="7">
        <v>12</v>
      </c>
      <c r="D3" s="130">
        <v>0</v>
      </c>
      <c r="E3" s="130">
        <v>5</v>
      </c>
      <c r="F3" s="134">
        <f>E3-D3</f>
        <v>5</v>
      </c>
      <c r="G3" s="38"/>
      <c r="H3" s="8"/>
      <c r="I3" s="8" t="s">
        <v>64</v>
      </c>
      <c r="J3" s="52"/>
      <c r="K3" s="8"/>
      <c r="L3" s="8"/>
      <c r="M3" s="8" t="s">
        <v>64</v>
      </c>
      <c r="N3" s="52"/>
      <c r="O3" s="8"/>
      <c r="P3" s="53"/>
      <c r="Q3" s="8" t="s">
        <v>213</v>
      </c>
      <c r="R3" s="52"/>
      <c r="S3" s="53"/>
      <c r="T3" s="52"/>
      <c r="U3" s="52" t="s">
        <v>64</v>
      </c>
      <c r="V3" s="8"/>
      <c r="W3" s="52" t="s">
        <v>312</v>
      </c>
      <c r="X3" s="8" t="s">
        <v>64</v>
      </c>
      <c r="Y3" s="86"/>
      <c r="Z3" s="404"/>
      <c r="AA3" s="395"/>
      <c r="AB3" s="384" t="s">
        <v>151</v>
      </c>
      <c r="AC3" s="144"/>
    </row>
    <row r="4" spans="1:30" x14ac:dyDescent="0.25">
      <c r="A4" s="4" t="s">
        <v>19</v>
      </c>
      <c r="B4" s="87" t="str">
        <f t="shared" ref="B4:B51" si="0">_xlfn.CONCAT("SPUTSR000",C4,"**C")</f>
        <v>SPUTSR00012**C</v>
      </c>
      <c r="C4" s="4">
        <v>12</v>
      </c>
      <c r="D4" s="13">
        <v>5</v>
      </c>
      <c r="E4" s="13">
        <v>9.56</v>
      </c>
      <c r="F4" s="118">
        <f>E4-D4</f>
        <v>4.5600000000000005</v>
      </c>
      <c r="G4" s="39"/>
      <c r="H4" s="5"/>
      <c r="I4" s="5" t="s">
        <v>64</v>
      </c>
      <c r="J4" s="12" t="s">
        <v>64</v>
      </c>
      <c r="K4" s="5"/>
      <c r="L4" s="5"/>
      <c r="M4" s="5" t="s">
        <v>64</v>
      </c>
      <c r="N4" s="12"/>
      <c r="O4" s="5"/>
      <c r="P4" s="33"/>
      <c r="Q4" s="5" t="s">
        <v>213</v>
      </c>
      <c r="R4" s="12"/>
      <c r="S4" s="33"/>
      <c r="T4" s="12"/>
      <c r="U4" s="12" t="s">
        <v>64</v>
      </c>
      <c r="V4" s="5"/>
      <c r="W4" s="12" t="s">
        <v>312</v>
      </c>
      <c r="X4" s="5" t="s">
        <v>64</v>
      </c>
      <c r="Y4" s="87"/>
      <c r="Z4" s="405"/>
      <c r="AA4" s="396"/>
      <c r="AB4" s="385" t="s">
        <v>150</v>
      </c>
      <c r="AC4" s="93"/>
    </row>
    <row r="5" spans="1:30" ht="15.75" thickBot="1" x14ac:dyDescent="0.3">
      <c r="A5" s="9" t="s">
        <v>19</v>
      </c>
      <c r="B5" s="88" t="str">
        <f t="shared" si="0"/>
        <v>SPUTSR00012**C</v>
      </c>
      <c r="C5" s="9">
        <v>12</v>
      </c>
      <c r="D5" s="27">
        <v>9.56</v>
      </c>
      <c r="E5" s="27">
        <v>14.43</v>
      </c>
      <c r="F5" s="138">
        <f>E5-D5</f>
        <v>4.8699999999999992</v>
      </c>
      <c r="G5" s="40"/>
      <c r="H5" s="10"/>
      <c r="I5" s="10" t="s">
        <v>64</v>
      </c>
      <c r="J5" s="19"/>
      <c r="K5" s="10"/>
      <c r="L5" s="10"/>
      <c r="M5" s="10" t="s">
        <v>64</v>
      </c>
      <c r="N5" s="19"/>
      <c r="O5" s="10"/>
      <c r="P5" s="36"/>
      <c r="Q5" s="10" t="s">
        <v>213</v>
      </c>
      <c r="R5" s="19"/>
      <c r="S5" s="36"/>
      <c r="T5" s="19"/>
      <c r="U5" s="19" t="s">
        <v>64</v>
      </c>
      <c r="V5" s="10"/>
      <c r="W5" s="19" t="s">
        <v>312</v>
      </c>
      <c r="X5" s="10" t="s">
        <v>64</v>
      </c>
      <c r="Y5" s="88"/>
      <c r="Z5" s="406"/>
      <c r="AA5" s="397"/>
      <c r="AB5" s="180" t="s">
        <v>149</v>
      </c>
      <c r="AC5" s="96"/>
    </row>
    <row r="6" spans="1:30" x14ac:dyDescent="0.25">
      <c r="A6" s="99" t="s">
        <v>19</v>
      </c>
      <c r="B6" s="171" t="str">
        <f t="shared" si="0"/>
        <v>SPUTSR00015**C</v>
      </c>
      <c r="C6" s="264">
        <v>15</v>
      </c>
      <c r="D6" s="220">
        <v>0</v>
      </c>
      <c r="E6" s="220">
        <v>12.5</v>
      </c>
      <c r="F6" s="221">
        <f t="shared" ref="F6:F50" si="1">E6-D6</f>
        <v>12.5</v>
      </c>
      <c r="G6" s="213"/>
      <c r="H6" s="172" t="s">
        <v>64</v>
      </c>
      <c r="I6" s="172"/>
      <c r="J6" s="173"/>
      <c r="K6" s="172"/>
      <c r="L6" s="172" t="s">
        <v>64</v>
      </c>
      <c r="M6" s="172"/>
      <c r="N6" s="173"/>
      <c r="O6" s="172"/>
      <c r="P6" s="173" t="s">
        <v>202</v>
      </c>
      <c r="Q6" s="172"/>
      <c r="R6" s="173" t="s">
        <v>64</v>
      </c>
      <c r="S6" s="174"/>
      <c r="T6" s="173"/>
      <c r="U6" s="173"/>
      <c r="V6" s="172" t="s">
        <v>64</v>
      </c>
      <c r="W6" s="173" t="s">
        <v>311</v>
      </c>
      <c r="X6" s="172"/>
      <c r="Y6" s="171" t="s">
        <v>64</v>
      </c>
      <c r="Z6" s="404"/>
      <c r="AA6" s="395"/>
      <c r="AB6" s="386" t="s">
        <v>112</v>
      </c>
      <c r="AC6" s="103"/>
    </row>
    <row r="7" spans="1:30" x14ac:dyDescent="0.25">
      <c r="A7" s="4" t="s">
        <v>19</v>
      </c>
      <c r="B7" s="87" t="str">
        <f t="shared" si="0"/>
        <v>SPUTSR00015**C</v>
      </c>
      <c r="C7" s="149">
        <v>15</v>
      </c>
      <c r="D7" s="14">
        <v>12.5</v>
      </c>
      <c r="E7" s="14">
        <v>17.09</v>
      </c>
      <c r="F7" s="120">
        <f t="shared" si="1"/>
        <v>4.59</v>
      </c>
      <c r="G7" s="39"/>
      <c r="H7" s="5"/>
      <c r="I7" s="5" t="s">
        <v>64</v>
      </c>
      <c r="J7" s="12"/>
      <c r="K7" s="5"/>
      <c r="L7" s="5" t="s">
        <v>64</v>
      </c>
      <c r="M7" s="5"/>
      <c r="N7" s="12"/>
      <c r="O7" s="5"/>
      <c r="P7" s="12" t="s">
        <v>202</v>
      </c>
      <c r="Q7" s="5"/>
      <c r="R7" s="12" t="s">
        <v>64</v>
      </c>
      <c r="S7" s="33"/>
      <c r="T7" s="12"/>
      <c r="U7" s="12"/>
      <c r="V7" s="5" t="s">
        <v>64</v>
      </c>
      <c r="W7" s="12" t="s">
        <v>311</v>
      </c>
      <c r="X7" s="5"/>
      <c r="Y7" s="87" t="s">
        <v>64</v>
      </c>
      <c r="Z7" s="405"/>
      <c r="AA7" s="396"/>
      <c r="AB7" s="387" t="s">
        <v>113</v>
      </c>
      <c r="AC7" s="54"/>
    </row>
    <row r="8" spans="1:30" ht="15.75" thickBot="1" x14ac:dyDescent="0.3">
      <c r="A8" s="56" t="s">
        <v>19</v>
      </c>
      <c r="B8" s="94" t="str">
        <f t="shared" si="0"/>
        <v>SPUTSR00015**C</v>
      </c>
      <c r="C8" s="261">
        <v>15</v>
      </c>
      <c r="D8" s="216">
        <v>17.09</v>
      </c>
      <c r="E8" s="216">
        <v>18.25</v>
      </c>
      <c r="F8" s="217">
        <f t="shared" si="1"/>
        <v>1.1600000000000001</v>
      </c>
      <c r="G8" s="49"/>
      <c r="H8" s="50"/>
      <c r="I8" s="50"/>
      <c r="J8" s="58"/>
      <c r="K8" s="50"/>
      <c r="L8" s="50" t="s">
        <v>159</v>
      </c>
      <c r="M8" s="50"/>
      <c r="N8" s="58"/>
      <c r="O8" s="50"/>
      <c r="P8" s="58" t="s">
        <v>64</v>
      </c>
      <c r="Q8" s="50"/>
      <c r="R8" s="58" t="s">
        <v>64</v>
      </c>
      <c r="S8" s="59"/>
      <c r="T8" s="58" t="s">
        <v>267</v>
      </c>
      <c r="U8" s="58" t="s">
        <v>64</v>
      </c>
      <c r="V8" s="50"/>
      <c r="W8" s="58"/>
      <c r="X8" s="50"/>
      <c r="Y8" s="94"/>
      <c r="Z8" s="406"/>
      <c r="AA8" s="397"/>
      <c r="AB8" s="388" t="s">
        <v>166</v>
      </c>
      <c r="AC8" s="60"/>
    </row>
    <row r="9" spans="1:30" ht="15.75" thickBot="1" x14ac:dyDescent="0.3">
      <c r="A9" s="162" t="s">
        <v>19</v>
      </c>
      <c r="B9" s="163" t="str">
        <f t="shared" si="0"/>
        <v>SPUTSR00030**C</v>
      </c>
      <c r="C9" s="162">
        <v>30</v>
      </c>
      <c r="D9" s="202">
        <v>0</v>
      </c>
      <c r="E9" s="202">
        <v>1.34</v>
      </c>
      <c r="F9" s="203">
        <f t="shared" si="1"/>
        <v>1.34</v>
      </c>
      <c r="G9" s="195"/>
      <c r="H9" s="97"/>
      <c r="I9" s="97" t="s">
        <v>64</v>
      </c>
      <c r="J9" s="166"/>
      <c r="K9" s="97"/>
      <c r="L9" s="97"/>
      <c r="M9" s="97" t="s">
        <v>159</v>
      </c>
      <c r="N9" s="166"/>
      <c r="O9" s="97"/>
      <c r="P9" s="166"/>
      <c r="Q9" s="97" t="s">
        <v>64</v>
      </c>
      <c r="R9" s="166"/>
      <c r="S9" s="167"/>
      <c r="T9" s="166"/>
      <c r="U9" s="446" t="s">
        <v>448</v>
      </c>
      <c r="V9" s="97" t="s">
        <v>64</v>
      </c>
      <c r="W9" s="166"/>
      <c r="X9" s="97"/>
      <c r="Y9" s="163" t="s">
        <v>370</v>
      </c>
      <c r="Z9" s="403"/>
      <c r="AA9" s="398"/>
      <c r="AB9" s="447" t="s">
        <v>61</v>
      </c>
      <c r="AC9" s="448" t="s">
        <v>419</v>
      </c>
    </row>
    <row r="10" spans="1:30" x14ac:dyDescent="0.25">
      <c r="A10" s="99" t="s">
        <v>19</v>
      </c>
      <c r="B10" s="171" t="str">
        <f t="shared" si="0"/>
        <v>SPUTSR00065**C</v>
      </c>
      <c r="C10" s="264">
        <v>65</v>
      </c>
      <c r="D10" s="220">
        <v>0</v>
      </c>
      <c r="E10" s="220">
        <v>1.45</v>
      </c>
      <c r="F10" s="221">
        <f t="shared" si="1"/>
        <v>1.45</v>
      </c>
      <c r="G10" s="213"/>
      <c r="H10" s="172" t="s">
        <v>64</v>
      </c>
      <c r="I10" s="172"/>
      <c r="J10" s="173"/>
      <c r="K10" s="172"/>
      <c r="L10" s="172" t="s">
        <v>159</v>
      </c>
      <c r="M10" s="172"/>
      <c r="N10" s="173"/>
      <c r="O10" s="172"/>
      <c r="P10" s="173" t="s">
        <v>64</v>
      </c>
      <c r="Q10" s="172"/>
      <c r="R10" s="173" t="s">
        <v>64</v>
      </c>
      <c r="S10" s="174"/>
      <c r="T10" s="173"/>
      <c r="U10" s="173" t="s">
        <v>64</v>
      </c>
      <c r="V10" s="172"/>
      <c r="W10" s="173"/>
      <c r="X10" s="172"/>
      <c r="Y10" s="171" t="s">
        <v>64</v>
      </c>
      <c r="Z10" s="404" t="s">
        <v>356</v>
      </c>
      <c r="AA10" s="395"/>
      <c r="AB10" s="386" t="s">
        <v>173</v>
      </c>
      <c r="AC10" s="103"/>
      <c r="AD10" s="333" t="s">
        <v>371</v>
      </c>
    </row>
    <row r="11" spans="1:30" x14ac:dyDescent="0.25">
      <c r="A11" s="4" t="s">
        <v>19</v>
      </c>
      <c r="B11" s="87" t="str">
        <f t="shared" si="0"/>
        <v>SPUTSR00065**C</v>
      </c>
      <c r="C11" s="149">
        <v>65</v>
      </c>
      <c r="D11" s="14">
        <v>1.45</v>
      </c>
      <c r="E11" s="14">
        <v>7.53</v>
      </c>
      <c r="F11" s="120">
        <f t="shared" si="1"/>
        <v>6.08</v>
      </c>
      <c r="G11" s="39"/>
      <c r="H11" s="5" t="s">
        <v>64</v>
      </c>
      <c r="I11" s="5"/>
      <c r="J11" s="12"/>
      <c r="K11" s="5"/>
      <c r="L11" s="5" t="s">
        <v>64</v>
      </c>
      <c r="M11" s="5"/>
      <c r="N11" s="12"/>
      <c r="O11" s="5"/>
      <c r="P11" s="12" t="s">
        <v>202</v>
      </c>
      <c r="Q11" s="5"/>
      <c r="R11" s="12" t="s">
        <v>64</v>
      </c>
      <c r="S11" s="33"/>
      <c r="T11" s="12" t="s">
        <v>267</v>
      </c>
      <c r="U11" s="12" t="s">
        <v>64</v>
      </c>
      <c r="V11" s="5"/>
      <c r="W11" s="12"/>
      <c r="X11" s="5"/>
      <c r="Y11" s="87" t="s">
        <v>64</v>
      </c>
      <c r="Z11" s="405"/>
      <c r="AA11" s="396"/>
      <c r="AB11" s="387" t="s">
        <v>368</v>
      </c>
      <c r="AC11" s="54"/>
      <c r="AD11" s="333"/>
    </row>
    <row r="12" spans="1:30" x14ac:dyDescent="0.25">
      <c r="A12" s="4" t="s">
        <v>19</v>
      </c>
      <c r="B12" s="87" t="str">
        <f t="shared" si="0"/>
        <v>SPUTSR00065**C</v>
      </c>
      <c r="C12" s="149">
        <v>65</v>
      </c>
      <c r="D12" s="14">
        <v>9.58</v>
      </c>
      <c r="E12" s="14">
        <v>15.58</v>
      </c>
      <c r="F12" s="120">
        <f t="shared" si="1"/>
        <v>6</v>
      </c>
      <c r="G12" s="39"/>
      <c r="H12" s="5"/>
      <c r="I12" s="5"/>
      <c r="J12" s="12"/>
      <c r="K12" s="5"/>
      <c r="L12" s="5"/>
      <c r="M12" s="5"/>
      <c r="N12" s="12"/>
      <c r="O12" s="5"/>
      <c r="P12" s="12"/>
      <c r="Q12" s="5"/>
      <c r="R12" s="12"/>
      <c r="S12" s="33"/>
      <c r="T12" s="12"/>
      <c r="U12" s="12"/>
      <c r="V12" s="5"/>
      <c r="W12" s="12"/>
      <c r="X12" s="5"/>
      <c r="Y12" s="87" t="s">
        <v>355</v>
      </c>
      <c r="Z12" s="405" t="s">
        <v>159</v>
      </c>
      <c r="AA12" s="396"/>
      <c r="AB12" s="387" t="s">
        <v>369</v>
      </c>
      <c r="AC12" s="54"/>
    </row>
    <row r="13" spans="1:30" x14ac:dyDescent="0.25">
      <c r="A13" s="4" t="s">
        <v>19</v>
      </c>
      <c r="B13" s="87" t="str">
        <f t="shared" si="0"/>
        <v>SPUTSR00065**C</v>
      </c>
      <c r="C13" s="149">
        <v>65</v>
      </c>
      <c r="D13" s="14">
        <v>15.58</v>
      </c>
      <c r="E13" s="14">
        <v>16.39</v>
      </c>
      <c r="F13" s="120">
        <f t="shared" si="1"/>
        <v>0.8100000000000005</v>
      </c>
      <c r="G13" s="39"/>
      <c r="H13" s="5"/>
      <c r="I13" s="5"/>
      <c r="J13" s="12"/>
      <c r="K13" s="5"/>
      <c r="L13" s="5" t="s">
        <v>159</v>
      </c>
      <c r="M13" s="5"/>
      <c r="N13" s="12"/>
      <c r="O13" s="5"/>
      <c r="P13" s="12"/>
      <c r="Q13" s="5" t="s">
        <v>291</v>
      </c>
      <c r="R13" s="12" t="s">
        <v>64</v>
      </c>
      <c r="S13" s="33"/>
      <c r="T13" s="12"/>
      <c r="U13" s="12" t="s">
        <v>64</v>
      </c>
      <c r="V13" s="5"/>
      <c r="W13" s="12"/>
      <c r="X13" s="5"/>
      <c r="Y13" s="87" t="s">
        <v>355</v>
      </c>
      <c r="Z13" s="405" t="s">
        <v>159</v>
      </c>
      <c r="AA13" s="396"/>
      <c r="AB13" s="387" t="s">
        <v>167</v>
      </c>
      <c r="AC13" s="54"/>
    </row>
    <row r="14" spans="1:30" ht="15.75" thickBot="1" x14ac:dyDescent="0.3">
      <c r="A14" s="56" t="s">
        <v>19</v>
      </c>
      <c r="B14" s="94" t="str">
        <f t="shared" si="0"/>
        <v>SPUTSR00065**C</v>
      </c>
      <c r="C14" s="242">
        <v>65</v>
      </c>
      <c r="D14" s="122">
        <v>16.39</v>
      </c>
      <c r="E14" s="122">
        <v>22.9</v>
      </c>
      <c r="F14" s="123">
        <f t="shared" si="1"/>
        <v>6.509999999999998</v>
      </c>
      <c r="G14" s="49"/>
      <c r="H14" s="50"/>
      <c r="I14" s="50" t="s">
        <v>64</v>
      </c>
      <c r="J14" s="58"/>
      <c r="K14" s="50"/>
      <c r="L14" s="50" t="s">
        <v>64</v>
      </c>
      <c r="M14" s="50"/>
      <c r="N14" s="58"/>
      <c r="O14" s="50"/>
      <c r="P14" s="58"/>
      <c r="Q14" s="50" t="s">
        <v>291</v>
      </c>
      <c r="R14" s="58" t="s">
        <v>64</v>
      </c>
      <c r="S14" s="59"/>
      <c r="T14" s="58"/>
      <c r="U14" s="58" t="s">
        <v>64</v>
      </c>
      <c r="V14" s="50"/>
      <c r="W14" s="58"/>
      <c r="X14" s="50"/>
      <c r="Y14" s="94" t="s">
        <v>355</v>
      </c>
      <c r="Z14" s="406" t="s">
        <v>159</v>
      </c>
      <c r="AA14" s="397"/>
      <c r="AB14" s="389" t="s">
        <v>133</v>
      </c>
      <c r="AC14" s="60"/>
    </row>
    <row r="15" spans="1:30" x14ac:dyDescent="0.25">
      <c r="A15" s="7" t="s">
        <v>19</v>
      </c>
      <c r="B15" s="86" t="str">
        <f t="shared" si="0"/>
        <v>SPUTSR00066**C</v>
      </c>
      <c r="C15" s="147">
        <v>66</v>
      </c>
      <c r="D15" s="111">
        <v>0</v>
      </c>
      <c r="E15" s="111">
        <v>2.46</v>
      </c>
      <c r="F15" s="116">
        <f t="shared" si="1"/>
        <v>2.46</v>
      </c>
      <c r="G15" s="38"/>
      <c r="H15" s="8" t="s">
        <v>64</v>
      </c>
      <c r="I15" s="8"/>
      <c r="J15" s="52"/>
      <c r="K15" s="8"/>
      <c r="L15" s="8" t="s">
        <v>64</v>
      </c>
      <c r="M15" s="8"/>
      <c r="N15" s="52"/>
      <c r="O15" s="8"/>
      <c r="P15" s="52" t="s">
        <v>64</v>
      </c>
      <c r="Q15" s="8" t="s">
        <v>291</v>
      </c>
      <c r="R15" s="52" t="s">
        <v>64</v>
      </c>
      <c r="S15" s="53"/>
      <c r="T15" s="52"/>
      <c r="U15" s="52"/>
      <c r="V15" s="8" t="s">
        <v>64</v>
      </c>
      <c r="W15" s="52"/>
      <c r="X15" s="8"/>
      <c r="Y15" s="86" t="s">
        <v>64</v>
      </c>
      <c r="Z15" s="404"/>
      <c r="AA15" s="395"/>
      <c r="AB15" s="390" t="s">
        <v>114</v>
      </c>
      <c r="AC15" s="61"/>
    </row>
    <row r="16" spans="1:30" ht="15.75" thickBot="1" x14ac:dyDescent="0.3">
      <c r="A16" s="9" t="s">
        <v>19</v>
      </c>
      <c r="B16" s="88" t="str">
        <f t="shared" si="0"/>
        <v>SPUTSR00066**C</v>
      </c>
      <c r="C16" s="151">
        <v>66</v>
      </c>
      <c r="D16" s="32">
        <v>3.45</v>
      </c>
      <c r="E16" s="32">
        <v>7.46</v>
      </c>
      <c r="F16" s="161">
        <f t="shared" si="1"/>
        <v>4.01</v>
      </c>
      <c r="G16" s="40"/>
      <c r="H16" s="10" t="s">
        <v>64</v>
      </c>
      <c r="I16" s="10"/>
      <c r="J16" s="19" t="s">
        <v>64</v>
      </c>
      <c r="K16" s="10"/>
      <c r="L16" s="10"/>
      <c r="M16" s="10"/>
      <c r="N16" s="19" t="s">
        <v>64</v>
      </c>
      <c r="O16" s="10"/>
      <c r="P16" s="19"/>
      <c r="Q16" s="10"/>
      <c r="R16" s="19" t="s">
        <v>64</v>
      </c>
      <c r="S16" s="36"/>
      <c r="T16" s="19"/>
      <c r="U16" s="19"/>
      <c r="V16" s="10" t="s">
        <v>285</v>
      </c>
      <c r="W16" s="19" t="s">
        <v>64</v>
      </c>
      <c r="X16" s="10"/>
      <c r="Y16" s="88" t="s">
        <v>64</v>
      </c>
      <c r="Z16" s="406"/>
      <c r="AA16" s="397"/>
      <c r="AB16" s="391" t="s">
        <v>39</v>
      </c>
      <c r="AC16" s="82"/>
    </row>
    <row r="17" spans="1:29" ht="15.75" thickBot="1" x14ac:dyDescent="0.3">
      <c r="A17" s="21" t="s">
        <v>19</v>
      </c>
      <c r="B17" s="31" t="str">
        <f t="shared" si="0"/>
        <v>SPUTSR000108**C</v>
      </c>
      <c r="C17" s="257">
        <v>108</v>
      </c>
      <c r="D17" s="273">
        <v>0</v>
      </c>
      <c r="E17" s="273">
        <v>7.11</v>
      </c>
      <c r="F17" s="274">
        <f t="shared" si="1"/>
        <v>7.11</v>
      </c>
      <c r="G17" s="41"/>
      <c r="H17" s="22" t="s">
        <v>64</v>
      </c>
      <c r="I17" s="22"/>
      <c r="J17" s="24"/>
      <c r="K17" s="22"/>
      <c r="L17" s="22"/>
      <c r="M17" s="22" t="s">
        <v>159</v>
      </c>
      <c r="N17" s="24"/>
      <c r="O17" s="22"/>
      <c r="P17" s="24" t="s">
        <v>209</v>
      </c>
      <c r="Q17" s="22"/>
      <c r="R17" s="24"/>
      <c r="S17" s="25"/>
      <c r="T17" s="24" t="s">
        <v>64</v>
      </c>
      <c r="U17" s="24"/>
      <c r="V17" s="22"/>
      <c r="W17" s="24"/>
      <c r="X17" s="22" t="s">
        <v>64</v>
      </c>
      <c r="Y17" s="31"/>
      <c r="Z17" s="403" t="s">
        <v>356</v>
      </c>
      <c r="AA17" s="398"/>
      <c r="AB17" s="392" t="s">
        <v>115</v>
      </c>
      <c r="AC17" s="85"/>
    </row>
    <row r="18" spans="1:29" x14ac:dyDescent="0.25">
      <c r="A18" s="7" t="s">
        <v>19</v>
      </c>
      <c r="B18" s="86" t="str">
        <f t="shared" si="0"/>
        <v>SPUTSR000109**C</v>
      </c>
      <c r="C18" s="147">
        <v>109</v>
      </c>
      <c r="D18" s="111">
        <v>0.76</v>
      </c>
      <c r="E18" s="111">
        <v>1.27</v>
      </c>
      <c r="F18" s="116">
        <f t="shared" ref="F18" si="2">E18-D18</f>
        <v>0.51</v>
      </c>
      <c r="G18" s="38"/>
      <c r="H18" s="8"/>
      <c r="I18" s="8"/>
      <c r="J18" s="52"/>
      <c r="K18" s="8"/>
      <c r="L18" s="8" t="s">
        <v>159</v>
      </c>
      <c r="M18" s="8"/>
      <c r="N18" s="52"/>
      <c r="O18" s="8"/>
      <c r="P18" s="52"/>
      <c r="Q18" s="8" t="s">
        <v>64</v>
      </c>
      <c r="R18" s="52"/>
      <c r="S18" s="53"/>
      <c r="T18" s="52" t="s">
        <v>267</v>
      </c>
      <c r="U18" s="52" t="s">
        <v>64</v>
      </c>
      <c r="V18" s="8"/>
      <c r="W18" s="52"/>
      <c r="X18" s="8" t="s">
        <v>64</v>
      </c>
      <c r="Y18" s="86"/>
      <c r="Z18" s="404"/>
      <c r="AA18" s="395"/>
      <c r="AB18" s="390" t="s">
        <v>277</v>
      </c>
      <c r="AC18" s="61"/>
    </row>
    <row r="19" spans="1:29" x14ac:dyDescent="0.25">
      <c r="A19" s="4" t="s">
        <v>19</v>
      </c>
      <c r="B19" s="87" t="str">
        <f t="shared" si="0"/>
        <v>SPUTSR000109**C</v>
      </c>
      <c r="C19" s="149">
        <v>109</v>
      </c>
      <c r="D19" s="14">
        <v>1.27</v>
      </c>
      <c r="E19" s="14">
        <v>5.88</v>
      </c>
      <c r="F19" s="120">
        <f t="shared" si="1"/>
        <v>4.6099999999999994</v>
      </c>
      <c r="G19" s="39"/>
      <c r="H19" s="5"/>
      <c r="I19" s="5"/>
      <c r="J19" s="12"/>
      <c r="K19" s="5"/>
      <c r="L19" s="5" t="s">
        <v>159</v>
      </c>
      <c r="M19" s="5"/>
      <c r="N19" s="12"/>
      <c r="O19" s="5"/>
      <c r="P19" s="12"/>
      <c r="Q19" s="5" t="s">
        <v>64</v>
      </c>
      <c r="R19" s="12"/>
      <c r="S19" s="12" t="s">
        <v>251</v>
      </c>
      <c r="T19" s="12" t="s">
        <v>64</v>
      </c>
      <c r="U19" s="12"/>
      <c r="V19" s="5"/>
      <c r="W19" s="12"/>
      <c r="X19" s="5" t="s">
        <v>64</v>
      </c>
      <c r="Y19" s="87"/>
      <c r="Z19" s="405"/>
      <c r="AA19" s="396"/>
      <c r="AB19" s="387" t="s">
        <v>278</v>
      </c>
      <c r="AC19" s="54"/>
    </row>
    <row r="20" spans="1:29" ht="15.75" thickBot="1" x14ac:dyDescent="0.3">
      <c r="A20" s="9" t="s">
        <v>19</v>
      </c>
      <c r="B20" s="88" t="str">
        <f t="shared" si="0"/>
        <v>SPUTSR000109**C</v>
      </c>
      <c r="C20" s="151">
        <v>109</v>
      </c>
      <c r="D20" s="32">
        <v>5.88</v>
      </c>
      <c r="E20" s="32">
        <v>11.03</v>
      </c>
      <c r="F20" s="161">
        <f t="shared" si="1"/>
        <v>5.1499999999999995</v>
      </c>
      <c r="G20" s="40"/>
      <c r="H20" s="10" t="s">
        <v>64</v>
      </c>
      <c r="I20" s="10"/>
      <c r="J20" s="19"/>
      <c r="K20" s="10" t="s">
        <v>159</v>
      </c>
      <c r="L20" s="10"/>
      <c r="M20" s="10"/>
      <c r="N20" s="19"/>
      <c r="O20" s="19" t="s">
        <v>64</v>
      </c>
      <c r="P20" s="19"/>
      <c r="Q20" s="10" t="s">
        <v>291</v>
      </c>
      <c r="R20" s="19" t="s">
        <v>64</v>
      </c>
      <c r="S20" s="36"/>
      <c r="T20" s="19" t="s">
        <v>64</v>
      </c>
      <c r="U20" s="19"/>
      <c r="V20" s="10"/>
      <c r="W20" s="19"/>
      <c r="X20" s="10" t="s">
        <v>64</v>
      </c>
      <c r="Y20" s="88"/>
      <c r="Z20" s="406"/>
      <c r="AA20" s="397"/>
      <c r="AB20" s="391" t="s">
        <v>168</v>
      </c>
      <c r="AC20" s="82"/>
    </row>
    <row r="21" spans="1:29" x14ac:dyDescent="0.25">
      <c r="A21" s="99" t="s">
        <v>19</v>
      </c>
      <c r="B21" s="171" t="str">
        <f t="shared" si="0"/>
        <v>SPUTSR000114**C</v>
      </c>
      <c r="C21" s="264">
        <v>114</v>
      </c>
      <c r="D21" s="220">
        <v>0</v>
      </c>
      <c r="E21" s="220">
        <v>1.64</v>
      </c>
      <c r="F21" s="221">
        <f>E21-D21</f>
        <v>1.64</v>
      </c>
      <c r="G21" s="213"/>
      <c r="H21" s="172" t="s">
        <v>64</v>
      </c>
      <c r="I21" s="172"/>
      <c r="J21" s="173"/>
      <c r="K21" s="172"/>
      <c r="L21" s="172" t="s">
        <v>159</v>
      </c>
      <c r="M21" s="172"/>
      <c r="N21" s="173"/>
      <c r="O21" s="173" t="s">
        <v>159</v>
      </c>
      <c r="P21" s="173"/>
      <c r="Q21" s="172"/>
      <c r="R21" s="173" t="s">
        <v>64</v>
      </c>
      <c r="S21" s="173" t="s">
        <v>251</v>
      </c>
      <c r="T21" s="173" t="s">
        <v>64</v>
      </c>
      <c r="U21" s="173"/>
      <c r="V21" s="172"/>
      <c r="W21" s="173" t="s">
        <v>64</v>
      </c>
      <c r="X21" s="172"/>
      <c r="Y21" s="171"/>
      <c r="Z21" s="404"/>
      <c r="AA21" s="395"/>
      <c r="AB21" s="386" t="s">
        <v>40</v>
      </c>
      <c r="AC21" s="103"/>
    </row>
    <row r="22" spans="1:29" x14ac:dyDescent="0.25">
      <c r="A22" s="4" t="s">
        <v>19</v>
      </c>
      <c r="B22" s="87" t="str">
        <f t="shared" si="0"/>
        <v>SPUTSR000114**C</v>
      </c>
      <c r="C22" s="149">
        <v>114</v>
      </c>
      <c r="D22" s="14">
        <v>1.64</v>
      </c>
      <c r="E22" s="14">
        <v>3.06</v>
      </c>
      <c r="F22" s="120">
        <f t="shared" si="1"/>
        <v>1.4200000000000002</v>
      </c>
      <c r="G22" s="39" t="s">
        <v>64</v>
      </c>
      <c r="H22" s="5"/>
      <c r="I22" s="5"/>
      <c r="J22" s="12"/>
      <c r="K22" s="5"/>
      <c r="L22" s="5" t="s">
        <v>159</v>
      </c>
      <c r="M22" s="5"/>
      <c r="N22" s="12"/>
      <c r="O22" s="12" t="s">
        <v>159</v>
      </c>
      <c r="P22" s="12"/>
      <c r="Q22" s="5"/>
      <c r="R22" s="12" t="s">
        <v>64</v>
      </c>
      <c r="S22" s="12" t="s">
        <v>251</v>
      </c>
      <c r="T22" s="12" t="s">
        <v>64</v>
      </c>
      <c r="U22" s="12"/>
      <c r="V22" s="5"/>
      <c r="W22" s="12" t="s">
        <v>64</v>
      </c>
      <c r="X22" s="5"/>
      <c r="Y22" s="87"/>
      <c r="Z22" s="405"/>
      <c r="AA22" s="396"/>
      <c r="AB22" s="387" t="s">
        <v>152</v>
      </c>
      <c r="AC22" s="54"/>
    </row>
    <row r="23" spans="1:29" x14ac:dyDescent="0.25">
      <c r="A23" s="4" t="s">
        <v>19</v>
      </c>
      <c r="B23" s="87" t="str">
        <f t="shared" si="0"/>
        <v>SPUTSR000114**C</v>
      </c>
      <c r="C23" s="149">
        <v>114</v>
      </c>
      <c r="D23" s="14">
        <v>3.06</v>
      </c>
      <c r="E23" s="14">
        <v>7.58</v>
      </c>
      <c r="F23" s="120">
        <f t="shared" ref="F23" si="3">E23-D23</f>
        <v>4.5199999999999996</v>
      </c>
      <c r="G23" s="39" t="s">
        <v>64</v>
      </c>
      <c r="H23" s="5"/>
      <c r="I23" s="5" t="s">
        <v>64</v>
      </c>
      <c r="J23" s="12" t="s">
        <v>64</v>
      </c>
      <c r="K23" s="5"/>
      <c r="L23" s="5"/>
      <c r="M23" s="5"/>
      <c r="N23" s="12"/>
      <c r="O23" s="12" t="s">
        <v>159</v>
      </c>
      <c r="P23" s="12"/>
      <c r="Q23" s="5"/>
      <c r="R23" s="12" t="s">
        <v>64</v>
      </c>
      <c r="S23" s="33"/>
      <c r="T23" s="12"/>
      <c r="U23" s="12"/>
      <c r="V23" s="5" t="s">
        <v>285</v>
      </c>
      <c r="W23" s="12" t="s">
        <v>64</v>
      </c>
      <c r="X23" s="5"/>
      <c r="Y23" s="87"/>
      <c r="Z23" s="405"/>
      <c r="AA23" s="396"/>
      <c r="AB23" s="387" t="s">
        <v>153</v>
      </c>
      <c r="AC23" s="54"/>
    </row>
    <row r="24" spans="1:29" ht="15.75" thickBot="1" x14ac:dyDescent="0.3">
      <c r="A24" s="56" t="s">
        <v>19</v>
      </c>
      <c r="B24" s="94" t="str">
        <f t="shared" si="0"/>
        <v>SPUTSR000114**C</v>
      </c>
      <c r="C24" s="261">
        <v>114</v>
      </c>
      <c r="D24" s="216">
        <v>7.58</v>
      </c>
      <c r="E24" s="216">
        <v>8.5</v>
      </c>
      <c r="F24" s="217">
        <f t="shared" si="1"/>
        <v>0.91999999999999993</v>
      </c>
      <c r="G24" s="49"/>
      <c r="H24" s="50"/>
      <c r="I24" s="50" t="s">
        <v>64</v>
      </c>
      <c r="J24" s="58"/>
      <c r="K24" s="50"/>
      <c r="L24" s="50"/>
      <c r="M24" s="50"/>
      <c r="N24" s="58" t="s">
        <v>64</v>
      </c>
      <c r="O24" s="58"/>
      <c r="P24" s="58"/>
      <c r="Q24" s="50"/>
      <c r="R24" s="58" t="s">
        <v>290</v>
      </c>
      <c r="S24" s="58" t="s">
        <v>64</v>
      </c>
      <c r="T24" s="58"/>
      <c r="U24" s="58"/>
      <c r="V24" s="50"/>
      <c r="W24" s="58" t="s">
        <v>64</v>
      </c>
      <c r="X24" s="50"/>
      <c r="Y24" s="94"/>
      <c r="Z24" s="406"/>
      <c r="AA24" s="397"/>
      <c r="AB24" s="388" t="s">
        <v>134</v>
      </c>
      <c r="AC24" s="60"/>
    </row>
    <row r="25" spans="1:29" x14ac:dyDescent="0.25">
      <c r="A25" s="7" t="s">
        <v>19</v>
      </c>
      <c r="B25" s="86" t="str">
        <f t="shared" si="0"/>
        <v>SPUTSR000115**C</v>
      </c>
      <c r="C25" s="7">
        <v>115</v>
      </c>
      <c r="D25" s="130">
        <v>0</v>
      </c>
      <c r="E25" s="130">
        <v>10.41</v>
      </c>
      <c r="F25" s="134">
        <f t="shared" si="1"/>
        <v>10.41</v>
      </c>
      <c r="G25" s="38" t="s">
        <v>64</v>
      </c>
      <c r="H25" s="8"/>
      <c r="I25" s="8"/>
      <c r="J25" s="52" t="s">
        <v>64</v>
      </c>
      <c r="K25" s="8"/>
      <c r="L25" s="8"/>
      <c r="M25" s="8"/>
      <c r="N25" s="52" t="s">
        <v>159</v>
      </c>
      <c r="O25" s="52"/>
      <c r="P25" s="52"/>
      <c r="Q25" s="8"/>
      <c r="R25" s="52" t="s">
        <v>64</v>
      </c>
      <c r="S25" s="52"/>
      <c r="T25" s="52"/>
      <c r="U25" s="52"/>
      <c r="V25" s="8" t="s">
        <v>64</v>
      </c>
      <c r="W25" s="52"/>
      <c r="X25" s="8" t="s">
        <v>336</v>
      </c>
      <c r="Y25" s="86" t="s">
        <v>159</v>
      </c>
      <c r="Z25" s="404"/>
      <c r="AA25" s="395"/>
      <c r="AB25" s="384" t="s">
        <v>287</v>
      </c>
      <c r="AC25" s="61"/>
    </row>
    <row r="26" spans="1:29" ht="15.75" thickBot="1" x14ac:dyDescent="0.3">
      <c r="A26" s="9" t="s">
        <v>19</v>
      </c>
      <c r="B26" s="88" t="str">
        <f t="shared" si="0"/>
        <v>SPUTSR000115**C</v>
      </c>
      <c r="C26" s="9">
        <v>115</v>
      </c>
      <c r="D26" s="27">
        <v>10.41</v>
      </c>
      <c r="E26" s="27">
        <v>16.73</v>
      </c>
      <c r="F26" s="138">
        <f t="shared" si="1"/>
        <v>6.32</v>
      </c>
      <c r="G26" s="40"/>
      <c r="H26" s="10"/>
      <c r="I26" s="10"/>
      <c r="J26" s="19"/>
      <c r="K26" s="10"/>
      <c r="L26" s="10"/>
      <c r="M26" s="10"/>
      <c r="N26" s="19"/>
      <c r="O26" s="19"/>
      <c r="P26" s="19"/>
      <c r="Q26" s="10"/>
      <c r="R26" s="19" t="s">
        <v>64</v>
      </c>
      <c r="S26" s="19"/>
      <c r="T26" s="19"/>
      <c r="U26" s="19"/>
      <c r="V26" s="10" t="s">
        <v>283</v>
      </c>
      <c r="W26" s="19" t="s">
        <v>64</v>
      </c>
      <c r="X26" s="10"/>
      <c r="Y26" s="88"/>
      <c r="Z26" s="406"/>
      <c r="AA26" s="397"/>
      <c r="AB26" s="180" t="s">
        <v>288</v>
      </c>
      <c r="AC26" s="82" t="s">
        <v>347</v>
      </c>
    </row>
    <row r="27" spans="1:29" x14ac:dyDescent="0.25">
      <c r="A27" s="99" t="s">
        <v>19</v>
      </c>
      <c r="B27" s="171" t="str">
        <f t="shared" si="0"/>
        <v>SPUTSR000189**C</v>
      </c>
      <c r="C27" s="99">
        <v>189</v>
      </c>
      <c r="D27" s="211">
        <v>0</v>
      </c>
      <c r="E27" s="211">
        <v>0.65</v>
      </c>
      <c r="F27" s="212">
        <f t="shared" si="1"/>
        <v>0.65</v>
      </c>
      <c r="G27" s="213"/>
      <c r="H27" s="172"/>
      <c r="I27" s="172" t="s">
        <v>64</v>
      </c>
      <c r="J27" s="173"/>
      <c r="K27" s="172" t="s">
        <v>159</v>
      </c>
      <c r="L27" s="172"/>
      <c r="M27" s="172"/>
      <c r="N27" s="173"/>
      <c r="O27" s="173" t="s">
        <v>64</v>
      </c>
      <c r="P27" s="173"/>
      <c r="Q27" s="172" t="s">
        <v>291</v>
      </c>
      <c r="R27" s="173" t="s">
        <v>64</v>
      </c>
      <c r="S27" s="173"/>
      <c r="T27" s="173"/>
      <c r="U27" s="173" t="s">
        <v>64</v>
      </c>
      <c r="V27" s="172"/>
      <c r="W27" s="173"/>
      <c r="X27" s="172"/>
      <c r="Y27" s="171" t="s">
        <v>64</v>
      </c>
      <c r="Z27" s="404"/>
      <c r="AA27" s="395"/>
      <c r="AB27" s="393" t="s">
        <v>135</v>
      </c>
      <c r="AC27" s="103"/>
    </row>
    <row r="28" spans="1:29" x14ac:dyDescent="0.25">
      <c r="A28" s="4" t="s">
        <v>19</v>
      </c>
      <c r="B28" s="87" t="str">
        <f t="shared" si="0"/>
        <v>SPUTSR000189**C</v>
      </c>
      <c r="C28" s="149">
        <v>189</v>
      </c>
      <c r="D28" s="14">
        <v>0.65</v>
      </c>
      <c r="E28" s="14">
        <v>3.11</v>
      </c>
      <c r="F28" s="120">
        <f t="shared" si="1"/>
        <v>2.46</v>
      </c>
      <c r="G28" s="39"/>
      <c r="H28" s="5" t="s">
        <v>64</v>
      </c>
      <c r="I28" s="5"/>
      <c r="J28" s="12"/>
      <c r="K28" s="5" t="s">
        <v>159</v>
      </c>
      <c r="L28" s="5"/>
      <c r="M28" s="5"/>
      <c r="N28" s="12"/>
      <c r="O28" s="12" t="s">
        <v>64</v>
      </c>
      <c r="P28" s="12"/>
      <c r="Q28" s="5" t="s">
        <v>292</v>
      </c>
      <c r="R28" s="12" t="s">
        <v>64</v>
      </c>
      <c r="S28" s="12"/>
      <c r="T28" s="12" t="s">
        <v>267</v>
      </c>
      <c r="U28" s="12" t="s">
        <v>64</v>
      </c>
      <c r="V28" s="5"/>
      <c r="W28" s="12"/>
      <c r="X28" s="5"/>
      <c r="Y28" s="87" t="s">
        <v>64</v>
      </c>
      <c r="Z28" s="405" t="s">
        <v>357</v>
      </c>
      <c r="AA28" s="396"/>
      <c r="AB28" s="387" t="s">
        <v>116</v>
      </c>
      <c r="AC28" s="54"/>
    </row>
    <row r="29" spans="1:29" x14ac:dyDescent="0.25">
      <c r="A29" s="4" t="s">
        <v>19</v>
      </c>
      <c r="B29" s="87" t="str">
        <f t="shared" si="0"/>
        <v>SPUTSR000189**C</v>
      </c>
      <c r="C29" s="135">
        <v>189</v>
      </c>
      <c r="D29" s="13">
        <v>3.11</v>
      </c>
      <c r="E29" s="13">
        <v>8.1</v>
      </c>
      <c r="F29" s="118">
        <f t="shared" si="1"/>
        <v>4.99</v>
      </c>
      <c r="G29" s="39"/>
      <c r="H29" s="5"/>
      <c r="I29" s="5" t="s">
        <v>64</v>
      </c>
      <c r="J29" s="12"/>
      <c r="K29" s="5" t="s">
        <v>159</v>
      </c>
      <c r="L29" s="5"/>
      <c r="M29" s="5"/>
      <c r="N29" s="12"/>
      <c r="O29" s="12" t="s">
        <v>64</v>
      </c>
      <c r="P29" s="12"/>
      <c r="Q29" s="5" t="s">
        <v>292</v>
      </c>
      <c r="R29" s="12" t="s">
        <v>64</v>
      </c>
      <c r="S29" s="12"/>
      <c r="T29" s="12" t="s">
        <v>267</v>
      </c>
      <c r="U29" s="12" t="s">
        <v>64</v>
      </c>
      <c r="V29" s="5"/>
      <c r="W29" s="12"/>
      <c r="X29" s="5"/>
      <c r="Y29" s="87" t="s">
        <v>64</v>
      </c>
      <c r="Z29" s="405" t="s">
        <v>356</v>
      </c>
      <c r="AA29" s="396"/>
      <c r="AB29" s="385" t="s">
        <v>160</v>
      </c>
      <c r="AC29" s="54"/>
    </row>
    <row r="30" spans="1:29" ht="15.75" thickBot="1" x14ac:dyDescent="0.3">
      <c r="A30" s="56" t="s">
        <v>19</v>
      </c>
      <c r="B30" s="94" t="str">
        <f t="shared" si="0"/>
        <v>SPUTSR000189**C</v>
      </c>
      <c r="C30" s="242">
        <v>189</v>
      </c>
      <c r="D30" s="122">
        <v>8.1</v>
      </c>
      <c r="E30" s="122">
        <v>11.58</v>
      </c>
      <c r="F30" s="123">
        <f t="shared" si="1"/>
        <v>3.4800000000000004</v>
      </c>
      <c r="G30" s="49"/>
      <c r="H30" s="50" t="s">
        <v>64</v>
      </c>
      <c r="I30" s="50"/>
      <c r="J30" s="58" t="s">
        <v>64</v>
      </c>
      <c r="K30" s="50"/>
      <c r="L30" s="50"/>
      <c r="M30" s="50" t="s">
        <v>159</v>
      </c>
      <c r="N30" s="58"/>
      <c r="O30" s="58"/>
      <c r="P30" s="58"/>
      <c r="Q30" s="50" t="s">
        <v>292</v>
      </c>
      <c r="R30" s="58" t="s">
        <v>64</v>
      </c>
      <c r="S30" s="58"/>
      <c r="T30" s="58"/>
      <c r="U30" s="58" t="s">
        <v>64</v>
      </c>
      <c r="V30" s="50"/>
      <c r="W30" s="58"/>
      <c r="X30" s="50"/>
      <c r="Y30" s="94" t="s">
        <v>64</v>
      </c>
      <c r="Z30" s="406" t="s">
        <v>356</v>
      </c>
      <c r="AA30" s="397"/>
      <c r="AB30" s="389" t="s">
        <v>161</v>
      </c>
      <c r="AC30" s="60"/>
    </row>
    <row r="31" spans="1:29" x14ac:dyDescent="0.25">
      <c r="A31" s="7" t="s">
        <v>19</v>
      </c>
      <c r="B31" s="86" t="str">
        <f t="shared" si="0"/>
        <v>SPUTSR000190**C</v>
      </c>
      <c r="C31" s="147">
        <v>190</v>
      </c>
      <c r="D31" s="111">
        <v>0</v>
      </c>
      <c r="E31" s="111">
        <v>3.43</v>
      </c>
      <c r="F31" s="116">
        <f t="shared" si="1"/>
        <v>3.43</v>
      </c>
      <c r="G31" s="38"/>
      <c r="H31" s="8" t="s">
        <v>64</v>
      </c>
      <c r="I31" s="8"/>
      <c r="J31" s="52" t="s">
        <v>64</v>
      </c>
      <c r="K31" s="8"/>
      <c r="L31" s="8"/>
      <c r="M31" s="8" t="s">
        <v>64</v>
      </c>
      <c r="N31" s="52"/>
      <c r="O31" s="52"/>
      <c r="P31" s="52"/>
      <c r="Q31" s="8" t="s">
        <v>292</v>
      </c>
      <c r="R31" s="52" t="s">
        <v>64</v>
      </c>
      <c r="S31" s="52"/>
      <c r="T31" s="52" t="s">
        <v>267</v>
      </c>
      <c r="U31" s="52" t="s">
        <v>64</v>
      </c>
      <c r="V31" s="8"/>
      <c r="W31" s="52"/>
      <c r="X31" s="8"/>
      <c r="Y31" s="86"/>
      <c r="Z31" s="404" t="s">
        <v>357</v>
      </c>
      <c r="AA31" s="395"/>
      <c r="AB31" s="390" t="s">
        <v>41</v>
      </c>
      <c r="AC31" s="61"/>
    </row>
    <row r="32" spans="1:29" ht="15.75" thickBot="1" x14ac:dyDescent="0.3">
      <c r="A32" s="9" t="s">
        <v>19</v>
      </c>
      <c r="B32" s="88" t="str">
        <f t="shared" si="0"/>
        <v>SPUTSR000190**C</v>
      </c>
      <c r="C32" s="151">
        <v>190</v>
      </c>
      <c r="D32" s="32">
        <v>3.43</v>
      </c>
      <c r="E32" s="32">
        <v>7.52</v>
      </c>
      <c r="F32" s="161">
        <f t="shared" si="1"/>
        <v>4.09</v>
      </c>
      <c r="G32" s="40" t="s">
        <v>64</v>
      </c>
      <c r="H32" s="10"/>
      <c r="I32" s="10" t="s">
        <v>64</v>
      </c>
      <c r="J32" s="19"/>
      <c r="K32" s="10"/>
      <c r="L32" s="10"/>
      <c r="M32" s="10" t="s">
        <v>64</v>
      </c>
      <c r="N32" s="19"/>
      <c r="O32" s="19"/>
      <c r="P32" s="19"/>
      <c r="Q32" s="10" t="s">
        <v>204</v>
      </c>
      <c r="R32" s="19" t="s">
        <v>64</v>
      </c>
      <c r="S32" s="19"/>
      <c r="T32" s="19" t="s">
        <v>267</v>
      </c>
      <c r="U32" s="19" t="s">
        <v>64</v>
      </c>
      <c r="V32" s="10"/>
      <c r="W32" s="19"/>
      <c r="X32" s="10"/>
      <c r="Y32" s="88"/>
      <c r="Z32" s="406" t="s">
        <v>357</v>
      </c>
      <c r="AA32" s="397"/>
      <c r="AB32" s="391" t="s">
        <v>136</v>
      </c>
      <c r="AC32" s="82"/>
    </row>
    <row r="33" spans="1:29" x14ac:dyDescent="0.25">
      <c r="A33" s="99" t="s">
        <v>19</v>
      </c>
      <c r="B33" s="171" t="str">
        <f>_xlfn.CONCAT("SPUTUS000",C33,"**C")</f>
        <v>SPUTUS000224**C</v>
      </c>
      <c r="C33" s="264">
        <v>224</v>
      </c>
      <c r="D33" s="220">
        <v>0</v>
      </c>
      <c r="E33" s="220">
        <v>2.84</v>
      </c>
      <c r="F33" s="221">
        <f t="shared" ref="F33:F34" si="4">E33-D33</f>
        <v>2.84</v>
      </c>
      <c r="G33" s="213"/>
      <c r="H33" s="172"/>
      <c r="I33" s="172" t="s">
        <v>64</v>
      </c>
      <c r="J33" s="173"/>
      <c r="K33" s="172"/>
      <c r="L33" s="172"/>
      <c r="M33" s="172" t="s">
        <v>64</v>
      </c>
      <c r="N33" s="173"/>
      <c r="O33" s="173"/>
      <c r="P33" s="173"/>
      <c r="Q33" s="172" t="s">
        <v>64</v>
      </c>
      <c r="R33" s="173" t="s">
        <v>290</v>
      </c>
      <c r="S33" s="173" t="s">
        <v>64</v>
      </c>
      <c r="T33" s="173"/>
      <c r="U33" s="173"/>
      <c r="V33" s="172"/>
      <c r="W33" s="173" t="s">
        <v>64</v>
      </c>
      <c r="X33" s="172"/>
      <c r="Y33" s="171"/>
      <c r="Z33" s="404" t="s">
        <v>64</v>
      </c>
      <c r="AA33" s="395"/>
      <c r="AB33" s="386" t="s">
        <v>268</v>
      </c>
      <c r="AC33" s="103"/>
    </row>
    <row r="34" spans="1:29" x14ac:dyDescent="0.25">
      <c r="A34" s="4" t="s">
        <v>19</v>
      </c>
      <c r="B34" s="87" t="str">
        <f t="shared" ref="B34:B39" si="5">_xlfn.CONCAT("SPUTUS000",C34,"**C")</f>
        <v>SPUTUS000224**C</v>
      </c>
      <c r="C34" s="149">
        <v>224</v>
      </c>
      <c r="D34" s="14">
        <v>2.84</v>
      </c>
      <c r="E34" s="14">
        <v>3.64</v>
      </c>
      <c r="F34" s="120">
        <f t="shared" si="4"/>
        <v>0.80000000000000027</v>
      </c>
      <c r="G34" s="39"/>
      <c r="H34" s="5"/>
      <c r="I34" s="5" t="s">
        <v>64</v>
      </c>
      <c r="J34" s="12"/>
      <c r="K34" s="5"/>
      <c r="L34" s="5"/>
      <c r="M34" s="5" t="s">
        <v>64</v>
      </c>
      <c r="N34" s="12"/>
      <c r="O34" s="12"/>
      <c r="P34" s="12"/>
      <c r="Q34" s="5" t="s">
        <v>64</v>
      </c>
      <c r="R34" s="12" t="s">
        <v>290</v>
      </c>
      <c r="S34" s="12" t="s">
        <v>64</v>
      </c>
      <c r="T34" s="12" t="s">
        <v>267</v>
      </c>
      <c r="U34" s="12" t="s">
        <v>64</v>
      </c>
      <c r="V34" s="5"/>
      <c r="W34" s="12" t="s">
        <v>64</v>
      </c>
      <c r="X34" s="5"/>
      <c r="Y34" s="87"/>
      <c r="Z34" s="405" t="s">
        <v>64</v>
      </c>
      <c r="AA34" s="396"/>
      <c r="AB34" s="387" t="s">
        <v>269</v>
      </c>
      <c r="AC34" s="54"/>
    </row>
    <row r="35" spans="1:29" x14ac:dyDescent="0.25">
      <c r="A35" s="4" t="s">
        <v>19</v>
      </c>
      <c r="B35" s="87" t="str">
        <f t="shared" si="5"/>
        <v>SPUTUS000224**C</v>
      </c>
      <c r="C35" s="149">
        <v>224</v>
      </c>
      <c r="D35" s="14">
        <v>3.64</v>
      </c>
      <c r="E35" s="14">
        <v>12.75</v>
      </c>
      <c r="F35" s="120">
        <f t="shared" si="1"/>
        <v>9.11</v>
      </c>
      <c r="G35" s="39"/>
      <c r="H35" s="5"/>
      <c r="I35" s="5" t="s">
        <v>64</v>
      </c>
      <c r="J35" s="12"/>
      <c r="K35" s="5"/>
      <c r="L35" s="5"/>
      <c r="M35" s="5" t="s">
        <v>64</v>
      </c>
      <c r="N35" s="12"/>
      <c r="O35" s="12"/>
      <c r="P35" s="12"/>
      <c r="Q35" s="5" t="s">
        <v>64</v>
      </c>
      <c r="R35" s="12" t="s">
        <v>290</v>
      </c>
      <c r="S35" s="12" t="s">
        <v>64</v>
      </c>
      <c r="T35" s="12"/>
      <c r="U35" s="12"/>
      <c r="V35" s="5"/>
      <c r="W35" s="12" t="s">
        <v>64</v>
      </c>
      <c r="X35" s="5"/>
      <c r="Y35" s="87"/>
      <c r="Z35" s="405" t="s">
        <v>64</v>
      </c>
      <c r="AA35" s="396"/>
      <c r="AB35" s="387" t="s">
        <v>270</v>
      </c>
      <c r="AC35" s="54"/>
    </row>
    <row r="36" spans="1:29" x14ac:dyDescent="0.25">
      <c r="A36" s="4" t="s">
        <v>19</v>
      </c>
      <c r="B36" s="87" t="str">
        <f t="shared" si="5"/>
        <v>SPUTUS000224**C</v>
      </c>
      <c r="C36" s="149">
        <v>224</v>
      </c>
      <c r="D36" s="14">
        <v>12.75</v>
      </c>
      <c r="E36" s="14">
        <v>19.36</v>
      </c>
      <c r="F36" s="120">
        <f t="shared" si="1"/>
        <v>6.6099999999999994</v>
      </c>
      <c r="G36" s="39"/>
      <c r="H36" s="5"/>
      <c r="I36" s="5"/>
      <c r="J36" s="12" t="s">
        <v>64</v>
      </c>
      <c r="K36" s="5"/>
      <c r="L36" s="5"/>
      <c r="M36" s="5" t="s">
        <v>64</v>
      </c>
      <c r="N36" s="12"/>
      <c r="O36" s="12"/>
      <c r="P36" s="12"/>
      <c r="Q36" s="5" t="s">
        <v>64</v>
      </c>
      <c r="R36" s="12"/>
      <c r="S36" s="12"/>
      <c r="T36" s="12"/>
      <c r="U36" s="12" t="s">
        <v>64</v>
      </c>
      <c r="V36" s="5"/>
      <c r="W36" s="12"/>
      <c r="X36" s="5"/>
      <c r="Y36" s="87"/>
      <c r="Z36" s="405" t="s">
        <v>356</v>
      </c>
      <c r="AA36" s="396"/>
      <c r="AB36" s="387" t="s">
        <v>42</v>
      </c>
      <c r="AC36" s="54"/>
    </row>
    <row r="37" spans="1:29" x14ac:dyDescent="0.25">
      <c r="A37" s="4" t="s">
        <v>19</v>
      </c>
      <c r="B37" s="87" t="str">
        <f t="shared" si="5"/>
        <v>SPUTUS000224**C</v>
      </c>
      <c r="C37" s="149">
        <v>224</v>
      </c>
      <c r="D37" s="14">
        <v>19.36</v>
      </c>
      <c r="E37" s="14">
        <v>20.190000000000001</v>
      </c>
      <c r="F37" s="120">
        <f t="shared" ref="F37:F38" si="6">E37-D37</f>
        <v>0.83000000000000185</v>
      </c>
      <c r="G37" s="39"/>
      <c r="H37" s="5" t="s">
        <v>64</v>
      </c>
      <c r="I37" s="5"/>
      <c r="J37" s="12"/>
      <c r="K37" s="5"/>
      <c r="L37" s="5"/>
      <c r="M37" s="5" t="s">
        <v>64</v>
      </c>
      <c r="N37" s="12"/>
      <c r="O37" s="12"/>
      <c r="P37" s="12"/>
      <c r="Q37" s="5" t="s">
        <v>64</v>
      </c>
      <c r="R37" s="12"/>
      <c r="S37" s="12"/>
      <c r="T37" s="12" t="s">
        <v>267</v>
      </c>
      <c r="U37" s="12" t="s">
        <v>64</v>
      </c>
      <c r="V37" s="5"/>
      <c r="W37" s="12"/>
      <c r="X37" s="5"/>
      <c r="Y37" s="87"/>
      <c r="Z37" s="405" t="s">
        <v>64</v>
      </c>
      <c r="AA37" s="396"/>
      <c r="AB37" s="387" t="s">
        <v>274</v>
      </c>
      <c r="AC37" s="54"/>
    </row>
    <row r="38" spans="1:29" x14ac:dyDescent="0.25">
      <c r="A38" s="4" t="s">
        <v>19</v>
      </c>
      <c r="B38" s="87" t="str">
        <f t="shared" si="5"/>
        <v>SPUTUS000224**C</v>
      </c>
      <c r="C38" s="149">
        <v>224</v>
      </c>
      <c r="D38" s="14">
        <v>20.190000000000001</v>
      </c>
      <c r="E38" s="14">
        <v>21.4</v>
      </c>
      <c r="F38" s="120">
        <f t="shared" si="6"/>
        <v>1.2099999999999973</v>
      </c>
      <c r="G38" s="39"/>
      <c r="H38" s="5" t="s">
        <v>64</v>
      </c>
      <c r="I38" s="5"/>
      <c r="J38" s="12"/>
      <c r="K38" s="5"/>
      <c r="L38" s="5"/>
      <c r="M38" s="5" t="s">
        <v>64</v>
      </c>
      <c r="N38" s="12"/>
      <c r="O38" s="12"/>
      <c r="P38" s="12"/>
      <c r="Q38" s="5" t="s">
        <v>64</v>
      </c>
      <c r="R38" s="12"/>
      <c r="S38" s="12"/>
      <c r="T38" s="12" t="s">
        <v>267</v>
      </c>
      <c r="U38" s="12" t="s">
        <v>64</v>
      </c>
      <c r="V38" s="5"/>
      <c r="W38" s="12"/>
      <c r="X38" s="5"/>
      <c r="Y38" s="87"/>
      <c r="Z38" s="405" t="s">
        <v>64</v>
      </c>
      <c r="AA38" s="396"/>
      <c r="AB38" s="387" t="s">
        <v>275</v>
      </c>
      <c r="AC38" s="54"/>
    </row>
    <row r="39" spans="1:29" ht="15.75" thickBot="1" x14ac:dyDescent="0.3">
      <c r="A39" s="56" t="s">
        <v>19</v>
      </c>
      <c r="B39" s="94" t="str">
        <f t="shared" si="5"/>
        <v>SPUTUS000224**C</v>
      </c>
      <c r="C39" s="261">
        <v>224</v>
      </c>
      <c r="D39" s="216">
        <v>21.4</v>
      </c>
      <c r="E39" s="216">
        <v>29.61</v>
      </c>
      <c r="F39" s="217">
        <f t="shared" si="1"/>
        <v>8.2100000000000009</v>
      </c>
      <c r="G39" s="49"/>
      <c r="H39" s="50" t="s">
        <v>64</v>
      </c>
      <c r="I39" s="50"/>
      <c r="J39" s="58"/>
      <c r="K39" s="50"/>
      <c r="L39" s="50"/>
      <c r="M39" s="50" t="s">
        <v>64</v>
      </c>
      <c r="N39" s="58"/>
      <c r="O39" s="58"/>
      <c r="P39" s="58"/>
      <c r="Q39" s="50" t="s">
        <v>64</v>
      </c>
      <c r="R39" s="58"/>
      <c r="S39" s="58" t="s">
        <v>252</v>
      </c>
      <c r="T39" s="58" t="s">
        <v>64</v>
      </c>
      <c r="U39" s="58"/>
      <c r="V39" s="50"/>
      <c r="W39" s="58"/>
      <c r="X39" s="50" t="s">
        <v>64</v>
      </c>
      <c r="Y39" s="94"/>
      <c r="Z39" s="406"/>
      <c r="AA39" s="397"/>
      <c r="AB39" s="388" t="s">
        <v>276</v>
      </c>
      <c r="AC39" s="60"/>
    </row>
    <row r="40" spans="1:29" x14ac:dyDescent="0.25">
      <c r="A40" s="7" t="s">
        <v>19</v>
      </c>
      <c r="B40" s="86" t="str">
        <f t="shared" si="0"/>
        <v>SPUTSR000613**C</v>
      </c>
      <c r="C40" s="147">
        <v>613</v>
      </c>
      <c r="D40" s="111">
        <v>0</v>
      </c>
      <c r="E40" s="111">
        <v>7.26</v>
      </c>
      <c r="F40" s="116">
        <f t="shared" si="1"/>
        <v>7.26</v>
      </c>
      <c r="G40" s="38" t="s">
        <v>64</v>
      </c>
      <c r="H40" s="8"/>
      <c r="I40" s="8"/>
      <c r="J40" s="52" t="s">
        <v>64</v>
      </c>
      <c r="K40" s="8"/>
      <c r="L40" s="8"/>
      <c r="M40" s="8"/>
      <c r="N40" s="52" t="s">
        <v>64</v>
      </c>
      <c r="O40" s="52"/>
      <c r="P40" s="52"/>
      <c r="Q40" s="8"/>
      <c r="R40" s="52" t="s">
        <v>289</v>
      </c>
      <c r="S40" s="52" t="s">
        <v>64</v>
      </c>
      <c r="T40" s="52"/>
      <c r="U40" s="52"/>
      <c r="V40" s="8"/>
      <c r="W40" s="52" t="s">
        <v>64</v>
      </c>
      <c r="X40" s="8"/>
      <c r="Y40" s="86"/>
      <c r="Z40" s="404"/>
      <c r="AA40" s="395"/>
      <c r="AB40" s="390" t="s">
        <v>154</v>
      </c>
      <c r="AC40" s="61"/>
    </row>
    <row r="41" spans="1:29" x14ac:dyDescent="0.25">
      <c r="A41" s="4" t="s">
        <v>19</v>
      </c>
      <c r="B41" s="87" t="str">
        <f t="shared" si="0"/>
        <v>SPUTSR000613**C</v>
      </c>
      <c r="C41" s="149">
        <v>613</v>
      </c>
      <c r="D41" s="14">
        <v>7.26</v>
      </c>
      <c r="E41" s="14">
        <v>10.99</v>
      </c>
      <c r="F41" s="120">
        <f t="shared" ref="F41" si="7">E41-D41</f>
        <v>3.7300000000000004</v>
      </c>
      <c r="G41" s="39" t="s">
        <v>64</v>
      </c>
      <c r="H41" s="5"/>
      <c r="I41" s="5"/>
      <c r="J41" s="12" t="s">
        <v>64</v>
      </c>
      <c r="K41" s="5"/>
      <c r="L41" s="5"/>
      <c r="M41" s="5"/>
      <c r="N41" s="12" t="s">
        <v>64</v>
      </c>
      <c r="O41" s="12"/>
      <c r="P41" s="12"/>
      <c r="Q41" s="5" t="s">
        <v>291</v>
      </c>
      <c r="R41" s="12" t="s">
        <v>64</v>
      </c>
      <c r="S41" s="12"/>
      <c r="T41" s="12"/>
      <c r="U41" s="12"/>
      <c r="V41" s="5" t="s">
        <v>64</v>
      </c>
      <c r="W41" s="12"/>
      <c r="X41" s="5"/>
      <c r="Y41" s="87" t="s">
        <v>64</v>
      </c>
      <c r="Z41" s="405"/>
      <c r="AA41" s="396"/>
      <c r="AB41" s="387" t="s">
        <v>220</v>
      </c>
      <c r="AC41" s="54"/>
    </row>
    <row r="42" spans="1:29" x14ac:dyDescent="0.25">
      <c r="A42" s="4" t="s">
        <v>19</v>
      </c>
      <c r="B42" s="87" t="str">
        <f t="shared" si="0"/>
        <v>SPUTSR000613**C</v>
      </c>
      <c r="C42" s="149">
        <v>613</v>
      </c>
      <c r="D42" s="14">
        <v>10.99</v>
      </c>
      <c r="E42" s="14">
        <v>18.46</v>
      </c>
      <c r="F42" s="120">
        <f t="shared" ref="F42" si="8">E42-D42</f>
        <v>7.4700000000000006</v>
      </c>
      <c r="G42" s="39" t="s">
        <v>64</v>
      </c>
      <c r="H42" s="5"/>
      <c r="I42" s="5"/>
      <c r="J42" s="12"/>
      <c r="K42" s="5" t="s">
        <v>64</v>
      </c>
      <c r="L42" s="5" t="s">
        <v>159</v>
      </c>
      <c r="M42" s="5"/>
      <c r="N42" s="12"/>
      <c r="O42" s="12"/>
      <c r="P42" s="12"/>
      <c r="Q42" s="5" t="s">
        <v>291</v>
      </c>
      <c r="R42" s="12" t="s">
        <v>64</v>
      </c>
      <c r="S42" s="12"/>
      <c r="T42" s="12"/>
      <c r="U42" s="12"/>
      <c r="V42" s="5" t="s">
        <v>64</v>
      </c>
      <c r="W42" s="12"/>
      <c r="X42" s="5"/>
      <c r="Y42" s="87" t="s">
        <v>64</v>
      </c>
      <c r="Z42" s="405"/>
      <c r="AA42" s="396"/>
      <c r="AB42" s="387" t="s">
        <v>221</v>
      </c>
      <c r="AC42" s="54"/>
    </row>
    <row r="43" spans="1:29" x14ac:dyDescent="0.25">
      <c r="A43" s="4" t="s">
        <v>19</v>
      </c>
      <c r="B43" s="87" t="str">
        <f t="shared" si="0"/>
        <v>SPUTSR000613**C</v>
      </c>
      <c r="C43" s="149">
        <v>613</v>
      </c>
      <c r="D43" s="14">
        <v>18.46</v>
      </c>
      <c r="E43" s="14">
        <v>20.79</v>
      </c>
      <c r="F43" s="120">
        <f t="shared" ref="F43" si="9">E43-D43</f>
        <v>2.3299999999999983</v>
      </c>
      <c r="G43" s="39" t="s">
        <v>64</v>
      </c>
      <c r="H43" s="5"/>
      <c r="I43" s="5"/>
      <c r="J43" s="12"/>
      <c r="K43" s="5"/>
      <c r="L43" s="5" t="s">
        <v>159</v>
      </c>
      <c r="M43" s="5"/>
      <c r="N43" s="12"/>
      <c r="O43" s="12"/>
      <c r="P43" s="12" t="s">
        <v>64</v>
      </c>
      <c r="Q43" s="5"/>
      <c r="R43" s="12" t="s">
        <v>289</v>
      </c>
      <c r="S43" s="12" t="s">
        <v>64</v>
      </c>
      <c r="T43" s="12"/>
      <c r="U43" s="12"/>
      <c r="V43" s="5"/>
      <c r="W43" s="12" t="s">
        <v>312</v>
      </c>
      <c r="X43" s="5"/>
      <c r="Y43" s="87"/>
      <c r="Z43" s="405"/>
      <c r="AA43" s="396"/>
      <c r="AB43" s="387" t="s">
        <v>158</v>
      </c>
      <c r="AC43" s="54"/>
    </row>
    <row r="44" spans="1:29" ht="15.75" thickBot="1" x14ac:dyDescent="0.3">
      <c r="A44" s="9" t="s">
        <v>19</v>
      </c>
      <c r="B44" s="88" t="str">
        <f t="shared" si="0"/>
        <v>SPUTSR000613**C</v>
      </c>
      <c r="C44" s="9">
        <v>613</v>
      </c>
      <c r="D44" s="27">
        <v>20.79</v>
      </c>
      <c r="E44" s="27">
        <v>25.04</v>
      </c>
      <c r="F44" s="138">
        <f t="shared" si="1"/>
        <v>4.25</v>
      </c>
      <c r="G44" s="40" t="s">
        <v>64</v>
      </c>
      <c r="H44" s="10"/>
      <c r="I44" s="10"/>
      <c r="J44" s="19"/>
      <c r="K44" s="10"/>
      <c r="L44" s="10" t="s">
        <v>159</v>
      </c>
      <c r="M44" s="10"/>
      <c r="N44" s="19"/>
      <c r="O44" s="19"/>
      <c r="P44" s="19" t="s">
        <v>64</v>
      </c>
      <c r="Q44" s="10"/>
      <c r="R44" s="19" t="s">
        <v>289</v>
      </c>
      <c r="S44" s="19" t="s">
        <v>64</v>
      </c>
      <c r="T44" s="19"/>
      <c r="U44" s="19"/>
      <c r="V44" s="10"/>
      <c r="W44" s="19" t="s">
        <v>64</v>
      </c>
      <c r="X44" s="10"/>
      <c r="Y44" s="88"/>
      <c r="Z44" s="406"/>
      <c r="AA44" s="397"/>
      <c r="AB44" s="180" t="s">
        <v>93</v>
      </c>
      <c r="AC44" s="82"/>
    </row>
    <row r="45" spans="1:29" x14ac:dyDescent="0.25">
      <c r="A45" s="99" t="s">
        <v>19</v>
      </c>
      <c r="B45" s="171" t="str">
        <f t="shared" si="0"/>
        <v>SPUTSR000634**C</v>
      </c>
      <c r="C45" s="264">
        <v>634</v>
      </c>
      <c r="D45" s="220">
        <v>0.27</v>
      </c>
      <c r="E45" s="220">
        <v>15.43</v>
      </c>
      <c r="F45" s="221">
        <f t="shared" si="1"/>
        <v>15.16</v>
      </c>
      <c r="G45" s="213" t="s">
        <v>64</v>
      </c>
      <c r="H45" s="172"/>
      <c r="I45" s="172"/>
      <c r="J45" s="173" t="s">
        <v>64</v>
      </c>
      <c r="K45" s="172"/>
      <c r="L45" s="172"/>
      <c r="M45" s="172"/>
      <c r="N45" s="173" t="s">
        <v>159</v>
      </c>
      <c r="O45" s="173"/>
      <c r="P45" s="173"/>
      <c r="Q45" s="172"/>
      <c r="R45" s="173" t="s">
        <v>64</v>
      </c>
      <c r="S45" s="173"/>
      <c r="T45" s="173"/>
      <c r="U45" s="173" t="s">
        <v>286</v>
      </c>
      <c r="V45" s="172" t="s">
        <v>64</v>
      </c>
      <c r="W45" s="173"/>
      <c r="X45" s="172"/>
      <c r="Y45" s="171" t="s">
        <v>64</v>
      </c>
      <c r="Z45" s="404"/>
      <c r="AA45" s="395"/>
      <c r="AB45" s="386" t="s">
        <v>215</v>
      </c>
      <c r="AC45" s="103"/>
    </row>
    <row r="46" spans="1:29" x14ac:dyDescent="0.25">
      <c r="A46" s="4" t="s">
        <v>19</v>
      </c>
      <c r="B46" s="87" t="str">
        <f t="shared" si="0"/>
        <v>SPUTSR000634**C</v>
      </c>
      <c r="C46" s="149">
        <v>634</v>
      </c>
      <c r="D46" s="14">
        <v>15.43</v>
      </c>
      <c r="E46" s="14">
        <v>16.43</v>
      </c>
      <c r="F46" s="120">
        <f t="shared" ref="F46" si="10">E46-D46</f>
        <v>1</v>
      </c>
      <c r="G46" s="39" t="s">
        <v>64</v>
      </c>
      <c r="H46" s="5"/>
      <c r="I46" s="5"/>
      <c r="J46" s="12" t="s">
        <v>64</v>
      </c>
      <c r="K46" s="5"/>
      <c r="L46" s="5"/>
      <c r="M46" s="5"/>
      <c r="N46" s="12" t="s">
        <v>159</v>
      </c>
      <c r="O46" s="12"/>
      <c r="P46" s="12"/>
      <c r="Q46" s="5" t="s">
        <v>291</v>
      </c>
      <c r="R46" s="12" t="s">
        <v>64</v>
      </c>
      <c r="S46" s="12"/>
      <c r="T46" s="12"/>
      <c r="U46" s="12" t="s">
        <v>286</v>
      </c>
      <c r="V46" s="5" t="s">
        <v>64</v>
      </c>
      <c r="W46" s="12"/>
      <c r="X46" s="5"/>
      <c r="Y46" s="87" t="s">
        <v>64</v>
      </c>
      <c r="Z46" s="405"/>
      <c r="AA46" s="396"/>
      <c r="AB46" s="387" t="s">
        <v>217</v>
      </c>
      <c r="AC46" s="54"/>
    </row>
    <row r="47" spans="1:29" ht="15.75" thickBot="1" x14ac:dyDescent="0.3">
      <c r="A47" s="56" t="s">
        <v>19</v>
      </c>
      <c r="B47" s="94" t="str">
        <f t="shared" si="0"/>
        <v>SPUTSR000634**C</v>
      </c>
      <c r="C47" s="261">
        <v>634</v>
      </c>
      <c r="D47" s="216">
        <v>16.43</v>
      </c>
      <c r="E47" s="216">
        <v>17.95</v>
      </c>
      <c r="F47" s="217">
        <f t="shared" ref="F47" si="11">E47-D47</f>
        <v>1.5199999999999996</v>
      </c>
      <c r="G47" s="49" t="s">
        <v>64</v>
      </c>
      <c r="H47" s="50"/>
      <c r="I47" s="50"/>
      <c r="J47" s="58" t="s">
        <v>64</v>
      </c>
      <c r="K47" s="50"/>
      <c r="L47" s="50"/>
      <c r="M47" s="50"/>
      <c r="N47" s="58" t="s">
        <v>159</v>
      </c>
      <c r="O47" s="58"/>
      <c r="P47" s="58" t="s">
        <v>202</v>
      </c>
      <c r="Q47" s="50"/>
      <c r="R47" s="58" t="s">
        <v>64</v>
      </c>
      <c r="S47" s="58"/>
      <c r="T47" s="58"/>
      <c r="U47" s="58" t="s">
        <v>286</v>
      </c>
      <c r="V47" s="50" t="s">
        <v>64</v>
      </c>
      <c r="W47" s="58"/>
      <c r="X47" s="50"/>
      <c r="Y47" s="94" t="s">
        <v>64</v>
      </c>
      <c r="Z47" s="406"/>
      <c r="AA47" s="397"/>
      <c r="AB47" s="388" t="s">
        <v>218</v>
      </c>
      <c r="AC47" s="60"/>
    </row>
    <row r="48" spans="1:29" x14ac:dyDescent="0.25">
      <c r="A48" s="7" t="s">
        <v>19</v>
      </c>
      <c r="B48" s="86" t="str">
        <f t="shared" si="0"/>
        <v>SPUTSR000694**C</v>
      </c>
      <c r="C48" s="147">
        <v>694</v>
      </c>
      <c r="D48" s="111">
        <v>0</v>
      </c>
      <c r="E48" s="111">
        <v>4.91</v>
      </c>
      <c r="F48" s="116">
        <f t="shared" si="1"/>
        <v>4.91</v>
      </c>
      <c r="G48" s="38" t="s">
        <v>64</v>
      </c>
      <c r="H48" s="8"/>
      <c r="I48" s="8"/>
      <c r="J48" s="52" t="s">
        <v>64</v>
      </c>
      <c r="K48" s="8"/>
      <c r="L48" s="8"/>
      <c r="M48" s="8" t="s">
        <v>64</v>
      </c>
      <c r="N48" s="52"/>
      <c r="O48" s="52"/>
      <c r="P48" s="52" t="s">
        <v>209</v>
      </c>
      <c r="Q48" s="8"/>
      <c r="R48" s="52"/>
      <c r="S48" s="53"/>
      <c r="T48" s="52" t="s">
        <v>64</v>
      </c>
      <c r="U48" s="52"/>
      <c r="V48" s="8"/>
      <c r="W48" s="52"/>
      <c r="X48" s="8" t="s">
        <v>64</v>
      </c>
      <c r="Y48" s="86" t="s">
        <v>337</v>
      </c>
      <c r="Z48" s="404" t="s">
        <v>159</v>
      </c>
      <c r="AA48" s="395"/>
      <c r="AB48" s="390" t="s">
        <v>137</v>
      </c>
      <c r="AC48" s="61"/>
    </row>
    <row r="49" spans="1:29" x14ac:dyDescent="0.25">
      <c r="A49" s="4" t="s">
        <v>19</v>
      </c>
      <c r="B49" s="87" t="str">
        <f t="shared" si="0"/>
        <v>SPUTSR000694**C</v>
      </c>
      <c r="C49" s="149">
        <v>694</v>
      </c>
      <c r="D49" s="14">
        <v>4.91</v>
      </c>
      <c r="E49" s="14">
        <v>10.44</v>
      </c>
      <c r="F49" s="120">
        <f t="shared" si="1"/>
        <v>5.5299999999999994</v>
      </c>
      <c r="G49" s="39" t="s">
        <v>64</v>
      </c>
      <c r="H49" s="5"/>
      <c r="I49" s="5" t="s">
        <v>64</v>
      </c>
      <c r="J49" s="12"/>
      <c r="K49" s="5"/>
      <c r="L49" s="5"/>
      <c r="M49" s="5" t="s">
        <v>64</v>
      </c>
      <c r="N49" s="12"/>
      <c r="O49" s="12"/>
      <c r="P49" s="12" t="s">
        <v>209</v>
      </c>
      <c r="Q49" s="5"/>
      <c r="R49" s="12"/>
      <c r="S49" s="33"/>
      <c r="T49" s="12" t="s">
        <v>64</v>
      </c>
      <c r="U49" s="12"/>
      <c r="V49" s="5"/>
      <c r="W49" s="12"/>
      <c r="X49" s="5" t="s">
        <v>64</v>
      </c>
      <c r="Y49" s="87" t="s">
        <v>337</v>
      </c>
      <c r="Z49" s="405" t="s">
        <v>159</v>
      </c>
      <c r="AA49" s="396"/>
      <c r="AB49" s="387" t="s">
        <v>138</v>
      </c>
      <c r="AC49" s="54"/>
    </row>
    <row r="50" spans="1:29" ht="15.75" thickBot="1" x14ac:dyDescent="0.3">
      <c r="A50" s="9" t="s">
        <v>19</v>
      </c>
      <c r="B50" s="88" t="str">
        <f t="shared" si="0"/>
        <v>SPUTSR000694**C</v>
      </c>
      <c r="C50" s="151">
        <v>694</v>
      </c>
      <c r="D50" s="32">
        <v>10.44</v>
      </c>
      <c r="E50" s="32">
        <v>12</v>
      </c>
      <c r="F50" s="161">
        <f t="shared" si="1"/>
        <v>1.5600000000000005</v>
      </c>
      <c r="G50" s="40" t="s">
        <v>64</v>
      </c>
      <c r="H50" s="10"/>
      <c r="I50" s="10"/>
      <c r="J50" s="19"/>
      <c r="K50" s="10" t="s">
        <v>64</v>
      </c>
      <c r="L50" s="10"/>
      <c r="M50" s="10" t="s">
        <v>159</v>
      </c>
      <c r="N50" s="19"/>
      <c r="O50" s="19"/>
      <c r="P50" s="19"/>
      <c r="Q50" s="10" t="s">
        <v>64</v>
      </c>
      <c r="R50" s="19"/>
      <c r="S50" s="36"/>
      <c r="T50" s="19" t="s">
        <v>64</v>
      </c>
      <c r="U50" s="19"/>
      <c r="V50" s="10"/>
      <c r="W50" s="19"/>
      <c r="X50" s="10" t="s">
        <v>64</v>
      </c>
      <c r="Y50" s="88" t="s">
        <v>337</v>
      </c>
      <c r="Z50" s="406" t="s">
        <v>159</v>
      </c>
      <c r="AA50" s="397"/>
      <c r="AB50" s="391" t="s">
        <v>139</v>
      </c>
      <c r="AC50" s="82"/>
    </row>
    <row r="51" spans="1:29" ht="15.75" thickBot="1" x14ac:dyDescent="0.3">
      <c r="A51" s="21" t="s">
        <v>19</v>
      </c>
      <c r="B51" s="31" t="str">
        <f t="shared" si="0"/>
        <v>SPUTSR000696**C</v>
      </c>
      <c r="C51" s="21">
        <v>696</v>
      </c>
      <c r="D51" s="236">
        <v>0</v>
      </c>
      <c r="E51" s="236">
        <v>1.95</v>
      </c>
      <c r="F51" s="237">
        <f>E51-D51</f>
        <v>1.95</v>
      </c>
      <c r="G51" s="41" t="s">
        <v>64</v>
      </c>
      <c r="H51" s="22"/>
      <c r="I51" s="22"/>
      <c r="J51" s="24"/>
      <c r="K51" s="22" t="s">
        <v>64</v>
      </c>
      <c r="L51" s="22"/>
      <c r="M51" s="22"/>
      <c r="N51" s="22"/>
      <c r="O51" s="24" t="s">
        <v>64</v>
      </c>
      <c r="P51" s="25"/>
      <c r="Q51" s="22" t="s">
        <v>213</v>
      </c>
      <c r="R51" s="24"/>
      <c r="S51" s="25"/>
      <c r="T51" s="24" t="s">
        <v>64</v>
      </c>
      <c r="U51" s="24"/>
      <c r="V51" s="22"/>
      <c r="W51" s="24"/>
      <c r="X51" s="22" t="s">
        <v>64</v>
      </c>
      <c r="Y51" s="31"/>
      <c r="Z51" s="403"/>
      <c r="AA51" s="398" t="s">
        <v>422</v>
      </c>
      <c r="AB51" s="394" t="s">
        <v>62</v>
      </c>
      <c r="AC51" s="85"/>
    </row>
    <row r="52" spans="1:29" ht="15.75" thickBot="1" x14ac:dyDescent="0.3">
      <c r="A52" s="234"/>
      <c r="B52" s="256"/>
      <c r="C52" s="234"/>
      <c r="D52" s="65"/>
      <c r="E52" s="65"/>
      <c r="F52" s="181">
        <f>SUM(F3:F51)</f>
        <v>209.33000000000004</v>
      </c>
      <c r="G52" s="269"/>
      <c r="H52" s="63"/>
      <c r="I52" s="270"/>
      <c r="J52" s="64"/>
      <c r="K52" s="270"/>
      <c r="L52" s="63"/>
      <c r="M52" s="270"/>
      <c r="N52" s="63"/>
      <c r="O52" s="270"/>
      <c r="P52" s="63"/>
      <c r="Q52" s="270"/>
      <c r="R52" s="63"/>
      <c r="S52" s="270"/>
      <c r="T52" s="63"/>
      <c r="U52" s="271"/>
      <c r="V52" s="63"/>
      <c r="W52" s="64"/>
      <c r="X52" s="63"/>
      <c r="Y52" s="69"/>
      <c r="Z52" s="408"/>
      <c r="AA52" s="399"/>
      <c r="AB52" s="71"/>
      <c r="AC52" s="272"/>
    </row>
    <row r="54" spans="1:29" x14ac:dyDescent="0.25">
      <c r="A54" s="44" t="s">
        <v>298</v>
      </c>
      <c r="B54" s="47" t="s">
        <v>304</v>
      </c>
      <c r="C54" s="44"/>
      <c r="D54" s="45"/>
      <c r="E54" s="44" t="s">
        <v>299</v>
      </c>
      <c r="F54" s="47"/>
      <c r="G54" s="47"/>
      <c r="H54" s="47"/>
      <c r="I54" s="47"/>
      <c r="J54" s="47"/>
      <c r="K54" s="47"/>
      <c r="L54" s="47"/>
      <c r="M54" s="47"/>
    </row>
    <row r="55" spans="1:29" x14ac:dyDescent="0.25">
      <c r="A55" s="42" t="s">
        <v>300</v>
      </c>
      <c r="B55" t="s">
        <v>305</v>
      </c>
      <c r="C55" s="20"/>
      <c r="D55" s="20"/>
      <c r="E55" s="42" t="s">
        <v>301</v>
      </c>
    </row>
    <row r="56" spans="1:29" x14ac:dyDescent="0.25">
      <c r="A56" s="42" t="s">
        <v>309</v>
      </c>
      <c r="B56" t="s">
        <v>310</v>
      </c>
      <c r="C56" s="20"/>
      <c r="D56" s="20"/>
      <c r="E56" s="42" t="s">
        <v>301</v>
      </c>
    </row>
    <row r="57" spans="1:29" x14ac:dyDescent="0.25">
      <c r="A57" s="46" t="s">
        <v>303</v>
      </c>
      <c r="B57" t="s">
        <v>306</v>
      </c>
      <c r="D57" s="20"/>
      <c r="E57" t="s">
        <v>302</v>
      </c>
    </row>
    <row r="58" spans="1:29" x14ac:dyDescent="0.25">
      <c r="A58" s="48" t="s">
        <v>307</v>
      </c>
      <c r="B58" s="46" t="s">
        <v>308</v>
      </c>
      <c r="C58" s="2"/>
      <c r="D58" s="3"/>
      <c r="E58" s="3"/>
      <c r="F58" s="3"/>
    </row>
    <row r="59" spans="1:29" x14ac:dyDescent="0.25">
      <c r="A59" s="331" t="s">
        <v>341</v>
      </c>
      <c r="B59" s="331"/>
    </row>
  </sheetData>
  <mergeCells count="1">
    <mergeCell ref="R1:AA1"/>
  </mergeCells>
  <phoneticPr fontId="11" type="noConversion"/>
  <pageMargins left="0.7" right="0.7" top="0.5" bottom="0.5" header="0.3" footer="0.3"/>
  <pageSetup paperSize="2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49"/>
  <sheetViews>
    <sheetView zoomScale="120" zoomScaleNormal="120" workbookViewId="0">
      <pane ySplit="2" topLeftCell="A17" activePane="bottomLeft" state="frozen"/>
      <selection pane="bottomLeft" activeCell="AB20" sqref="AB20"/>
    </sheetView>
  </sheetViews>
  <sheetFormatPr defaultRowHeight="15" x14ac:dyDescent="0.25"/>
  <cols>
    <col min="1" max="1" width="11.140625" customWidth="1"/>
    <col min="2" max="2" width="18.140625" bestFit="1" customWidth="1"/>
    <col min="6" max="6" width="9.140625" customWidth="1"/>
    <col min="7" max="15" width="5.7109375" hidden="1" customWidth="1"/>
    <col min="16" max="18" width="6.28515625" hidden="1" customWidth="1"/>
    <col min="19" max="20" width="6.28515625" customWidth="1"/>
    <col min="21" max="21" width="6.28515625" style="26" customWidth="1"/>
    <col min="22" max="22" width="6.42578125" customWidth="1"/>
    <col min="23" max="23" width="6.42578125" style="26" customWidth="1"/>
    <col min="24" max="25" width="6.42578125" customWidth="1"/>
    <col min="26" max="26" width="7.85546875" style="409" customWidth="1"/>
    <col min="27" max="27" width="50" bestFit="1" customWidth="1"/>
    <col min="28" max="28" width="40.7109375" customWidth="1"/>
  </cols>
  <sheetData>
    <row r="1" spans="1:31" ht="16.5" thickBot="1" x14ac:dyDescent="0.3">
      <c r="A1" s="470" t="s">
        <v>0</v>
      </c>
      <c r="B1" s="471"/>
      <c r="C1" s="471"/>
      <c r="D1" s="471"/>
      <c r="E1" s="471"/>
      <c r="F1" s="472"/>
      <c r="G1" s="462" t="s">
        <v>284</v>
      </c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5"/>
      <c r="AA1" s="143" t="s">
        <v>5</v>
      </c>
      <c r="AB1" s="95" t="s">
        <v>6</v>
      </c>
    </row>
    <row r="2" spans="1:31" ht="15.75" thickBot="1" x14ac:dyDescent="0.3">
      <c r="A2" s="21" t="s">
        <v>1</v>
      </c>
      <c r="B2" s="31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41">
        <v>2008</v>
      </c>
      <c r="H2" s="22">
        <v>2009</v>
      </c>
      <c r="I2" s="22">
        <v>2010</v>
      </c>
      <c r="J2" s="22">
        <v>2011</v>
      </c>
      <c r="K2" s="22">
        <v>2012</v>
      </c>
      <c r="L2" s="22">
        <v>2013</v>
      </c>
      <c r="M2" s="22">
        <v>2014</v>
      </c>
      <c r="N2" s="22">
        <v>2015</v>
      </c>
      <c r="O2" s="22">
        <v>2016</v>
      </c>
      <c r="P2" s="22">
        <v>2017</v>
      </c>
      <c r="Q2" s="22">
        <v>2018</v>
      </c>
      <c r="R2" s="22">
        <v>2019</v>
      </c>
      <c r="S2" s="22">
        <v>2020</v>
      </c>
      <c r="T2" s="22">
        <v>2021</v>
      </c>
      <c r="U2" s="24">
        <v>2022</v>
      </c>
      <c r="V2" s="22">
        <v>2023</v>
      </c>
      <c r="W2" s="24">
        <v>2024</v>
      </c>
      <c r="X2" s="22">
        <v>2025</v>
      </c>
      <c r="Y2" s="22">
        <v>2026</v>
      </c>
      <c r="Z2" s="402">
        <v>2027</v>
      </c>
      <c r="AA2" s="28"/>
      <c r="AB2" s="124"/>
    </row>
    <row r="3" spans="1:31" x14ac:dyDescent="0.25">
      <c r="A3" s="7" t="s">
        <v>20</v>
      </c>
      <c r="B3" s="86" t="str">
        <f>_xlfn.CONCAT("SVANUS000",C3,"**C")</f>
        <v>SVANUS00030**C</v>
      </c>
      <c r="C3" s="147">
        <v>30</v>
      </c>
      <c r="D3" s="145">
        <v>0</v>
      </c>
      <c r="E3" s="145">
        <v>5.24</v>
      </c>
      <c r="F3" s="148">
        <f>E3-D3</f>
        <v>5.24</v>
      </c>
      <c r="G3" s="38" t="s">
        <v>64</v>
      </c>
      <c r="H3" s="8"/>
      <c r="I3" s="8"/>
      <c r="J3" s="52"/>
      <c r="K3" s="8" t="s">
        <v>64</v>
      </c>
      <c r="L3" s="8"/>
      <c r="M3" s="8" t="s">
        <v>159</v>
      </c>
      <c r="N3" s="8"/>
      <c r="O3" s="8"/>
      <c r="P3" s="52" t="s">
        <v>64</v>
      </c>
      <c r="Q3" s="8" t="s">
        <v>291</v>
      </c>
      <c r="R3" s="52" t="s">
        <v>64</v>
      </c>
      <c r="S3" s="52"/>
      <c r="T3" s="52"/>
      <c r="U3" s="52" t="s">
        <v>64</v>
      </c>
      <c r="V3" s="8"/>
      <c r="W3" s="52" t="s">
        <v>311</v>
      </c>
      <c r="X3" s="8" t="s">
        <v>336</v>
      </c>
      <c r="Y3" s="8" t="s">
        <v>159</v>
      </c>
      <c r="Z3" s="411"/>
      <c r="AA3" s="160" t="s">
        <v>94</v>
      </c>
      <c r="AB3" s="159" t="s">
        <v>80</v>
      </c>
      <c r="AC3" s="473"/>
      <c r="AD3" s="474"/>
      <c r="AE3" s="474"/>
    </row>
    <row r="4" spans="1:31" x14ac:dyDescent="0.25">
      <c r="A4" s="4" t="s">
        <v>20</v>
      </c>
      <c r="B4" s="87" t="str">
        <f t="shared" ref="B4:B8" si="0">_xlfn.CONCAT("SVANUS000",C4,"**C")</f>
        <v>SVANUS00030**C</v>
      </c>
      <c r="C4" s="149">
        <v>30</v>
      </c>
      <c r="D4" s="15">
        <v>5.24</v>
      </c>
      <c r="E4" s="15">
        <v>11.43</v>
      </c>
      <c r="F4" s="148">
        <f t="shared" ref="F4" si="1">E4-D4</f>
        <v>6.1899999999999995</v>
      </c>
      <c r="G4" s="39"/>
      <c r="H4" s="5"/>
      <c r="I4" s="5"/>
      <c r="J4" s="12"/>
      <c r="K4" s="5"/>
      <c r="L4" s="5" t="s">
        <v>64</v>
      </c>
      <c r="M4" s="5"/>
      <c r="N4" s="5"/>
      <c r="O4" s="5"/>
      <c r="P4" s="12"/>
      <c r="Q4" s="5" t="s">
        <v>204</v>
      </c>
      <c r="R4" s="12"/>
      <c r="S4" s="12"/>
      <c r="T4" s="12"/>
      <c r="U4" s="12" t="s">
        <v>64</v>
      </c>
      <c r="V4" s="5"/>
      <c r="W4" s="12" t="s">
        <v>311</v>
      </c>
      <c r="X4" s="8" t="s">
        <v>336</v>
      </c>
      <c r="Y4" s="5" t="s">
        <v>159</v>
      </c>
      <c r="Z4" s="412"/>
      <c r="AA4" s="141" t="s">
        <v>342</v>
      </c>
      <c r="AB4" s="157" t="s">
        <v>80</v>
      </c>
      <c r="AC4" s="475"/>
      <c r="AD4" s="474"/>
      <c r="AE4" s="474"/>
    </row>
    <row r="5" spans="1:31" x14ac:dyDescent="0.25">
      <c r="A5" s="4" t="s">
        <v>20</v>
      </c>
      <c r="B5" s="87" t="str">
        <f t="shared" ref="B5" si="2">_xlfn.CONCAT("SVANUS000",C5,"**C")</f>
        <v>SVANUS00030**C</v>
      </c>
      <c r="C5" s="149">
        <v>30</v>
      </c>
      <c r="D5" s="15">
        <v>11.43</v>
      </c>
      <c r="E5" s="15">
        <v>12.93</v>
      </c>
      <c r="F5" s="150">
        <f t="shared" ref="F5:F33" si="3">E5-D5</f>
        <v>1.5</v>
      </c>
      <c r="G5" s="39"/>
      <c r="H5" s="5"/>
      <c r="I5" s="5"/>
      <c r="J5" s="12"/>
      <c r="K5" s="5"/>
      <c r="L5" s="5"/>
      <c r="M5" s="5"/>
      <c r="N5" s="5"/>
      <c r="O5" s="5"/>
      <c r="P5" s="12"/>
      <c r="Q5" s="5"/>
      <c r="R5" s="12"/>
      <c r="S5" s="12"/>
      <c r="T5" s="12"/>
      <c r="U5" s="12" t="s">
        <v>64</v>
      </c>
      <c r="V5" s="5"/>
      <c r="W5" s="12"/>
      <c r="X5" s="5"/>
      <c r="Y5" s="5"/>
      <c r="Z5" s="412" t="s">
        <v>367</v>
      </c>
      <c r="AA5" s="141" t="s">
        <v>343</v>
      </c>
      <c r="AB5" s="157" t="s">
        <v>80</v>
      </c>
    </row>
    <row r="6" spans="1:31" x14ac:dyDescent="0.25">
      <c r="A6" s="4" t="s">
        <v>20</v>
      </c>
      <c r="B6" s="87" t="str">
        <f t="shared" si="0"/>
        <v>SVANUS00030**C</v>
      </c>
      <c r="C6" s="149">
        <v>30</v>
      </c>
      <c r="D6" s="15">
        <v>12.93</v>
      </c>
      <c r="E6" s="15">
        <v>15.94</v>
      </c>
      <c r="F6" s="150">
        <f t="shared" si="3"/>
        <v>3.01</v>
      </c>
      <c r="G6" s="39"/>
      <c r="H6" s="5" t="s">
        <v>64</v>
      </c>
      <c r="I6" s="5"/>
      <c r="J6" s="12"/>
      <c r="K6" s="5"/>
      <c r="L6" s="5"/>
      <c r="M6" s="5" t="s">
        <v>159</v>
      </c>
      <c r="N6" s="5"/>
      <c r="O6" s="5"/>
      <c r="P6" s="12"/>
      <c r="Q6" s="5" t="s">
        <v>64</v>
      </c>
      <c r="R6" s="12"/>
      <c r="S6" s="12"/>
      <c r="T6" s="12"/>
      <c r="U6" s="12" t="s">
        <v>64</v>
      </c>
      <c r="V6" s="5"/>
      <c r="W6" s="12"/>
      <c r="X6" s="5"/>
      <c r="Y6" s="5"/>
      <c r="Z6" s="412" t="s">
        <v>367</v>
      </c>
      <c r="AA6" s="141" t="s">
        <v>181</v>
      </c>
      <c r="AB6" s="157" t="s">
        <v>80</v>
      </c>
    </row>
    <row r="7" spans="1:31" x14ac:dyDescent="0.25">
      <c r="A7" s="4" t="s">
        <v>20</v>
      </c>
      <c r="B7" s="87" t="str">
        <f t="shared" ref="B7" si="4">_xlfn.CONCAT("SVANUS000",C7,"**C")</f>
        <v>SVANUS00030**C</v>
      </c>
      <c r="C7" s="149">
        <v>30</v>
      </c>
      <c r="D7" s="15">
        <v>15.94</v>
      </c>
      <c r="E7" s="15">
        <v>21.18</v>
      </c>
      <c r="F7" s="150">
        <f t="shared" si="3"/>
        <v>5.24</v>
      </c>
      <c r="G7" s="39"/>
      <c r="H7" s="5"/>
      <c r="I7" s="5"/>
      <c r="J7" s="12"/>
      <c r="K7" s="5"/>
      <c r="L7" s="5"/>
      <c r="M7" s="5"/>
      <c r="N7" s="5"/>
      <c r="O7" s="5"/>
      <c r="P7" s="12"/>
      <c r="Q7" s="5"/>
      <c r="R7" s="12"/>
      <c r="S7" s="12"/>
      <c r="T7" s="12"/>
      <c r="U7" s="12" t="s">
        <v>64</v>
      </c>
      <c r="V7" s="5"/>
      <c r="W7" s="12"/>
      <c r="X7" s="5"/>
      <c r="Y7" s="5"/>
      <c r="Z7" s="412"/>
      <c r="AA7" s="141" t="s">
        <v>296</v>
      </c>
      <c r="AB7" s="157" t="s">
        <v>80</v>
      </c>
    </row>
    <row r="8" spans="1:31" ht="15.75" thickBot="1" x14ac:dyDescent="0.3">
      <c r="A8" s="9" t="s">
        <v>20</v>
      </c>
      <c r="B8" s="88" t="str">
        <f t="shared" si="0"/>
        <v>SVANUS00030**C</v>
      </c>
      <c r="C8" s="137">
        <v>30</v>
      </c>
      <c r="D8" s="27">
        <v>21.18</v>
      </c>
      <c r="E8" s="27">
        <v>26.11</v>
      </c>
      <c r="F8" s="138">
        <f t="shared" si="3"/>
        <v>4.93</v>
      </c>
      <c r="G8" s="40"/>
      <c r="H8" s="10"/>
      <c r="I8" s="10" t="s">
        <v>64</v>
      </c>
      <c r="J8" s="19"/>
      <c r="K8" s="10"/>
      <c r="L8" s="10"/>
      <c r="M8" s="10" t="s">
        <v>159</v>
      </c>
      <c r="N8" s="10"/>
      <c r="O8" s="10"/>
      <c r="P8" s="19"/>
      <c r="Q8" s="10" t="s">
        <v>204</v>
      </c>
      <c r="R8" s="19"/>
      <c r="S8" s="19"/>
      <c r="T8" s="19"/>
      <c r="U8" s="179" t="s">
        <v>258</v>
      </c>
      <c r="V8" s="10"/>
      <c r="W8" s="19"/>
      <c r="X8" s="10"/>
      <c r="Y8" s="10"/>
      <c r="Z8" s="413"/>
      <c r="AA8" s="142" t="s">
        <v>297</v>
      </c>
      <c r="AB8" s="282" t="s">
        <v>338</v>
      </c>
    </row>
    <row r="9" spans="1:31" ht="15.75" thickBot="1" x14ac:dyDescent="0.3">
      <c r="A9" s="21" t="s">
        <v>20</v>
      </c>
      <c r="B9" s="31" t="str">
        <f>_xlfn.CONCAT("SVANUS000",C9,"**C")</f>
        <v>SVANUS00033**C</v>
      </c>
      <c r="C9" s="21">
        <v>33</v>
      </c>
      <c r="D9" s="23">
        <v>0</v>
      </c>
      <c r="E9" s="23">
        <v>3.74</v>
      </c>
      <c r="F9" s="92">
        <f t="shared" si="3"/>
        <v>3.74</v>
      </c>
      <c r="G9" s="41" t="s">
        <v>64</v>
      </c>
      <c r="H9" s="22"/>
      <c r="I9" s="22"/>
      <c r="J9" s="24"/>
      <c r="K9" s="22"/>
      <c r="L9" s="22" t="s">
        <v>64</v>
      </c>
      <c r="M9" s="22"/>
      <c r="N9" s="22"/>
      <c r="O9" s="24" t="s">
        <v>64</v>
      </c>
      <c r="P9" s="24"/>
      <c r="Q9" s="22" t="s">
        <v>204</v>
      </c>
      <c r="R9" s="24"/>
      <c r="S9" s="24"/>
      <c r="T9" s="24"/>
      <c r="U9" s="24" t="s">
        <v>64</v>
      </c>
      <c r="V9" s="22"/>
      <c r="W9" s="24" t="s">
        <v>312</v>
      </c>
      <c r="X9" s="22" t="s">
        <v>64</v>
      </c>
      <c r="Y9" s="22"/>
      <c r="Z9" s="402"/>
      <c r="AA9" s="153" t="s">
        <v>95</v>
      </c>
      <c r="AB9" s="83"/>
    </row>
    <row r="10" spans="1:31" x14ac:dyDescent="0.25">
      <c r="A10" s="7" t="s">
        <v>20</v>
      </c>
      <c r="B10" s="86" t="str">
        <f t="shared" ref="B10:B33" si="5">_xlfn.CONCAT("SVANSR000",C10,"**C")</f>
        <v>SVANSR00049**C</v>
      </c>
      <c r="C10" s="7">
        <v>49</v>
      </c>
      <c r="D10" s="51">
        <v>0</v>
      </c>
      <c r="E10" s="51">
        <v>1.22</v>
      </c>
      <c r="F10" s="89">
        <f t="shared" si="3"/>
        <v>1.22</v>
      </c>
      <c r="G10" s="38"/>
      <c r="H10" s="8"/>
      <c r="I10" s="8"/>
      <c r="J10" s="52" t="s">
        <v>64</v>
      </c>
      <c r="K10" s="8" t="s">
        <v>159</v>
      </c>
      <c r="L10" s="8"/>
      <c r="M10" s="8"/>
      <c r="N10" s="52" t="s">
        <v>64</v>
      </c>
      <c r="O10" s="52" t="s">
        <v>159</v>
      </c>
      <c r="P10" s="52"/>
      <c r="Q10" s="8" t="s">
        <v>204</v>
      </c>
      <c r="R10" s="52"/>
      <c r="S10" s="52" t="s">
        <v>64</v>
      </c>
      <c r="T10" s="52"/>
      <c r="U10" s="52"/>
      <c r="V10" s="8"/>
      <c r="W10" s="52" t="s">
        <v>312</v>
      </c>
      <c r="X10" s="8" t="s">
        <v>64</v>
      </c>
      <c r="Y10" s="8"/>
      <c r="Z10" s="411"/>
      <c r="AA10" s="139" t="s">
        <v>170</v>
      </c>
      <c r="AB10" s="77"/>
    </row>
    <row r="11" spans="1:31" x14ac:dyDescent="0.25">
      <c r="A11" s="4" t="s">
        <v>20</v>
      </c>
      <c r="B11" s="87" t="str">
        <f t="shared" si="5"/>
        <v>SVANSR00049**C</v>
      </c>
      <c r="C11" s="4">
        <v>49</v>
      </c>
      <c r="D11" s="6">
        <v>1.22</v>
      </c>
      <c r="E11" s="6">
        <v>5.42</v>
      </c>
      <c r="F11" s="90">
        <f t="shared" si="3"/>
        <v>4.2</v>
      </c>
      <c r="G11" s="39"/>
      <c r="H11" s="5"/>
      <c r="I11" s="5"/>
      <c r="J11" s="12" t="s">
        <v>64</v>
      </c>
      <c r="K11" s="5"/>
      <c r="L11" s="5"/>
      <c r="M11" s="5"/>
      <c r="N11" s="12" t="s">
        <v>64</v>
      </c>
      <c r="O11" s="12" t="s">
        <v>159</v>
      </c>
      <c r="P11" s="12"/>
      <c r="Q11" s="5"/>
      <c r="R11" s="12"/>
      <c r="S11" s="12" t="s">
        <v>251</v>
      </c>
      <c r="T11" s="12" t="s">
        <v>64</v>
      </c>
      <c r="U11" s="12"/>
      <c r="V11" s="5"/>
      <c r="W11" s="12"/>
      <c r="X11" s="5" t="s">
        <v>64</v>
      </c>
      <c r="Y11" s="5"/>
      <c r="Z11" s="412"/>
      <c r="AA11" s="140" t="s">
        <v>176</v>
      </c>
      <c r="AB11" s="78"/>
    </row>
    <row r="12" spans="1:31" x14ac:dyDescent="0.25">
      <c r="A12" s="4" t="s">
        <v>20</v>
      </c>
      <c r="B12" s="87" t="str">
        <f t="shared" si="5"/>
        <v>SVANSR00049**C</v>
      </c>
      <c r="C12" s="4">
        <v>49</v>
      </c>
      <c r="D12" s="6">
        <v>5.42</v>
      </c>
      <c r="E12" s="6">
        <v>5.96</v>
      </c>
      <c r="F12" s="90">
        <f t="shared" si="3"/>
        <v>0.54</v>
      </c>
      <c r="G12" s="39"/>
      <c r="H12" s="5"/>
      <c r="I12" s="5"/>
      <c r="J12" s="12"/>
      <c r="K12" s="5"/>
      <c r="L12" s="5" t="s">
        <v>159</v>
      </c>
      <c r="M12" s="5"/>
      <c r="N12" s="12" t="s">
        <v>64</v>
      </c>
      <c r="O12" s="12" t="s">
        <v>159</v>
      </c>
      <c r="P12" s="12"/>
      <c r="Q12" s="5"/>
      <c r="R12" s="12"/>
      <c r="S12" s="12" t="s">
        <v>64</v>
      </c>
      <c r="T12" s="12" t="s">
        <v>64</v>
      </c>
      <c r="U12" s="12"/>
      <c r="V12" s="5"/>
      <c r="W12" s="12" t="s">
        <v>312</v>
      </c>
      <c r="X12" s="5" t="s">
        <v>64</v>
      </c>
      <c r="Y12" s="5"/>
      <c r="Z12" s="412"/>
      <c r="AA12" s="140" t="s">
        <v>177</v>
      </c>
      <c r="AB12" s="78"/>
    </row>
    <row r="13" spans="1:31" x14ac:dyDescent="0.25">
      <c r="A13" s="4" t="s">
        <v>20</v>
      </c>
      <c r="B13" s="87" t="str">
        <f t="shared" si="5"/>
        <v>SVANSR00049**C</v>
      </c>
      <c r="C13" s="4">
        <v>49</v>
      </c>
      <c r="D13" s="6">
        <v>5.96</v>
      </c>
      <c r="E13" s="6">
        <v>8.7100000000000009</v>
      </c>
      <c r="F13" s="90">
        <f t="shared" si="3"/>
        <v>2.7500000000000009</v>
      </c>
      <c r="G13" s="39" t="s">
        <v>64</v>
      </c>
      <c r="H13" s="5"/>
      <c r="I13" s="5"/>
      <c r="J13" s="12" t="s">
        <v>64</v>
      </c>
      <c r="K13" s="5"/>
      <c r="L13" s="5"/>
      <c r="M13" s="5"/>
      <c r="N13" s="12" t="s">
        <v>64</v>
      </c>
      <c r="O13" s="12" t="s">
        <v>159</v>
      </c>
      <c r="P13" s="12"/>
      <c r="Q13" s="5"/>
      <c r="R13" s="12"/>
      <c r="S13" s="12" t="s">
        <v>251</v>
      </c>
      <c r="T13" s="12" t="s">
        <v>64</v>
      </c>
      <c r="U13" s="12"/>
      <c r="V13" s="5"/>
      <c r="W13" s="12"/>
      <c r="X13" s="5" t="s">
        <v>64</v>
      </c>
      <c r="Y13" s="5"/>
      <c r="Z13" s="412"/>
      <c r="AA13" s="140" t="s">
        <v>178</v>
      </c>
      <c r="AB13" s="78"/>
    </row>
    <row r="14" spans="1:31" x14ac:dyDescent="0.25">
      <c r="A14" s="4" t="s">
        <v>20</v>
      </c>
      <c r="B14" s="87" t="str">
        <f t="shared" si="5"/>
        <v>SVANSR00049**C</v>
      </c>
      <c r="C14" s="4">
        <v>49</v>
      </c>
      <c r="D14" s="6">
        <v>12.33</v>
      </c>
      <c r="E14" s="6">
        <v>16.579999999999998</v>
      </c>
      <c r="F14" s="90">
        <f t="shared" si="3"/>
        <v>4.2499999999999982</v>
      </c>
      <c r="G14" s="39" t="s">
        <v>64</v>
      </c>
      <c r="H14" s="5"/>
      <c r="I14" s="5"/>
      <c r="J14" s="12"/>
      <c r="K14" s="5"/>
      <c r="L14" s="5" t="s">
        <v>159</v>
      </c>
      <c r="M14" s="5"/>
      <c r="N14" s="12"/>
      <c r="O14" s="12"/>
      <c r="P14" s="12" t="s">
        <v>64</v>
      </c>
      <c r="Q14" s="5"/>
      <c r="R14" s="12" t="s">
        <v>289</v>
      </c>
      <c r="S14" s="12" t="s">
        <v>64</v>
      </c>
      <c r="T14" s="12"/>
      <c r="U14" s="12"/>
      <c r="V14" s="5" t="s">
        <v>285</v>
      </c>
      <c r="W14" s="12" t="s">
        <v>64</v>
      </c>
      <c r="X14" s="5"/>
      <c r="Y14" s="5"/>
      <c r="Z14" s="412"/>
      <c r="AA14" s="140" t="s">
        <v>243</v>
      </c>
      <c r="AB14" s="78"/>
    </row>
    <row r="15" spans="1:31" x14ac:dyDescent="0.25">
      <c r="A15" s="4" t="s">
        <v>20</v>
      </c>
      <c r="B15" s="87" t="str">
        <f t="shared" si="5"/>
        <v>SVANSR00049**C</v>
      </c>
      <c r="C15" s="4">
        <v>49</v>
      </c>
      <c r="D15" s="6">
        <v>16.579999999999998</v>
      </c>
      <c r="E15" s="6">
        <v>17.489999999999998</v>
      </c>
      <c r="F15" s="90">
        <f t="shared" si="3"/>
        <v>0.91000000000000014</v>
      </c>
      <c r="G15" s="39"/>
      <c r="H15" s="5"/>
      <c r="I15" s="5"/>
      <c r="J15" s="12"/>
      <c r="K15" s="5"/>
      <c r="L15" s="5"/>
      <c r="M15" s="5" t="s">
        <v>159</v>
      </c>
      <c r="N15" s="12"/>
      <c r="O15" s="12"/>
      <c r="P15" s="12" t="s">
        <v>64</v>
      </c>
      <c r="Q15" s="5"/>
      <c r="R15" s="12" t="s">
        <v>289</v>
      </c>
      <c r="S15" s="12" t="s">
        <v>64</v>
      </c>
      <c r="T15" s="12"/>
      <c r="U15" s="12"/>
      <c r="V15" s="5" t="s">
        <v>285</v>
      </c>
      <c r="W15" s="12" t="s">
        <v>64</v>
      </c>
      <c r="X15" s="5"/>
      <c r="Y15" s="5"/>
      <c r="Z15" s="412"/>
      <c r="AA15" s="140" t="s">
        <v>174</v>
      </c>
      <c r="AB15" s="128"/>
    </row>
    <row r="16" spans="1:31" x14ac:dyDescent="0.25">
      <c r="A16" s="4" t="s">
        <v>20</v>
      </c>
      <c r="B16" s="87" t="str">
        <f t="shared" si="5"/>
        <v>SVANSR00049**C</v>
      </c>
      <c r="C16" s="4">
        <v>49</v>
      </c>
      <c r="D16" s="6">
        <v>17.489999999999998</v>
      </c>
      <c r="E16" s="6">
        <v>18.47</v>
      </c>
      <c r="F16" s="90">
        <f t="shared" si="3"/>
        <v>0.98000000000000043</v>
      </c>
      <c r="G16" s="39"/>
      <c r="H16" s="5"/>
      <c r="I16" s="5"/>
      <c r="J16" s="12"/>
      <c r="K16" s="5"/>
      <c r="L16" s="5" t="s">
        <v>159</v>
      </c>
      <c r="M16" s="5"/>
      <c r="N16" s="12"/>
      <c r="O16" s="12"/>
      <c r="P16" s="12" t="s">
        <v>64</v>
      </c>
      <c r="Q16" s="5"/>
      <c r="R16" s="12" t="s">
        <v>289</v>
      </c>
      <c r="S16" s="12" t="s">
        <v>64</v>
      </c>
      <c r="T16" s="12"/>
      <c r="U16" s="12"/>
      <c r="V16" s="5" t="s">
        <v>285</v>
      </c>
      <c r="W16" s="12" t="s">
        <v>64</v>
      </c>
      <c r="X16" s="5"/>
      <c r="Y16" s="5"/>
      <c r="Z16" s="412"/>
      <c r="AA16" s="140" t="s">
        <v>175</v>
      </c>
      <c r="AB16" s="78"/>
    </row>
    <row r="17" spans="1:28" ht="15.75" thickBot="1" x14ac:dyDescent="0.3">
      <c r="A17" s="291" t="s">
        <v>20</v>
      </c>
      <c r="B17" s="292" t="str">
        <f>_xlfn.CONCAT("SVANSR000",C17,"**C")</f>
        <v>SVANSR00049**C</v>
      </c>
      <c r="C17" s="293">
        <v>49</v>
      </c>
      <c r="D17" s="294">
        <v>19.829999999999998</v>
      </c>
      <c r="E17" s="294">
        <v>22.32</v>
      </c>
      <c r="F17" s="295">
        <f t="shared" si="3"/>
        <v>2.490000000000002</v>
      </c>
      <c r="G17" s="296" t="s">
        <v>64</v>
      </c>
      <c r="H17" s="297"/>
      <c r="I17" s="297" t="s">
        <v>64</v>
      </c>
      <c r="J17" s="298"/>
      <c r="K17" s="297"/>
      <c r="L17" s="297"/>
      <c r="M17" s="297"/>
      <c r="N17" s="298" t="s">
        <v>159</v>
      </c>
      <c r="O17" s="298"/>
      <c r="P17" s="298" t="s">
        <v>64</v>
      </c>
      <c r="Q17" s="297"/>
      <c r="R17" s="298"/>
      <c r="S17" s="298"/>
      <c r="T17" s="298" t="s">
        <v>64</v>
      </c>
      <c r="U17" s="298"/>
      <c r="V17" s="10"/>
      <c r="W17" s="298" t="s">
        <v>311</v>
      </c>
      <c r="X17" s="297" t="s">
        <v>64</v>
      </c>
      <c r="Y17" s="10"/>
      <c r="Z17" s="413"/>
      <c r="AA17" s="299" t="s">
        <v>43</v>
      </c>
      <c r="AB17" s="300" t="s">
        <v>340</v>
      </c>
    </row>
    <row r="18" spans="1:28" ht="15.75" thickBot="1" x14ac:dyDescent="0.3">
      <c r="A18" s="21" t="s">
        <v>20</v>
      </c>
      <c r="B18" s="31" t="str">
        <f t="shared" si="5"/>
        <v>SVANSR00066**C</v>
      </c>
      <c r="C18" s="257">
        <v>66</v>
      </c>
      <c r="D18" s="258">
        <v>0.84</v>
      </c>
      <c r="E18" s="258">
        <v>4.37</v>
      </c>
      <c r="F18" s="259">
        <f t="shared" si="3"/>
        <v>3.5300000000000002</v>
      </c>
      <c r="G18" s="41"/>
      <c r="H18" s="22" t="s">
        <v>64</v>
      </c>
      <c r="I18" s="22"/>
      <c r="J18" s="24"/>
      <c r="K18" s="22"/>
      <c r="L18" s="22" t="s">
        <v>159</v>
      </c>
      <c r="M18" s="22"/>
      <c r="N18" s="24"/>
      <c r="O18" s="24"/>
      <c r="P18" s="24" t="s">
        <v>64</v>
      </c>
      <c r="Q18" s="22" t="s">
        <v>291</v>
      </c>
      <c r="R18" s="24" t="s">
        <v>64</v>
      </c>
      <c r="S18" s="24"/>
      <c r="T18" s="24"/>
      <c r="U18" s="24"/>
      <c r="V18" s="22" t="s">
        <v>285</v>
      </c>
      <c r="W18" s="24" t="s">
        <v>64</v>
      </c>
      <c r="X18" s="22"/>
      <c r="Y18" s="22"/>
      <c r="Z18" s="402"/>
      <c r="AA18" s="260" t="s">
        <v>44</v>
      </c>
      <c r="AB18" s="83"/>
    </row>
    <row r="19" spans="1:28" x14ac:dyDescent="0.25">
      <c r="A19" s="7" t="s">
        <v>20</v>
      </c>
      <c r="B19" s="86" t="str">
        <f t="shared" si="5"/>
        <v>SVANSR00081**C</v>
      </c>
      <c r="C19" s="147">
        <v>81</v>
      </c>
      <c r="D19" s="145">
        <v>0</v>
      </c>
      <c r="E19" s="145">
        <v>0.73</v>
      </c>
      <c r="F19" s="148">
        <f t="shared" si="3"/>
        <v>0.73</v>
      </c>
      <c r="G19" s="38"/>
      <c r="H19" s="8"/>
      <c r="I19" s="8"/>
      <c r="J19" s="52"/>
      <c r="K19" s="8" t="s">
        <v>159</v>
      </c>
      <c r="L19" s="8"/>
      <c r="M19" s="8"/>
      <c r="N19" s="52"/>
      <c r="O19" s="52" t="s">
        <v>64</v>
      </c>
      <c r="P19" s="52"/>
      <c r="Q19" s="8" t="s">
        <v>204</v>
      </c>
      <c r="R19" s="52"/>
      <c r="S19" s="52"/>
      <c r="T19" s="52"/>
      <c r="U19" s="52" t="s">
        <v>64</v>
      </c>
      <c r="V19" s="8"/>
      <c r="W19" s="52" t="s">
        <v>312</v>
      </c>
      <c r="X19" s="8" t="s">
        <v>64</v>
      </c>
      <c r="Y19" s="8"/>
      <c r="Z19" s="411" t="s">
        <v>423</v>
      </c>
      <c r="AA19" s="160" t="s">
        <v>25</v>
      </c>
      <c r="AB19" s="77"/>
    </row>
    <row r="20" spans="1:28" x14ac:dyDescent="0.25">
      <c r="A20" s="4" t="s">
        <v>20</v>
      </c>
      <c r="B20" s="87" t="str">
        <f t="shared" si="5"/>
        <v>SVANSR00081**C</v>
      </c>
      <c r="C20" s="149">
        <v>81</v>
      </c>
      <c r="D20" s="15">
        <v>0.73</v>
      </c>
      <c r="E20" s="15">
        <v>11.71</v>
      </c>
      <c r="F20" s="150">
        <f t="shared" si="3"/>
        <v>10.98</v>
      </c>
      <c r="G20" s="39"/>
      <c r="H20" s="5"/>
      <c r="I20" s="5"/>
      <c r="J20" s="12"/>
      <c r="K20" s="5" t="s">
        <v>159</v>
      </c>
      <c r="L20" s="5"/>
      <c r="M20" s="5"/>
      <c r="N20" s="12"/>
      <c r="O20" s="12" t="s">
        <v>64</v>
      </c>
      <c r="P20" s="12"/>
      <c r="Q20" s="5" t="s">
        <v>292</v>
      </c>
      <c r="R20" s="12" t="s">
        <v>64</v>
      </c>
      <c r="S20" s="12"/>
      <c r="T20" s="12"/>
      <c r="U20" s="12" t="s">
        <v>64</v>
      </c>
      <c r="V20" s="5"/>
      <c r="W20" s="12"/>
      <c r="X20" s="5"/>
      <c r="Y20" s="5" t="s">
        <v>64</v>
      </c>
      <c r="Z20" s="412" t="s">
        <v>423</v>
      </c>
      <c r="AA20" s="141" t="s">
        <v>69</v>
      </c>
      <c r="AB20" s="78"/>
    </row>
    <row r="21" spans="1:28" ht="15.75" thickBot="1" x14ac:dyDescent="0.3">
      <c r="A21" s="9" t="s">
        <v>20</v>
      </c>
      <c r="B21" s="88" t="str">
        <f t="shared" si="5"/>
        <v>SVANSR00081**C</v>
      </c>
      <c r="C21" s="151">
        <v>81</v>
      </c>
      <c r="D21" s="35">
        <v>11.71</v>
      </c>
      <c r="E21" s="35">
        <v>21.87</v>
      </c>
      <c r="F21" s="152">
        <f t="shared" si="3"/>
        <v>10.16</v>
      </c>
      <c r="G21" s="40" t="s">
        <v>64</v>
      </c>
      <c r="H21" s="10"/>
      <c r="I21" s="10"/>
      <c r="J21" s="19" t="s">
        <v>64</v>
      </c>
      <c r="K21" s="10"/>
      <c r="L21" s="10" t="s">
        <v>159</v>
      </c>
      <c r="M21" s="10"/>
      <c r="N21" s="19"/>
      <c r="O21" s="19" t="s">
        <v>64</v>
      </c>
      <c r="P21" s="19"/>
      <c r="Q21" s="10" t="s">
        <v>292</v>
      </c>
      <c r="R21" s="19" t="s">
        <v>64</v>
      </c>
      <c r="S21" s="19"/>
      <c r="T21" s="19"/>
      <c r="U21" s="19" t="s">
        <v>64</v>
      </c>
      <c r="V21" s="10"/>
      <c r="W21" s="19"/>
      <c r="X21" s="10"/>
      <c r="Y21" s="10" t="s">
        <v>64</v>
      </c>
      <c r="Z21" s="413" t="s">
        <v>423</v>
      </c>
      <c r="AA21" s="156" t="s">
        <v>96</v>
      </c>
      <c r="AB21" s="80"/>
    </row>
    <row r="22" spans="1:28" ht="15.75" thickBot="1" x14ac:dyDescent="0.3">
      <c r="A22" s="21" t="s">
        <v>20</v>
      </c>
      <c r="B22" s="31" t="str">
        <f t="shared" si="5"/>
        <v>SVANSR000116**C</v>
      </c>
      <c r="C22" s="21">
        <v>116</v>
      </c>
      <c r="D22" s="23">
        <v>0</v>
      </c>
      <c r="E22" s="23">
        <v>19.28</v>
      </c>
      <c r="F22" s="92">
        <f t="shared" si="3"/>
        <v>19.28</v>
      </c>
      <c r="G22" s="41"/>
      <c r="H22" s="22" t="s">
        <v>64</v>
      </c>
      <c r="I22" s="22"/>
      <c r="J22" s="24"/>
      <c r="K22" s="22"/>
      <c r="L22" s="22" t="s">
        <v>64</v>
      </c>
      <c r="M22" s="22" t="s">
        <v>159</v>
      </c>
      <c r="N22" s="24"/>
      <c r="O22" s="24"/>
      <c r="P22" s="24"/>
      <c r="Q22" s="22" t="s">
        <v>216</v>
      </c>
      <c r="R22" s="24" t="s">
        <v>290</v>
      </c>
      <c r="S22" s="24" t="s">
        <v>64</v>
      </c>
      <c r="T22" s="24"/>
      <c r="U22" s="24"/>
      <c r="V22" s="22"/>
      <c r="W22" s="24" t="s">
        <v>64</v>
      </c>
      <c r="X22" s="22"/>
      <c r="Y22" s="22" t="s">
        <v>337</v>
      </c>
      <c r="Z22" s="402"/>
      <c r="AA22" s="153" t="s">
        <v>117</v>
      </c>
      <c r="AB22" s="275"/>
    </row>
    <row r="23" spans="1:28" ht="15.75" thickBot="1" x14ac:dyDescent="0.3">
      <c r="A23" s="162" t="s">
        <v>20</v>
      </c>
      <c r="B23" s="163" t="str">
        <f t="shared" si="5"/>
        <v>SVANSR000117**C</v>
      </c>
      <c r="C23" s="226">
        <v>117</v>
      </c>
      <c r="D23" s="202">
        <v>0</v>
      </c>
      <c r="E23" s="202">
        <v>3.11</v>
      </c>
      <c r="F23" s="203">
        <f t="shared" si="3"/>
        <v>3.11</v>
      </c>
      <c r="G23" s="195"/>
      <c r="H23" s="97" t="s">
        <v>64</v>
      </c>
      <c r="I23" s="97"/>
      <c r="J23" s="166"/>
      <c r="K23" s="97"/>
      <c r="L23" s="97" t="s">
        <v>64</v>
      </c>
      <c r="M23" s="97"/>
      <c r="N23" s="166" t="s">
        <v>159</v>
      </c>
      <c r="O23" s="166"/>
      <c r="P23" s="166"/>
      <c r="Q23" s="97"/>
      <c r="R23" s="166" t="s">
        <v>64</v>
      </c>
      <c r="S23" s="166" t="s">
        <v>251</v>
      </c>
      <c r="T23" s="166" t="s">
        <v>64</v>
      </c>
      <c r="U23" s="166"/>
      <c r="V23" s="97"/>
      <c r="W23" s="166"/>
      <c r="X23" s="97" t="s">
        <v>64</v>
      </c>
      <c r="Y23" s="97" t="s">
        <v>337</v>
      </c>
      <c r="Z23" s="414"/>
      <c r="AA23" s="227" t="s">
        <v>118</v>
      </c>
      <c r="AB23" s="168"/>
    </row>
    <row r="24" spans="1:28" ht="15.75" thickBot="1" x14ac:dyDescent="0.3">
      <c r="A24" s="21" t="s">
        <v>20</v>
      </c>
      <c r="B24" s="31" t="str">
        <f t="shared" si="5"/>
        <v>SVANSR000118**C</v>
      </c>
      <c r="C24" s="21">
        <v>118</v>
      </c>
      <c r="D24" s="23">
        <v>0</v>
      </c>
      <c r="E24" s="23">
        <v>8.84</v>
      </c>
      <c r="F24" s="92">
        <f t="shared" si="3"/>
        <v>8.84</v>
      </c>
      <c r="G24" s="41"/>
      <c r="H24" s="22" t="s">
        <v>64</v>
      </c>
      <c r="I24" s="22"/>
      <c r="J24" s="24"/>
      <c r="K24" s="22" t="s">
        <v>159</v>
      </c>
      <c r="L24" s="22"/>
      <c r="M24" s="22"/>
      <c r="N24" s="24"/>
      <c r="O24" s="24"/>
      <c r="P24" s="24"/>
      <c r="Q24" s="22" t="s">
        <v>204</v>
      </c>
      <c r="R24" s="24"/>
      <c r="S24" s="24"/>
      <c r="T24" s="24"/>
      <c r="U24" s="24" t="s">
        <v>64</v>
      </c>
      <c r="V24" s="22"/>
      <c r="W24" s="24"/>
      <c r="X24" s="22"/>
      <c r="Y24" s="22" t="s">
        <v>355</v>
      </c>
      <c r="Z24" s="402" t="s">
        <v>159</v>
      </c>
      <c r="AA24" s="153" t="s">
        <v>119</v>
      </c>
      <c r="AB24" s="83"/>
    </row>
    <row r="25" spans="1:28" x14ac:dyDescent="0.25">
      <c r="A25" s="7" t="s">
        <v>20</v>
      </c>
      <c r="B25" s="86" t="str">
        <f>_xlfn.CONCAT("SVANUS000",C25,"**C")</f>
        <v>SVANUS000127**C</v>
      </c>
      <c r="C25" s="7">
        <v>127</v>
      </c>
      <c r="D25" s="51">
        <v>0</v>
      </c>
      <c r="E25" s="51">
        <v>8.5399999999999991</v>
      </c>
      <c r="F25" s="89">
        <f t="shared" si="3"/>
        <v>8.5399999999999991</v>
      </c>
      <c r="G25" s="38"/>
      <c r="H25" s="8" t="s">
        <v>64</v>
      </c>
      <c r="I25" s="8"/>
      <c r="J25" s="52" t="s">
        <v>64</v>
      </c>
      <c r="K25" s="8"/>
      <c r="L25" s="8"/>
      <c r="M25" s="8"/>
      <c r="N25" s="52" t="s">
        <v>64</v>
      </c>
      <c r="O25" s="52"/>
      <c r="P25" s="52"/>
      <c r="Q25" s="8"/>
      <c r="R25" s="52" t="s">
        <v>64</v>
      </c>
      <c r="S25" s="52"/>
      <c r="T25" s="52"/>
      <c r="U25" s="52"/>
      <c r="V25" s="8" t="s">
        <v>64</v>
      </c>
      <c r="W25" s="52" t="s">
        <v>312</v>
      </c>
      <c r="X25" s="8" t="s">
        <v>64</v>
      </c>
      <c r="Y25" s="8"/>
      <c r="Z25" s="411"/>
      <c r="AA25" s="139" t="s">
        <v>67</v>
      </c>
      <c r="AB25" s="77"/>
    </row>
    <row r="26" spans="1:28" x14ac:dyDescent="0.25">
      <c r="A26" s="4" t="s">
        <v>20</v>
      </c>
      <c r="B26" s="87" t="str">
        <f t="shared" ref="B26:B27" si="6">_xlfn.CONCAT("SVANUS000",C26,"**C")</f>
        <v>SVANUS000127**C</v>
      </c>
      <c r="C26" s="4">
        <v>127</v>
      </c>
      <c r="D26" s="6">
        <v>10.99</v>
      </c>
      <c r="E26" s="6">
        <v>12.22</v>
      </c>
      <c r="F26" s="90">
        <f t="shared" si="3"/>
        <v>1.2300000000000004</v>
      </c>
      <c r="G26" s="39"/>
      <c r="H26" s="5"/>
      <c r="I26" s="5"/>
      <c r="J26" s="12"/>
      <c r="K26" s="5" t="s">
        <v>159</v>
      </c>
      <c r="L26" s="5"/>
      <c r="M26" s="5"/>
      <c r="N26" s="12" t="s">
        <v>64</v>
      </c>
      <c r="O26" s="12"/>
      <c r="P26" s="12"/>
      <c r="Q26" s="5"/>
      <c r="R26" s="12" t="s">
        <v>64</v>
      </c>
      <c r="S26" s="12" t="s">
        <v>252</v>
      </c>
      <c r="T26" s="12" t="s">
        <v>64</v>
      </c>
      <c r="U26" s="12"/>
      <c r="V26" s="5"/>
      <c r="W26" s="12"/>
      <c r="X26" s="5" t="s">
        <v>64</v>
      </c>
      <c r="Y26" s="5"/>
      <c r="Z26" s="412"/>
      <c r="AA26" s="140" t="s">
        <v>163</v>
      </c>
      <c r="AB26" s="78"/>
    </row>
    <row r="27" spans="1:28" ht="15.75" thickBot="1" x14ac:dyDescent="0.3">
      <c r="A27" s="9" t="s">
        <v>20</v>
      </c>
      <c r="B27" s="88" t="str">
        <f t="shared" si="6"/>
        <v>SVANUS000127**C</v>
      </c>
      <c r="C27" s="9">
        <v>127</v>
      </c>
      <c r="D27" s="11">
        <v>12.22</v>
      </c>
      <c r="E27" s="11">
        <v>18.39</v>
      </c>
      <c r="F27" s="106">
        <f t="shared" si="3"/>
        <v>6.17</v>
      </c>
      <c r="G27" s="40"/>
      <c r="H27" s="10"/>
      <c r="I27" s="10" t="s">
        <v>64</v>
      </c>
      <c r="J27" s="19" t="s">
        <v>64</v>
      </c>
      <c r="K27" s="10"/>
      <c r="L27" s="10"/>
      <c r="M27" s="10"/>
      <c r="N27" s="19" t="s">
        <v>64</v>
      </c>
      <c r="O27" s="19"/>
      <c r="P27" s="19" t="s">
        <v>64</v>
      </c>
      <c r="Q27" s="10"/>
      <c r="R27" s="19"/>
      <c r="S27" s="19"/>
      <c r="T27" s="19" t="s">
        <v>64</v>
      </c>
      <c r="U27" s="19"/>
      <c r="V27" s="10"/>
      <c r="W27" s="19"/>
      <c r="X27" s="10"/>
      <c r="Y27" s="10" t="s">
        <v>337</v>
      </c>
      <c r="Z27" s="413" t="s">
        <v>159</v>
      </c>
      <c r="AA27" s="142" t="s">
        <v>140</v>
      </c>
      <c r="AB27" s="129"/>
    </row>
    <row r="28" spans="1:28" x14ac:dyDescent="0.25">
      <c r="A28" s="99" t="s">
        <v>20</v>
      </c>
      <c r="B28" s="171" t="str">
        <f>_xlfn.CONCAT("SVANUS000",C28,"**C")</f>
        <v>SVANUS000224**C</v>
      </c>
      <c r="C28" s="264">
        <v>224</v>
      </c>
      <c r="D28" s="265">
        <v>0</v>
      </c>
      <c r="E28" s="265">
        <v>9.25</v>
      </c>
      <c r="F28" s="266">
        <f t="shared" si="3"/>
        <v>9.25</v>
      </c>
      <c r="G28" s="213"/>
      <c r="H28" s="172" t="s">
        <v>64</v>
      </c>
      <c r="I28" s="172"/>
      <c r="J28" s="173"/>
      <c r="K28" s="172"/>
      <c r="L28" s="172" t="s">
        <v>64</v>
      </c>
      <c r="M28" s="172"/>
      <c r="N28" s="276"/>
      <c r="O28" s="276" t="s">
        <v>64</v>
      </c>
      <c r="P28" s="276"/>
      <c r="Q28" s="172" t="s">
        <v>216</v>
      </c>
      <c r="R28" s="276"/>
      <c r="S28" s="173" t="s">
        <v>252</v>
      </c>
      <c r="T28" s="173" t="s">
        <v>64</v>
      </c>
      <c r="U28" s="276"/>
      <c r="V28" s="172"/>
      <c r="W28" s="173"/>
      <c r="X28" s="172" t="s">
        <v>64</v>
      </c>
      <c r="Y28" s="172"/>
      <c r="Z28" s="415"/>
      <c r="AA28" s="251" t="s">
        <v>329</v>
      </c>
      <c r="AB28" s="277"/>
    </row>
    <row r="29" spans="1:28" x14ac:dyDescent="0.25">
      <c r="A29" s="4" t="s">
        <v>20</v>
      </c>
      <c r="B29" s="87" t="str">
        <f>_xlfn.CONCAT("SVANUS000",C29,"**C")</f>
        <v>SVANUS000224**C</v>
      </c>
      <c r="C29" s="149">
        <v>224</v>
      </c>
      <c r="D29" s="15">
        <v>9.25</v>
      </c>
      <c r="E29" s="15">
        <v>12.02</v>
      </c>
      <c r="F29" s="150">
        <f t="shared" si="3"/>
        <v>2.7699999999999996</v>
      </c>
      <c r="G29" s="39"/>
      <c r="H29" s="5" t="s">
        <v>64</v>
      </c>
      <c r="I29" s="5"/>
      <c r="J29" s="12"/>
      <c r="K29" s="5"/>
      <c r="L29" s="5" t="s">
        <v>64</v>
      </c>
      <c r="M29" s="5"/>
      <c r="N29" s="34"/>
      <c r="O29" s="34" t="s">
        <v>64</v>
      </c>
      <c r="P29" s="34"/>
      <c r="Q29" s="5" t="s">
        <v>216</v>
      </c>
      <c r="R29" s="34"/>
      <c r="S29" s="12" t="s">
        <v>252</v>
      </c>
      <c r="T29" s="12" t="s">
        <v>64</v>
      </c>
      <c r="U29" s="34"/>
      <c r="V29" s="5" t="s">
        <v>285</v>
      </c>
      <c r="W29" s="12" t="s">
        <v>64</v>
      </c>
      <c r="X29" s="5"/>
      <c r="Y29" s="5"/>
      <c r="Z29" s="412"/>
      <c r="AA29" s="141" t="s">
        <v>328</v>
      </c>
      <c r="AB29" s="158"/>
    </row>
    <row r="30" spans="1:28" ht="15.75" thickBot="1" x14ac:dyDescent="0.3">
      <c r="A30" s="56" t="s">
        <v>20</v>
      </c>
      <c r="B30" s="94" t="str">
        <f>_xlfn.CONCAT("SVANUS000",C30,"**C")</f>
        <v>SVANUS000224**C</v>
      </c>
      <c r="C30" s="261">
        <v>224</v>
      </c>
      <c r="D30" s="262">
        <v>15.85</v>
      </c>
      <c r="E30" s="262">
        <v>25.72</v>
      </c>
      <c r="F30" s="263">
        <f t="shared" si="3"/>
        <v>9.8699999999999992</v>
      </c>
      <c r="G30" s="49" t="s">
        <v>64</v>
      </c>
      <c r="H30" s="50"/>
      <c r="I30" s="50"/>
      <c r="J30" s="58"/>
      <c r="K30" s="50" t="s">
        <v>159</v>
      </c>
      <c r="L30" s="50"/>
      <c r="M30" s="50"/>
      <c r="N30" s="58"/>
      <c r="O30" s="58" t="s">
        <v>64</v>
      </c>
      <c r="P30" s="58"/>
      <c r="Q30" s="50" t="s">
        <v>213</v>
      </c>
      <c r="R30" s="58"/>
      <c r="S30" s="58"/>
      <c r="T30" s="58"/>
      <c r="U30" s="58" t="s">
        <v>64</v>
      </c>
      <c r="V30" s="50"/>
      <c r="W30" s="58" t="s">
        <v>312</v>
      </c>
      <c r="X30" s="50" t="s">
        <v>64</v>
      </c>
      <c r="Y30" s="50"/>
      <c r="Z30" s="416"/>
      <c r="AA30" s="247" t="s">
        <v>45</v>
      </c>
      <c r="AB30" s="79"/>
    </row>
    <row r="31" spans="1:28" x14ac:dyDescent="0.25">
      <c r="A31" s="7" t="s">
        <v>20</v>
      </c>
      <c r="B31" s="86" t="str">
        <f t="shared" si="5"/>
        <v>SVANSR000637**C</v>
      </c>
      <c r="C31" s="147">
        <v>637</v>
      </c>
      <c r="D31" s="145">
        <v>0</v>
      </c>
      <c r="E31" s="145">
        <v>4.01</v>
      </c>
      <c r="F31" s="148">
        <f t="shared" si="3"/>
        <v>4.01</v>
      </c>
      <c r="G31" s="38"/>
      <c r="H31" s="8" t="s">
        <v>64</v>
      </c>
      <c r="I31" s="8"/>
      <c r="J31" s="52"/>
      <c r="K31" s="8"/>
      <c r="L31" s="8" t="s">
        <v>64</v>
      </c>
      <c r="M31" s="8"/>
      <c r="N31" s="52"/>
      <c r="O31" s="52"/>
      <c r="P31" s="52" t="s">
        <v>209</v>
      </c>
      <c r="Q31" s="8"/>
      <c r="R31" s="52"/>
      <c r="S31" s="52"/>
      <c r="T31" s="52" t="s">
        <v>279</v>
      </c>
      <c r="U31" s="52" t="s">
        <v>64</v>
      </c>
      <c r="V31" s="8"/>
      <c r="W31" s="52"/>
      <c r="X31" s="8"/>
      <c r="Y31" s="8" t="s">
        <v>64</v>
      </c>
      <c r="Z31" s="411" t="s">
        <v>356</v>
      </c>
      <c r="AA31" s="160" t="s">
        <v>39</v>
      </c>
      <c r="AB31" s="77"/>
    </row>
    <row r="32" spans="1:28" ht="15.75" thickBot="1" x14ac:dyDescent="0.3">
      <c r="A32" s="9" t="s">
        <v>20</v>
      </c>
      <c r="B32" s="88" t="str">
        <f t="shared" si="5"/>
        <v>SVANSR000697**C</v>
      </c>
      <c r="C32" s="9">
        <v>697</v>
      </c>
      <c r="D32" s="11">
        <v>0</v>
      </c>
      <c r="E32" s="11">
        <v>6.58</v>
      </c>
      <c r="F32" s="106">
        <f t="shared" si="3"/>
        <v>6.58</v>
      </c>
      <c r="G32" s="40" t="s">
        <v>64</v>
      </c>
      <c r="H32" s="10"/>
      <c r="I32" s="10" t="s">
        <v>64</v>
      </c>
      <c r="J32" s="19" t="s">
        <v>64</v>
      </c>
      <c r="K32" s="10"/>
      <c r="L32" s="10"/>
      <c r="M32" s="10"/>
      <c r="N32" s="19" t="s">
        <v>64</v>
      </c>
      <c r="O32" s="36"/>
      <c r="P32" s="19"/>
      <c r="Q32" s="10"/>
      <c r="R32" s="19" t="s">
        <v>64</v>
      </c>
      <c r="S32" s="19" t="s">
        <v>251</v>
      </c>
      <c r="T32" s="19" t="s">
        <v>64</v>
      </c>
      <c r="U32" s="19"/>
      <c r="V32" s="10"/>
      <c r="W32" s="19"/>
      <c r="X32" s="10" t="s">
        <v>64</v>
      </c>
      <c r="Y32" s="10"/>
      <c r="Z32" s="413"/>
      <c r="AA32" s="142" t="s">
        <v>63</v>
      </c>
      <c r="AB32" s="80"/>
    </row>
    <row r="33" spans="1:28" ht="15.75" thickBot="1" x14ac:dyDescent="0.3">
      <c r="A33" s="21" t="s">
        <v>20</v>
      </c>
      <c r="B33" s="31" t="str">
        <f t="shared" si="5"/>
        <v>SVANSR000709**C</v>
      </c>
      <c r="C33" s="257">
        <v>709</v>
      </c>
      <c r="D33" s="258">
        <v>0</v>
      </c>
      <c r="E33" s="258">
        <v>9.1999999999999993</v>
      </c>
      <c r="F33" s="259">
        <f t="shared" si="3"/>
        <v>9.1999999999999993</v>
      </c>
      <c r="G33" s="41" t="s">
        <v>64</v>
      </c>
      <c r="H33" s="22"/>
      <c r="I33" s="22"/>
      <c r="J33" s="24"/>
      <c r="K33" s="22" t="s">
        <v>159</v>
      </c>
      <c r="L33" s="22"/>
      <c r="M33" s="22"/>
      <c r="N33" s="22"/>
      <c r="O33" s="25"/>
      <c r="P33" s="24" t="s">
        <v>64</v>
      </c>
      <c r="Q33" s="22" t="s">
        <v>291</v>
      </c>
      <c r="R33" s="24" t="s">
        <v>64</v>
      </c>
      <c r="S33" s="24"/>
      <c r="T33" s="24"/>
      <c r="U33" s="24"/>
      <c r="V33" s="22" t="s">
        <v>64</v>
      </c>
      <c r="W33" s="24"/>
      <c r="X33" s="22"/>
      <c r="Y33" s="22" t="s">
        <v>355</v>
      </c>
      <c r="Z33" s="402" t="s">
        <v>159</v>
      </c>
      <c r="AA33" s="260" t="s">
        <v>97</v>
      </c>
      <c r="AB33" s="83"/>
    </row>
    <row r="34" spans="1:28" ht="15.75" thickBot="1" x14ac:dyDescent="0.3">
      <c r="A34" s="62"/>
      <c r="B34" s="69"/>
      <c r="C34" s="234"/>
      <c r="D34" s="65"/>
      <c r="E34" s="65"/>
      <c r="F34" s="181">
        <f>SUM(F3:F33)</f>
        <v>161.44000000000003</v>
      </c>
      <c r="G34" s="269"/>
      <c r="H34" s="63"/>
      <c r="I34" s="270"/>
      <c r="J34" s="64"/>
      <c r="K34" s="270"/>
      <c r="L34" s="63"/>
      <c r="M34" s="270"/>
      <c r="N34" s="63"/>
      <c r="O34" s="270"/>
      <c r="P34" s="182"/>
      <c r="Q34" s="270"/>
      <c r="R34" s="63"/>
      <c r="S34" s="270"/>
      <c r="T34" s="63"/>
      <c r="U34" s="271"/>
      <c r="V34" s="63"/>
      <c r="W34" s="64"/>
      <c r="X34" s="63"/>
      <c r="Y34" s="63"/>
      <c r="Z34" s="417"/>
      <c r="AA34" s="254"/>
      <c r="AB34" s="76"/>
    </row>
    <row r="35" spans="1:28" x14ac:dyDescent="0.25">
      <c r="A35" s="2"/>
      <c r="B35" s="2"/>
      <c r="AB35" s="2"/>
    </row>
    <row r="36" spans="1:28" x14ac:dyDescent="0.25">
      <c r="A36" s="2"/>
      <c r="B36" s="44" t="s">
        <v>298</v>
      </c>
      <c r="C36" s="47" t="s">
        <v>304</v>
      </c>
      <c r="D36" s="44"/>
      <c r="E36" s="45"/>
      <c r="F36" s="44" t="s">
        <v>299</v>
      </c>
      <c r="G36" s="47"/>
      <c r="H36" s="47"/>
      <c r="I36" s="47"/>
      <c r="J36" s="47"/>
      <c r="K36" s="47"/>
      <c r="L36" s="47"/>
      <c r="M36" s="47"/>
      <c r="N36" s="47"/>
      <c r="AB36" s="2"/>
    </row>
    <row r="37" spans="1:28" x14ac:dyDescent="0.25">
      <c r="A37" s="42"/>
      <c r="B37" s="42" t="s">
        <v>300</v>
      </c>
      <c r="C37" t="s">
        <v>305</v>
      </c>
      <c r="D37" s="20"/>
      <c r="E37" s="20"/>
      <c r="F37" s="42" t="s">
        <v>301</v>
      </c>
      <c r="AB37" s="2"/>
    </row>
    <row r="38" spans="1:28" x14ac:dyDescent="0.25">
      <c r="B38" s="42" t="s">
        <v>309</v>
      </c>
      <c r="C38" t="s">
        <v>310</v>
      </c>
      <c r="D38" s="20"/>
      <c r="E38" s="20"/>
      <c r="F38" s="42" t="s">
        <v>301</v>
      </c>
      <c r="AB38" s="2"/>
    </row>
    <row r="39" spans="1:28" x14ac:dyDescent="0.25">
      <c r="A39" s="2"/>
      <c r="B39" s="46" t="s">
        <v>303</v>
      </c>
      <c r="C39" t="s">
        <v>306</v>
      </c>
      <c r="E39" s="20"/>
      <c r="F39" t="s">
        <v>302</v>
      </c>
      <c r="AB39" s="2"/>
    </row>
    <row r="40" spans="1:28" x14ac:dyDescent="0.25">
      <c r="A40" s="2"/>
      <c r="B40" s="48" t="s">
        <v>307</v>
      </c>
      <c r="C40" s="46" t="s">
        <v>308</v>
      </c>
      <c r="D40" s="2"/>
      <c r="E40" s="3"/>
      <c r="F40" s="3"/>
      <c r="G40" s="3"/>
      <c r="AB40" s="2"/>
    </row>
    <row r="41" spans="1:28" x14ac:dyDescent="0.25">
      <c r="A41" s="2"/>
      <c r="B41" s="461" t="s">
        <v>341</v>
      </c>
      <c r="C41" s="461"/>
      <c r="AB41" s="2"/>
    </row>
    <row r="42" spans="1:28" x14ac:dyDescent="0.25">
      <c r="A42" s="2"/>
      <c r="B42" s="2"/>
      <c r="AB42" s="2"/>
    </row>
    <row r="43" spans="1:28" x14ac:dyDescent="0.25">
      <c r="A43" s="2"/>
      <c r="B43" s="2"/>
      <c r="AB43" s="2"/>
    </row>
    <row r="44" spans="1:28" x14ac:dyDescent="0.25">
      <c r="A44" s="2"/>
      <c r="B44" s="2"/>
      <c r="AB44" s="2"/>
    </row>
    <row r="45" spans="1:28" x14ac:dyDescent="0.25">
      <c r="A45" s="2"/>
      <c r="B45" s="2"/>
      <c r="AB45" s="2"/>
    </row>
    <row r="48" spans="1:28" x14ac:dyDescent="0.25">
      <c r="C48" s="16"/>
      <c r="D48" s="16"/>
      <c r="E48" s="16"/>
      <c r="F48" s="16"/>
    </row>
    <row r="49" spans="10:10" x14ac:dyDescent="0.25">
      <c r="J49" s="1"/>
    </row>
  </sheetData>
  <mergeCells count="4">
    <mergeCell ref="A1:F1"/>
    <mergeCell ref="G1:Z1"/>
    <mergeCell ref="B41:C41"/>
    <mergeCell ref="AC3:AE4"/>
  </mergeCells>
  <phoneticPr fontId="11" type="noConversion"/>
  <pageMargins left="0.7" right="0.7" top="0.75" bottom="0.75" header="0.3" footer="0.3"/>
  <pageSetup paperSize="2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48"/>
  <sheetViews>
    <sheetView zoomScale="130" zoomScaleNormal="130" workbookViewId="0">
      <pane ySplit="2" topLeftCell="A11" activePane="bottomLeft" state="frozen"/>
      <selection pane="bottomLeft" activeCell="Z30" sqref="Z30"/>
    </sheetView>
  </sheetViews>
  <sheetFormatPr defaultRowHeight="15" x14ac:dyDescent="0.25"/>
  <cols>
    <col min="1" max="1" width="11.140625" customWidth="1"/>
    <col min="2" max="2" width="19.5703125" bestFit="1" customWidth="1"/>
    <col min="6" max="6" width="9.140625" customWidth="1"/>
    <col min="7" max="15" width="5.7109375" hidden="1" customWidth="1"/>
    <col min="16" max="18" width="6.28515625" hidden="1" customWidth="1"/>
    <col min="19" max="20" width="6.28515625" customWidth="1"/>
    <col min="21" max="21" width="6.28515625" style="26" customWidth="1"/>
    <col min="22" max="22" width="6.28515625" customWidth="1"/>
    <col min="23" max="23" width="6.28515625" style="26" customWidth="1"/>
    <col min="24" max="25" width="6.28515625" customWidth="1"/>
    <col min="26" max="26" width="6.28515625" style="409" customWidth="1"/>
    <col min="27" max="27" width="6.28515625" customWidth="1"/>
    <col min="28" max="28" width="47.28515625" bestFit="1" customWidth="1"/>
    <col min="29" max="29" width="42.5703125" bestFit="1" customWidth="1"/>
  </cols>
  <sheetData>
    <row r="1" spans="1:29" ht="30" customHeight="1" thickBot="1" x14ac:dyDescent="0.3">
      <c r="A1" s="470" t="s">
        <v>0</v>
      </c>
      <c r="B1" s="471"/>
      <c r="C1" s="471"/>
      <c r="D1" s="471"/>
      <c r="E1" s="471"/>
      <c r="F1" s="472"/>
      <c r="G1" s="458" t="s">
        <v>284</v>
      </c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  <c r="AA1" s="459"/>
      <c r="AB1" s="143" t="s">
        <v>5</v>
      </c>
      <c r="AC1" s="95" t="s">
        <v>6</v>
      </c>
    </row>
    <row r="2" spans="1:29" ht="15.75" thickBot="1" x14ac:dyDescent="0.3">
      <c r="A2" s="21" t="s">
        <v>1</v>
      </c>
      <c r="B2" s="31" t="s">
        <v>295</v>
      </c>
      <c r="C2" s="21" t="s">
        <v>2</v>
      </c>
      <c r="D2" s="22" t="s">
        <v>3</v>
      </c>
      <c r="E2" s="22" t="s">
        <v>4</v>
      </c>
      <c r="F2" s="83" t="s">
        <v>75</v>
      </c>
      <c r="G2" s="41">
        <v>2008</v>
      </c>
      <c r="H2" s="22">
        <v>2009</v>
      </c>
      <c r="I2" s="22">
        <v>2010</v>
      </c>
      <c r="J2" s="22">
        <v>2011</v>
      </c>
      <c r="K2" s="22">
        <v>2012</v>
      </c>
      <c r="L2" s="22">
        <v>2013</v>
      </c>
      <c r="M2" s="22">
        <v>2014</v>
      </c>
      <c r="N2" s="22">
        <v>2015</v>
      </c>
      <c r="O2" s="22">
        <v>2016</v>
      </c>
      <c r="P2" s="22">
        <v>2017</v>
      </c>
      <c r="Q2" s="22">
        <v>2018</v>
      </c>
      <c r="R2" s="22">
        <v>2019</v>
      </c>
      <c r="S2" s="22">
        <v>2020</v>
      </c>
      <c r="T2" s="22">
        <v>2021</v>
      </c>
      <c r="U2" s="24">
        <v>2022</v>
      </c>
      <c r="V2" s="22">
        <v>2023</v>
      </c>
      <c r="W2" s="24">
        <v>2024</v>
      </c>
      <c r="X2" s="22">
        <v>2025</v>
      </c>
      <c r="Y2" s="22">
        <v>2026</v>
      </c>
      <c r="Z2" s="410">
        <v>2027</v>
      </c>
      <c r="AA2" s="382">
        <v>2028</v>
      </c>
      <c r="AB2" s="28"/>
      <c r="AC2" s="124"/>
    </row>
    <row r="3" spans="1:29" ht="15.75" thickBot="1" x14ac:dyDescent="0.3">
      <c r="A3" s="162" t="s">
        <v>21</v>
      </c>
      <c r="B3" s="163" t="str">
        <f>_xlfn.CONCAT("SWYASR000",C3,"**C")</f>
        <v>SWYASR00015**C</v>
      </c>
      <c r="C3" s="278">
        <v>15</v>
      </c>
      <c r="D3" s="193">
        <v>0</v>
      </c>
      <c r="E3" s="193">
        <v>3.37</v>
      </c>
      <c r="F3" s="194">
        <f>E3-D3</f>
        <v>3.37</v>
      </c>
      <c r="G3" s="195"/>
      <c r="H3" s="97" t="s">
        <v>64</v>
      </c>
      <c r="I3" s="97"/>
      <c r="J3" s="166"/>
      <c r="K3" s="97"/>
      <c r="L3" s="97"/>
      <c r="M3" s="97"/>
      <c r="N3" s="166" t="s">
        <v>159</v>
      </c>
      <c r="O3" s="97"/>
      <c r="P3" s="166"/>
      <c r="Q3" s="97"/>
      <c r="R3" s="97" t="s">
        <v>64</v>
      </c>
      <c r="S3" s="166"/>
      <c r="T3" s="166"/>
      <c r="U3" s="166"/>
      <c r="V3" s="97" t="s">
        <v>64</v>
      </c>
      <c r="W3" s="166" t="s">
        <v>312</v>
      </c>
      <c r="X3" s="97"/>
      <c r="Y3" s="97" t="s">
        <v>64</v>
      </c>
      <c r="Z3" s="403"/>
      <c r="AA3" s="83"/>
      <c r="AB3" s="231" t="s">
        <v>46</v>
      </c>
      <c r="AC3" s="279" t="s">
        <v>80</v>
      </c>
    </row>
    <row r="4" spans="1:29" x14ac:dyDescent="0.25">
      <c r="A4" s="99" t="s">
        <v>21</v>
      </c>
      <c r="B4" s="171" t="str">
        <f>_xlfn.CONCAT("SWYAUS000",C4,"**C")</f>
        <v>SWYAUS00023**C</v>
      </c>
      <c r="C4" s="264">
        <v>23</v>
      </c>
      <c r="D4" s="220">
        <v>0</v>
      </c>
      <c r="E4" s="220">
        <v>6.65</v>
      </c>
      <c r="F4" s="221">
        <f t="shared" ref="F4:F40" si="0">E4-D4</f>
        <v>6.65</v>
      </c>
      <c r="G4" s="213" t="s">
        <v>64</v>
      </c>
      <c r="H4" s="172"/>
      <c r="I4" s="172"/>
      <c r="J4" s="173"/>
      <c r="K4" s="172" t="s">
        <v>64</v>
      </c>
      <c r="L4" s="172"/>
      <c r="M4" s="172" t="s">
        <v>64</v>
      </c>
      <c r="N4" s="173"/>
      <c r="O4" s="173" t="s">
        <v>64</v>
      </c>
      <c r="P4" s="173"/>
      <c r="Q4" s="172"/>
      <c r="R4" s="172" t="s">
        <v>64</v>
      </c>
      <c r="S4" s="173"/>
      <c r="T4" s="173"/>
      <c r="U4" s="173"/>
      <c r="V4" s="172" t="s">
        <v>64</v>
      </c>
      <c r="W4" s="173"/>
      <c r="X4" s="18" t="s">
        <v>258</v>
      </c>
      <c r="Y4" s="172"/>
      <c r="Z4" s="404"/>
      <c r="AA4" s="176"/>
      <c r="AB4" s="251" t="s">
        <v>264</v>
      </c>
      <c r="AC4" s="328" t="s">
        <v>80</v>
      </c>
    </row>
    <row r="5" spans="1:29" x14ac:dyDescent="0.25">
      <c r="A5" s="4" t="s">
        <v>21</v>
      </c>
      <c r="B5" s="87" t="str">
        <f t="shared" ref="B5:B11" si="1">_xlfn.CONCAT("SWYAUS000",C5,"**C")</f>
        <v>SWYAUS00023**C</v>
      </c>
      <c r="C5" s="149">
        <v>23</v>
      </c>
      <c r="D5" s="14">
        <v>6.65</v>
      </c>
      <c r="E5" s="14">
        <v>10.28</v>
      </c>
      <c r="F5" s="120">
        <f t="shared" si="0"/>
        <v>3.629999999999999</v>
      </c>
      <c r="G5" s="39"/>
      <c r="H5" s="5"/>
      <c r="I5" s="5"/>
      <c r="J5" s="12"/>
      <c r="K5" s="5"/>
      <c r="L5" s="5"/>
      <c r="M5" s="5"/>
      <c r="N5" s="12"/>
      <c r="O5" s="12"/>
      <c r="P5" s="12"/>
      <c r="Q5" s="5"/>
      <c r="R5" s="5"/>
      <c r="S5" s="12"/>
      <c r="T5" s="18" t="s">
        <v>258</v>
      </c>
      <c r="U5" s="12"/>
      <c r="V5" s="5"/>
      <c r="W5" s="12"/>
      <c r="X5" s="5"/>
      <c r="Y5" s="5"/>
      <c r="Z5" s="405"/>
      <c r="AA5" s="78"/>
      <c r="AB5" s="141" t="s">
        <v>263</v>
      </c>
      <c r="AC5" s="290" t="s">
        <v>338</v>
      </c>
    </row>
    <row r="6" spans="1:29" x14ac:dyDescent="0.25">
      <c r="A6" s="4" t="s">
        <v>21</v>
      </c>
      <c r="B6" s="87" t="str">
        <f t="shared" si="1"/>
        <v>SWYAUS00023**C</v>
      </c>
      <c r="C6" s="149">
        <v>23</v>
      </c>
      <c r="D6" s="14">
        <v>10.28</v>
      </c>
      <c r="E6" s="14">
        <v>15.91</v>
      </c>
      <c r="F6" s="120">
        <f t="shared" ref="F6" si="2">E6-D6</f>
        <v>5.6300000000000008</v>
      </c>
      <c r="G6" s="39" t="s">
        <v>64</v>
      </c>
      <c r="H6" s="5"/>
      <c r="I6" s="5"/>
      <c r="J6" s="12" t="s">
        <v>64</v>
      </c>
      <c r="K6" s="5"/>
      <c r="L6" s="5"/>
      <c r="M6" s="5" t="s">
        <v>64</v>
      </c>
      <c r="N6" s="12"/>
      <c r="O6" s="12" t="s">
        <v>64</v>
      </c>
      <c r="P6" s="12"/>
      <c r="Q6" s="5"/>
      <c r="R6" s="5" t="s">
        <v>64</v>
      </c>
      <c r="S6" s="12"/>
      <c r="T6" s="12"/>
      <c r="U6" s="12"/>
      <c r="V6" s="5" t="s">
        <v>64</v>
      </c>
      <c r="W6" s="12"/>
      <c r="X6" s="18" t="s">
        <v>258</v>
      </c>
      <c r="Y6" s="5"/>
      <c r="Z6" s="405"/>
      <c r="AA6" s="78"/>
      <c r="AB6" s="141" t="s">
        <v>265</v>
      </c>
      <c r="AC6" s="290" t="s">
        <v>80</v>
      </c>
    </row>
    <row r="7" spans="1:29" x14ac:dyDescent="0.25">
      <c r="A7" s="4" t="s">
        <v>21</v>
      </c>
      <c r="B7" s="87" t="str">
        <f t="shared" si="1"/>
        <v>SWYAUS00023**C</v>
      </c>
      <c r="C7" s="149">
        <v>23</v>
      </c>
      <c r="D7" s="14">
        <v>15.91</v>
      </c>
      <c r="E7" s="14">
        <v>22.08</v>
      </c>
      <c r="F7" s="120">
        <f t="shared" si="0"/>
        <v>6.1699999999999982</v>
      </c>
      <c r="G7" s="39" t="s">
        <v>64</v>
      </c>
      <c r="H7" s="5"/>
      <c r="I7" s="5"/>
      <c r="J7" s="12" t="s">
        <v>64</v>
      </c>
      <c r="K7" s="5"/>
      <c r="L7" s="5"/>
      <c r="M7" s="5" t="s">
        <v>64</v>
      </c>
      <c r="N7" s="12"/>
      <c r="O7" s="12" t="s">
        <v>64</v>
      </c>
      <c r="P7" s="12"/>
      <c r="Q7" s="5"/>
      <c r="R7" s="5" t="s">
        <v>290</v>
      </c>
      <c r="S7" s="12" t="s">
        <v>64</v>
      </c>
      <c r="T7" s="12"/>
      <c r="U7" s="12"/>
      <c r="V7" s="5"/>
      <c r="W7" s="12" t="s">
        <v>64</v>
      </c>
      <c r="X7" s="5"/>
      <c r="Y7" s="5" t="s">
        <v>64</v>
      </c>
      <c r="Z7" s="405"/>
      <c r="AA7" s="78"/>
      <c r="AB7" s="141" t="s">
        <v>242</v>
      </c>
      <c r="AC7" s="157" t="s">
        <v>80</v>
      </c>
    </row>
    <row r="8" spans="1:29" ht="15.75" thickBot="1" x14ac:dyDescent="0.3">
      <c r="A8" s="56" t="s">
        <v>21</v>
      </c>
      <c r="B8" s="94" t="str">
        <f t="shared" si="1"/>
        <v>SWYAUS00023**C</v>
      </c>
      <c r="C8" s="261">
        <v>23</v>
      </c>
      <c r="D8" s="216">
        <v>22.08</v>
      </c>
      <c r="E8" s="216">
        <v>27.09</v>
      </c>
      <c r="F8" s="217">
        <f t="shared" si="0"/>
        <v>5.0100000000000016</v>
      </c>
      <c r="G8" s="49" t="s">
        <v>64</v>
      </c>
      <c r="H8" s="50"/>
      <c r="I8" s="50"/>
      <c r="J8" s="58"/>
      <c r="K8" s="50" t="s">
        <v>159</v>
      </c>
      <c r="L8" s="50"/>
      <c r="M8" s="50"/>
      <c r="N8" s="58"/>
      <c r="O8" s="58" t="s">
        <v>64</v>
      </c>
      <c r="P8" s="58"/>
      <c r="Q8" s="50"/>
      <c r="R8" s="50" t="s">
        <v>64</v>
      </c>
      <c r="S8" s="58"/>
      <c r="T8" s="58"/>
      <c r="U8" s="58"/>
      <c r="V8" s="50" t="s">
        <v>64</v>
      </c>
      <c r="W8" s="58"/>
      <c r="X8" s="50" t="s">
        <v>330</v>
      </c>
      <c r="Y8" s="50" t="s">
        <v>64</v>
      </c>
      <c r="Z8" s="406"/>
      <c r="AA8" s="79"/>
      <c r="AB8" s="247" t="s">
        <v>241</v>
      </c>
      <c r="AC8" s="112"/>
    </row>
    <row r="9" spans="1:29" x14ac:dyDescent="0.25">
      <c r="A9" s="7" t="s">
        <v>21</v>
      </c>
      <c r="B9" s="86" t="str">
        <f>_xlfn.CONCAT("SWYAUS000",C9,"**C")</f>
        <v>SWYAUS00030**C</v>
      </c>
      <c r="C9" s="133">
        <v>30</v>
      </c>
      <c r="D9" s="130">
        <v>0</v>
      </c>
      <c r="E9" s="130">
        <v>9.1180000000000003</v>
      </c>
      <c r="F9" s="134">
        <f t="shared" si="0"/>
        <v>9.1180000000000003</v>
      </c>
      <c r="G9" s="38"/>
      <c r="H9" s="8"/>
      <c r="I9" s="8" t="s">
        <v>64</v>
      </c>
      <c r="J9" s="52"/>
      <c r="K9" s="8"/>
      <c r="L9" s="8"/>
      <c r="M9" s="8" t="s">
        <v>64</v>
      </c>
      <c r="N9" s="52"/>
      <c r="O9" s="52" t="s">
        <v>64</v>
      </c>
      <c r="P9" s="52"/>
      <c r="Q9" s="8" t="s">
        <v>291</v>
      </c>
      <c r="R9" s="8" t="s">
        <v>64</v>
      </c>
      <c r="S9" s="52"/>
      <c r="T9" s="52"/>
      <c r="U9" s="52"/>
      <c r="V9" s="8" t="s">
        <v>64</v>
      </c>
      <c r="W9" s="52"/>
      <c r="X9" s="8"/>
      <c r="Y9" s="8" t="s">
        <v>64</v>
      </c>
      <c r="Z9" s="404" t="s">
        <v>356</v>
      </c>
      <c r="AA9" s="176"/>
      <c r="AB9" s="139" t="s">
        <v>365</v>
      </c>
      <c r="AC9" s="159" t="s">
        <v>80</v>
      </c>
    </row>
    <row r="10" spans="1:29" x14ac:dyDescent="0.25">
      <c r="A10" s="7" t="s">
        <v>21</v>
      </c>
      <c r="B10" s="86" t="str">
        <f>_xlfn.CONCAT("SWYAUS000",C10,"**C")</f>
        <v>SWYAUS00030**C</v>
      </c>
      <c r="C10" s="133">
        <v>30</v>
      </c>
      <c r="D10" s="202">
        <v>9.1180000000000003</v>
      </c>
      <c r="E10" s="202">
        <v>11.83</v>
      </c>
      <c r="F10" s="203">
        <f t="shared" si="0"/>
        <v>2.7119999999999997</v>
      </c>
      <c r="G10" s="195"/>
      <c r="H10" s="97"/>
      <c r="I10" s="97"/>
      <c r="J10" s="166"/>
      <c r="K10" s="97"/>
      <c r="L10" s="97"/>
      <c r="M10" s="97"/>
      <c r="N10" s="166"/>
      <c r="O10" s="166"/>
      <c r="P10" s="166"/>
      <c r="Q10" s="97"/>
      <c r="R10" s="97"/>
      <c r="S10" s="166"/>
      <c r="T10" s="166"/>
      <c r="U10" s="166"/>
      <c r="V10" s="97" t="s">
        <v>64</v>
      </c>
      <c r="W10" s="166"/>
      <c r="X10" s="18" t="s">
        <v>258</v>
      </c>
      <c r="Y10" s="97"/>
      <c r="Z10" s="405"/>
      <c r="AA10" s="78"/>
      <c r="AB10" s="227" t="s">
        <v>366</v>
      </c>
      <c r="AC10" s="329" t="s">
        <v>80</v>
      </c>
    </row>
    <row r="11" spans="1:29" ht="15.75" thickBot="1" x14ac:dyDescent="0.3">
      <c r="A11" s="9" t="s">
        <v>21</v>
      </c>
      <c r="B11" s="88" t="str">
        <f t="shared" si="1"/>
        <v>SWYAUS00030**C</v>
      </c>
      <c r="C11" s="137">
        <v>30</v>
      </c>
      <c r="D11" s="27">
        <v>17.86</v>
      </c>
      <c r="E11" s="27">
        <v>24.56</v>
      </c>
      <c r="F11" s="138">
        <f t="shared" si="0"/>
        <v>6.6999999999999993</v>
      </c>
      <c r="G11" s="40"/>
      <c r="H11" s="10" t="s">
        <v>64</v>
      </c>
      <c r="I11" s="10"/>
      <c r="J11" s="19" t="s">
        <v>64</v>
      </c>
      <c r="K11" s="10"/>
      <c r="L11" s="10"/>
      <c r="M11" s="10" t="s">
        <v>64</v>
      </c>
      <c r="N11" s="19"/>
      <c r="O11" s="19" t="s">
        <v>64</v>
      </c>
      <c r="P11" s="19"/>
      <c r="Q11" s="10" t="s">
        <v>64</v>
      </c>
      <c r="R11" s="10"/>
      <c r="S11" s="19"/>
      <c r="T11" s="19" t="s">
        <v>64</v>
      </c>
      <c r="U11" s="19"/>
      <c r="V11" s="10"/>
      <c r="W11" s="19"/>
      <c r="X11" s="10"/>
      <c r="Y11" s="10"/>
      <c r="Z11" s="406"/>
      <c r="AA11" s="79" t="s">
        <v>422</v>
      </c>
      <c r="AB11" s="252" t="s">
        <v>56</v>
      </c>
      <c r="AC11" s="280" t="s">
        <v>228</v>
      </c>
    </row>
    <row r="12" spans="1:29" x14ac:dyDescent="0.25">
      <c r="A12" s="99" t="s">
        <v>21</v>
      </c>
      <c r="B12" s="171" t="str">
        <f t="shared" ref="B12" si="3">_xlfn.CONCAT("SWYASR000",C12,"**C")</f>
        <v>SWYASR00037**C</v>
      </c>
      <c r="C12" s="239">
        <v>37</v>
      </c>
      <c r="D12" s="211">
        <v>0</v>
      </c>
      <c r="E12" s="211">
        <v>0.51</v>
      </c>
      <c r="F12" s="212">
        <f t="shared" si="0"/>
        <v>0.51</v>
      </c>
      <c r="G12" s="213"/>
      <c r="H12" s="172"/>
      <c r="I12" s="172"/>
      <c r="J12" s="173" t="s">
        <v>64</v>
      </c>
      <c r="K12" s="172"/>
      <c r="L12" s="172"/>
      <c r="M12" s="172"/>
      <c r="N12" s="173" t="s">
        <v>64</v>
      </c>
      <c r="O12" s="173"/>
      <c r="P12" s="173"/>
      <c r="Q12" s="172" t="s">
        <v>213</v>
      </c>
      <c r="R12" s="172"/>
      <c r="S12" s="173"/>
      <c r="T12" s="173"/>
      <c r="U12" s="173" t="s">
        <v>64</v>
      </c>
      <c r="V12" s="173"/>
      <c r="W12" s="173" t="s">
        <v>64</v>
      </c>
      <c r="X12" s="173"/>
      <c r="Y12" s="173"/>
      <c r="Z12" s="407"/>
      <c r="AA12" s="400"/>
      <c r="AB12" s="240" t="s">
        <v>316</v>
      </c>
      <c r="AC12" s="223"/>
    </row>
    <row r="13" spans="1:29" ht="15.75" thickBot="1" x14ac:dyDescent="0.3">
      <c r="A13" s="56" t="s">
        <v>21</v>
      </c>
      <c r="B13" s="94" t="str">
        <f t="shared" ref="B13:B40" si="4">_xlfn.CONCAT("SWYASR000",C13,"**C")</f>
        <v>SWYASR00037**C</v>
      </c>
      <c r="C13" s="242">
        <v>37</v>
      </c>
      <c r="D13" s="122">
        <v>0.51</v>
      </c>
      <c r="E13" s="122">
        <v>10.49</v>
      </c>
      <c r="F13" s="123">
        <f t="shared" si="0"/>
        <v>9.98</v>
      </c>
      <c r="G13" s="49"/>
      <c r="H13" s="50"/>
      <c r="I13" s="50"/>
      <c r="J13" s="58" t="s">
        <v>64</v>
      </c>
      <c r="K13" s="50"/>
      <c r="L13" s="50"/>
      <c r="M13" s="50"/>
      <c r="N13" s="58" t="s">
        <v>64</v>
      </c>
      <c r="O13" s="58"/>
      <c r="P13" s="58"/>
      <c r="Q13" s="50" t="s">
        <v>213</v>
      </c>
      <c r="R13" s="50"/>
      <c r="S13" s="58"/>
      <c r="T13" s="58"/>
      <c r="U13" s="58" t="s">
        <v>64</v>
      </c>
      <c r="V13" s="50" t="s">
        <v>285</v>
      </c>
      <c r="W13" s="58" t="s">
        <v>64</v>
      </c>
      <c r="X13" s="50"/>
      <c r="Y13" s="50"/>
      <c r="Z13" s="406"/>
      <c r="AA13" s="79"/>
      <c r="AB13" s="243" t="s">
        <v>317</v>
      </c>
      <c r="AC13" s="281"/>
    </row>
    <row r="14" spans="1:29" x14ac:dyDescent="0.25">
      <c r="A14" s="7" t="s">
        <v>21</v>
      </c>
      <c r="B14" s="86" t="str">
        <f t="shared" si="4"/>
        <v>SWYASR00053**C</v>
      </c>
      <c r="C14" s="147">
        <v>53</v>
      </c>
      <c r="D14" s="111">
        <v>0.51</v>
      </c>
      <c r="E14" s="111">
        <v>11.63</v>
      </c>
      <c r="F14" s="116">
        <f t="shared" si="0"/>
        <v>11.120000000000001</v>
      </c>
      <c r="G14" s="38" t="s">
        <v>64</v>
      </c>
      <c r="H14" s="8"/>
      <c r="I14" s="8" t="s">
        <v>64</v>
      </c>
      <c r="J14" s="52"/>
      <c r="K14" s="8"/>
      <c r="L14" s="8" t="s">
        <v>64</v>
      </c>
      <c r="M14" s="8"/>
      <c r="N14" s="52"/>
      <c r="O14" s="52" t="s">
        <v>64</v>
      </c>
      <c r="P14" s="52"/>
      <c r="Q14" s="8" t="s">
        <v>204</v>
      </c>
      <c r="R14" s="8"/>
      <c r="S14" s="52"/>
      <c r="T14" s="52"/>
      <c r="U14" s="52" t="s">
        <v>286</v>
      </c>
      <c r="V14" s="8" t="s">
        <v>64</v>
      </c>
      <c r="W14" s="52"/>
      <c r="X14" s="8"/>
      <c r="Y14" s="8"/>
      <c r="Z14" s="404" t="s">
        <v>64</v>
      </c>
      <c r="AA14" s="176"/>
      <c r="AB14" s="160" t="s">
        <v>47</v>
      </c>
      <c r="AC14" s="77"/>
    </row>
    <row r="15" spans="1:29" ht="15.75" thickBot="1" x14ac:dyDescent="0.3">
      <c r="A15" s="9" t="s">
        <v>21</v>
      </c>
      <c r="B15" s="88" t="str">
        <f t="shared" si="4"/>
        <v>SWYASR00053**C</v>
      </c>
      <c r="C15" s="9">
        <v>53</v>
      </c>
      <c r="D15" s="27">
        <v>15.05</v>
      </c>
      <c r="E15" s="27">
        <v>24.58</v>
      </c>
      <c r="F15" s="138">
        <f t="shared" si="0"/>
        <v>9.5299999999999976</v>
      </c>
      <c r="G15" s="40"/>
      <c r="H15" s="10" t="s">
        <v>64</v>
      </c>
      <c r="I15" s="10"/>
      <c r="J15" s="19"/>
      <c r="K15" s="10"/>
      <c r="L15" s="10" t="s">
        <v>64</v>
      </c>
      <c r="M15" s="10"/>
      <c r="N15" s="19"/>
      <c r="O15" s="19"/>
      <c r="P15" s="19" t="s">
        <v>202</v>
      </c>
      <c r="Q15" s="10"/>
      <c r="R15" s="10"/>
      <c r="S15" s="19"/>
      <c r="T15" s="19"/>
      <c r="U15" s="19" t="s">
        <v>64</v>
      </c>
      <c r="V15" s="10" t="s">
        <v>283</v>
      </c>
      <c r="W15" s="19" t="s">
        <v>64</v>
      </c>
      <c r="X15" s="10"/>
      <c r="Y15" s="10" t="s">
        <v>337</v>
      </c>
      <c r="Z15" s="406" t="s">
        <v>64</v>
      </c>
      <c r="AA15" s="79"/>
      <c r="AB15" s="142" t="s">
        <v>120</v>
      </c>
      <c r="AC15" s="80"/>
    </row>
    <row r="16" spans="1:29" x14ac:dyDescent="0.25">
      <c r="A16" s="99" t="s">
        <v>21</v>
      </c>
      <c r="B16" s="171" t="str">
        <f t="shared" si="4"/>
        <v>SWYASR00067**C</v>
      </c>
      <c r="C16" s="239">
        <v>67</v>
      </c>
      <c r="D16" s="211">
        <v>0</v>
      </c>
      <c r="E16" s="211">
        <v>3.69</v>
      </c>
      <c r="F16" s="212">
        <f t="shared" si="0"/>
        <v>3.69</v>
      </c>
      <c r="G16" s="213"/>
      <c r="H16" s="172" t="s">
        <v>64</v>
      </c>
      <c r="I16" s="172"/>
      <c r="J16" s="173"/>
      <c r="K16" s="172"/>
      <c r="L16" s="172" t="s">
        <v>64</v>
      </c>
      <c r="M16" s="172"/>
      <c r="N16" s="173"/>
      <c r="O16" s="173" t="s">
        <v>159</v>
      </c>
      <c r="P16" s="173"/>
      <c r="Q16" s="172"/>
      <c r="R16" s="172"/>
      <c r="S16" s="173" t="s">
        <v>252</v>
      </c>
      <c r="T16" s="173" t="s">
        <v>64</v>
      </c>
      <c r="U16" s="173"/>
      <c r="V16" s="172"/>
      <c r="W16" s="173"/>
      <c r="X16" s="172" t="s">
        <v>64</v>
      </c>
      <c r="Y16" s="172"/>
      <c r="Z16" s="404"/>
      <c r="AA16" s="176"/>
      <c r="AB16" s="240" t="s">
        <v>57</v>
      </c>
      <c r="AC16" s="176"/>
    </row>
    <row r="17" spans="1:29" x14ac:dyDescent="0.25">
      <c r="A17" s="4" t="s">
        <v>21</v>
      </c>
      <c r="B17" s="87" t="str">
        <f t="shared" si="4"/>
        <v>SWYASR00067**C</v>
      </c>
      <c r="C17" s="135">
        <v>67</v>
      </c>
      <c r="D17" s="13">
        <v>3.91</v>
      </c>
      <c r="E17" s="13">
        <v>14.42</v>
      </c>
      <c r="F17" s="118">
        <f t="shared" si="0"/>
        <v>10.51</v>
      </c>
      <c r="G17" s="39"/>
      <c r="H17" s="5" t="s">
        <v>64</v>
      </c>
      <c r="I17" s="5"/>
      <c r="J17" s="12"/>
      <c r="K17" s="5"/>
      <c r="L17" s="5" t="s">
        <v>64</v>
      </c>
      <c r="M17" s="5"/>
      <c r="N17" s="12"/>
      <c r="O17" s="12" t="s">
        <v>159</v>
      </c>
      <c r="P17" s="12"/>
      <c r="Q17" s="5"/>
      <c r="R17" s="5"/>
      <c r="S17" s="12" t="s">
        <v>252</v>
      </c>
      <c r="T17" s="12" t="s">
        <v>64</v>
      </c>
      <c r="U17" s="12"/>
      <c r="V17" s="5"/>
      <c r="W17" s="12"/>
      <c r="X17" s="5" t="s">
        <v>64</v>
      </c>
      <c r="Y17" s="5"/>
      <c r="Z17" s="405"/>
      <c r="AA17" s="78"/>
      <c r="AB17" s="140" t="s">
        <v>244</v>
      </c>
      <c r="AC17" s="78"/>
    </row>
    <row r="18" spans="1:29" ht="15.75" thickBot="1" x14ac:dyDescent="0.3">
      <c r="A18" s="56" t="s">
        <v>21</v>
      </c>
      <c r="B18" s="94" t="str">
        <f t="shared" si="4"/>
        <v>SWYASR00067**C</v>
      </c>
      <c r="C18" s="242">
        <v>67</v>
      </c>
      <c r="D18" s="122">
        <v>17.600000000000001</v>
      </c>
      <c r="E18" s="122">
        <v>29.86</v>
      </c>
      <c r="F18" s="123">
        <f t="shared" si="0"/>
        <v>12.259999999999998</v>
      </c>
      <c r="G18" s="49"/>
      <c r="H18" s="50"/>
      <c r="I18" s="50"/>
      <c r="J18" s="58" t="s">
        <v>64</v>
      </c>
      <c r="K18" s="50"/>
      <c r="L18" s="50"/>
      <c r="M18" s="50" t="s">
        <v>159</v>
      </c>
      <c r="N18" s="58"/>
      <c r="O18" s="58"/>
      <c r="P18" s="58" t="s">
        <v>202</v>
      </c>
      <c r="Q18" s="50"/>
      <c r="R18" s="50" t="s">
        <v>289</v>
      </c>
      <c r="S18" s="58" t="s">
        <v>64</v>
      </c>
      <c r="T18" s="58"/>
      <c r="U18" s="58"/>
      <c r="V18" s="50"/>
      <c r="W18" s="58" t="s">
        <v>64</v>
      </c>
      <c r="X18" s="50" t="s">
        <v>336</v>
      </c>
      <c r="Y18" s="50" t="s">
        <v>159</v>
      </c>
      <c r="Z18" s="406"/>
      <c r="AA18" s="79"/>
      <c r="AB18" s="243" t="s">
        <v>155</v>
      </c>
      <c r="AC18" s="248"/>
    </row>
    <row r="19" spans="1:29" x14ac:dyDescent="0.25">
      <c r="A19" s="7" t="s">
        <v>21</v>
      </c>
      <c r="B19" s="86" t="str">
        <f t="shared" si="4"/>
        <v>SWYASR000103**C</v>
      </c>
      <c r="C19" s="7">
        <v>103</v>
      </c>
      <c r="D19" s="130">
        <v>0</v>
      </c>
      <c r="E19" s="130">
        <v>5</v>
      </c>
      <c r="F19" s="134">
        <f t="shared" si="0"/>
        <v>5</v>
      </c>
      <c r="G19" s="38"/>
      <c r="H19" s="8" t="s">
        <v>64</v>
      </c>
      <c r="I19" s="8"/>
      <c r="J19" s="52"/>
      <c r="K19" s="8" t="s">
        <v>159</v>
      </c>
      <c r="L19" s="8"/>
      <c r="M19" s="8"/>
      <c r="N19" s="52"/>
      <c r="O19" s="52" t="s">
        <v>64</v>
      </c>
      <c r="P19" s="52"/>
      <c r="Q19" s="8" t="s">
        <v>292</v>
      </c>
      <c r="R19" s="8" t="s">
        <v>64</v>
      </c>
      <c r="S19" s="52"/>
      <c r="T19" s="52"/>
      <c r="U19" s="52"/>
      <c r="V19" s="8" t="s">
        <v>285</v>
      </c>
      <c r="W19" s="52" t="s">
        <v>64</v>
      </c>
      <c r="X19" s="8"/>
      <c r="Y19" s="8"/>
      <c r="Z19" s="404"/>
      <c r="AA19" s="176" t="s">
        <v>64</v>
      </c>
      <c r="AB19" s="139" t="s">
        <v>319</v>
      </c>
      <c r="AC19" s="77"/>
    </row>
    <row r="20" spans="1:29" x14ac:dyDescent="0.25">
      <c r="A20" s="4" t="s">
        <v>21</v>
      </c>
      <c r="B20" s="87" t="str">
        <f t="shared" ref="B20" si="5">_xlfn.CONCAT("SWYASR000",C20,"**C")</f>
        <v>SWYASR000103**C</v>
      </c>
      <c r="C20" s="4">
        <v>103</v>
      </c>
      <c r="D20" s="13">
        <v>5</v>
      </c>
      <c r="E20" s="13">
        <v>5.24</v>
      </c>
      <c r="F20" s="118">
        <f t="shared" si="0"/>
        <v>0.24000000000000021</v>
      </c>
      <c r="G20" s="39"/>
      <c r="H20" s="5" t="s">
        <v>64</v>
      </c>
      <c r="I20" s="5"/>
      <c r="J20" s="12"/>
      <c r="K20" s="5" t="s">
        <v>159</v>
      </c>
      <c r="L20" s="5"/>
      <c r="M20" s="5"/>
      <c r="N20" s="12"/>
      <c r="O20" s="12" t="s">
        <v>64</v>
      </c>
      <c r="P20" s="12"/>
      <c r="Q20" s="5" t="s">
        <v>292</v>
      </c>
      <c r="R20" s="5" t="s">
        <v>64</v>
      </c>
      <c r="S20" s="12"/>
      <c r="T20" s="12"/>
      <c r="U20" s="12"/>
      <c r="V20" s="5"/>
      <c r="W20" s="12" t="s">
        <v>64</v>
      </c>
      <c r="X20" s="5"/>
      <c r="Y20" s="5"/>
      <c r="Z20" s="405"/>
      <c r="AA20" s="78" t="s">
        <v>64</v>
      </c>
      <c r="AB20" s="140" t="s">
        <v>318</v>
      </c>
      <c r="AC20" s="78"/>
    </row>
    <row r="21" spans="1:29" x14ac:dyDescent="0.25">
      <c r="A21" s="4" t="s">
        <v>21</v>
      </c>
      <c r="B21" s="87" t="str">
        <f t="shared" si="4"/>
        <v>SWYASR000103**C</v>
      </c>
      <c r="C21" s="4">
        <v>103</v>
      </c>
      <c r="D21" s="13">
        <v>6.43</v>
      </c>
      <c r="E21" s="13">
        <v>7.62</v>
      </c>
      <c r="F21" s="118">
        <f t="shared" si="0"/>
        <v>1.1900000000000004</v>
      </c>
      <c r="G21" s="39"/>
      <c r="H21" s="5"/>
      <c r="I21" s="5" t="s">
        <v>64</v>
      </c>
      <c r="J21" s="12"/>
      <c r="K21" s="5"/>
      <c r="L21" s="5" t="s">
        <v>64</v>
      </c>
      <c r="M21" s="5"/>
      <c r="N21" s="12"/>
      <c r="O21" s="12" t="s">
        <v>64</v>
      </c>
      <c r="P21" s="12"/>
      <c r="Q21" s="5"/>
      <c r="R21" s="5"/>
      <c r="S21" s="12" t="s">
        <v>252</v>
      </c>
      <c r="T21" s="12" t="s">
        <v>64</v>
      </c>
      <c r="U21" s="12"/>
      <c r="V21" s="5"/>
      <c r="W21" s="12" t="s">
        <v>64</v>
      </c>
      <c r="X21" s="5"/>
      <c r="Y21" s="5"/>
      <c r="Z21" s="405"/>
      <c r="AA21" s="78" t="s">
        <v>64</v>
      </c>
      <c r="AB21" s="140" t="s">
        <v>142</v>
      </c>
      <c r="AC21" s="78"/>
    </row>
    <row r="22" spans="1:29" x14ac:dyDescent="0.25">
      <c r="A22" s="4" t="s">
        <v>21</v>
      </c>
      <c r="B22" s="87" t="str">
        <f t="shared" si="4"/>
        <v>SWYASR000103**C</v>
      </c>
      <c r="C22" s="149">
        <v>103</v>
      </c>
      <c r="D22" s="14">
        <v>7.62</v>
      </c>
      <c r="E22" s="14">
        <v>12.41</v>
      </c>
      <c r="F22" s="120">
        <f t="shared" si="0"/>
        <v>4.79</v>
      </c>
      <c r="G22" s="39"/>
      <c r="H22" s="5" t="s">
        <v>64</v>
      </c>
      <c r="I22" s="5"/>
      <c r="J22" s="12"/>
      <c r="K22" s="5"/>
      <c r="L22" s="5" t="s">
        <v>64</v>
      </c>
      <c r="M22" s="5" t="s">
        <v>159</v>
      </c>
      <c r="N22" s="12"/>
      <c r="O22" s="12"/>
      <c r="P22" s="12"/>
      <c r="Q22" s="5" t="s">
        <v>64</v>
      </c>
      <c r="R22" s="5" t="s">
        <v>290</v>
      </c>
      <c r="S22" s="12" t="s">
        <v>64</v>
      </c>
      <c r="T22" s="12"/>
      <c r="U22" s="12"/>
      <c r="V22" s="5"/>
      <c r="W22" s="12" t="s">
        <v>64</v>
      </c>
      <c r="X22" s="5"/>
      <c r="Y22" s="5"/>
      <c r="Z22" s="405"/>
      <c r="AA22" s="78" t="s">
        <v>423</v>
      </c>
      <c r="AB22" s="141" t="s">
        <v>245</v>
      </c>
      <c r="AC22" s="78"/>
    </row>
    <row r="23" spans="1:29" x14ac:dyDescent="0.25">
      <c r="A23" s="4" t="s">
        <v>21</v>
      </c>
      <c r="B23" s="87" t="str">
        <f t="shared" si="4"/>
        <v>SWYASR000103**C</v>
      </c>
      <c r="C23" s="149">
        <v>103</v>
      </c>
      <c r="D23" s="14">
        <v>12.96</v>
      </c>
      <c r="E23" s="14">
        <v>17.88</v>
      </c>
      <c r="F23" s="120">
        <f t="shared" si="0"/>
        <v>4.9199999999999982</v>
      </c>
      <c r="G23" s="39"/>
      <c r="H23" s="5" t="s">
        <v>64</v>
      </c>
      <c r="I23" s="5"/>
      <c r="J23" s="12"/>
      <c r="K23" s="5"/>
      <c r="L23" s="5" t="s">
        <v>64</v>
      </c>
      <c r="M23" s="5" t="s">
        <v>159</v>
      </c>
      <c r="N23" s="12"/>
      <c r="O23" s="12"/>
      <c r="P23" s="12"/>
      <c r="Q23" s="5" t="s">
        <v>64</v>
      </c>
      <c r="R23" s="5" t="s">
        <v>290</v>
      </c>
      <c r="S23" s="12" t="s">
        <v>64</v>
      </c>
      <c r="T23" s="12"/>
      <c r="U23" s="12"/>
      <c r="V23" s="5"/>
      <c r="W23" s="12" t="s">
        <v>64</v>
      </c>
      <c r="X23" s="5"/>
      <c r="Y23" s="5"/>
      <c r="Z23" s="405"/>
      <c r="AA23" s="78" t="s">
        <v>423</v>
      </c>
      <c r="AB23" s="141" t="s">
        <v>246</v>
      </c>
      <c r="AC23" s="78"/>
    </row>
    <row r="24" spans="1:29" ht="15.75" thickBot="1" x14ac:dyDescent="0.3">
      <c r="A24" s="9" t="s">
        <v>21</v>
      </c>
      <c r="B24" s="88" t="str">
        <f t="shared" si="4"/>
        <v>SWYASR000103**C</v>
      </c>
      <c r="C24" s="151">
        <v>103</v>
      </c>
      <c r="D24" s="32">
        <v>18.3</v>
      </c>
      <c r="E24" s="32">
        <v>21.31</v>
      </c>
      <c r="F24" s="161">
        <f t="shared" si="0"/>
        <v>3.009999999999998</v>
      </c>
      <c r="G24" s="40"/>
      <c r="H24" s="10" t="s">
        <v>64</v>
      </c>
      <c r="I24" s="10"/>
      <c r="J24" s="19"/>
      <c r="K24" s="10"/>
      <c r="L24" s="10" t="s">
        <v>64</v>
      </c>
      <c r="M24" s="10" t="s">
        <v>159</v>
      </c>
      <c r="N24" s="19"/>
      <c r="O24" s="19"/>
      <c r="P24" s="19"/>
      <c r="Q24" s="10" t="s">
        <v>64</v>
      </c>
      <c r="R24" s="10" t="s">
        <v>290</v>
      </c>
      <c r="S24" s="19" t="s">
        <v>64</v>
      </c>
      <c r="T24" s="19"/>
      <c r="U24" s="19"/>
      <c r="V24" s="10"/>
      <c r="W24" s="19" t="s">
        <v>64</v>
      </c>
      <c r="X24" s="10"/>
      <c r="Y24" s="10"/>
      <c r="Z24" s="406"/>
      <c r="AA24" s="79" t="s">
        <v>423</v>
      </c>
      <c r="AB24" s="156" t="s">
        <v>247</v>
      </c>
      <c r="AC24" s="80"/>
    </row>
    <row r="25" spans="1:29" x14ac:dyDescent="0.25">
      <c r="A25" s="99" t="s">
        <v>21</v>
      </c>
      <c r="B25" s="171" t="str">
        <f t="shared" si="4"/>
        <v>SWYASR000199**C</v>
      </c>
      <c r="C25" s="264">
        <v>199</v>
      </c>
      <c r="D25" s="220">
        <v>0</v>
      </c>
      <c r="E25" s="220">
        <v>3.2</v>
      </c>
      <c r="F25" s="221">
        <f t="shared" si="0"/>
        <v>3.2</v>
      </c>
      <c r="G25" s="213" t="s">
        <v>64</v>
      </c>
      <c r="H25" s="172"/>
      <c r="I25" s="172"/>
      <c r="J25" s="173" t="s">
        <v>64</v>
      </c>
      <c r="K25" s="172"/>
      <c r="L25" s="172"/>
      <c r="M25" s="172"/>
      <c r="N25" s="173" t="s">
        <v>64</v>
      </c>
      <c r="O25" s="173"/>
      <c r="P25" s="173"/>
      <c r="Q25" s="172" t="s">
        <v>292</v>
      </c>
      <c r="R25" s="172" t="s">
        <v>64</v>
      </c>
      <c r="S25" s="173"/>
      <c r="T25" s="173"/>
      <c r="U25" s="173"/>
      <c r="V25" s="172" t="s">
        <v>64</v>
      </c>
      <c r="W25" s="173"/>
      <c r="X25" s="172"/>
      <c r="Y25" s="172"/>
      <c r="Z25" s="404"/>
      <c r="AA25" s="176" t="s">
        <v>423</v>
      </c>
      <c r="AB25" s="251" t="s">
        <v>65</v>
      </c>
      <c r="AC25" s="176"/>
    </row>
    <row r="26" spans="1:29" ht="15.75" thickBot="1" x14ac:dyDescent="0.3">
      <c r="A26" s="56" t="s">
        <v>21</v>
      </c>
      <c r="B26" s="94" t="str">
        <f t="shared" si="4"/>
        <v>SWYASR000199**C</v>
      </c>
      <c r="C26" s="56">
        <v>199</v>
      </c>
      <c r="D26" s="122">
        <v>7.34</v>
      </c>
      <c r="E26" s="122">
        <v>14.09</v>
      </c>
      <c r="F26" s="123">
        <f t="shared" si="0"/>
        <v>6.75</v>
      </c>
      <c r="G26" s="49" t="s">
        <v>64</v>
      </c>
      <c r="H26" s="50"/>
      <c r="I26" s="50"/>
      <c r="J26" s="58"/>
      <c r="K26" s="50" t="s">
        <v>159</v>
      </c>
      <c r="L26" s="50"/>
      <c r="M26" s="50"/>
      <c r="N26" s="58" t="s">
        <v>64</v>
      </c>
      <c r="O26" s="58"/>
      <c r="P26" s="58"/>
      <c r="Q26" s="50"/>
      <c r="R26" s="50" t="s">
        <v>64</v>
      </c>
      <c r="S26" s="58" t="s">
        <v>252</v>
      </c>
      <c r="T26" s="58" t="s">
        <v>64</v>
      </c>
      <c r="U26" s="58"/>
      <c r="V26" s="50"/>
      <c r="W26" s="58"/>
      <c r="X26" s="50" t="s">
        <v>64</v>
      </c>
      <c r="Y26" s="50" t="s">
        <v>355</v>
      </c>
      <c r="Z26" s="406" t="s">
        <v>159</v>
      </c>
      <c r="AA26" s="79"/>
      <c r="AB26" s="243" t="s">
        <v>162</v>
      </c>
      <c r="AC26" s="79"/>
    </row>
    <row r="27" spans="1:29" x14ac:dyDescent="0.25">
      <c r="A27" s="7" t="s">
        <v>21</v>
      </c>
      <c r="B27" s="86" t="str">
        <f t="shared" si="4"/>
        <v>SWYASR000231**C</v>
      </c>
      <c r="C27" s="147">
        <v>231</v>
      </c>
      <c r="D27" s="130">
        <v>0</v>
      </c>
      <c r="E27" s="130">
        <v>3.03</v>
      </c>
      <c r="F27" s="134">
        <f t="shared" si="0"/>
        <v>3.03</v>
      </c>
      <c r="G27" s="38"/>
      <c r="H27" s="8" t="s">
        <v>64</v>
      </c>
      <c r="I27" s="8"/>
      <c r="J27" s="52"/>
      <c r="K27" s="8"/>
      <c r="L27" s="8" t="s">
        <v>159</v>
      </c>
      <c r="M27" s="8"/>
      <c r="N27" s="52"/>
      <c r="O27" s="52"/>
      <c r="P27" s="52" t="s">
        <v>209</v>
      </c>
      <c r="Q27" s="8" t="s">
        <v>64</v>
      </c>
      <c r="R27" s="8"/>
      <c r="S27" s="52" t="s">
        <v>251</v>
      </c>
      <c r="T27" s="52" t="s">
        <v>64</v>
      </c>
      <c r="U27" s="52"/>
      <c r="V27" s="8"/>
      <c r="W27" s="52" t="s">
        <v>311</v>
      </c>
      <c r="X27" s="8" t="s">
        <v>64</v>
      </c>
      <c r="Y27" s="8"/>
      <c r="Z27" s="404"/>
      <c r="AA27" s="176"/>
      <c r="AB27" s="139" t="s">
        <v>210</v>
      </c>
      <c r="AC27" s="77"/>
    </row>
    <row r="28" spans="1:29" x14ac:dyDescent="0.25">
      <c r="A28" s="4" t="s">
        <v>21</v>
      </c>
      <c r="B28" s="87" t="str">
        <f t="shared" si="4"/>
        <v>SWYASR000231**C</v>
      </c>
      <c r="C28" s="149">
        <v>231</v>
      </c>
      <c r="D28" s="14">
        <v>3.03</v>
      </c>
      <c r="E28" s="14">
        <v>7.97</v>
      </c>
      <c r="F28" s="120">
        <f t="shared" si="0"/>
        <v>4.9399999999999995</v>
      </c>
      <c r="G28" s="39" t="s">
        <v>64</v>
      </c>
      <c r="H28" s="5" t="s">
        <v>64</v>
      </c>
      <c r="I28" s="5"/>
      <c r="J28" s="12"/>
      <c r="K28" s="5"/>
      <c r="L28" s="5" t="s">
        <v>159</v>
      </c>
      <c r="M28" s="5"/>
      <c r="N28" s="12"/>
      <c r="O28" s="12" t="s">
        <v>64</v>
      </c>
      <c r="P28" s="12"/>
      <c r="Q28" s="5" t="s">
        <v>216</v>
      </c>
      <c r="R28" s="5"/>
      <c r="S28" s="12"/>
      <c r="T28" s="12" t="s">
        <v>279</v>
      </c>
      <c r="U28" s="12" t="s">
        <v>64</v>
      </c>
      <c r="V28" s="5"/>
      <c r="W28" s="12"/>
      <c r="X28" s="5" t="s">
        <v>336</v>
      </c>
      <c r="Y28" s="5" t="s">
        <v>159</v>
      </c>
      <c r="Z28" s="405"/>
      <c r="AA28" s="78"/>
      <c r="AB28" s="141" t="s">
        <v>211</v>
      </c>
      <c r="AC28" s="158"/>
    </row>
    <row r="29" spans="1:29" x14ac:dyDescent="0.25">
      <c r="A29" s="4" t="s">
        <v>21</v>
      </c>
      <c r="B29" s="87" t="str">
        <f t="shared" si="4"/>
        <v>SWYASR000231**C</v>
      </c>
      <c r="C29" s="149">
        <v>231</v>
      </c>
      <c r="D29" s="14">
        <v>7.97</v>
      </c>
      <c r="E29" s="14">
        <v>10.33</v>
      </c>
      <c r="F29" s="120">
        <f t="shared" ref="F29" si="6">E29-D29</f>
        <v>2.3600000000000003</v>
      </c>
      <c r="G29" s="39"/>
      <c r="H29" s="5" t="s">
        <v>64</v>
      </c>
      <c r="I29" s="5"/>
      <c r="J29" s="12"/>
      <c r="K29" s="5"/>
      <c r="L29" s="5" t="s">
        <v>159</v>
      </c>
      <c r="M29" s="5"/>
      <c r="N29" s="12"/>
      <c r="O29" s="12" t="s">
        <v>64</v>
      </c>
      <c r="P29" s="12"/>
      <c r="Q29" s="5" t="s">
        <v>216</v>
      </c>
      <c r="R29" s="5"/>
      <c r="S29" s="12"/>
      <c r="T29" s="12" t="s">
        <v>279</v>
      </c>
      <c r="U29" s="12" t="s">
        <v>64</v>
      </c>
      <c r="V29" s="5"/>
      <c r="W29" s="12"/>
      <c r="X29" s="5"/>
      <c r="Y29" s="5" t="s">
        <v>64</v>
      </c>
      <c r="Z29" s="405"/>
      <c r="AA29" s="78"/>
      <c r="AB29" s="141" t="s">
        <v>231</v>
      </c>
      <c r="AC29" s="158"/>
    </row>
    <row r="30" spans="1:29" x14ac:dyDescent="0.25">
      <c r="A30" s="4" t="s">
        <v>21</v>
      </c>
      <c r="B30" s="87" t="str">
        <f t="shared" si="4"/>
        <v>SWYASR000231**C</v>
      </c>
      <c r="C30" s="149">
        <v>231</v>
      </c>
      <c r="D30" s="14">
        <v>10.33</v>
      </c>
      <c r="E30" s="14">
        <v>17.87</v>
      </c>
      <c r="F30" s="120">
        <f t="shared" si="0"/>
        <v>7.5400000000000009</v>
      </c>
      <c r="G30" s="39"/>
      <c r="H30" s="5" t="s">
        <v>64</v>
      </c>
      <c r="I30" s="5"/>
      <c r="J30" s="12"/>
      <c r="K30" s="5"/>
      <c r="L30" s="5" t="s">
        <v>159</v>
      </c>
      <c r="M30" s="5"/>
      <c r="N30" s="12"/>
      <c r="O30" s="12" t="s">
        <v>64</v>
      </c>
      <c r="P30" s="12"/>
      <c r="Q30" s="5"/>
      <c r="R30" s="5" t="s">
        <v>290</v>
      </c>
      <c r="S30" s="12" t="s">
        <v>64</v>
      </c>
      <c r="T30" s="12"/>
      <c r="U30" s="12"/>
      <c r="V30" s="5"/>
      <c r="W30" s="12" t="s">
        <v>64</v>
      </c>
      <c r="X30" s="5"/>
      <c r="Y30" s="5" t="s">
        <v>355</v>
      </c>
      <c r="Z30" s="405" t="s">
        <v>159</v>
      </c>
      <c r="AA30" s="78"/>
      <c r="AB30" s="141" t="s">
        <v>232</v>
      </c>
      <c r="AC30" s="158"/>
    </row>
    <row r="31" spans="1:29" ht="15.75" thickBot="1" x14ac:dyDescent="0.3">
      <c r="A31" s="9" t="s">
        <v>21</v>
      </c>
      <c r="B31" s="88" t="str">
        <f t="shared" si="4"/>
        <v>SWYASR000231**C</v>
      </c>
      <c r="C31" s="151">
        <v>231</v>
      </c>
      <c r="D31" s="32">
        <v>20.53</v>
      </c>
      <c r="E31" s="32">
        <v>22.95</v>
      </c>
      <c r="F31" s="161">
        <f t="shared" si="0"/>
        <v>2.4199999999999982</v>
      </c>
      <c r="G31" s="40"/>
      <c r="H31" s="10" t="s">
        <v>64</v>
      </c>
      <c r="I31" s="10"/>
      <c r="J31" s="19" t="s">
        <v>64</v>
      </c>
      <c r="K31" s="10"/>
      <c r="L31" s="10"/>
      <c r="M31" s="10"/>
      <c r="N31" s="19" t="s">
        <v>64</v>
      </c>
      <c r="O31" s="19"/>
      <c r="P31" s="19"/>
      <c r="Q31" s="10"/>
      <c r="R31" s="10" t="s">
        <v>290</v>
      </c>
      <c r="S31" s="19" t="s">
        <v>64</v>
      </c>
      <c r="T31" s="19"/>
      <c r="U31" s="19"/>
      <c r="V31" s="10"/>
      <c r="W31" s="19" t="s">
        <v>64</v>
      </c>
      <c r="X31" s="10"/>
      <c r="Y31" s="10" t="s">
        <v>355</v>
      </c>
      <c r="Z31" s="406" t="s">
        <v>159</v>
      </c>
      <c r="AA31" s="79"/>
      <c r="AB31" s="156" t="s">
        <v>121</v>
      </c>
      <c r="AC31" s="80"/>
    </row>
    <row r="32" spans="1:29" x14ac:dyDescent="0.25">
      <c r="A32" s="99" t="s">
        <v>21</v>
      </c>
      <c r="B32" s="171" t="str">
        <f t="shared" si="4"/>
        <v>SWYASR000293**C</v>
      </c>
      <c r="C32" s="239">
        <v>293</v>
      </c>
      <c r="D32" s="211">
        <v>0</v>
      </c>
      <c r="E32" s="211">
        <v>2.0099999999999998</v>
      </c>
      <c r="F32" s="212">
        <f t="shared" si="0"/>
        <v>2.0099999999999998</v>
      </c>
      <c r="G32" s="213"/>
      <c r="H32" s="172" t="s">
        <v>64</v>
      </c>
      <c r="I32" s="172"/>
      <c r="J32" s="173"/>
      <c r="K32" s="172"/>
      <c r="L32" s="172" t="s">
        <v>64</v>
      </c>
      <c r="M32" s="172"/>
      <c r="N32" s="173"/>
      <c r="O32" s="173"/>
      <c r="P32" s="173" t="s">
        <v>64</v>
      </c>
      <c r="Q32" s="172" t="s">
        <v>213</v>
      </c>
      <c r="R32" s="172"/>
      <c r="S32" s="173" t="s">
        <v>252</v>
      </c>
      <c r="T32" s="173" t="s">
        <v>64</v>
      </c>
      <c r="U32" s="173"/>
      <c r="V32" s="172"/>
      <c r="W32" s="173" t="s">
        <v>311</v>
      </c>
      <c r="X32" s="172" t="s">
        <v>64</v>
      </c>
      <c r="Y32" s="172"/>
      <c r="Z32" s="404"/>
      <c r="AA32" s="176"/>
      <c r="AB32" s="240" t="s">
        <v>122</v>
      </c>
      <c r="AC32" s="176"/>
    </row>
    <row r="33" spans="1:29" x14ac:dyDescent="0.25">
      <c r="A33" s="4" t="s">
        <v>21</v>
      </c>
      <c r="B33" s="87" t="str">
        <f t="shared" si="4"/>
        <v>SWYASR000293**C</v>
      </c>
      <c r="C33" s="135">
        <v>293</v>
      </c>
      <c r="D33" s="13">
        <v>2.0099999999999998</v>
      </c>
      <c r="E33" s="13">
        <v>4.03</v>
      </c>
      <c r="F33" s="118">
        <f t="shared" si="0"/>
        <v>2.0200000000000005</v>
      </c>
      <c r="G33" s="39"/>
      <c r="H33" s="5"/>
      <c r="I33" s="5"/>
      <c r="J33" s="12"/>
      <c r="K33" s="5"/>
      <c r="L33" s="5" t="s">
        <v>64</v>
      </c>
      <c r="M33" s="5"/>
      <c r="N33" s="12"/>
      <c r="O33" s="12"/>
      <c r="P33" s="12" t="s">
        <v>64</v>
      </c>
      <c r="Q33" s="5" t="s">
        <v>213</v>
      </c>
      <c r="R33" s="5"/>
      <c r="S33" s="12"/>
      <c r="T33" s="12" t="s">
        <v>64</v>
      </c>
      <c r="U33" s="12"/>
      <c r="V33" s="5"/>
      <c r="W33" s="12" t="s">
        <v>311</v>
      </c>
      <c r="X33" s="5" t="s">
        <v>64</v>
      </c>
      <c r="Y33" s="5"/>
      <c r="Z33" s="405"/>
      <c r="AA33" s="78"/>
      <c r="AB33" s="140" t="s">
        <v>123</v>
      </c>
      <c r="AC33" s="78"/>
    </row>
    <row r="34" spans="1:29" ht="15.75" thickBot="1" x14ac:dyDescent="0.3">
      <c r="A34" s="56" t="s">
        <v>21</v>
      </c>
      <c r="B34" s="94" t="str">
        <f t="shared" si="4"/>
        <v>SWYASR000293**C</v>
      </c>
      <c r="C34" s="242">
        <v>293</v>
      </c>
      <c r="D34" s="122">
        <v>4.03</v>
      </c>
      <c r="E34" s="122">
        <v>6.28</v>
      </c>
      <c r="F34" s="123">
        <f t="shared" si="0"/>
        <v>2.25</v>
      </c>
      <c r="G34" s="49"/>
      <c r="H34" s="50" t="s">
        <v>64</v>
      </c>
      <c r="I34" s="50"/>
      <c r="J34" s="58"/>
      <c r="K34" s="50"/>
      <c r="L34" s="50" t="s">
        <v>64</v>
      </c>
      <c r="M34" s="50"/>
      <c r="N34" s="50"/>
      <c r="O34" s="58"/>
      <c r="P34" s="58" t="s">
        <v>64</v>
      </c>
      <c r="Q34" s="50" t="s">
        <v>213</v>
      </c>
      <c r="R34" s="50"/>
      <c r="S34" s="58" t="s">
        <v>252</v>
      </c>
      <c r="T34" s="58" t="s">
        <v>64</v>
      </c>
      <c r="U34" s="58"/>
      <c r="V34" s="50"/>
      <c r="W34" s="58" t="s">
        <v>311</v>
      </c>
      <c r="X34" s="50" t="s">
        <v>64</v>
      </c>
      <c r="Y34" s="50"/>
      <c r="Z34" s="406"/>
      <c r="AA34" s="79"/>
      <c r="AB34" s="243" t="s">
        <v>124</v>
      </c>
      <c r="AC34" s="79"/>
    </row>
    <row r="35" spans="1:29" x14ac:dyDescent="0.25">
      <c r="A35" s="7" t="s">
        <v>21</v>
      </c>
      <c r="B35" s="86" t="str">
        <f t="shared" si="4"/>
        <v>SWYASR000294**C</v>
      </c>
      <c r="C35" s="147">
        <v>294</v>
      </c>
      <c r="D35" s="111">
        <v>0</v>
      </c>
      <c r="E35" s="111">
        <v>3.21</v>
      </c>
      <c r="F35" s="116">
        <f t="shared" si="0"/>
        <v>3.21</v>
      </c>
      <c r="G35" s="38" t="s">
        <v>64</v>
      </c>
      <c r="H35" s="8" t="s">
        <v>64</v>
      </c>
      <c r="I35" s="8"/>
      <c r="J35" s="52" t="s">
        <v>64</v>
      </c>
      <c r="K35" s="8"/>
      <c r="L35" s="8" t="s">
        <v>64</v>
      </c>
      <c r="M35" s="8"/>
      <c r="N35" s="8"/>
      <c r="O35" s="52" t="s">
        <v>159</v>
      </c>
      <c r="P35" s="52"/>
      <c r="Q35" s="8"/>
      <c r="R35" s="8"/>
      <c r="S35" s="52" t="s">
        <v>251</v>
      </c>
      <c r="T35" s="52" t="s">
        <v>64</v>
      </c>
      <c r="U35" s="52"/>
      <c r="V35" s="8" t="s">
        <v>283</v>
      </c>
      <c r="W35" s="52" t="s">
        <v>64</v>
      </c>
      <c r="X35" s="8"/>
      <c r="Y35" s="8"/>
      <c r="Z35" s="404" t="s">
        <v>64</v>
      </c>
      <c r="AA35" s="176"/>
      <c r="AB35" s="160" t="s">
        <v>249</v>
      </c>
      <c r="AC35" s="77"/>
    </row>
    <row r="36" spans="1:29" x14ac:dyDescent="0.25">
      <c r="A36" s="4" t="s">
        <v>21</v>
      </c>
      <c r="B36" s="87" t="str">
        <f t="shared" si="4"/>
        <v>SWYASR000294**C</v>
      </c>
      <c r="C36" s="149">
        <v>294</v>
      </c>
      <c r="D36" s="14">
        <v>3.21</v>
      </c>
      <c r="E36" s="14">
        <v>9.93</v>
      </c>
      <c r="F36" s="120">
        <f t="shared" si="0"/>
        <v>6.72</v>
      </c>
      <c r="G36" s="39"/>
      <c r="H36" s="5" t="s">
        <v>64</v>
      </c>
      <c r="I36" s="5"/>
      <c r="J36" s="12"/>
      <c r="K36" s="5"/>
      <c r="L36" s="5" t="s">
        <v>64</v>
      </c>
      <c r="M36" s="5"/>
      <c r="N36" s="5"/>
      <c r="O36" s="12" t="s">
        <v>159</v>
      </c>
      <c r="P36" s="12"/>
      <c r="Q36" s="5"/>
      <c r="R36" s="5"/>
      <c r="S36" s="12" t="s">
        <v>251</v>
      </c>
      <c r="T36" s="12" t="s">
        <v>64</v>
      </c>
      <c r="U36" s="12"/>
      <c r="V36" s="5" t="s">
        <v>283</v>
      </c>
      <c r="W36" s="12" t="s">
        <v>64</v>
      </c>
      <c r="X36" s="5"/>
      <c r="Y36" s="5"/>
      <c r="Z36" s="405" t="s">
        <v>64</v>
      </c>
      <c r="AA36" s="78"/>
      <c r="AB36" s="141" t="s">
        <v>212</v>
      </c>
      <c r="AC36" s="78"/>
    </row>
    <row r="37" spans="1:29" x14ac:dyDescent="0.25">
      <c r="A37" s="4" t="s">
        <v>21</v>
      </c>
      <c r="B37" s="87" t="str">
        <f t="shared" si="4"/>
        <v>SWYASR000294**C</v>
      </c>
      <c r="C37" s="135">
        <v>294</v>
      </c>
      <c r="D37" s="13">
        <v>9.93</v>
      </c>
      <c r="E37" s="13">
        <v>15.89</v>
      </c>
      <c r="F37" s="118">
        <f t="shared" si="0"/>
        <v>5.9600000000000009</v>
      </c>
      <c r="G37" s="39"/>
      <c r="H37" s="5" t="s">
        <v>64</v>
      </c>
      <c r="I37" s="5"/>
      <c r="J37" s="12"/>
      <c r="K37" s="5"/>
      <c r="L37" s="5" t="s">
        <v>64</v>
      </c>
      <c r="M37" s="5"/>
      <c r="N37" s="5"/>
      <c r="O37" s="12" t="s">
        <v>159</v>
      </c>
      <c r="P37" s="12" t="s">
        <v>209</v>
      </c>
      <c r="Q37" s="5"/>
      <c r="R37" s="5"/>
      <c r="S37" s="12" t="s">
        <v>251</v>
      </c>
      <c r="T37" s="12" t="s">
        <v>64</v>
      </c>
      <c r="U37" s="12"/>
      <c r="V37" s="5"/>
      <c r="W37" s="12" t="s">
        <v>311</v>
      </c>
      <c r="X37" s="5" t="s">
        <v>64</v>
      </c>
      <c r="Y37" s="5"/>
      <c r="Z37" s="405"/>
      <c r="AA37" s="78"/>
      <c r="AB37" s="140" t="s">
        <v>248</v>
      </c>
      <c r="AC37" s="78"/>
    </row>
    <row r="38" spans="1:29" ht="15.75" thickBot="1" x14ac:dyDescent="0.3">
      <c r="A38" s="9" t="s">
        <v>21</v>
      </c>
      <c r="B38" s="88" t="str">
        <f t="shared" si="4"/>
        <v>SWYASR000294**C</v>
      </c>
      <c r="C38" s="151">
        <v>294</v>
      </c>
      <c r="D38" s="32">
        <v>17.600000000000001</v>
      </c>
      <c r="E38" s="32">
        <v>18.350000000000001</v>
      </c>
      <c r="F38" s="161">
        <f t="shared" si="0"/>
        <v>0.75</v>
      </c>
      <c r="G38" s="40" t="s">
        <v>64</v>
      </c>
      <c r="H38" s="10" t="s">
        <v>64</v>
      </c>
      <c r="I38" s="10"/>
      <c r="J38" s="19"/>
      <c r="K38" s="10"/>
      <c r="L38" s="10" t="s">
        <v>64</v>
      </c>
      <c r="M38" s="10"/>
      <c r="N38" s="10"/>
      <c r="O38" s="19" t="s">
        <v>159</v>
      </c>
      <c r="P38" s="19" t="s">
        <v>209</v>
      </c>
      <c r="Q38" s="10"/>
      <c r="R38" s="10"/>
      <c r="S38" s="19" t="s">
        <v>251</v>
      </c>
      <c r="T38" s="19" t="s">
        <v>64</v>
      </c>
      <c r="U38" s="19"/>
      <c r="V38" s="10"/>
      <c r="W38" s="19" t="s">
        <v>311</v>
      </c>
      <c r="X38" s="10" t="s">
        <v>64</v>
      </c>
      <c r="Y38" s="10"/>
      <c r="Z38" s="406"/>
      <c r="AA38" s="79"/>
      <c r="AB38" s="156" t="s">
        <v>250</v>
      </c>
      <c r="AC38" s="80"/>
    </row>
    <row r="39" spans="1:29" ht="15.75" thickBot="1" x14ac:dyDescent="0.3">
      <c r="A39" s="21" t="s">
        <v>21</v>
      </c>
      <c r="B39" s="31" t="str">
        <f t="shared" si="4"/>
        <v>SWYASR000568**C</v>
      </c>
      <c r="C39" s="257">
        <v>568</v>
      </c>
      <c r="D39" s="273">
        <v>0</v>
      </c>
      <c r="E39" s="273">
        <v>4.93</v>
      </c>
      <c r="F39" s="274">
        <f t="shared" si="0"/>
        <v>4.93</v>
      </c>
      <c r="G39" s="41"/>
      <c r="H39" s="22"/>
      <c r="I39" s="22" t="s">
        <v>64</v>
      </c>
      <c r="J39" s="24"/>
      <c r="K39" s="22" t="s">
        <v>159</v>
      </c>
      <c r="L39" s="22"/>
      <c r="M39" s="22" t="s">
        <v>159</v>
      </c>
      <c r="N39" s="22"/>
      <c r="O39" s="24"/>
      <c r="P39" s="24"/>
      <c r="Q39" s="22" t="s">
        <v>291</v>
      </c>
      <c r="R39" s="22" t="s">
        <v>64</v>
      </c>
      <c r="S39" s="24"/>
      <c r="T39" s="24"/>
      <c r="U39" s="24"/>
      <c r="V39" s="22" t="s">
        <v>64</v>
      </c>
      <c r="W39" s="24"/>
      <c r="X39" s="22"/>
      <c r="Y39" s="22" t="s">
        <v>355</v>
      </c>
      <c r="Z39" s="403"/>
      <c r="AA39" s="83"/>
      <c r="AB39" s="260" t="s">
        <v>141</v>
      </c>
      <c r="AC39" s="83"/>
    </row>
    <row r="40" spans="1:29" ht="15.75" thickBot="1" x14ac:dyDescent="0.3">
      <c r="A40" s="162" t="s">
        <v>21</v>
      </c>
      <c r="B40" s="163" t="str">
        <f t="shared" si="4"/>
        <v>SWYASR000587**C</v>
      </c>
      <c r="C40" s="278">
        <v>587</v>
      </c>
      <c r="D40" s="193">
        <v>0</v>
      </c>
      <c r="E40" s="193">
        <v>0.3</v>
      </c>
      <c r="F40" s="194">
        <f t="shared" si="0"/>
        <v>0.3</v>
      </c>
      <c r="G40" s="195"/>
      <c r="H40" s="97" t="s">
        <v>64</v>
      </c>
      <c r="I40" s="97"/>
      <c r="J40" s="166"/>
      <c r="K40" s="97"/>
      <c r="L40" s="97" t="s">
        <v>64</v>
      </c>
      <c r="M40" s="97"/>
      <c r="N40" s="97"/>
      <c r="O40" s="97"/>
      <c r="P40" s="166" t="s">
        <v>202</v>
      </c>
      <c r="Q40" s="97"/>
      <c r="R40" s="97"/>
      <c r="S40" s="166" t="s">
        <v>64</v>
      </c>
      <c r="T40" s="166" t="s">
        <v>64</v>
      </c>
      <c r="U40" s="166"/>
      <c r="V40" s="97"/>
      <c r="W40" s="166"/>
      <c r="X40" s="97" t="s">
        <v>64</v>
      </c>
      <c r="Y40" s="97"/>
      <c r="Z40" s="403"/>
      <c r="AA40" s="83"/>
      <c r="AB40" s="231" t="s">
        <v>48</v>
      </c>
      <c r="AC40" s="168"/>
    </row>
    <row r="41" spans="1:29" ht="15.75" thickBot="1" x14ac:dyDescent="0.3">
      <c r="A41" s="28"/>
      <c r="B41" s="30"/>
      <c r="C41" s="153"/>
      <c r="D41" s="29"/>
      <c r="E41" s="29"/>
      <c r="F41" s="92">
        <f>SUM(F3:F40)</f>
        <v>184.13000000000002</v>
      </c>
      <c r="G41" s="41"/>
      <c r="H41" s="22"/>
      <c r="I41" s="22"/>
      <c r="J41" s="24"/>
      <c r="K41" s="22"/>
      <c r="L41" s="22"/>
      <c r="M41" s="22"/>
      <c r="N41" s="22"/>
      <c r="O41" s="22"/>
      <c r="P41" s="22"/>
      <c r="Q41" s="22"/>
      <c r="R41" s="22"/>
      <c r="S41" s="24"/>
      <c r="T41" s="22"/>
      <c r="U41" s="24"/>
      <c r="V41" s="22"/>
      <c r="W41" s="24"/>
      <c r="X41" s="22"/>
      <c r="Y41" s="22"/>
      <c r="Z41" s="408"/>
      <c r="AA41" s="76"/>
      <c r="AB41" s="28"/>
      <c r="AC41" s="124"/>
    </row>
    <row r="43" spans="1:29" x14ac:dyDescent="0.25">
      <c r="A43" s="44" t="s">
        <v>298</v>
      </c>
      <c r="B43" s="47" t="s">
        <v>304</v>
      </c>
      <c r="C43" s="44"/>
      <c r="D43" s="45"/>
      <c r="E43" s="44" t="s">
        <v>299</v>
      </c>
      <c r="F43" s="47"/>
      <c r="G43" s="47"/>
      <c r="H43" s="47"/>
      <c r="I43" s="47"/>
      <c r="J43" s="47"/>
      <c r="K43" s="47"/>
      <c r="L43" s="47"/>
      <c r="M43" s="47"/>
    </row>
    <row r="44" spans="1:29" x14ac:dyDescent="0.25">
      <c r="A44" s="42" t="s">
        <v>300</v>
      </c>
      <c r="B44" t="s">
        <v>305</v>
      </c>
      <c r="C44" s="20"/>
      <c r="D44" s="20"/>
      <c r="E44" s="42" t="s">
        <v>301</v>
      </c>
    </row>
    <row r="45" spans="1:29" x14ac:dyDescent="0.25">
      <c r="A45" s="42" t="s">
        <v>309</v>
      </c>
      <c r="B45" t="s">
        <v>310</v>
      </c>
      <c r="C45" s="20"/>
      <c r="D45" s="20"/>
      <c r="E45" s="42" t="s">
        <v>301</v>
      </c>
    </row>
    <row r="46" spans="1:29" x14ac:dyDescent="0.25">
      <c r="A46" s="46" t="s">
        <v>303</v>
      </c>
      <c r="B46" t="s">
        <v>306</v>
      </c>
      <c r="D46" s="20"/>
      <c r="E46" t="s">
        <v>302</v>
      </c>
    </row>
    <row r="47" spans="1:29" x14ac:dyDescent="0.25">
      <c r="A47" s="48" t="s">
        <v>307</v>
      </c>
      <c r="B47" s="46" t="s">
        <v>308</v>
      </c>
      <c r="C47" s="2"/>
      <c r="D47" s="3"/>
      <c r="E47" s="3"/>
      <c r="F47" s="3"/>
    </row>
    <row r="48" spans="1:29" x14ac:dyDescent="0.25">
      <c r="A48" s="461" t="s">
        <v>341</v>
      </c>
      <c r="B48" s="461"/>
    </row>
  </sheetData>
  <mergeCells count="3">
    <mergeCell ref="A1:F1"/>
    <mergeCell ref="A48:B48"/>
    <mergeCell ref="G1:AA1"/>
  </mergeCells>
  <pageMargins left="0.7" right="0.7" top="0.75" bottom="0.75" header="0.3" footer="0.3"/>
  <pageSetup paperSize="288" orientation="landscape" r:id="rId1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Allen</vt:lpstr>
      <vt:lpstr>Defiance</vt:lpstr>
      <vt:lpstr>Hancock</vt:lpstr>
      <vt:lpstr>Auglaize</vt:lpstr>
      <vt:lpstr>Mercer</vt:lpstr>
      <vt:lpstr>Hardin</vt:lpstr>
      <vt:lpstr>Paulding</vt:lpstr>
      <vt:lpstr>Putnam</vt:lpstr>
      <vt:lpstr>Van Wert</vt:lpstr>
      <vt:lpstr>Wyandot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Grapner</dc:creator>
  <cp:lastModifiedBy>Scheckelhoff, Eric</cp:lastModifiedBy>
  <cp:lastPrinted>2026-07-14T10:22:02Z</cp:lastPrinted>
  <dcterms:created xsi:type="dcterms:W3CDTF">2011-02-23T12:08:58Z</dcterms:created>
  <dcterms:modified xsi:type="dcterms:W3CDTF">2026-08-26T20:41:42Z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