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BC391CE-C6AA-4490-B5CD-7CA16B40BAB9}" xr6:coauthVersionLast="45" xr6:coauthVersionMax="45" xr10:uidLastSave="{00000000-0000-0000-0000-000000000000}"/>
  <bookViews>
    <workbookView xWindow="1275" yWindow="-120" windowWidth="27645" windowHeight="16440" activeTab="4" xr2:uid="{00000000-000D-0000-FFFF-FFFF00000000}"/>
  </bookViews>
  <sheets>
    <sheet name="Calculation Sheets" sheetId="1" r:id="rId1"/>
    <sheet name="CRA-30-20.79 L&amp;R" sheetId="2" r:id="rId2"/>
    <sheet name="MED-71-19.91 L&amp;R" sheetId="4" r:id="rId3"/>
    <sheet name="RIC-71-15.22 L&amp;R" sheetId="5" r:id="rId4"/>
    <sheet name="WAY-3-11.65 L&amp;R" sheetId="6" r:id="rId5"/>
    <sheet name="WAY-302-13.83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6" l="1"/>
  <c r="D132" i="1"/>
  <c r="D129" i="1"/>
  <c r="P138" i="1"/>
  <c r="P129" i="1"/>
  <c r="P78" i="1" l="1"/>
  <c r="D72" i="1"/>
  <c r="AB23" i="1"/>
  <c r="P23" i="1"/>
  <c r="D20" i="1" l="1"/>
  <c r="D18" i="1"/>
  <c r="C30" i="6" l="1"/>
  <c r="B30" i="6"/>
  <c r="D30" i="6" s="1"/>
  <c r="C13" i="6" l="1"/>
  <c r="B13" i="6"/>
  <c r="D31" i="6"/>
  <c r="D13" i="6" l="1"/>
  <c r="C28" i="6"/>
  <c r="B28" i="6"/>
  <c r="C19" i="6"/>
  <c r="C17" i="6"/>
  <c r="C16" i="6"/>
  <c r="P141" i="1"/>
  <c r="P135" i="1"/>
  <c r="P132" i="1"/>
  <c r="D10" i="6" l="1"/>
  <c r="D5" i="6"/>
  <c r="D11" i="6"/>
  <c r="D7" i="6"/>
  <c r="D12" i="6"/>
  <c r="D6" i="6"/>
  <c r="D4" i="6"/>
  <c r="D8" i="6"/>
  <c r="D16" i="6"/>
  <c r="D17" i="6"/>
  <c r="D19" i="6"/>
  <c r="D28" i="6"/>
  <c r="D29" i="6"/>
  <c r="E26" i="6"/>
  <c r="E25" i="6"/>
  <c r="E20" i="6"/>
  <c r="E22" i="6" s="1"/>
  <c r="C26" i="6"/>
  <c r="C25" i="6"/>
  <c r="C20" i="6"/>
  <c r="C24" i="6" s="1"/>
  <c r="B26" i="6"/>
  <c r="B25" i="6"/>
  <c r="B20" i="6"/>
  <c r="B22" i="6" s="1"/>
  <c r="P112" i="1"/>
  <c r="P113" i="1" s="1"/>
  <c r="P114" i="1" s="1"/>
  <c r="P110" i="1"/>
  <c r="P109" i="1"/>
  <c r="P108" i="1"/>
  <c r="D114" i="1"/>
  <c r="D126" i="1" s="1"/>
  <c r="D121" i="1"/>
  <c r="D113" i="1"/>
  <c r="D112" i="1"/>
  <c r="D109" i="1"/>
  <c r="D108" i="1"/>
  <c r="E23" i="6" l="1"/>
  <c r="B23" i="6"/>
  <c r="E24" i="6"/>
  <c r="B24" i="6"/>
  <c r="C23" i="6"/>
  <c r="C22" i="6"/>
  <c r="P126" i="1"/>
  <c r="P118" i="1"/>
  <c r="P122" i="1" s="1"/>
  <c r="P121" i="1"/>
  <c r="D118" i="1"/>
  <c r="D122" i="1" s="1"/>
  <c r="D110" i="1"/>
  <c r="AB73" i="1"/>
  <c r="AB63" i="1"/>
  <c r="AB61" i="1"/>
  <c r="AB64" i="1" s="1"/>
  <c r="AB65" i="1" s="1"/>
  <c r="AB66" i="1" s="1"/>
  <c r="AB78" i="1" l="1"/>
  <c r="AB70" i="1"/>
  <c r="AB74" i="1" s="1"/>
  <c r="D69" i="1"/>
  <c r="D67" i="1"/>
  <c r="P75" i="1"/>
  <c r="P71" i="1"/>
  <c r="P73" i="1"/>
  <c r="P85" i="1"/>
  <c r="P64" i="1"/>
  <c r="P60" i="1"/>
  <c r="P61" i="1"/>
  <c r="P72" i="1" s="1"/>
  <c r="P69" i="1"/>
  <c r="P76" i="1" s="1"/>
  <c r="P65" i="1"/>
  <c r="P74" i="1" s="1"/>
  <c r="D79" i="1"/>
  <c r="D65" i="1"/>
  <c r="D61" i="1"/>
  <c r="AD194" i="1"/>
  <c r="AE194" i="1" s="1"/>
  <c r="S194" i="1"/>
  <c r="R194" i="1"/>
  <c r="F194" i="1"/>
  <c r="G194" i="1" s="1"/>
  <c r="AD193" i="1"/>
  <c r="AE193" i="1" s="1"/>
  <c r="R193" i="1"/>
  <c r="S193" i="1" s="1"/>
  <c r="G193" i="1"/>
  <c r="F193" i="1"/>
  <c r="AD192" i="1"/>
  <c r="AE192" i="1" s="1"/>
  <c r="S192" i="1"/>
  <c r="R192" i="1"/>
  <c r="F192" i="1"/>
  <c r="G192" i="1" s="1"/>
  <c r="AE191" i="1"/>
  <c r="AD191" i="1"/>
  <c r="R191" i="1"/>
  <c r="S191" i="1" s="1"/>
  <c r="G191" i="1"/>
  <c r="F191" i="1"/>
  <c r="AD190" i="1"/>
  <c r="AE190" i="1" s="1"/>
  <c r="S190" i="1"/>
  <c r="R190" i="1"/>
  <c r="F190" i="1"/>
  <c r="G190" i="1" s="1"/>
  <c r="AE189" i="1"/>
  <c r="AD189" i="1"/>
  <c r="R189" i="1"/>
  <c r="S189" i="1" s="1"/>
  <c r="G189" i="1"/>
  <c r="F189" i="1"/>
  <c r="AD188" i="1"/>
  <c r="AE188" i="1" s="1"/>
  <c r="S188" i="1"/>
  <c r="R188" i="1"/>
  <c r="F188" i="1"/>
  <c r="G188" i="1" s="1"/>
  <c r="AE187" i="1"/>
  <c r="AD187" i="1"/>
  <c r="R187" i="1"/>
  <c r="S187" i="1" s="1"/>
  <c r="G187" i="1"/>
  <c r="F187" i="1"/>
  <c r="AD186" i="1"/>
  <c r="AE186" i="1" s="1"/>
  <c r="S186" i="1"/>
  <c r="R186" i="1"/>
  <c r="F186" i="1"/>
  <c r="G186" i="1" s="1"/>
  <c r="AE185" i="1"/>
  <c r="AD185" i="1"/>
  <c r="R185" i="1"/>
  <c r="S185" i="1" s="1"/>
  <c r="G185" i="1"/>
  <c r="F185" i="1"/>
  <c r="AD184" i="1"/>
  <c r="AE184" i="1" s="1"/>
  <c r="S184" i="1"/>
  <c r="R184" i="1"/>
  <c r="F184" i="1"/>
  <c r="G184" i="1" s="1"/>
  <c r="AE183" i="1"/>
  <c r="AD183" i="1"/>
  <c r="R183" i="1"/>
  <c r="S183" i="1" s="1"/>
  <c r="G183" i="1"/>
  <c r="F183" i="1"/>
  <c r="AD182" i="1"/>
  <c r="AE182" i="1" s="1"/>
  <c r="S182" i="1"/>
  <c r="R182" i="1"/>
  <c r="F182" i="1"/>
  <c r="G182" i="1" s="1"/>
  <c r="AE181" i="1"/>
  <c r="AD181" i="1"/>
  <c r="R181" i="1"/>
  <c r="S181" i="1" s="1"/>
  <c r="G181" i="1"/>
  <c r="F181" i="1"/>
  <c r="AD180" i="1"/>
  <c r="AE180" i="1" s="1"/>
  <c r="S180" i="1"/>
  <c r="R180" i="1"/>
  <c r="F180" i="1"/>
  <c r="G180" i="1" s="1"/>
  <c r="AE179" i="1"/>
  <c r="AD179" i="1"/>
  <c r="R179" i="1"/>
  <c r="S179" i="1" s="1"/>
  <c r="G179" i="1"/>
  <c r="F179" i="1"/>
  <c r="AD178" i="1"/>
  <c r="AE178" i="1" s="1"/>
  <c r="S178" i="1"/>
  <c r="R178" i="1"/>
  <c r="F178" i="1"/>
  <c r="G178" i="1" s="1"/>
  <c r="AE177" i="1"/>
  <c r="AD177" i="1"/>
  <c r="R177" i="1"/>
  <c r="S177" i="1" s="1"/>
  <c r="G177" i="1"/>
  <c r="F177" i="1"/>
  <c r="AD176" i="1"/>
  <c r="AE176" i="1" s="1"/>
  <c r="S176" i="1"/>
  <c r="R176" i="1"/>
  <c r="F176" i="1"/>
  <c r="G176" i="1" s="1"/>
  <c r="AE175" i="1"/>
  <c r="AD175" i="1"/>
  <c r="R175" i="1"/>
  <c r="S175" i="1" s="1"/>
  <c r="G175" i="1"/>
  <c r="F175" i="1"/>
  <c r="AD174" i="1"/>
  <c r="AE174" i="1" s="1"/>
  <c r="S174" i="1"/>
  <c r="R174" i="1"/>
  <c r="F174" i="1"/>
  <c r="G174" i="1" s="1"/>
  <c r="AE173" i="1"/>
  <c r="AD173" i="1"/>
  <c r="R173" i="1"/>
  <c r="S173" i="1" s="1"/>
  <c r="G173" i="1"/>
  <c r="F173" i="1"/>
  <c r="AD172" i="1"/>
  <c r="AE172" i="1" s="1"/>
  <c r="S172" i="1"/>
  <c r="R172" i="1"/>
  <c r="F172" i="1"/>
  <c r="G172" i="1" s="1"/>
  <c r="AE171" i="1"/>
  <c r="AD171" i="1"/>
  <c r="R171" i="1"/>
  <c r="S171" i="1" s="1"/>
  <c r="G171" i="1"/>
  <c r="F171" i="1"/>
  <c r="AD170" i="1"/>
  <c r="AE170" i="1" s="1"/>
  <c r="S170" i="1"/>
  <c r="R170" i="1"/>
  <c r="F170" i="1"/>
  <c r="G170" i="1" s="1"/>
  <c r="AE169" i="1"/>
  <c r="AD169" i="1"/>
  <c r="R169" i="1"/>
  <c r="S169" i="1" s="1"/>
  <c r="G169" i="1"/>
  <c r="F169" i="1"/>
  <c r="AD168" i="1"/>
  <c r="AE168" i="1" s="1"/>
  <c r="S168" i="1"/>
  <c r="R168" i="1"/>
  <c r="F168" i="1"/>
  <c r="G168" i="1" s="1"/>
  <c r="AE167" i="1"/>
  <c r="AD167" i="1"/>
  <c r="R167" i="1"/>
  <c r="S167" i="1" s="1"/>
  <c r="G167" i="1"/>
  <c r="F167" i="1"/>
  <c r="AD166" i="1"/>
  <c r="AE166" i="1" s="1"/>
  <c r="S166" i="1"/>
  <c r="R166" i="1"/>
  <c r="F166" i="1"/>
  <c r="G166" i="1" s="1"/>
  <c r="AE165" i="1"/>
  <c r="AD165" i="1"/>
  <c r="R165" i="1"/>
  <c r="S165" i="1" s="1"/>
  <c r="G165" i="1"/>
  <c r="F165" i="1"/>
  <c r="AD164" i="1"/>
  <c r="AE164" i="1" s="1"/>
  <c r="S164" i="1"/>
  <c r="R164" i="1"/>
  <c r="F164" i="1"/>
  <c r="G164" i="1" s="1"/>
  <c r="AE163" i="1"/>
  <c r="AD163" i="1"/>
  <c r="R163" i="1"/>
  <c r="S163" i="1" s="1"/>
  <c r="G163" i="1"/>
  <c r="F163" i="1"/>
  <c r="AD162" i="1"/>
  <c r="AE162" i="1" s="1"/>
  <c r="S162" i="1"/>
  <c r="R162" i="1"/>
  <c r="F162" i="1"/>
  <c r="G162" i="1" s="1"/>
  <c r="AE161" i="1"/>
  <c r="AD161" i="1"/>
  <c r="R161" i="1"/>
  <c r="S161" i="1" s="1"/>
  <c r="G161" i="1"/>
  <c r="F161" i="1"/>
  <c r="AD160" i="1"/>
  <c r="AE160" i="1" s="1"/>
  <c r="S160" i="1"/>
  <c r="R160" i="1"/>
  <c r="F160" i="1"/>
  <c r="G160" i="1" s="1"/>
  <c r="AE159" i="1"/>
  <c r="AD159" i="1"/>
  <c r="R159" i="1"/>
  <c r="S159" i="1" s="1"/>
  <c r="G159" i="1"/>
  <c r="F159" i="1"/>
  <c r="AD158" i="1"/>
  <c r="AE158" i="1" s="1"/>
  <c r="S158" i="1"/>
  <c r="R158" i="1"/>
  <c r="F158" i="1"/>
  <c r="G158" i="1" s="1"/>
  <c r="AE157" i="1"/>
  <c r="AD157" i="1"/>
  <c r="R157" i="1"/>
  <c r="S157" i="1" s="1"/>
  <c r="G157" i="1"/>
  <c r="F157" i="1"/>
  <c r="AD156" i="1"/>
  <c r="AE156" i="1" s="1"/>
  <c r="S156" i="1"/>
  <c r="R156" i="1"/>
  <c r="F156" i="1"/>
  <c r="G156" i="1" s="1"/>
  <c r="AE155" i="1"/>
  <c r="AD155" i="1"/>
  <c r="R155" i="1"/>
  <c r="S155" i="1" s="1"/>
  <c r="G155" i="1"/>
  <c r="F155" i="1"/>
  <c r="AD154" i="1"/>
  <c r="AE154" i="1" s="1"/>
  <c r="S154" i="1"/>
  <c r="R154" i="1"/>
  <c r="F154" i="1"/>
  <c r="G154" i="1" s="1"/>
  <c r="AE153" i="1"/>
  <c r="AD153" i="1"/>
  <c r="R153" i="1"/>
  <c r="S153" i="1" s="1"/>
  <c r="G153" i="1"/>
  <c r="F153" i="1"/>
  <c r="AD145" i="1"/>
  <c r="AE145" i="1" s="1"/>
  <c r="S145" i="1"/>
  <c r="R145" i="1"/>
  <c r="F145" i="1"/>
  <c r="G145" i="1" s="1"/>
  <c r="AD144" i="1"/>
  <c r="AE144" i="1" s="1"/>
  <c r="R144" i="1"/>
  <c r="S144" i="1" s="1"/>
  <c r="G144" i="1"/>
  <c r="F144" i="1"/>
  <c r="AD143" i="1"/>
  <c r="AE143" i="1" s="1"/>
  <c r="S143" i="1"/>
  <c r="R143" i="1"/>
  <c r="F143" i="1"/>
  <c r="G143" i="1" s="1"/>
  <c r="AE142" i="1"/>
  <c r="AD142" i="1"/>
  <c r="R142" i="1"/>
  <c r="S142" i="1" s="1"/>
  <c r="G142" i="1"/>
  <c r="F142" i="1"/>
  <c r="AD141" i="1"/>
  <c r="AE141" i="1" s="1"/>
  <c r="R141" i="1"/>
  <c r="S141" i="1" s="1"/>
  <c r="F141" i="1"/>
  <c r="G141" i="1" s="1"/>
  <c r="AE140" i="1"/>
  <c r="AD140" i="1"/>
  <c r="R140" i="1"/>
  <c r="S140" i="1" s="1"/>
  <c r="G140" i="1"/>
  <c r="F140" i="1"/>
  <c r="AD139" i="1"/>
  <c r="AE139" i="1" s="1"/>
  <c r="R139" i="1"/>
  <c r="F139" i="1"/>
  <c r="G139" i="1" s="1"/>
  <c r="AE138" i="1"/>
  <c r="AD138" i="1"/>
  <c r="R138" i="1"/>
  <c r="S138" i="1" s="1"/>
  <c r="G138" i="1"/>
  <c r="F138" i="1"/>
  <c r="AD137" i="1"/>
  <c r="AE137" i="1" s="1"/>
  <c r="S137" i="1"/>
  <c r="R137" i="1"/>
  <c r="F137" i="1"/>
  <c r="G137" i="1" s="1"/>
  <c r="AE136" i="1"/>
  <c r="AD136" i="1"/>
  <c r="R136" i="1"/>
  <c r="S136" i="1" s="1"/>
  <c r="F136" i="1"/>
  <c r="G136" i="1" s="1"/>
  <c r="AD135" i="1"/>
  <c r="AE135" i="1" s="1"/>
  <c r="R135" i="1"/>
  <c r="S135" i="1" s="1"/>
  <c r="F135" i="1"/>
  <c r="G135" i="1" s="1"/>
  <c r="AE134" i="1"/>
  <c r="AD134" i="1"/>
  <c r="R134" i="1"/>
  <c r="S134" i="1" s="1"/>
  <c r="F134" i="1"/>
  <c r="G134" i="1" s="1"/>
  <c r="AD133" i="1"/>
  <c r="AE133" i="1" s="1"/>
  <c r="S133" i="1"/>
  <c r="R133" i="1"/>
  <c r="F133" i="1"/>
  <c r="G133" i="1" s="1"/>
  <c r="AE132" i="1"/>
  <c r="AD132" i="1"/>
  <c r="R132" i="1"/>
  <c r="S132" i="1" s="1"/>
  <c r="F132" i="1"/>
  <c r="G132" i="1" s="1"/>
  <c r="AD131" i="1"/>
  <c r="AE131" i="1" s="1"/>
  <c r="S131" i="1"/>
  <c r="R131" i="1"/>
  <c r="F131" i="1"/>
  <c r="G131" i="1" s="1"/>
  <c r="AE130" i="1"/>
  <c r="AD130" i="1"/>
  <c r="R130" i="1"/>
  <c r="F130" i="1"/>
  <c r="AD129" i="1"/>
  <c r="AE129" i="1" s="1"/>
  <c r="S129" i="1"/>
  <c r="R129" i="1"/>
  <c r="F129" i="1"/>
  <c r="G129" i="1" s="1"/>
  <c r="AE128" i="1"/>
  <c r="AD128" i="1"/>
  <c r="R128" i="1"/>
  <c r="S128" i="1" s="1"/>
  <c r="F128" i="1"/>
  <c r="G128" i="1" s="1"/>
  <c r="AD127" i="1"/>
  <c r="AE127" i="1" s="1"/>
  <c r="S127" i="1"/>
  <c r="R127" i="1"/>
  <c r="F127" i="1"/>
  <c r="G127" i="1" s="1"/>
  <c r="AE126" i="1"/>
  <c r="AD126" i="1"/>
  <c r="R126" i="1"/>
  <c r="S126" i="1" s="1"/>
  <c r="F126" i="1"/>
  <c r="G126" i="1" s="1"/>
  <c r="AD125" i="1"/>
  <c r="AE125" i="1" s="1"/>
  <c r="S125" i="1"/>
  <c r="R125" i="1"/>
  <c r="F125" i="1"/>
  <c r="G125" i="1" s="1"/>
  <c r="AE124" i="1"/>
  <c r="AD124" i="1"/>
  <c r="R124" i="1"/>
  <c r="S124" i="1" s="1"/>
  <c r="F124" i="1"/>
  <c r="G124" i="1" s="1"/>
  <c r="AD123" i="1"/>
  <c r="AE123" i="1" s="1"/>
  <c r="S123" i="1"/>
  <c r="R123" i="1"/>
  <c r="F123" i="1"/>
  <c r="G123" i="1" s="1"/>
  <c r="AE122" i="1"/>
  <c r="AD122" i="1"/>
  <c r="R122" i="1"/>
  <c r="S122" i="1" s="1"/>
  <c r="F122" i="1"/>
  <c r="G122" i="1" s="1"/>
  <c r="AD121" i="1"/>
  <c r="AE121" i="1" s="1"/>
  <c r="S121" i="1"/>
  <c r="R121" i="1"/>
  <c r="F121" i="1"/>
  <c r="G121" i="1" s="1"/>
  <c r="AE120" i="1"/>
  <c r="AD120" i="1"/>
  <c r="R120" i="1"/>
  <c r="S120" i="1" s="1"/>
  <c r="F120" i="1"/>
  <c r="G120" i="1" s="1"/>
  <c r="AD119" i="1"/>
  <c r="AE119" i="1" s="1"/>
  <c r="R119" i="1"/>
  <c r="S119" i="1" s="1"/>
  <c r="F119" i="1"/>
  <c r="G119" i="1" s="1"/>
  <c r="AE118" i="1"/>
  <c r="AD118" i="1"/>
  <c r="R118" i="1"/>
  <c r="S118" i="1" s="1"/>
  <c r="F118" i="1"/>
  <c r="G118" i="1" s="1"/>
  <c r="AD117" i="1"/>
  <c r="AE117" i="1" s="1"/>
  <c r="R117" i="1"/>
  <c r="S117" i="1" s="1"/>
  <c r="F117" i="1"/>
  <c r="G117" i="1" s="1"/>
  <c r="AE116" i="1"/>
  <c r="AD116" i="1"/>
  <c r="R116" i="1"/>
  <c r="S116" i="1" s="1"/>
  <c r="G116" i="1"/>
  <c r="F116" i="1"/>
  <c r="AD115" i="1"/>
  <c r="AE115" i="1" s="1"/>
  <c r="R115" i="1"/>
  <c r="S115" i="1" s="1"/>
  <c r="F115" i="1"/>
  <c r="G115" i="1" s="1"/>
  <c r="AE114" i="1"/>
  <c r="AD114" i="1"/>
  <c r="R114" i="1"/>
  <c r="S114" i="1" s="1"/>
  <c r="F114" i="1"/>
  <c r="G114" i="1" s="1"/>
  <c r="AD113" i="1"/>
  <c r="AE113" i="1" s="1"/>
  <c r="R113" i="1"/>
  <c r="S113" i="1" s="1"/>
  <c r="F113" i="1"/>
  <c r="G113" i="1" s="1"/>
  <c r="AE112" i="1"/>
  <c r="AD112" i="1"/>
  <c r="R112" i="1"/>
  <c r="S112" i="1" s="1"/>
  <c r="F112" i="1"/>
  <c r="G112" i="1" s="1"/>
  <c r="AD111" i="1"/>
  <c r="AE111" i="1" s="1"/>
  <c r="S111" i="1"/>
  <c r="R111" i="1"/>
  <c r="F111" i="1"/>
  <c r="G111" i="1" s="1"/>
  <c r="AE110" i="1"/>
  <c r="AD110" i="1"/>
  <c r="R110" i="1"/>
  <c r="S110" i="1" s="1"/>
  <c r="F110" i="1"/>
  <c r="G110" i="1" s="1"/>
  <c r="AD109" i="1"/>
  <c r="AE109" i="1" s="1"/>
  <c r="R109" i="1"/>
  <c r="S109" i="1" s="1"/>
  <c r="F109" i="1"/>
  <c r="G109" i="1" s="1"/>
  <c r="AE108" i="1"/>
  <c r="AD108" i="1"/>
  <c r="R108" i="1"/>
  <c r="S108" i="1" s="1"/>
  <c r="F108" i="1"/>
  <c r="G108" i="1" s="1"/>
  <c r="AD107" i="1"/>
  <c r="AE107" i="1" s="1"/>
  <c r="S107" i="1"/>
  <c r="R107" i="1"/>
  <c r="F107" i="1"/>
  <c r="G107" i="1" s="1"/>
  <c r="AE106" i="1"/>
  <c r="AD106" i="1"/>
  <c r="R106" i="1"/>
  <c r="S106" i="1" s="1"/>
  <c r="G106" i="1"/>
  <c r="F106" i="1"/>
  <c r="AD105" i="1"/>
  <c r="AE105" i="1" s="1"/>
  <c r="S105" i="1"/>
  <c r="R105" i="1"/>
  <c r="F105" i="1"/>
  <c r="G105" i="1" s="1"/>
  <c r="AE104" i="1"/>
  <c r="AD104" i="1"/>
  <c r="R104" i="1"/>
  <c r="S104" i="1" s="1"/>
  <c r="F104" i="1"/>
  <c r="G104" i="1" s="1"/>
  <c r="G130" i="1" l="1"/>
  <c r="B18" i="6"/>
  <c r="S139" i="1"/>
  <c r="C14" i="6"/>
  <c r="D14" i="6" s="1"/>
  <c r="S130" i="1"/>
  <c r="C18" i="6"/>
  <c r="D18" i="6" s="1"/>
  <c r="P77" i="1"/>
  <c r="P82" i="1" s="1"/>
  <c r="P86" i="1" s="1"/>
  <c r="D68" i="1"/>
  <c r="D70" i="1"/>
  <c r="D71" i="1" s="1"/>
  <c r="P90" i="1" l="1"/>
  <c r="D84" i="1"/>
  <c r="D76" i="1"/>
  <c r="D80" i="1" s="1"/>
  <c r="AB20" i="1"/>
  <c r="P18" i="1"/>
  <c r="AB18" i="1"/>
  <c r="AB30" i="1"/>
  <c r="AB16" i="1"/>
  <c r="AB21" i="1" s="1"/>
  <c r="AB12" i="1"/>
  <c r="P20" i="1"/>
  <c r="P30" i="1" s="1"/>
  <c r="P16" i="1"/>
  <c r="P12" i="1"/>
  <c r="AB19" i="1" l="1"/>
  <c r="AB22" i="1"/>
  <c r="AB35" i="1" s="1"/>
  <c r="P21" i="1"/>
  <c r="P22" i="1" s="1"/>
  <c r="P19" i="1"/>
  <c r="C11" i="4"/>
  <c r="C3" i="4"/>
  <c r="D3" i="4" s="1"/>
  <c r="D26" i="6"/>
  <c r="D25" i="6"/>
  <c r="D24" i="6"/>
  <c r="D23" i="6"/>
  <c r="D22" i="6"/>
  <c r="D20" i="6"/>
  <c r="D11" i="5"/>
  <c r="D3" i="5"/>
  <c r="D11" i="4"/>
  <c r="D11" i="2"/>
  <c r="D3" i="2"/>
  <c r="D30" i="1"/>
  <c r="D12" i="1"/>
  <c r="D19" i="1" s="1"/>
  <c r="D16" i="1"/>
  <c r="D21" i="1" s="1"/>
  <c r="AB27" i="1" l="1"/>
  <c r="AB31" i="1" s="1"/>
  <c r="P27" i="1"/>
  <c r="P31" i="1" s="1"/>
  <c r="P35" i="1"/>
  <c r="D22" i="1"/>
  <c r="D23" i="1" s="1"/>
  <c r="D35" i="1" s="1"/>
  <c r="D27" i="1" l="1"/>
  <c r="D31" i="1" s="1"/>
  <c r="F96" i="1" l="1"/>
  <c r="G96" i="1" s="1"/>
  <c r="R96" i="1"/>
  <c r="S96" i="1" s="1"/>
  <c r="AD96" i="1"/>
  <c r="AE96" i="1" s="1"/>
  <c r="AD47" i="1"/>
  <c r="AE47" i="1" s="1"/>
  <c r="R47" i="1"/>
  <c r="S47" i="1" s="1"/>
  <c r="F47" i="1"/>
  <c r="G47" i="1" s="1"/>
  <c r="F95" i="1" l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F84" i="1"/>
  <c r="G84" i="1" s="1"/>
  <c r="F83" i="1"/>
  <c r="G83" i="1" s="1"/>
  <c r="F82" i="1"/>
  <c r="G82" i="1" s="1"/>
  <c r="F81" i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R95" i="1"/>
  <c r="S95" i="1" s="1"/>
  <c r="R94" i="1"/>
  <c r="S94" i="1" s="1"/>
  <c r="R93" i="1"/>
  <c r="S93" i="1" s="1"/>
  <c r="R92" i="1"/>
  <c r="S92" i="1" s="1"/>
  <c r="R91" i="1"/>
  <c r="R90" i="1"/>
  <c r="S90" i="1" s="1"/>
  <c r="R89" i="1"/>
  <c r="S89" i="1" s="1"/>
  <c r="R88" i="1"/>
  <c r="S88" i="1" s="1"/>
  <c r="R87" i="1"/>
  <c r="R86" i="1"/>
  <c r="S86" i="1" s="1"/>
  <c r="R85" i="1"/>
  <c r="S85" i="1" s="1"/>
  <c r="R84" i="1"/>
  <c r="S84" i="1" s="1"/>
  <c r="R83" i="1"/>
  <c r="S83" i="1" s="1"/>
  <c r="R82" i="1"/>
  <c r="S82" i="1" s="1"/>
  <c r="R81" i="1"/>
  <c r="S81" i="1" s="1"/>
  <c r="R80" i="1"/>
  <c r="S80" i="1" s="1"/>
  <c r="R79" i="1"/>
  <c r="R78" i="1"/>
  <c r="S78" i="1" s="1"/>
  <c r="R77" i="1"/>
  <c r="S77" i="1" s="1"/>
  <c r="R76" i="1"/>
  <c r="S76" i="1" s="1"/>
  <c r="R75" i="1"/>
  <c r="S75" i="1" s="1"/>
  <c r="R74" i="1"/>
  <c r="S74" i="1" s="1"/>
  <c r="R73" i="1"/>
  <c r="S73" i="1" s="1"/>
  <c r="R72" i="1"/>
  <c r="S72" i="1" s="1"/>
  <c r="R71" i="1"/>
  <c r="S71" i="1" s="1"/>
  <c r="R70" i="1"/>
  <c r="S70" i="1" s="1"/>
  <c r="R69" i="1"/>
  <c r="S69" i="1" s="1"/>
  <c r="R68" i="1"/>
  <c r="S68" i="1" s="1"/>
  <c r="R67" i="1"/>
  <c r="S67" i="1" s="1"/>
  <c r="R66" i="1"/>
  <c r="S66" i="1" s="1"/>
  <c r="R65" i="1"/>
  <c r="S65" i="1" s="1"/>
  <c r="R64" i="1"/>
  <c r="S64" i="1" s="1"/>
  <c r="R63" i="1"/>
  <c r="S63" i="1" s="1"/>
  <c r="R62" i="1"/>
  <c r="S62" i="1" s="1"/>
  <c r="R61" i="1"/>
  <c r="S61" i="1" s="1"/>
  <c r="R60" i="1"/>
  <c r="S60" i="1" s="1"/>
  <c r="R59" i="1"/>
  <c r="S59" i="1" s="1"/>
  <c r="R58" i="1"/>
  <c r="S58" i="1" s="1"/>
  <c r="R57" i="1"/>
  <c r="S57" i="1" s="1"/>
  <c r="R56" i="1"/>
  <c r="S56" i="1" s="1"/>
  <c r="R55" i="1"/>
  <c r="S55" i="1" s="1"/>
  <c r="AD95" i="1"/>
  <c r="AE95" i="1" s="1"/>
  <c r="AD94" i="1"/>
  <c r="AE94" i="1" s="1"/>
  <c r="AD93" i="1"/>
  <c r="AE93" i="1" s="1"/>
  <c r="AD92" i="1"/>
  <c r="AE92" i="1" s="1"/>
  <c r="AD91" i="1"/>
  <c r="AE91" i="1" s="1"/>
  <c r="AD90" i="1"/>
  <c r="AE90" i="1" s="1"/>
  <c r="AD89" i="1"/>
  <c r="AE89" i="1" s="1"/>
  <c r="AD88" i="1"/>
  <c r="AE88" i="1" s="1"/>
  <c r="AD87" i="1"/>
  <c r="AE87" i="1" s="1"/>
  <c r="AD86" i="1"/>
  <c r="AE86" i="1" s="1"/>
  <c r="AD85" i="1"/>
  <c r="AE85" i="1" s="1"/>
  <c r="AD84" i="1"/>
  <c r="AE84" i="1" s="1"/>
  <c r="AD83" i="1"/>
  <c r="AE83" i="1" s="1"/>
  <c r="AD82" i="1"/>
  <c r="AE82" i="1" s="1"/>
  <c r="AD81" i="1"/>
  <c r="AE81" i="1" s="1"/>
  <c r="AD80" i="1"/>
  <c r="AE80" i="1" s="1"/>
  <c r="AD79" i="1"/>
  <c r="AD78" i="1"/>
  <c r="AE78" i="1" s="1"/>
  <c r="AD77" i="1"/>
  <c r="AE77" i="1" s="1"/>
  <c r="AD76" i="1"/>
  <c r="AE76" i="1" s="1"/>
  <c r="AD75" i="1"/>
  <c r="AD74" i="1"/>
  <c r="AE74" i="1" s="1"/>
  <c r="AD73" i="1"/>
  <c r="AE73" i="1" s="1"/>
  <c r="AD72" i="1"/>
  <c r="AE72" i="1" s="1"/>
  <c r="AD71" i="1"/>
  <c r="AE71" i="1" s="1"/>
  <c r="AD70" i="1"/>
  <c r="AE70" i="1" s="1"/>
  <c r="AD69" i="1"/>
  <c r="AE69" i="1" s="1"/>
  <c r="AD68" i="1"/>
  <c r="AE68" i="1" s="1"/>
  <c r="AD67" i="1"/>
  <c r="AD66" i="1"/>
  <c r="AE66" i="1" s="1"/>
  <c r="AD65" i="1"/>
  <c r="AE65" i="1" s="1"/>
  <c r="AD64" i="1"/>
  <c r="AE64" i="1" s="1"/>
  <c r="AD63" i="1"/>
  <c r="AE63" i="1" s="1"/>
  <c r="AD62" i="1"/>
  <c r="AE62" i="1" s="1"/>
  <c r="AD61" i="1"/>
  <c r="AE61" i="1" s="1"/>
  <c r="AD60" i="1"/>
  <c r="AE60" i="1" s="1"/>
  <c r="AD59" i="1"/>
  <c r="AE59" i="1" s="1"/>
  <c r="AD58" i="1"/>
  <c r="AE58" i="1" s="1"/>
  <c r="AD57" i="1"/>
  <c r="AE57" i="1" s="1"/>
  <c r="AD56" i="1"/>
  <c r="AE56" i="1" s="1"/>
  <c r="AD55" i="1"/>
  <c r="AE55" i="1" s="1"/>
  <c r="AD46" i="1"/>
  <c r="AE46" i="1" s="1"/>
  <c r="AD45" i="1"/>
  <c r="AE45" i="1" s="1"/>
  <c r="AD44" i="1"/>
  <c r="AE44" i="1" s="1"/>
  <c r="AD43" i="1"/>
  <c r="AE43" i="1" s="1"/>
  <c r="AD42" i="1"/>
  <c r="AE42" i="1" s="1"/>
  <c r="AD41" i="1"/>
  <c r="AE41" i="1" s="1"/>
  <c r="AD40" i="1"/>
  <c r="AE40" i="1" s="1"/>
  <c r="AD39" i="1"/>
  <c r="AE39" i="1" s="1"/>
  <c r="AD38" i="1"/>
  <c r="AE38" i="1" s="1"/>
  <c r="AD37" i="1"/>
  <c r="AE37" i="1" s="1"/>
  <c r="AD36" i="1"/>
  <c r="AD35" i="1"/>
  <c r="AE35" i="1" s="1"/>
  <c r="AD34" i="1"/>
  <c r="AE34" i="1" s="1"/>
  <c r="AD33" i="1"/>
  <c r="AE33" i="1" s="1"/>
  <c r="AD32" i="1"/>
  <c r="AD31" i="1"/>
  <c r="AE31" i="1" s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AD10" i="1"/>
  <c r="AE10" i="1" s="1"/>
  <c r="AD9" i="1"/>
  <c r="AE9" i="1" s="1"/>
  <c r="AD8" i="1"/>
  <c r="AE8" i="1" s="1"/>
  <c r="AD7" i="1"/>
  <c r="AE7" i="1" s="1"/>
  <c r="AD6" i="1"/>
  <c r="AE6" i="1" s="1"/>
  <c r="R46" i="1"/>
  <c r="S46" i="1" s="1"/>
  <c r="R45" i="1"/>
  <c r="S45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R35" i="1"/>
  <c r="S35" i="1" s="1"/>
  <c r="R34" i="1"/>
  <c r="S34" i="1" s="1"/>
  <c r="R33" i="1"/>
  <c r="S33" i="1" s="1"/>
  <c r="R32" i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  <c r="R6" i="1"/>
  <c r="S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F33" i="1"/>
  <c r="G33" i="1" s="1"/>
  <c r="F34" i="1"/>
  <c r="G34" i="1" s="1"/>
  <c r="F35" i="1"/>
  <c r="G35" i="1" s="1"/>
  <c r="F36" i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6" i="1"/>
  <c r="G6" i="1" s="1"/>
  <c r="AE75" i="1" l="1"/>
  <c r="C8" i="7" s="1"/>
  <c r="B8" i="7"/>
  <c r="AE79" i="1"/>
  <c r="C10" i="7" s="1"/>
  <c r="B10" i="7"/>
  <c r="AE67" i="1"/>
  <c r="C4" i="7" s="1"/>
  <c r="B4" i="7"/>
  <c r="G73" i="1"/>
  <c r="E4" i="2" s="1"/>
  <c r="C4" i="2"/>
  <c r="G81" i="1"/>
  <c r="E8" i="2" s="1"/>
  <c r="C8" i="2"/>
  <c r="G85" i="1"/>
  <c r="E10" i="2" s="1"/>
  <c r="C10" i="2"/>
  <c r="S79" i="1"/>
  <c r="B4" i="2"/>
  <c r="S87" i="1"/>
  <c r="B8" i="2"/>
  <c r="S91" i="1"/>
  <c r="B10" i="2"/>
  <c r="D10" i="2" s="1"/>
  <c r="AE32" i="1"/>
  <c r="C8" i="5"/>
  <c r="AE36" i="1"/>
  <c r="C10" i="5"/>
  <c r="AE24" i="1"/>
  <c r="C4" i="5"/>
  <c r="S36" i="1"/>
  <c r="E10" i="5" s="1"/>
  <c r="B10" i="5"/>
  <c r="D10" i="5" s="1"/>
  <c r="S24" i="1"/>
  <c r="E4" i="5" s="1"/>
  <c r="E5" i="5" s="1"/>
  <c r="E6" i="5" s="1"/>
  <c r="E7" i="5" s="1"/>
  <c r="B4" i="5"/>
  <c r="S32" i="1"/>
  <c r="E8" i="5" s="1"/>
  <c r="B8" i="5"/>
  <c r="G32" i="1"/>
  <c r="E8" i="4" s="1"/>
  <c r="B8" i="4"/>
  <c r="C8" i="4" s="1"/>
  <c r="D8" i="4" s="1"/>
  <c r="G36" i="1"/>
  <c r="E10" i="4" s="1"/>
  <c r="B10" i="4"/>
  <c r="C10" i="4" s="1"/>
  <c r="D10" i="4" s="1"/>
  <c r="G24" i="1"/>
  <c r="B4" i="4"/>
  <c r="C4" i="4" s="1"/>
  <c r="D4" i="4" s="1"/>
  <c r="B5" i="4"/>
  <c r="C5" i="4" s="1"/>
  <c r="D5" i="4" s="1"/>
  <c r="B7" i="4"/>
  <c r="C7" i="4" s="1"/>
  <c r="D7" i="4" s="1"/>
  <c r="B6" i="4"/>
  <c r="C6" i="4" s="1"/>
  <c r="D6" i="4" s="1"/>
  <c r="F17" i="1"/>
  <c r="G17" i="1" s="1"/>
  <c r="D8" i="5" l="1"/>
  <c r="B7" i="7"/>
  <c r="B6" i="7"/>
  <c r="B5" i="7"/>
  <c r="C5" i="7"/>
  <c r="C7" i="7"/>
  <c r="C6" i="7"/>
  <c r="B5" i="2"/>
  <c r="B7" i="2"/>
  <c r="B6" i="2"/>
  <c r="D4" i="2"/>
  <c r="D8" i="2"/>
  <c r="C7" i="2"/>
  <c r="C5" i="2"/>
  <c r="C6" i="2"/>
  <c r="E5" i="2"/>
  <c r="E6" i="2"/>
  <c r="E7" i="2"/>
  <c r="C5" i="5"/>
  <c r="C7" i="5"/>
  <c r="C6" i="5"/>
  <c r="B5" i="5"/>
  <c r="D4" i="5"/>
  <c r="E6" i="4"/>
  <c r="E4" i="4"/>
  <c r="E5" i="4"/>
  <c r="E7" i="4"/>
  <c r="D6" i="2" l="1"/>
  <c r="D7" i="2"/>
  <c r="D5" i="2"/>
  <c r="B6" i="5"/>
  <c r="D5" i="5"/>
  <c r="B7" i="5" l="1"/>
  <c r="D7" i="5" s="1"/>
  <c r="D6" i="5"/>
</calcChain>
</file>

<file path=xl/sharedStrings.xml><?xml version="1.0" encoding="utf-8"?>
<sst xmlns="http://schemas.openxmlformats.org/spreadsheetml/2006/main" count="519" uniqueCount="112">
  <si>
    <t>USE</t>
  </si>
  <si>
    <t>TOTAL</t>
  </si>
  <si>
    <t>ITEM 514 - SURFACE PREPARATION OF EXISTING STEEL STRUCTURES</t>
  </si>
  <si>
    <t>ITEM 514 - FIELD PAINTING STRUCTURAL STEEL, PRIME COAT</t>
  </si>
  <si>
    <t>ITEM 514 - FIELD PAINTING STRUCTURAL STEEL, INTERMEDIATE COAT</t>
  </si>
  <si>
    <t>ITEM 514 - FIELD PAINTING STRUCTURAL STEEL, FINISH COAT</t>
  </si>
  <si>
    <t>PERIMETER FOR EACH W36X135 BEAM</t>
  </si>
  <si>
    <t>FLANGE WIDTH</t>
  </si>
  <si>
    <t>2*WEB + 3*FLANGE</t>
  </si>
  <si>
    <t>FT</t>
  </si>
  <si>
    <t>PERIMETER FOR EACH W36X232 BEAM</t>
  </si>
  <si>
    <t>PAINTING TOTALS</t>
  </si>
  <si>
    <t>LINEAR FEET W36X135 BEAM</t>
  </si>
  <si>
    <t>PAINTING AREA - W36X135 BEAMS</t>
  </si>
  <si>
    <t>SF</t>
  </si>
  <si>
    <t>LINEAR FEET W36X232 BEAM</t>
  </si>
  <si>
    <t>PAINTING AREA - W36X232 BEAMS</t>
  </si>
  <si>
    <t>RAW BEAMS ONLY TOTAL FOR EACH STRUCTURE</t>
  </si>
  <si>
    <t>BEAMS X 1.25 MULTIPLIER FOR CROSSFRAMES, ETC.</t>
  </si>
  <si>
    <t>ITEM 514 - GRINDING FINS, TEARS, AND SLIVERS ON EXISTING STRUCTURAL STEEL</t>
  </si>
  <si>
    <t>1 HOUR PER 750 SF PAINTING</t>
  </si>
  <si>
    <t>ROUNDUP(PAINT/750, 0)</t>
  </si>
  <si>
    <t>HOURS</t>
  </si>
  <si>
    <t>OR</t>
  </si>
  <si>
    <t>1 MINUTE PER LINEAR FOOT OF BEAM</t>
  </si>
  <si>
    <t>ROUNDUP(TOTAL FEET OF BEAMS/60, 0)</t>
  </si>
  <si>
    <t>MAX OF THE ABOVE TWO OPTIONS</t>
  </si>
  <si>
    <t>ITEM 514 - FINAL INSPECTION REPAIR</t>
  </si>
  <si>
    <t>1 EACH PER 1200 SF PAINTING</t>
  </si>
  <si>
    <t>ROUNDUP(PAINTING/1200, 0)</t>
  </si>
  <si>
    <t>EACH</t>
  </si>
  <si>
    <t>MED-71-1991 L&amp;R (FOR EACH STRUCTURE)</t>
  </si>
  <si>
    <t>ITEM</t>
  </si>
  <si>
    <t>QUANTITY</t>
  </si>
  <si>
    <t>LEFT</t>
  </si>
  <si>
    <t>RIGHT</t>
  </si>
  <si>
    <t>UNIT</t>
  </si>
  <si>
    <t>DESCRIPTION</t>
  </si>
  <si>
    <t>SURFACE PREPARATION OF EXISTING STEEL STRUCTURES</t>
  </si>
  <si>
    <t>FIELD PAINTING STRUCTURAL STEEL, PRIME COAT</t>
  </si>
  <si>
    <t>FIELD PAINTING STRUCTURAL STEEL, INTERMEDIATE COAT</t>
  </si>
  <si>
    <t>GRINDING FINS, TEARS, AND SLIVERS ON EXISTING STRUCTURAL STEEL</t>
  </si>
  <si>
    <t>FINAL INSPECTION REPAIR</t>
  </si>
  <si>
    <t>RIC-71 STRUCTURES (LEFT STRUCTURE)</t>
  </si>
  <si>
    <t>PERIMETER FOR EACH W33X169 BEAM</t>
  </si>
  <si>
    <t>PERIMETER FOR EACH W33X152 BEAM</t>
  </si>
  <si>
    <t>LINEAR FEET W33X169 BEAM</t>
  </si>
  <si>
    <t>PAINTING AREA - W33X169 BEAMS</t>
  </si>
  <si>
    <t>LINEAR FEET W33X152 BEAM</t>
  </si>
  <si>
    <t>PAINTING AREA - W33X152 BEAMS</t>
  </si>
  <si>
    <t>RAW BEAMS ONLY TOTAL</t>
  </si>
  <si>
    <t>RIC-71 STRUCTURES (RIGHT STRUCTURE)</t>
  </si>
  <si>
    <t>PERIMETER FOR EACH W36X170 BEAM</t>
  </si>
  <si>
    <t>PERIMETER FOR EACH W36X194 BEAM</t>
  </si>
  <si>
    <t>LINEAR FEET W36X170 BEAM</t>
  </si>
  <si>
    <t>PAINTING AREA - W36X170 BEAMS</t>
  </si>
  <si>
    <t>LINEAR FEET W36X194 BEAM</t>
  </si>
  <si>
    <t>PAINTING AREA - W36X194 BEAMS</t>
  </si>
  <si>
    <t>MED-71-1991 L SHOWN; MED-91-1991 R IDENTICAL</t>
  </si>
  <si>
    <t>CRA-30 STRUCTURES, RIGHT</t>
  </si>
  <si>
    <t>CRA-30 STRUCTURES, LEFT</t>
  </si>
  <si>
    <t>PERIMETER FOR EACH W920X289 (METRIC) BEAM</t>
  </si>
  <si>
    <t>PERIMETER FOR EACH W920X365 (METRIC) BEAM</t>
  </si>
  <si>
    <t>LINEAR FEET W920X289 (METRIC) BEAM</t>
  </si>
  <si>
    <t>PAINTING AREA - W920X289 (METRIC) BEAMS</t>
  </si>
  <si>
    <t>LINEAR FEET W920X365 (METRIC) BEAM</t>
  </si>
  <si>
    <t>PAINTING AREA - W920X365 (METRIC) BEAMS</t>
  </si>
  <si>
    <t>PERIMETER FOR EACH W920X313 (METRIC) BEAM</t>
  </si>
  <si>
    <t>LINEAR FEET W920X313 (METRIC) BEAM</t>
  </si>
  <si>
    <t>PAINTING AREA - W920X313 (METRIC) BEAMS</t>
  </si>
  <si>
    <t>BEAMS X 1.25 MULTIPLIER FOR ANCILLARY PAINT, ETC.</t>
  </si>
  <si>
    <t>WAY-302 STRUCTURE</t>
  </si>
  <si>
    <t>WAY-3 LEFT</t>
  </si>
  <si>
    <t>WAY-3 RIGHT</t>
  </si>
  <si>
    <t>PERIMETER FOR EACH "FLANGE A" GIRDER</t>
  </si>
  <si>
    <t>LINEAR FEET "FLANGE A" GIRDER</t>
  </si>
  <si>
    <t>PAINTING AREA - "FLANGE A" GIRDER</t>
  </si>
  <si>
    <t>PORTIONS OF STRUCTURE REMOVED, AS PER PLAN (GIRDER SECTION)</t>
  </si>
  <si>
    <t>PORTIONS OF STRUCTURE REMOVED, AS PER PLAN (BEARING WEB STIFFENER)</t>
  </si>
  <si>
    <t>PORTIONS OF STRUCTURE REMOVED, AS PER PLAN (INTERMEDIATE WEB STIFFENER)</t>
  </si>
  <si>
    <t>PORTIONS OF STRUCTURE REMOVED, AS PER PLAN (END CROSSFRAME COMPONENET)</t>
  </si>
  <si>
    <t>PORTIONS OF STRUCTURE REMOVED, AS PER PLAN (SCUPPER DOWNSPOUT PORTION)</t>
  </si>
  <si>
    <t>PORTIONS OF STRUCTURE REMOVED, AS PER PLAN (CONCRETE SCUPPER PLUG)</t>
  </si>
  <si>
    <t>PORTIONS OF STRUCTURE REMOVED, AS PER PLAN (BEARING ASSEMBLY)</t>
  </si>
  <si>
    <t>PORTIONS OF STRUCTURE REMOVED, AS PER PLAN (EXISTING JOINT SEAL)</t>
  </si>
  <si>
    <t>LS</t>
  </si>
  <si>
    <t>LB</t>
  </si>
  <si>
    <t>STRUCTURAL STEEL MEMBERS, LEVEL UF, AS PER PLAN (END CROSSFRAMES)</t>
  </si>
  <si>
    <t>JOINT SEALER</t>
  </si>
  <si>
    <t>4 ANGLES AT 8.02', 0.0145 SF CROSS-SECTIONAL AREA</t>
  </si>
  <si>
    <t>WEB: 66" X 18" X 3/8"; FLANGE 66" X 14" X 3/4"</t>
  </si>
  <si>
    <t>(62") X 6" X 3/8" AT 0.2820 LB/IN^3</t>
  </si>
  <si>
    <t>(62"+62"+6") X 6" X 5/8" AT 0.2820 LB/IN^3</t>
  </si>
  <si>
    <t>SY</t>
  </si>
  <si>
    <t>SEALING OF CONCRETE SURFACES (EPOXY-URETHANE)</t>
  </si>
  <si>
    <t>SURFACE PREPARATION OF EXISTING STEEL</t>
  </si>
  <si>
    <t>FIELD PAINTING OF EXISTING STRUCTURAL STEEL, PRIME COAT</t>
  </si>
  <si>
    <t>6" PIPE DOWNSPOUT, INCLUDING SPECIALS</t>
  </si>
  <si>
    <t>FIELD PAINTING STRUCTURAL STEEL, FINISH COAT, AS PER PLAN</t>
  </si>
  <si>
    <t>BEARING DEVICE, ROCKER, AS PER PLAN (R100)</t>
  </si>
  <si>
    <t>QUANTITIES CARRIED TO GENERAL SUMMARY FOR INDIVIDUAL STRUCTURES</t>
  </si>
  <si>
    <t>BEAM DEPTH</t>
  </si>
  <si>
    <t>STRUCTURAL STEEL MEMBERS, LEVEL UF, AS PER PLAN (GIRDER WEB PLATING)</t>
  </si>
  <si>
    <t>STRUCTURAL STEEL MEMBERS, LEVEL UF, AS PER PLAN (GIRDER SECTION)</t>
  </si>
  <si>
    <t>STRUCTURAL STEEL MEMBERS, LEVEL UF, AS PER PLAN (BEARING WEB STIFFENER)</t>
  </si>
  <si>
    <t>STRUCTURAL STEEL MEMBERS, LEVEL UF, AS PER PLAN (INTERMEDIATE WEB STIFFENER)</t>
  </si>
  <si>
    <t>6 - 24"  AND 2 - 62" X 18" X 5/8" PLATES AT 0.2820 LB/IN^3</t>
  </si>
  <si>
    <t>XX</t>
  </si>
  <si>
    <t>NC</t>
  </si>
  <si>
    <t>4 AT 62", 6 AT 31" - 6" WIDE, 5/8 THICK, 0.2820 LB/IN^3</t>
  </si>
  <si>
    <t>4 - 24" X 18" X 5/8" PLATES AT 0.2820 LB/IN^3</t>
  </si>
  <si>
    <t>4 AT 31" - 6" WIDE, 5/8 THICK, 0.2820 LB/IN^3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</si>
</sst>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6" xfId="0" applyFont="1" applyBorder="1" applyAlignment="1"/>
    <xf numFmtId="0" fontId="1" fillId="0" borderId="0" xfId="0" applyFont="1" applyAlignment="1"/>
    <xf numFmtId="0" fontId="1" fillId="0" borderId="6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5"/>
  <sheetViews>
    <sheetView topLeftCell="A103" zoomScale="55" zoomScaleNormal="55" workbookViewId="0">
      <selection activeCell="D133" sqref="D133"/>
    </sheetView>
  </sheetViews>
  <sheetFormatPr defaultColWidth="9.140625" defaultRowHeight="22.5" customHeight="1" x14ac:dyDescent="0.25"/>
  <cols>
    <col min="1" max="1" width="2.85546875" style="5" customWidth="1"/>
    <col min="2" max="2" width="2.85546875" style="3" customWidth="1"/>
    <col min="3" max="3" width="75.7109375" style="3" customWidth="1"/>
    <col min="4" max="4" width="13.42578125" style="7" customWidth="1"/>
    <col min="5" max="5" width="14.5703125" style="2" customWidth="1"/>
    <col min="6" max="6" width="13.42578125" style="2" customWidth="1"/>
    <col min="7" max="7" width="14.5703125" style="2" customWidth="1"/>
    <col min="8" max="9" width="4.85546875" style="3" customWidth="1"/>
    <col min="10" max="12" width="9.140625" style="3"/>
    <col min="13" max="13" width="2.85546875" style="5" customWidth="1"/>
    <col min="14" max="14" width="2.85546875" style="3" customWidth="1"/>
    <col min="15" max="15" width="75.7109375" style="3" customWidth="1"/>
    <col min="16" max="16" width="13.42578125" style="7" customWidth="1"/>
    <col min="17" max="17" width="14.5703125" style="2" customWidth="1"/>
    <col min="18" max="18" width="13.42578125" style="2" customWidth="1"/>
    <col min="19" max="19" width="14.5703125" style="2" customWidth="1"/>
    <col min="20" max="21" width="4.85546875" style="3" customWidth="1"/>
    <col min="22" max="24" width="9.140625" style="3"/>
    <col min="25" max="25" width="2.85546875" style="5" customWidth="1"/>
    <col min="26" max="26" width="2.85546875" style="3" customWidth="1"/>
    <col min="27" max="27" width="75.7109375" style="3" customWidth="1"/>
    <col min="28" max="28" width="13.42578125" style="7" customWidth="1"/>
    <col min="29" max="29" width="14.5703125" style="2" customWidth="1"/>
    <col min="30" max="30" width="13.42578125" style="2" customWidth="1"/>
    <col min="31" max="31" width="14.5703125" style="2" customWidth="1"/>
    <col min="32" max="33" width="4.85546875" style="3" customWidth="1"/>
    <col min="34" max="16384" width="9.140625" style="3"/>
  </cols>
  <sheetData>
    <row r="1" spans="1:31" ht="22.5" customHeight="1" x14ac:dyDescent="0.25">
      <c r="A1" s="47" t="s">
        <v>31</v>
      </c>
      <c r="B1" s="47"/>
      <c r="C1" s="47"/>
      <c r="D1" s="47"/>
      <c r="E1" s="47"/>
      <c r="F1" s="47"/>
      <c r="G1" s="47"/>
      <c r="M1" s="47" t="s">
        <v>43</v>
      </c>
      <c r="N1" s="47"/>
      <c r="O1" s="47"/>
      <c r="P1" s="47"/>
      <c r="Q1" s="47"/>
      <c r="R1" s="47"/>
      <c r="S1" s="47"/>
      <c r="Y1" s="47" t="s">
        <v>51</v>
      </c>
      <c r="Z1" s="47"/>
      <c r="AA1" s="47"/>
      <c r="AB1" s="47"/>
      <c r="AC1" s="47"/>
      <c r="AD1" s="47"/>
      <c r="AE1" s="47"/>
    </row>
    <row r="2" spans="1:31" ht="22.5" customHeight="1" thickBot="1" x14ac:dyDescent="0.3">
      <c r="A2" s="48"/>
      <c r="B2" s="48"/>
      <c r="C2" s="48"/>
      <c r="D2" s="48"/>
      <c r="E2" s="48"/>
      <c r="F2" s="48"/>
      <c r="G2" s="48"/>
      <c r="M2" s="48"/>
      <c r="N2" s="48"/>
      <c r="O2" s="48"/>
      <c r="P2" s="48"/>
      <c r="Q2" s="48"/>
      <c r="R2" s="48"/>
      <c r="S2" s="48"/>
      <c r="Y2" s="48"/>
      <c r="Z2" s="48"/>
      <c r="AA2" s="48"/>
      <c r="AB2" s="48"/>
      <c r="AC2" s="48"/>
      <c r="AD2" s="48"/>
      <c r="AE2" s="48"/>
    </row>
    <row r="3" spans="1:31" ht="22.5" customHeight="1" thickTop="1" x14ac:dyDescent="0.25"/>
    <row r="5" spans="1:31" ht="22.5" customHeight="1" x14ac:dyDescent="0.25">
      <c r="A5" s="9" t="s">
        <v>2</v>
      </c>
      <c r="B5" s="10"/>
      <c r="C5" s="10"/>
      <c r="D5" s="11"/>
      <c r="E5" s="12"/>
      <c r="F5" s="21"/>
      <c r="G5" s="13"/>
      <c r="M5" s="9" t="s">
        <v>2</v>
      </c>
      <c r="N5" s="10"/>
      <c r="O5" s="10"/>
      <c r="P5" s="11"/>
      <c r="Q5" s="12"/>
      <c r="R5" s="21"/>
      <c r="S5" s="13"/>
      <c r="Y5" s="9" t="s">
        <v>2</v>
      </c>
      <c r="Z5" s="10"/>
      <c r="AA5" s="10"/>
      <c r="AB5" s="11"/>
      <c r="AC5" s="12"/>
      <c r="AD5" s="21"/>
      <c r="AE5" s="13"/>
    </row>
    <row r="6" spans="1:31" ht="22.5" customHeight="1" x14ac:dyDescent="0.25">
      <c r="A6" s="14" t="s">
        <v>3</v>
      </c>
      <c r="B6" s="4"/>
      <c r="C6" s="4"/>
      <c r="D6" s="6"/>
      <c r="E6" s="1"/>
      <c r="F6" s="22" t="str">
        <f>IF(E6="USE", IF((D5-ROUNDDOWN(D5, 0))&lt;0.0999, ROUNDDOWN(D5, 0), ROUNDUP(D5, 0)), "")</f>
        <v/>
      </c>
      <c r="G6" s="15" t="str">
        <f>IF(F6="","",E5)</f>
        <v/>
      </c>
      <c r="M6" s="14" t="s">
        <v>3</v>
      </c>
      <c r="N6" s="4"/>
      <c r="O6" s="4"/>
      <c r="P6" s="6"/>
      <c r="Q6" s="1"/>
      <c r="R6" s="22" t="str">
        <f>IF(Q6="USE", IF((P5-ROUNDDOWN(P5, 0))&lt;0.0999, ROUNDDOWN(P5, 0), ROUNDUP(P5, 0)), "")</f>
        <v/>
      </c>
      <c r="S6" s="15" t="str">
        <f>IF(R6="","",Q5)</f>
        <v/>
      </c>
      <c r="Y6" s="14" t="s">
        <v>3</v>
      </c>
      <c r="Z6" s="4"/>
      <c r="AA6" s="4"/>
      <c r="AB6" s="6"/>
      <c r="AC6" s="1"/>
      <c r="AD6" s="22" t="str">
        <f>IF(AC6="USE", IF((AB5-ROUNDDOWN(AB5, 0))&lt;0.0999, ROUNDDOWN(AB5, 0), ROUNDUP(AB5, 0)), "")</f>
        <v/>
      </c>
      <c r="AE6" s="15" t="str">
        <f>IF(AD6="","",AC5)</f>
        <v/>
      </c>
    </row>
    <row r="7" spans="1:31" ht="22.5" customHeight="1" x14ac:dyDescent="0.25">
      <c r="A7" s="14" t="s">
        <v>4</v>
      </c>
      <c r="B7" s="4"/>
      <c r="C7" s="4"/>
      <c r="D7" s="6"/>
      <c r="E7" s="1"/>
      <c r="F7" s="22" t="str">
        <f t="shared" ref="F7:F46" si="0">IF(E7="USE", IF((D6-ROUNDDOWN(D6, 0))&lt;0.0999, ROUNDDOWN(D6, 0), ROUNDUP(D6, 0)), "")</f>
        <v/>
      </c>
      <c r="G7" s="15" t="str">
        <f t="shared" ref="G7:G46" si="1">IF(F7="","",E6)</f>
        <v/>
      </c>
      <c r="M7" s="14" t="s">
        <v>4</v>
      </c>
      <c r="N7" s="4"/>
      <c r="O7" s="4"/>
      <c r="P7" s="6"/>
      <c r="Q7" s="1"/>
      <c r="R7" s="22" t="str">
        <f t="shared" ref="R7:R47" si="2">IF(Q7="USE", IF((P6-ROUNDDOWN(P6, 0))&lt;0.0999, ROUNDDOWN(P6, 0), ROUNDUP(P6, 0)), "")</f>
        <v/>
      </c>
      <c r="S7" s="15" t="str">
        <f t="shared" ref="S7:S47" si="3">IF(R7="","",Q6)</f>
        <v/>
      </c>
      <c r="Y7" s="14" t="s">
        <v>4</v>
      </c>
      <c r="Z7" s="4"/>
      <c r="AA7" s="4"/>
      <c r="AB7" s="6"/>
      <c r="AC7" s="1"/>
      <c r="AD7" s="22" t="str">
        <f t="shared" ref="AD7:AD47" si="4">IF(AC7="USE", IF((AB6-ROUNDDOWN(AB6, 0))&lt;0.0999, ROUNDDOWN(AB6, 0), ROUNDUP(AB6, 0)), "")</f>
        <v/>
      </c>
      <c r="AE7" s="15" t="str">
        <f t="shared" ref="AE7:AE47" si="5">IF(AD7="","",AC6)</f>
        <v/>
      </c>
    </row>
    <row r="8" spans="1:31" ht="22.5" customHeight="1" x14ac:dyDescent="0.25">
      <c r="A8" s="14" t="s">
        <v>5</v>
      </c>
      <c r="B8" s="4"/>
      <c r="C8" s="4"/>
      <c r="D8" s="6"/>
      <c r="E8" s="1"/>
      <c r="F8" s="22" t="str">
        <f t="shared" si="0"/>
        <v/>
      </c>
      <c r="G8" s="15" t="str">
        <f t="shared" si="1"/>
        <v/>
      </c>
      <c r="M8" s="14" t="s">
        <v>5</v>
      </c>
      <c r="N8" s="4"/>
      <c r="O8" s="4"/>
      <c r="P8" s="6"/>
      <c r="Q8" s="1"/>
      <c r="R8" s="22" t="str">
        <f t="shared" si="2"/>
        <v/>
      </c>
      <c r="S8" s="15" t="str">
        <f t="shared" si="3"/>
        <v/>
      </c>
      <c r="Y8" s="14" t="s">
        <v>5</v>
      </c>
      <c r="Z8" s="4"/>
      <c r="AA8" s="4"/>
      <c r="AB8" s="6"/>
      <c r="AC8" s="1"/>
      <c r="AD8" s="22" t="str">
        <f t="shared" si="4"/>
        <v/>
      </c>
      <c r="AE8" s="15" t="str">
        <f t="shared" si="5"/>
        <v/>
      </c>
    </row>
    <row r="9" spans="1:31" ht="22.5" customHeight="1" x14ac:dyDescent="0.25">
      <c r="A9" s="14"/>
      <c r="B9" s="4" t="s">
        <v>6</v>
      </c>
      <c r="C9" s="4"/>
      <c r="D9" s="6"/>
      <c r="E9" s="1"/>
      <c r="F9" s="22" t="str">
        <f t="shared" si="0"/>
        <v/>
      </c>
      <c r="G9" s="15" t="str">
        <f t="shared" si="1"/>
        <v/>
      </c>
      <c r="M9" s="14"/>
      <c r="N9" s="4" t="s">
        <v>44</v>
      </c>
      <c r="O9" s="4"/>
      <c r="P9" s="6"/>
      <c r="Q9" s="1"/>
      <c r="R9" s="22" t="str">
        <f t="shared" si="2"/>
        <v/>
      </c>
      <c r="S9" s="15" t="str">
        <f t="shared" si="3"/>
        <v/>
      </c>
      <c r="Y9" s="14"/>
      <c r="Z9" s="4" t="s">
        <v>52</v>
      </c>
      <c r="AA9" s="4"/>
      <c r="AB9" s="6"/>
      <c r="AC9" s="1"/>
      <c r="AD9" s="22" t="str">
        <f t="shared" si="4"/>
        <v/>
      </c>
      <c r="AE9" s="15" t="str">
        <f t="shared" si="5"/>
        <v/>
      </c>
    </row>
    <row r="10" spans="1:31" ht="22.5" customHeight="1" x14ac:dyDescent="0.25">
      <c r="A10" s="14"/>
      <c r="B10" s="4"/>
      <c r="C10" s="4" t="s">
        <v>101</v>
      </c>
      <c r="D10" s="26">
        <v>2.9624999999999999</v>
      </c>
      <c r="E10" s="1" t="s">
        <v>9</v>
      </c>
      <c r="F10" s="22" t="str">
        <f t="shared" si="0"/>
        <v/>
      </c>
      <c r="G10" s="15" t="str">
        <f t="shared" si="1"/>
        <v/>
      </c>
      <c r="M10" s="14"/>
      <c r="N10" s="4"/>
      <c r="O10" s="4" t="s">
        <v>101</v>
      </c>
      <c r="P10" s="26">
        <v>2.8167</v>
      </c>
      <c r="Q10" s="1" t="s">
        <v>9</v>
      </c>
      <c r="R10" s="22" t="str">
        <f t="shared" si="2"/>
        <v/>
      </c>
      <c r="S10" s="15" t="str">
        <f t="shared" si="3"/>
        <v/>
      </c>
      <c r="Y10" s="14"/>
      <c r="Z10" s="4"/>
      <c r="AA10" s="4" t="s">
        <v>101</v>
      </c>
      <c r="AB10" s="26">
        <v>3.0142000000000002</v>
      </c>
      <c r="AC10" s="1" t="s">
        <v>9</v>
      </c>
      <c r="AD10" s="22" t="str">
        <f t="shared" si="4"/>
        <v/>
      </c>
      <c r="AE10" s="15" t="str">
        <f t="shared" si="5"/>
        <v/>
      </c>
    </row>
    <row r="11" spans="1:31" ht="22.5" customHeight="1" x14ac:dyDescent="0.25">
      <c r="A11" s="14"/>
      <c r="B11" s="4"/>
      <c r="C11" s="4" t="s">
        <v>7</v>
      </c>
      <c r="D11" s="26">
        <v>1</v>
      </c>
      <c r="E11" s="1" t="s">
        <v>9</v>
      </c>
      <c r="F11" s="22" t="str">
        <f t="shared" si="0"/>
        <v/>
      </c>
      <c r="G11" s="15" t="str">
        <f t="shared" si="1"/>
        <v/>
      </c>
      <c r="M11" s="14"/>
      <c r="N11" s="4"/>
      <c r="O11" s="4" t="s">
        <v>7</v>
      </c>
      <c r="P11" s="26">
        <v>0.95830000000000004</v>
      </c>
      <c r="Q11" s="1" t="s">
        <v>9</v>
      </c>
      <c r="R11" s="22" t="str">
        <f t="shared" si="2"/>
        <v/>
      </c>
      <c r="S11" s="15" t="str">
        <f t="shared" si="3"/>
        <v/>
      </c>
      <c r="Y11" s="14"/>
      <c r="Z11" s="4"/>
      <c r="AA11" s="4" t="s">
        <v>7</v>
      </c>
      <c r="AB11" s="26">
        <v>1.0024999999999999</v>
      </c>
      <c r="AC11" s="1" t="s">
        <v>9</v>
      </c>
      <c r="AD11" s="22" t="str">
        <f t="shared" si="4"/>
        <v/>
      </c>
      <c r="AE11" s="15" t="str">
        <f t="shared" si="5"/>
        <v/>
      </c>
    </row>
    <row r="12" spans="1:31" ht="22.5" customHeight="1" x14ac:dyDescent="0.25">
      <c r="A12" s="14"/>
      <c r="B12" s="4"/>
      <c r="C12" s="4" t="s">
        <v>8</v>
      </c>
      <c r="D12" s="26">
        <f>2*D10+3*D11</f>
        <v>8.9250000000000007</v>
      </c>
      <c r="E12" s="1" t="s">
        <v>9</v>
      </c>
      <c r="F12" s="22" t="str">
        <f t="shared" si="0"/>
        <v/>
      </c>
      <c r="G12" s="15" t="str">
        <f t="shared" si="1"/>
        <v/>
      </c>
      <c r="M12" s="14"/>
      <c r="N12" s="4"/>
      <c r="O12" s="4" t="s">
        <v>8</v>
      </c>
      <c r="P12" s="26">
        <f>2*P10+3*P11</f>
        <v>8.5083000000000002</v>
      </c>
      <c r="Q12" s="1" t="s">
        <v>9</v>
      </c>
      <c r="R12" s="22" t="str">
        <f t="shared" si="2"/>
        <v/>
      </c>
      <c r="S12" s="15" t="str">
        <f t="shared" si="3"/>
        <v/>
      </c>
      <c r="Y12" s="14"/>
      <c r="Z12" s="4"/>
      <c r="AA12" s="4" t="s">
        <v>8</v>
      </c>
      <c r="AB12" s="26">
        <f>2*AB10+3*AB11</f>
        <v>9.0358999999999998</v>
      </c>
      <c r="AC12" s="1" t="s">
        <v>9</v>
      </c>
      <c r="AD12" s="22" t="str">
        <f t="shared" si="4"/>
        <v/>
      </c>
      <c r="AE12" s="15" t="str">
        <f t="shared" si="5"/>
        <v/>
      </c>
    </row>
    <row r="13" spans="1:31" ht="22.5" customHeight="1" x14ac:dyDescent="0.25">
      <c r="A13" s="14"/>
      <c r="B13" s="4" t="s">
        <v>10</v>
      </c>
      <c r="C13" s="4"/>
      <c r="D13" s="26"/>
      <c r="E13" s="1"/>
      <c r="F13" s="22" t="str">
        <f t="shared" si="0"/>
        <v/>
      </c>
      <c r="G13" s="15" t="str">
        <f t="shared" si="1"/>
        <v/>
      </c>
      <c r="M13" s="14"/>
      <c r="N13" s="4" t="s">
        <v>45</v>
      </c>
      <c r="O13" s="4"/>
      <c r="P13" s="26"/>
      <c r="Q13" s="1"/>
      <c r="R13" s="22" t="str">
        <f t="shared" si="2"/>
        <v/>
      </c>
      <c r="S13" s="15" t="str">
        <f t="shared" si="3"/>
        <v/>
      </c>
      <c r="Y13" s="14"/>
      <c r="Z13" s="4" t="s">
        <v>53</v>
      </c>
      <c r="AA13" s="4"/>
      <c r="AB13" s="6"/>
      <c r="AC13" s="1"/>
      <c r="AD13" s="22" t="str">
        <f t="shared" si="4"/>
        <v/>
      </c>
      <c r="AE13" s="15" t="str">
        <f t="shared" si="5"/>
        <v/>
      </c>
    </row>
    <row r="14" spans="1:31" ht="22.5" customHeight="1" x14ac:dyDescent="0.25">
      <c r="A14" s="14"/>
      <c r="B14" s="4"/>
      <c r="C14" s="4" t="s">
        <v>101</v>
      </c>
      <c r="D14" s="26">
        <v>3.0916999999999999</v>
      </c>
      <c r="E14" s="1" t="s">
        <v>9</v>
      </c>
      <c r="F14" s="22" t="str">
        <f t="shared" si="0"/>
        <v/>
      </c>
      <c r="G14" s="15" t="str">
        <f t="shared" si="1"/>
        <v/>
      </c>
      <c r="M14" s="14"/>
      <c r="N14" s="4"/>
      <c r="O14" s="4" t="s">
        <v>101</v>
      </c>
      <c r="P14" s="26">
        <v>2.7909000000000002</v>
      </c>
      <c r="Q14" s="1" t="s">
        <v>9</v>
      </c>
      <c r="R14" s="22" t="str">
        <f t="shared" si="2"/>
        <v/>
      </c>
      <c r="S14" s="15" t="str">
        <f t="shared" si="3"/>
        <v/>
      </c>
      <c r="Y14" s="14"/>
      <c r="Z14" s="4"/>
      <c r="AA14" s="4" t="s">
        <v>101</v>
      </c>
      <c r="AB14" s="26">
        <v>3.0409000000000002</v>
      </c>
      <c r="AC14" s="1" t="s">
        <v>9</v>
      </c>
      <c r="AD14" s="22" t="str">
        <f t="shared" si="4"/>
        <v/>
      </c>
      <c r="AE14" s="15" t="str">
        <f t="shared" si="5"/>
        <v/>
      </c>
    </row>
    <row r="15" spans="1:31" ht="22.5" customHeight="1" x14ac:dyDescent="0.25">
      <c r="A15" s="14"/>
      <c r="B15" s="4"/>
      <c r="C15" s="4" t="s">
        <v>7</v>
      </c>
      <c r="D15" s="26">
        <v>1.0083</v>
      </c>
      <c r="E15" s="1" t="s">
        <v>9</v>
      </c>
      <c r="F15" s="22" t="str">
        <f t="shared" si="0"/>
        <v/>
      </c>
      <c r="G15" s="15" t="str">
        <f t="shared" si="1"/>
        <v/>
      </c>
      <c r="M15" s="14"/>
      <c r="N15" s="4"/>
      <c r="O15" s="4" t="s">
        <v>7</v>
      </c>
      <c r="P15" s="26">
        <v>0.9637</v>
      </c>
      <c r="Q15" s="1" t="s">
        <v>9</v>
      </c>
      <c r="R15" s="22" t="str">
        <f t="shared" si="2"/>
        <v/>
      </c>
      <c r="S15" s="15" t="str">
        <f t="shared" si="3"/>
        <v/>
      </c>
      <c r="Y15" s="14"/>
      <c r="Z15" s="4"/>
      <c r="AA15" s="4" t="s">
        <v>7</v>
      </c>
      <c r="AB15" s="26">
        <v>1.0096000000000001</v>
      </c>
      <c r="AC15" s="1" t="s">
        <v>9</v>
      </c>
      <c r="AD15" s="22" t="str">
        <f t="shared" si="4"/>
        <v/>
      </c>
      <c r="AE15" s="15" t="str">
        <f t="shared" si="5"/>
        <v/>
      </c>
    </row>
    <row r="16" spans="1:31" ht="22.5" customHeight="1" x14ac:dyDescent="0.25">
      <c r="A16" s="14"/>
      <c r="B16" s="4"/>
      <c r="C16" s="4" t="s">
        <v>8</v>
      </c>
      <c r="D16" s="26">
        <f>2*D14+3*D15</f>
        <v>9.2082999999999995</v>
      </c>
      <c r="E16" s="1" t="s">
        <v>9</v>
      </c>
      <c r="F16" s="22" t="str">
        <f t="shared" si="0"/>
        <v/>
      </c>
      <c r="G16" s="15" t="str">
        <f t="shared" si="1"/>
        <v/>
      </c>
      <c r="M16" s="14"/>
      <c r="N16" s="4"/>
      <c r="O16" s="4" t="s">
        <v>8</v>
      </c>
      <c r="P16" s="26">
        <f>2*P14+3*P15</f>
        <v>8.4728999999999992</v>
      </c>
      <c r="Q16" s="1" t="s">
        <v>9</v>
      </c>
      <c r="R16" s="22" t="str">
        <f t="shared" si="2"/>
        <v/>
      </c>
      <c r="S16" s="15" t="str">
        <f t="shared" si="3"/>
        <v/>
      </c>
      <c r="Y16" s="14"/>
      <c r="Z16" s="4"/>
      <c r="AA16" s="4" t="s">
        <v>8</v>
      </c>
      <c r="AB16" s="26">
        <f>2*AB14+3*AB15</f>
        <v>9.1106000000000016</v>
      </c>
      <c r="AC16" s="1" t="s">
        <v>9</v>
      </c>
      <c r="AD16" s="22" t="str">
        <f t="shared" si="4"/>
        <v/>
      </c>
      <c r="AE16" s="15" t="str">
        <f t="shared" si="5"/>
        <v/>
      </c>
    </row>
    <row r="17" spans="1:31" ht="22.5" customHeight="1" x14ac:dyDescent="0.25">
      <c r="A17" s="14"/>
      <c r="B17" s="4" t="s">
        <v>11</v>
      </c>
      <c r="C17" s="4"/>
      <c r="D17" s="26"/>
      <c r="E17" s="1"/>
      <c r="F17" s="22" t="str">
        <f t="shared" si="0"/>
        <v/>
      </c>
      <c r="G17" s="15" t="str">
        <f t="shared" si="1"/>
        <v/>
      </c>
      <c r="M17" s="14"/>
      <c r="N17" s="4" t="s">
        <v>11</v>
      </c>
      <c r="O17" s="4"/>
      <c r="P17" s="26"/>
      <c r="Q17" s="1"/>
      <c r="R17" s="22" t="str">
        <f t="shared" si="2"/>
        <v/>
      </c>
      <c r="S17" s="15" t="str">
        <f t="shared" si="3"/>
        <v/>
      </c>
      <c r="Y17" s="14"/>
      <c r="Z17" s="4" t="s">
        <v>11</v>
      </c>
      <c r="AA17" s="4"/>
      <c r="AB17" s="26"/>
      <c r="AC17" s="1"/>
      <c r="AD17" s="22" t="str">
        <f t="shared" si="4"/>
        <v/>
      </c>
      <c r="AE17" s="15" t="str">
        <f t="shared" si="5"/>
        <v/>
      </c>
    </row>
    <row r="18" spans="1:31" ht="22.5" customHeight="1" x14ac:dyDescent="0.25">
      <c r="A18" s="14"/>
      <c r="B18" s="4"/>
      <c r="C18" s="4" t="s">
        <v>12</v>
      </c>
      <c r="D18" s="26">
        <f>730.67+41.83+41.83</f>
        <v>814.33</v>
      </c>
      <c r="E18" s="1" t="s">
        <v>9</v>
      </c>
      <c r="F18" s="22" t="str">
        <f t="shared" si="0"/>
        <v/>
      </c>
      <c r="G18" s="15" t="str">
        <f t="shared" si="1"/>
        <v/>
      </c>
      <c r="M18" s="14"/>
      <c r="N18" s="4"/>
      <c r="O18" s="4" t="s">
        <v>46</v>
      </c>
      <c r="P18" s="26">
        <f>(67.5*4)+(10*12)</f>
        <v>390</v>
      </c>
      <c r="Q18" s="1" t="s">
        <v>9</v>
      </c>
      <c r="R18" s="22" t="str">
        <f t="shared" si="2"/>
        <v/>
      </c>
      <c r="S18" s="15" t="str">
        <f t="shared" si="3"/>
        <v/>
      </c>
      <c r="Y18" s="14"/>
      <c r="Z18" s="4"/>
      <c r="AA18" s="4" t="s">
        <v>54</v>
      </c>
      <c r="AB18" s="26">
        <f>(54.5781+51.5152+54.5781*2)+(10*12)</f>
        <v>335.24950000000001</v>
      </c>
      <c r="AC18" s="1" t="s">
        <v>9</v>
      </c>
      <c r="AD18" s="22" t="str">
        <f t="shared" si="4"/>
        <v/>
      </c>
      <c r="AE18" s="15" t="str">
        <f t="shared" si="5"/>
        <v/>
      </c>
    </row>
    <row r="19" spans="1:31" ht="22.5" customHeight="1" x14ac:dyDescent="0.25">
      <c r="A19" s="14"/>
      <c r="B19" s="4"/>
      <c r="C19" s="4" t="s">
        <v>13</v>
      </c>
      <c r="D19" s="26">
        <f>D18*D12</f>
        <v>7267.8952500000014</v>
      </c>
      <c r="E19" s="1" t="s">
        <v>14</v>
      </c>
      <c r="F19" s="22" t="str">
        <f t="shared" si="0"/>
        <v/>
      </c>
      <c r="G19" s="15" t="str">
        <f t="shared" si="1"/>
        <v/>
      </c>
      <c r="M19" s="14"/>
      <c r="N19" s="4"/>
      <c r="O19" s="4" t="s">
        <v>47</v>
      </c>
      <c r="P19" s="26">
        <f>P18*P12</f>
        <v>3318.2370000000001</v>
      </c>
      <c r="Q19" s="1" t="s">
        <v>14</v>
      </c>
      <c r="R19" s="22" t="str">
        <f t="shared" si="2"/>
        <v/>
      </c>
      <c r="S19" s="15" t="str">
        <f t="shared" si="3"/>
        <v/>
      </c>
      <c r="Y19" s="14"/>
      <c r="Z19" s="4"/>
      <c r="AA19" s="4" t="s">
        <v>55</v>
      </c>
      <c r="AB19" s="26">
        <f>AB18*AB12</f>
        <v>3029.2809570499999</v>
      </c>
      <c r="AC19" s="1" t="s">
        <v>14</v>
      </c>
      <c r="AD19" s="22" t="str">
        <f t="shared" si="4"/>
        <v/>
      </c>
      <c r="AE19" s="15" t="str">
        <f t="shared" si="5"/>
        <v/>
      </c>
    </row>
    <row r="20" spans="1:31" ht="22.5" customHeight="1" x14ac:dyDescent="0.25">
      <c r="A20" s="14"/>
      <c r="B20" s="4"/>
      <c r="C20" s="4" t="s">
        <v>15</v>
      </c>
      <c r="D20" s="26">
        <f>113.68+29.85+36.32+29.85+36.32</f>
        <v>246.01999999999998</v>
      </c>
      <c r="E20" s="1" t="s">
        <v>9</v>
      </c>
      <c r="F20" s="22" t="str">
        <f t="shared" si="0"/>
        <v/>
      </c>
      <c r="G20" s="15" t="str">
        <f t="shared" si="1"/>
        <v/>
      </c>
      <c r="M20" s="14"/>
      <c r="N20" s="4"/>
      <c r="O20" s="4" t="s">
        <v>48</v>
      </c>
      <c r="P20" s="26">
        <f>(54+(9.375/12))*2</f>
        <v>109.5625</v>
      </c>
      <c r="Q20" s="1" t="s">
        <v>9</v>
      </c>
      <c r="R20" s="22" t="str">
        <f t="shared" si="2"/>
        <v/>
      </c>
      <c r="S20" s="15" t="str">
        <f t="shared" si="3"/>
        <v/>
      </c>
      <c r="Y20" s="14"/>
      <c r="Z20" s="4"/>
      <c r="AA20" s="4" t="s">
        <v>56</v>
      </c>
      <c r="AB20" s="26">
        <f>39.75*4</f>
        <v>159</v>
      </c>
      <c r="AC20" s="1" t="s">
        <v>9</v>
      </c>
      <c r="AD20" s="22" t="str">
        <f t="shared" si="4"/>
        <v/>
      </c>
      <c r="AE20" s="15" t="str">
        <f t="shared" si="5"/>
        <v/>
      </c>
    </row>
    <row r="21" spans="1:31" ht="22.5" customHeight="1" x14ac:dyDescent="0.25">
      <c r="A21" s="14"/>
      <c r="B21" s="4"/>
      <c r="C21" s="4" t="s">
        <v>16</v>
      </c>
      <c r="D21" s="26">
        <f>D20*D16</f>
        <v>2265.4259659999998</v>
      </c>
      <c r="E21" s="1" t="s">
        <v>14</v>
      </c>
      <c r="F21" s="22" t="str">
        <f t="shared" si="0"/>
        <v/>
      </c>
      <c r="G21" s="15" t="str">
        <f t="shared" si="1"/>
        <v/>
      </c>
      <c r="M21" s="14"/>
      <c r="N21" s="4"/>
      <c r="O21" s="4" t="s">
        <v>49</v>
      </c>
      <c r="P21" s="26">
        <f>P20*P16</f>
        <v>928.31210624999994</v>
      </c>
      <c r="Q21" s="1" t="s">
        <v>14</v>
      </c>
      <c r="R21" s="22" t="str">
        <f t="shared" si="2"/>
        <v/>
      </c>
      <c r="S21" s="15" t="str">
        <f t="shared" si="3"/>
        <v/>
      </c>
      <c r="Y21" s="14"/>
      <c r="Z21" s="4"/>
      <c r="AA21" s="4" t="s">
        <v>57</v>
      </c>
      <c r="AB21" s="26">
        <f>AB20*AB16</f>
        <v>1448.5854000000002</v>
      </c>
      <c r="AC21" s="1" t="s">
        <v>14</v>
      </c>
      <c r="AD21" s="22" t="str">
        <f t="shared" si="4"/>
        <v/>
      </c>
      <c r="AE21" s="15" t="str">
        <f t="shared" si="5"/>
        <v/>
      </c>
    </row>
    <row r="22" spans="1:31" ht="22.5" customHeight="1" x14ac:dyDescent="0.25">
      <c r="A22" s="14"/>
      <c r="B22" s="4"/>
      <c r="C22" s="4" t="s">
        <v>17</v>
      </c>
      <c r="D22" s="26">
        <f>D19+D21</f>
        <v>9533.3212160000003</v>
      </c>
      <c r="E22" s="1" t="s">
        <v>14</v>
      </c>
      <c r="F22" s="22" t="str">
        <f t="shared" si="0"/>
        <v/>
      </c>
      <c r="G22" s="15" t="str">
        <f t="shared" si="1"/>
        <v/>
      </c>
      <c r="M22" s="14"/>
      <c r="N22" s="4"/>
      <c r="O22" s="4" t="s">
        <v>50</v>
      </c>
      <c r="P22" s="26">
        <f>P19+P21</f>
        <v>4246.5491062500005</v>
      </c>
      <c r="Q22" s="1" t="s">
        <v>14</v>
      </c>
      <c r="R22" s="22" t="str">
        <f t="shared" si="2"/>
        <v/>
      </c>
      <c r="S22" s="15" t="str">
        <f t="shared" si="3"/>
        <v/>
      </c>
      <c r="Y22" s="14"/>
      <c r="Z22" s="4"/>
      <c r="AA22" s="4" t="s">
        <v>50</v>
      </c>
      <c r="AB22" s="26">
        <f>AB19+AB21</f>
        <v>4477.8663570500003</v>
      </c>
      <c r="AC22" s="1" t="s">
        <v>14</v>
      </c>
      <c r="AD22" s="22" t="str">
        <f t="shared" si="4"/>
        <v/>
      </c>
      <c r="AE22" s="15" t="str">
        <f t="shared" si="5"/>
        <v/>
      </c>
    </row>
    <row r="23" spans="1:31" ht="22.5" customHeight="1" x14ac:dyDescent="0.25">
      <c r="A23" s="14"/>
      <c r="B23" s="4"/>
      <c r="C23" s="4" t="s">
        <v>18</v>
      </c>
      <c r="D23" s="26">
        <f>D22*1.25</f>
        <v>11916.651519999999</v>
      </c>
      <c r="E23" s="1" t="s">
        <v>14</v>
      </c>
      <c r="F23" s="22" t="str">
        <f t="shared" si="0"/>
        <v/>
      </c>
      <c r="G23" s="15" t="str">
        <f t="shared" si="1"/>
        <v/>
      </c>
      <c r="M23" s="14"/>
      <c r="N23" s="4"/>
      <c r="O23" s="4" t="s">
        <v>70</v>
      </c>
      <c r="P23" s="26">
        <f>P22*1.25</f>
        <v>5308.1863828125006</v>
      </c>
      <c r="Q23" s="1" t="s">
        <v>14</v>
      </c>
      <c r="R23" s="22" t="str">
        <f t="shared" si="2"/>
        <v/>
      </c>
      <c r="S23" s="15" t="str">
        <f t="shared" si="3"/>
        <v/>
      </c>
      <c r="Y23" s="14"/>
      <c r="Z23" s="4"/>
      <c r="AA23" s="4" t="s">
        <v>70</v>
      </c>
      <c r="AB23" s="26">
        <f>AB22*1.25</f>
        <v>5597.3329463125001</v>
      </c>
      <c r="AC23" s="1" t="s">
        <v>14</v>
      </c>
      <c r="AD23" s="22" t="str">
        <f t="shared" si="4"/>
        <v/>
      </c>
      <c r="AE23" s="15" t="str">
        <f t="shared" si="5"/>
        <v/>
      </c>
    </row>
    <row r="24" spans="1:31" ht="22.5" customHeight="1" x14ac:dyDescent="0.25">
      <c r="A24" s="14"/>
      <c r="B24" s="4"/>
      <c r="C24" s="4"/>
      <c r="D24" s="26"/>
      <c r="E24" s="1" t="s">
        <v>0</v>
      </c>
      <c r="F24" s="22">
        <f t="shared" si="0"/>
        <v>11917</v>
      </c>
      <c r="G24" s="15" t="str">
        <f t="shared" si="1"/>
        <v>SF</v>
      </c>
      <c r="M24" s="14"/>
      <c r="N24" s="4"/>
      <c r="O24" s="4"/>
      <c r="P24" s="26"/>
      <c r="Q24" s="1" t="s">
        <v>0</v>
      </c>
      <c r="R24" s="22">
        <f t="shared" si="2"/>
        <v>5309</v>
      </c>
      <c r="S24" s="15" t="str">
        <f t="shared" si="3"/>
        <v>SF</v>
      </c>
      <c r="Y24" s="14"/>
      <c r="Z24" s="4"/>
      <c r="AA24" s="4"/>
      <c r="AB24" s="6"/>
      <c r="AC24" s="1" t="s">
        <v>0</v>
      </c>
      <c r="AD24" s="22">
        <f t="shared" si="4"/>
        <v>5598</v>
      </c>
      <c r="AE24" s="15" t="str">
        <f t="shared" si="5"/>
        <v>SF</v>
      </c>
    </row>
    <row r="25" spans="1:31" ht="22.5" customHeight="1" x14ac:dyDescent="0.25">
      <c r="A25" s="14" t="s">
        <v>19</v>
      </c>
      <c r="B25" s="4"/>
      <c r="C25" s="4"/>
      <c r="D25" s="26"/>
      <c r="E25" s="1"/>
      <c r="F25" s="22" t="str">
        <f t="shared" si="0"/>
        <v/>
      </c>
      <c r="G25" s="15" t="str">
        <f t="shared" si="1"/>
        <v/>
      </c>
      <c r="M25" s="14" t="s">
        <v>19</v>
      </c>
      <c r="N25" s="4"/>
      <c r="O25" s="4"/>
      <c r="P25" s="26"/>
      <c r="Q25" s="1"/>
      <c r="R25" s="22" t="str">
        <f t="shared" si="2"/>
        <v/>
      </c>
      <c r="S25" s="15" t="str">
        <f t="shared" si="3"/>
        <v/>
      </c>
      <c r="Y25" s="14" t="s">
        <v>19</v>
      </c>
      <c r="Z25" s="4"/>
      <c r="AA25" s="4"/>
      <c r="AB25" s="26"/>
      <c r="AC25" s="1"/>
      <c r="AD25" s="22" t="str">
        <f t="shared" si="4"/>
        <v/>
      </c>
      <c r="AE25" s="15" t="str">
        <f t="shared" si="5"/>
        <v/>
      </c>
    </row>
    <row r="26" spans="1:31" ht="22.5" customHeight="1" x14ac:dyDescent="0.25">
      <c r="A26" s="14"/>
      <c r="B26" s="4" t="s">
        <v>20</v>
      </c>
      <c r="C26" s="4"/>
      <c r="D26" s="26"/>
      <c r="E26" s="1"/>
      <c r="F26" s="22" t="str">
        <f t="shared" si="0"/>
        <v/>
      </c>
      <c r="G26" s="15" t="str">
        <f t="shared" si="1"/>
        <v/>
      </c>
      <c r="M26" s="14"/>
      <c r="N26" s="4" t="s">
        <v>20</v>
      </c>
      <c r="O26" s="4"/>
      <c r="P26" s="26"/>
      <c r="Q26" s="1"/>
      <c r="R26" s="22" t="str">
        <f t="shared" si="2"/>
        <v/>
      </c>
      <c r="S26" s="15" t="str">
        <f t="shared" si="3"/>
        <v/>
      </c>
      <c r="Y26" s="14"/>
      <c r="Z26" s="4" t="s">
        <v>20</v>
      </c>
      <c r="AA26" s="4"/>
      <c r="AB26" s="26"/>
      <c r="AC26" s="1"/>
      <c r="AD26" s="22" t="str">
        <f t="shared" si="4"/>
        <v/>
      </c>
      <c r="AE26" s="15" t="str">
        <f t="shared" si="5"/>
        <v/>
      </c>
    </row>
    <row r="27" spans="1:31" ht="22.5" customHeight="1" x14ac:dyDescent="0.25">
      <c r="A27" s="14"/>
      <c r="B27" s="4"/>
      <c r="C27" s="4" t="s">
        <v>21</v>
      </c>
      <c r="D27" s="26">
        <f>ROUNDUP(D23/750, 0)</f>
        <v>16</v>
      </c>
      <c r="E27" s="1" t="s">
        <v>22</v>
      </c>
      <c r="F27" s="22" t="str">
        <f t="shared" si="0"/>
        <v/>
      </c>
      <c r="G27" s="15" t="str">
        <f t="shared" si="1"/>
        <v/>
      </c>
      <c r="M27" s="14"/>
      <c r="N27" s="4"/>
      <c r="O27" s="4" t="s">
        <v>21</v>
      </c>
      <c r="P27" s="26">
        <f>ROUNDUP(P23/750, 0)</f>
        <v>8</v>
      </c>
      <c r="Q27" s="1" t="s">
        <v>22</v>
      </c>
      <c r="R27" s="22" t="str">
        <f t="shared" si="2"/>
        <v/>
      </c>
      <c r="S27" s="15" t="str">
        <f t="shared" si="3"/>
        <v/>
      </c>
      <c r="Y27" s="14"/>
      <c r="Z27" s="4"/>
      <c r="AA27" s="4" t="s">
        <v>21</v>
      </c>
      <c r="AB27" s="26">
        <f>ROUNDUP(AB23/750, 0)</f>
        <v>8</v>
      </c>
      <c r="AC27" s="1" t="s">
        <v>22</v>
      </c>
      <c r="AD27" s="22" t="str">
        <f t="shared" si="4"/>
        <v/>
      </c>
      <c r="AE27" s="15" t="str">
        <f t="shared" si="5"/>
        <v/>
      </c>
    </row>
    <row r="28" spans="1:31" ht="22.5" customHeight="1" x14ac:dyDescent="0.25">
      <c r="A28" s="14"/>
      <c r="B28" s="4"/>
      <c r="C28" s="4" t="s">
        <v>23</v>
      </c>
      <c r="D28" s="26"/>
      <c r="E28" s="1"/>
      <c r="F28" s="22" t="str">
        <f t="shared" si="0"/>
        <v/>
      </c>
      <c r="G28" s="15" t="str">
        <f t="shared" si="1"/>
        <v/>
      </c>
      <c r="M28" s="14"/>
      <c r="N28" s="4"/>
      <c r="O28" s="4" t="s">
        <v>23</v>
      </c>
      <c r="P28" s="26"/>
      <c r="Q28" s="1"/>
      <c r="R28" s="22" t="str">
        <f t="shared" si="2"/>
        <v/>
      </c>
      <c r="S28" s="15" t="str">
        <f t="shared" si="3"/>
        <v/>
      </c>
      <c r="Y28" s="14"/>
      <c r="Z28" s="4"/>
      <c r="AA28" s="4" t="s">
        <v>23</v>
      </c>
      <c r="AB28" s="26"/>
      <c r="AC28" s="1"/>
      <c r="AD28" s="22" t="str">
        <f t="shared" si="4"/>
        <v/>
      </c>
      <c r="AE28" s="15" t="str">
        <f t="shared" si="5"/>
        <v/>
      </c>
    </row>
    <row r="29" spans="1:31" ht="22.5" customHeight="1" x14ac:dyDescent="0.25">
      <c r="A29" s="14"/>
      <c r="B29" s="4" t="s">
        <v>24</v>
      </c>
      <c r="C29" s="4"/>
      <c r="D29" s="26"/>
      <c r="E29" s="1"/>
      <c r="F29" s="22" t="str">
        <f t="shared" si="0"/>
        <v/>
      </c>
      <c r="G29" s="15" t="str">
        <f t="shared" si="1"/>
        <v/>
      </c>
      <c r="M29" s="14"/>
      <c r="N29" s="4" t="s">
        <v>24</v>
      </c>
      <c r="O29" s="4"/>
      <c r="P29" s="26"/>
      <c r="Q29" s="1"/>
      <c r="R29" s="22" t="str">
        <f t="shared" si="2"/>
        <v/>
      </c>
      <c r="S29" s="15" t="str">
        <f t="shared" si="3"/>
        <v/>
      </c>
      <c r="Y29" s="14"/>
      <c r="Z29" s="4" t="s">
        <v>24</v>
      </c>
      <c r="AA29" s="4"/>
      <c r="AB29" s="26"/>
      <c r="AC29" s="1"/>
      <c r="AD29" s="22" t="str">
        <f t="shared" si="4"/>
        <v/>
      </c>
      <c r="AE29" s="15" t="str">
        <f t="shared" si="5"/>
        <v/>
      </c>
    </row>
    <row r="30" spans="1:31" ht="22.5" customHeight="1" x14ac:dyDescent="0.25">
      <c r="A30" s="14"/>
      <c r="B30" s="4"/>
      <c r="C30" s="4" t="s">
        <v>25</v>
      </c>
      <c r="D30" s="26">
        <f>ROUNDUP((D18+D20)/60, 0)</f>
        <v>18</v>
      </c>
      <c r="E30" s="1" t="s">
        <v>22</v>
      </c>
      <c r="F30" s="22" t="str">
        <f t="shared" si="0"/>
        <v/>
      </c>
      <c r="G30" s="15" t="str">
        <f t="shared" si="1"/>
        <v/>
      </c>
      <c r="M30" s="14"/>
      <c r="N30" s="4"/>
      <c r="O30" s="4" t="s">
        <v>25</v>
      </c>
      <c r="P30" s="26">
        <f>ROUNDUP((P18+P20)/60, 0)</f>
        <v>9</v>
      </c>
      <c r="Q30" s="1" t="s">
        <v>22</v>
      </c>
      <c r="R30" s="22" t="str">
        <f t="shared" si="2"/>
        <v/>
      </c>
      <c r="S30" s="15" t="str">
        <f t="shared" si="3"/>
        <v/>
      </c>
      <c r="Y30" s="14"/>
      <c r="Z30" s="4"/>
      <c r="AA30" s="4" t="s">
        <v>25</v>
      </c>
      <c r="AB30" s="26">
        <f>ROUNDUP((AB18+AB20)/60, 0)</f>
        <v>9</v>
      </c>
      <c r="AC30" s="1" t="s">
        <v>22</v>
      </c>
      <c r="AD30" s="22" t="str">
        <f t="shared" si="4"/>
        <v/>
      </c>
      <c r="AE30" s="15" t="str">
        <f t="shared" si="5"/>
        <v/>
      </c>
    </row>
    <row r="31" spans="1:31" ht="22.5" customHeight="1" x14ac:dyDescent="0.25">
      <c r="A31" s="14"/>
      <c r="B31" s="4" t="s">
        <v>26</v>
      </c>
      <c r="C31" s="4"/>
      <c r="D31" s="26">
        <f>MAX(D27,D30)</f>
        <v>18</v>
      </c>
      <c r="E31" s="1" t="s">
        <v>22</v>
      </c>
      <c r="F31" s="22" t="str">
        <f t="shared" si="0"/>
        <v/>
      </c>
      <c r="G31" s="15" t="str">
        <f t="shared" si="1"/>
        <v/>
      </c>
      <c r="M31" s="14"/>
      <c r="N31" s="4" t="s">
        <v>26</v>
      </c>
      <c r="O31" s="4"/>
      <c r="P31" s="26">
        <f>MAX(P27,P30)</f>
        <v>9</v>
      </c>
      <c r="Q31" s="1" t="s">
        <v>22</v>
      </c>
      <c r="R31" s="22" t="str">
        <f t="shared" si="2"/>
        <v/>
      </c>
      <c r="S31" s="15" t="str">
        <f t="shared" si="3"/>
        <v/>
      </c>
      <c r="Y31" s="14"/>
      <c r="Z31" s="4" t="s">
        <v>26</v>
      </c>
      <c r="AA31" s="4"/>
      <c r="AB31" s="26">
        <f>MAX(AB27,AB30)</f>
        <v>9</v>
      </c>
      <c r="AC31" s="1" t="s">
        <v>22</v>
      </c>
      <c r="AD31" s="22" t="str">
        <f t="shared" si="4"/>
        <v/>
      </c>
      <c r="AE31" s="15" t="str">
        <f t="shared" si="5"/>
        <v/>
      </c>
    </row>
    <row r="32" spans="1:31" ht="22.5" customHeight="1" x14ac:dyDescent="0.25">
      <c r="A32" s="14"/>
      <c r="B32" s="4"/>
      <c r="C32" s="4"/>
      <c r="D32" s="26"/>
      <c r="E32" s="1" t="s">
        <v>0</v>
      </c>
      <c r="F32" s="22">
        <f t="shared" si="0"/>
        <v>18</v>
      </c>
      <c r="G32" s="15" t="str">
        <f t="shared" si="1"/>
        <v>HOURS</v>
      </c>
      <c r="M32" s="14"/>
      <c r="N32" s="4"/>
      <c r="O32" s="4"/>
      <c r="P32" s="26"/>
      <c r="Q32" s="1" t="s">
        <v>0</v>
      </c>
      <c r="R32" s="22">
        <f t="shared" si="2"/>
        <v>9</v>
      </c>
      <c r="S32" s="15" t="str">
        <f t="shared" si="3"/>
        <v>HOURS</v>
      </c>
      <c r="Y32" s="14"/>
      <c r="Z32" s="4"/>
      <c r="AA32" s="4"/>
      <c r="AB32" s="26"/>
      <c r="AC32" s="1" t="s">
        <v>0</v>
      </c>
      <c r="AD32" s="22">
        <f t="shared" si="4"/>
        <v>9</v>
      </c>
      <c r="AE32" s="15" t="str">
        <f t="shared" si="5"/>
        <v>HOURS</v>
      </c>
    </row>
    <row r="33" spans="1:33" ht="22.5" customHeight="1" x14ac:dyDescent="0.25">
      <c r="A33" s="14" t="s">
        <v>27</v>
      </c>
      <c r="B33" s="4"/>
      <c r="C33" s="4"/>
      <c r="D33" s="26"/>
      <c r="E33" s="1"/>
      <c r="F33" s="22" t="str">
        <f t="shared" si="0"/>
        <v/>
      </c>
      <c r="G33" s="15" t="str">
        <f t="shared" si="1"/>
        <v/>
      </c>
      <c r="M33" s="14" t="s">
        <v>27</v>
      </c>
      <c r="N33" s="4"/>
      <c r="O33" s="4"/>
      <c r="P33" s="26"/>
      <c r="Q33" s="1"/>
      <c r="R33" s="22" t="str">
        <f t="shared" si="2"/>
        <v/>
      </c>
      <c r="S33" s="15" t="str">
        <f t="shared" si="3"/>
        <v/>
      </c>
      <c r="Y33" s="14" t="s">
        <v>27</v>
      </c>
      <c r="Z33" s="4"/>
      <c r="AA33" s="4"/>
      <c r="AB33" s="26"/>
      <c r="AC33" s="1"/>
      <c r="AD33" s="22" t="str">
        <f t="shared" si="4"/>
        <v/>
      </c>
      <c r="AE33" s="15" t="str">
        <f t="shared" si="5"/>
        <v/>
      </c>
    </row>
    <row r="34" spans="1:33" ht="22.5" customHeight="1" x14ac:dyDescent="0.25">
      <c r="A34" s="14"/>
      <c r="B34" s="4" t="s">
        <v>28</v>
      </c>
      <c r="C34" s="4"/>
      <c r="D34" s="26"/>
      <c r="E34" s="1"/>
      <c r="F34" s="22" t="str">
        <f t="shared" si="0"/>
        <v/>
      </c>
      <c r="G34" s="15" t="str">
        <f t="shared" si="1"/>
        <v/>
      </c>
      <c r="M34" s="14"/>
      <c r="N34" s="4" t="s">
        <v>28</v>
      </c>
      <c r="O34" s="4"/>
      <c r="P34" s="26"/>
      <c r="Q34" s="1"/>
      <c r="R34" s="22" t="str">
        <f t="shared" si="2"/>
        <v/>
      </c>
      <c r="S34" s="15" t="str">
        <f t="shared" si="3"/>
        <v/>
      </c>
      <c r="Y34" s="14"/>
      <c r="Z34" s="4" t="s">
        <v>28</v>
      </c>
      <c r="AA34" s="4"/>
      <c r="AB34" s="26"/>
      <c r="AC34" s="1"/>
      <c r="AD34" s="22" t="str">
        <f t="shared" si="4"/>
        <v/>
      </c>
      <c r="AE34" s="15" t="str">
        <f t="shared" si="5"/>
        <v/>
      </c>
    </row>
    <row r="35" spans="1:33" ht="22.5" customHeight="1" x14ac:dyDescent="0.25">
      <c r="A35" s="14"/>
      <c r="B35" s="4"/>
      <c r="C35" s="4" t="s">
        <v>29</v>
      </c>
      <c r="D35" s="26">
        <f>ROUNDUP(D23/1200, 0)</f>
        <v>10</v>
      </c>
      <c r="E35" s="1" t="s">
        <v>30</v>
      </c>
      <c r="F35" s="22" t="str">
        <f t="shared" si="0"/>
        <v/>
      </c>
      <c r="G35" s="15" t="str">
        <f t="shared" si="1"/>
        <v/>
      </c>
      <c r="M35" s="14"/>
      <c r="N35" s="4"/>
      <c r="O35" s="4" t="s">
        <v>29</v>
      </c>
      <c r="P35" s="26">
        <f>ROUNDUP(P23/1200, 0)</f>
        <v>5</v>
      </c>
      <c r="Q35" s="1" t="s">
        <v>30</v>
      </c>
      <c r="R35" s="22" t="str">
        <f t="shared" si="2"/>
        <v/>
      </c>
      <c r="S35" s="15" t="str">
        <f t="shared" si="3"/>
        <v/>
      </c>
      <c r="Y35" s="14"/>
      <c r="Z35" s="4"/>
      <c r="AA35" s="4" t="s">
        <v>29</v>
      </c>
      <c r="AB35" s="26">
        <f>ROUNDUP(AB23/1200, 0)</f>
        <v>5</v>
      </c>
      <c r="AC35" s="1" t="s">
        <v>30</v>
      </c>
      <c r="AD35" s="22" t="str">
        <f t="shared" si="4"/>
        <v/>
      </c>
      <c r="AE35" s="15" t="str">
        <f t="shared" si="5"/>
        <v/>
      </c>
    </row>
    <row r="36" spans="1:33" ht="22.5" customHeight="1" x14ac:dyDescent="0.25">
      <c r="A36" s="14"/>
      <c r="B36" s="4"/>
      <c r="C36" s="4"/>
      <c r="D36" s="6"/>
      <c r="E36" s="1" t="s">
        <v>0</v>
      </c>
      <c r="F36" s="22">
        <f t="shared" si="0"/>
        <v>10</v>
      </c>
      <c r="G36" s="15" t="str">
        <f t="shared" si="1"/>
        <v>EACH</v>
      </c>
      <c r="M36" s="14"/>
      <c r="N36" s="4"/>
      <c r="O36" s="4"/>
      <c r="P36" s="6"/>
      <c r="Q36" s="1" t="s">
        <v>0</v>
      </c>
      <c r="R36" s="22">
        <f t="shared" si="2"/>
        <v>5</v>
      </c>
      <c r="S36" s="15" t="str">
        <f t="shared" si="3"/>
        <v>EACH</v>
      </c>
      <c r="Y36" s="14"/>
      <c r="Z36" s="4"/>
      <c r="AA36" s="4"/>
      <c r="AB36" s="6"/>
      <c r="AC36" s="1" t="s">
        <v>0</v>
      </c>
      <c r="AD36" s="22">
        <f t="shared" si="4"/>
        <v>5</v>
      </c>
      <c r="AE36" s="15" t="str">
        <f t="shared" si="5"/>
        <v>EACH</v>
      </c>
    </row>
    <row r="37" spans="1:33" ht="22.5" customHeight="1" x14ac:dyDescent="0.25">
      <c r="A37" s="14"/>
      <c r="B37" s="4"/>
      <c r="C37" s="4"/>
      <c r="D37" s="6"/>
      <c r="E37" s="1"/>
      <c r="F37" s="22" t="str">
        <f t="shared" si="0"/>
        <v/>
      </c>
      <c r="G37" s="15" t="str">
        <f t="shared" si="1"/>
        <v/>
      </c>
      <c r="M37" s="14"/>
      <c r="N37" s="4"/>
      <c r="O37" s="4"/>
      <c r="P37" s="6"/>
      <c r="Q37" s="1"/>
      <c r="R37" s="22" t="str">
        <f t="shared" si="2"/>
        <v/>
      </c>
      <c r="S37" s="15" t="str">
        <f t="shared" si="3"/>
        <v/>
      </c>
      <c r="Y37" s="14"/>
      <c r="Z37" s="4"/>
      <c r="AA37" s="4"/>
      <c r="AB37" s="6"/>
      <c r="AC37" s="1"/>
      <c r="AD37" s="22" t="str">
        <f t="shared" si="4"/>
        <v/>
      </c>
      <c r="AE37" s="15" t="str">
        <f t="shared" si="5"/>
        <v/>
      </c>
    </row>
    <row r="38" spans="1:33" ht="22.5" customHeight="1" x14ac:dyDescent="0.25">
      <c r="A38" s="14"/>
      <c r="B38" s="4"/>
      <c r="C38" s="4" t="s">
        <v>58</v>
      </c>
      <c r="D38" s="6"/>
      <c r="E38" s="1"/>
      <c r="F38" s="22" t="str">
        <f t="shared" si="0"/>
        <v/>
      </c>
      <c r="G38" s="15" t="str">
        <f t="shared" si="1"/>
        <v/>
      </c>
      <c r="M38" s="14"/>
      <c r="N38" s="4"/>
      <c r="O38" s="4"/>
      <c r="P38" s="6"/>
      <c r="Q38" s="1"/>
      <c r="R38" s="22" t="str">
        <f t="shared" si="2"/>
        <v/>
      </c>
      <c r="S38" s="15" t="str">
        <f t="shared" si="3"/>
        <v/>
      </c>
      <c r="Y38" s="14"/>
      <c r="Z38" s="4"/>
      <c r="AA38" s="4"/>
      <c r="AB38" s="6"/>
      <c r="AC38" s="1"/>
      <c r="AD38" s="22" t="str">
        <f t="shared" si="4"/>
        <v/>
      </c>
      <c r="AE38" s="15" t="str">
        <f t="shared" si="5"/>
        <v/>
      </c>
    </row>
    <row r="39" spans="1:33" ht="22.5" customHeight="1" x14ac:dyDescent="0.25">
      <c r="A39" s="14"/>
      <c r="B39" s="4"/>
      <c r="C39" s="4"/>
      <c r="D39" s="6"/>
      <c r="E39" s="1"/>
      <c r="F39" s="22" t="str">
        <f t="shared" si="0"/>
        <v/>
      </c>
      <c r="G39" s="15" t="str">
        <f t="shared" si="1"/>
        <v/>
      </c>
      <c r="M39" s="14"/>
      <c r="N39" s="4"/>
      <c r="O39" s="4"/>
      <c r="P39" s="6"/>
      <c r="Q39" s="1"/>
      <c r="R39" s="22" t="str">
        <f t="shared" si="2"/>
        <v/>
      </c>
      <c r="S39" s="15" t="str">
        <f t="shared" si="3"/>
        <v/>
      </c>
      <c r="Y39" s="14"/>
      <c r="Z39" s="4"/>
      <c r="AA39" s="4"/>
      <c r="AB39" s="6"/>
      <c r="AC39" s="1"/>
      <c r="AD39" s="22" t="str">
        <f t="shared" si="4"/>
        <v/>
      </c>
      <c r="AE39" s="15" t="str">
        <f t="shared" si="5"/>
        <v/>
      </c>
    </row>
    <row r="40" spans="1:33" ht="22.5" customHeight="1" x14ac:dyDescent="0.25">
      <c r="A40" s="14"/>
      <c r="B40" s="4"/>
      <c r="C40" s="4"/>
      <c r="D40" s="6"/>
      <c r="E40" s="1"/>
      <c r="F40" s="22" t="str">
        <f t="shared" si="0"/>
        <v/>
      </c>
      <c r="G40" s="15" t="str">
        <f t="shared" si="1"/>
        <v/>
      </c>
      <c r="M40" s="14"/>
      <c r="N40" s="4"/>
      <c r="O40" s="4"/>
      <c r="P40" s="6"/>
      <c r="Q40" s="1"/>
      <c r="R40" s="22" t="str">
        <f t="shared" si="2"/>
        <v/>
      </c>
      <c r="S40" s="15" t="str">
        <f t="shared" si="3"/>
        <v/>
      </c>
      <c r="Y40" s="14"/>
      <c r="Z40" s="4"/>
      <c r="AA40" s="4"/>
      <c r="AB40" s="6"/>
      <c r="AC40" s="1"/>
      <c r="AD40" s="22" t="str">
        <f t="shared" si="4"/>
        <v/>
      </c>
      <c r="AE40" s="15" t="str">
        <f t="shared" si="5"/>
        <v/>
      </c>
    </row>
    <row r="41" spans="1:33" ht="22.5" customHeight="1" x14ac:dyDescent="0.25">
      <c r="A41" s="14"/>
      <c r="B41" s="4"/>
      <c r="C41" s="4"/>
      <c r="D41" s="6"/>
      <c r="E41" s="1"/>
      <c r="F41" s="22" t="str">
        <f t="shared" si="0"/>
        <v/>
      </c>
      <c r="G41" s="15" t="str">
        <f t="shared" si="1"/>
        <v/>
      </c>
      <c r="M41" s="14"/>
      <c r="N41" s="4"/>
      <c r="O41" s="4"/>
      <c r="P41" s="6"/>
      <c r="Q41" s="1"/>
      <c r="R41" s="22" t="str">
        <f t="shared" si="2"/>
        <v/>
      </c>
      <c r="S41" s="15" t="str">
        <f t="shared" si="3"/>
        <v/>
      </c>
      <c r="Y41" s="14"/>
      <c r="Z41" s="4"/>
      <c r="AA41" s="4"/>
      <c r="AB41" s="6"/>
      <c r="AC41" s="1"/>
      <c r="AD41" s="22" t="str">
        <f t="shared" si="4"/>
        <v/>
      </c>
      <c r="AE41" s="15" t="str">
        <f t="shared" si="5"/>
        <v/>
      </c>
    </row>
    <row r="42" spans="1:33" ht="22.5" customHeight="1" x14ac:dyDescent="0.25">
      <c r="A42" s="14"/>
      <c r="B42" s="4"/>
      <c r="C42" s="4"/>
      <c r="D42" s="6"/>
      <c r="E42" s="1"/>
      <c r="F42" s="22" t="str">
        <f t="shared" si="0"/>
        <v/>
      </c>
      <c r="G42" s="15" t="str">
        <f t="shared" si="1"/>
        <v/>
      </c>
      <c r="M42" s="14"/>
      <c r="N42" s="4"/>
      <c r="O42" s="4"/>
      <c r="P42" s="6"/>
      <c r="Q42" s="1"/>
      <c r="R42" s="22" t="str">
        <f t="shared" si="2"/>
        <v/>
      </c>
      <c r="S42" s="15" t="str">
        <f t="shared" si="3"/>
        <v/>
      </c>
      <c r="Y42" s="14"/>
      <c r="Z42" s="4"/>
      <c r="AA42" s="4"/>
      <c r="AB42" s="6"/>
      <c r="AC42" s="1"/>
      <c r="AD42" s="22" t="str">
        <f t="shared" si="4"/>
        <v/>
      </c>
      <c r="AE42" s="15" t="str">
        <f t="shared" si="5"/>
        <v/>
      </c>
    </row>
    <row r="43" spans="1:33" ht="22.5" customHeight="1" x14ac:dyDescent="0.25">
      <c r="A43" s="14"/>
      <c r="B43" s="4"/>
      <c r="C43" s="4"/>
      <c r="D43" s="6"/>
      <c r="E43" s="1"/>
      <c r="F43" s="22" t="str">
        <f t="shared" si="0"/>
        <v/>
      </c>
      <c r="G43" s="15" t="str">
        <f t="shared" si="1"/>
        <v/>
      </c>
      <c r="M43" s="14"/>
      <c r="N43" s="4"/>
      <c r="O43" s="4"/>
      <c r="P43" s="6"/>
      <c r="Q43" s="1"/>
      <c r="R43" s="22" t="str">
        <f t="shared" si="2"/>
        <v/>
      </c>
      <c r="S43" s="15" t="str">
        <f t="shared" si="3"/>
        <v/>
      </c>
      <c r="Y43" s="14"/>
      <c r="Z43" s="4"/>
      <c r="AA43" s="4"/>
      <c r="AB43" s="6"/>
      <c r="AC43" s="1"/>
      <c r="AD43" s="22" t="str">
        <f t="shared" si="4"/>
        <v/>
      </c>
      <c r="AE43" s="15" t="str">
        <f t="shared" si="5"/>
        <v/>
      </c>
    </row>
    <row r="44" spans="1:33" ht="22.5" customHeight="1" x14ac:dyDescent="0.25">
      <c r="A44" s="14"/>
      <c r="B44" s="4"/>
      <c r="C44" s="4"/>
      <c r="D44" s="6"/>
      <c r="E44" s="1"/>
      <c r="F44" s="22" t="str">
        <f t="shared" si="0"/>
        <v/>
      </c>
      <c r="G44" s="15" t="str">
        <f t="shared" si="1"/>
        <v/>
      </c>
      <c r="M44" s="14"/>
      <c r="N44" s="4"/>
      <c r="O44" s="4"/>
      <c r="P44" s="6"/>
      <c r="Q44" s="1"/>
      <c r="R44" s="22" t="str">
        <f t="shared" si="2"/>
        <v/>
      </c>
      <c r="S44" s="15" t="str">
        <f t="shared" si="3"/>
        <v/>
      </c>
      <c r="Y44" s="14"/>
      <c r="Z44" s="4"/>
      <c r="AA44" s="4"/>
      <c r="AB44" s="6"/>
      <c r="AC44" s="1"/>
      <c r="AD44" s="22" t="str">
        <f t="shared" si="4"/>
        <v/>
      </c>
      <c r="AE44" s="15" t="str">
        <f t="shared" si="5"/>
        <v/>
      </c>
    </row>
    <row r="45" spans="1:33" ht="22.5" customHeight="1" x14ac:dyDescent="0.25">
      <c r="A45" s="14"/>
      <c r="B45" s="4"/>
      <c r="C45" s="4"/>
      <c r="D45" s="6"/>
      <c r="E45" s="1"/>
      <c r="F45" s="22" t="str">
        <f t="shared" si="0"/>
        <v/>
      </c>
      <c r="G45" s="15" t="str">
        <f t="shared" si="1"/>
        <v/>
      </c>
      <c r="H45" s="25"/>
      <c r="I45" s="25"/>
      <c r="M45" s="14"/>
      <c r="N45" s="4"/>
      <c r="O45" s="4"/>
      <c r="P45" s="6"/>
      <c r="Q45" s="1"/>
      <c r="R45" s="22" t="str">
        <f t="shared" si="2"/>
        <v/>
      </c>
      <c r="S45" s="15" t="str">
        <f t="shared" si="3"/>
        <v/>
      </c>
      <c r="T45" s="25"/>
      <c r="U45" s="25"/>
      <c r="Y45" s="14"/>
      <c r="Z45" s="4"/>
      <c r="AA45" s="4"/>
      <c r="AB45" s="6"/>
      <c r="AC45" s="1"/>
      <c r="AD45" s="22" t="str">
        <f t="shared" si="4"/>
        <v/>
      </c>
      <c r="AE45" s="15" t="str">
        <f t="shared" si="5"/>
        <v/>
      </c>
      <c r="AF45" s="25"/>
      <c r="AG45" s="25"/>
    </row>
    <row r="46" spans="1:33" ht="22.5" customHeight="1" x14ac:dyDescent="0.3">
      <c r="A46" s="14"/>
      <c r="B46" s="4"/>
      <c r="C46" s="4"/>
      <c r="D46" s="6"/>
      <c r="E46" s="1"/>
      <c r="F46" s="22" t="str">
        <f t="shared" si="0"/>
        <v/>
      </c>
      <c r="G46" s="15" t="str">
        <f t="shared" si="1"/>
        <v/>
      </c>
      <c r="H46" s="40"/>
      <c r="I46" s="41"/>
      <c r="M46" s="14"/>
      <c r="N46" s="4"/>
      <c r="O46" s="4"/>
      <c r="P46" s="6"/>
      <c r="Q46" s="1"/>
      <c r="R46" s="22" t="str">
        <f t="shared" si="2"/>
        <v/>
      </c>
      <c r="S46" s="15" t="str">
        <f t="shared" si="3"/>
        <v/>
      </c>
      <c r="T46" s="40"/>
      <c r="U46" s="41"/>
      <c r="Y46" s="14"/>
      <c r="Z46" s="4"/>
      <c r="AA46" s="4"/>
      <c r="AB46" s="6"/>
      <c r="AC46" s="1"/>
      <c r="AD46" s="22" t="str">
        <f t="shared" si="4"/>
        <v/>
      </c>
      <c r="AE46" s="15" t="str">
        <f t="shared" si="5"/>
        <v/>
      </c>
      <c r="AF46" s="40"/>
      <c r="AG46" s="41"/>
    </row>
    <row r="47" spans="1:33" ht="22.5" customHeight="1" x14ac:dyDescent="0.25">
      <c r="A47" s="16"/>
      <c r="B47" s="17"/>
      <c r="C47" s="17"/>
      <c r="D47" s="18"/>
      <c r="E47" s="19"/>
      <c r="F47" s="23" t="str">
        <f t="shared" ref="F47" si="6">IF(E47="USE", IF((D46-ROUNDDOWN(D46, 0))&lt;0.0999, ROUNDDOWN(D46, 0), ROUNDUP(D46, 0)), "")</f>
        <v/>
      </c>
      <c r="G47" s="20" t="str">
        <f t="shared" ref="G47" si="7">IF(F47="","",E46)</f>
        <v/>
      </c>
      <c r="H47" s="42"/>
      <c r="I47" s="43"/>
      <c r="M47" s="16"/>
      <c r="N47" s="17"/>
      <c r="O47" s="17"/>
      <c r="P47" s="18"/>
      <c r="Q47" s="19"/>
      <c r="R47" s="23" t="str">
        <f t="shared" si="2"/>
        <v/>
      </c>
      <c r="S47" s="20" t="str">
        <f t="shared" si="3"/>
        <v/>
      </c>
      <c r="T47" s="42"/>
      <c r="U47" s="43"/>
      <c r="Y47" s="16"/>
      <c r="Z47" s="17"/>
      <c r="AA47" s="17"/>
      <c r="AB47" s="18"/>
      <c r="AC47" s="19"/>
      <c r="AD47" s="23" t="str">
        <f t="shared" si="4"/>
        <v/>
      </c>
      <c r="AE47" s="20" t="str">
        <f t="shared" si="5"/>
        <v/>
      </c>
      <c r="AF47" s="42"/>
      <c r="AG47" s="43"/>
    </row>
    <row r="48" spans="1:33" ht="22.5" customHeight="1" x14ac:dyDescent="0.25">
      <c r="B48" s="24"/>
      <c r="N48" s="24"/>
      <c r="Z48" s="24"/>
    </row>
    <row r="50" spans="1:31" ht="22.5" customHeight="1" x14ac:dyDescent="0.25">
      <c r="A50" s="47" t="s">
        <v>59</v>
      </c>
      <c r="B50" s="47"/>
      <c r="C50" s="47"/>
      <c r="D50" s="47"/>
      <c r="E50" s="47"/>
      <c r="F50" s="47"/>
      <c r="G50" s="47"/>
      <c r="M50" s="47" t="s">
        <v>60</v>
      </c>
      <c r="N50" s="47"/>
      <c r="O50" s="47"/>
      <c r="P50" s="47"/>
      <c r="Q50" s="47"/>
      <c r="R50" s="47"/>
      <c r="S50" s="47"/>
      <c r="Y50" s="47" t="s">
        <v>71</v>
      </c>
      <c r="Z50" s="47"/>
      <c r="AA50" s="47"/>
      <c r="AB50" s="47"/>
      <c r="AC50" s="47"/>
      <c r="AD50" s="47"/>
      <c r="AE50" s="47"/>
    </row>
    <row r="51" spans="1:31" ht="22.5" customHeight="1" thickBot="1" x14ac:dyDescent="0.3">
      <c r="A51" s="48"/>
      <c r="B51" s="48"/>
      <c r="C51" s="48"/>
      <c r="D51" s="48"/>
      <c r="E51" s="48"/>
      <c r="F51" s="48"/>
      <c r="G51" s="48"/>
      <c r="M51" s="48"/>
      <c r="N51" s="48"/>
      <c r="O51" s="48"/>
      <c r="P51" s="48"/>
      <c r="Q51" s="48"/>
      <c r="R51" s="48"/>
      <c r="S51" s="48"/>
      <c r="Y51" s="48"/>
      <c r="Z51" s="48"/>
      <c r="AA51" s="48"/>
      <c r="AB51" s="48"/>
      <c r="AC51" s="48"/>
      <c r="AD51" s="48"/>
      <c r="AE51" s="48"/>
    </row>
    <row r="52" spans="1:31" ht="22.5" customHeight="1" thickTop="1" x14ac:dyDescent="0.25"/>
    <row r="53" spans="1:31" ht="22.5" customHeight="1" x14ac:dyDescent="0.25">
      <c r="R53" s="8"/>
      <c r="S53" s="8"/>
    </row>
    <row r="54" spans="1:31" ht="22.5" customHeight="1" x14ac:dyDescent="0.25">
      <c r="A54" s="9" t="s">
        <v>2</v>
      </c>
      <c r="B54" s="10"/>
      <c r="C54" s="10"/>
      <c r="D54" s="11"/>
      <c r="E54" s="12"/>
      <c r="F54" s="21"/>
      <c r="G54" s="13"/>
      <c r="M54" s="9" t="s">
        <v>2</v>
      </c>
      <c r="N54" s="10"/>
      <c r="O54" s="10"/>
      <c r="P54" s="11"/>
      <c r="Q54" s="12"/>
      <c r="R54" s="21"/>
      <c r="S54" s="13"/>
      <c r="Y54" s="9" t="s">
        <v>2</v>
      </c>
      <c r="Z54" s="10"/>
      <c r="AA54" s="10"/>
      <c r="AB54" s="11"/>
      <c r="AC54" s="12"/>
      <c r="AD54" s="21"/>
      <c r="AE54" s="13"/>
    </row>
    <row r="55" spans="1:31" ht="22.5" customHeight="1" x14ac:dyDescent="0.25">
      <c r="A55" s="14" t="s">
        <v>3</v>
      </c>
      <c r="B55" s="4"/>
      <c r="C55" s="4"/>
      <c r="D55" s="6"/>
      <c r="E55" s="1"/>
      <c r="F55" s="22" t="str">
        <f>IF(E55="USE", IF((D54-ROUNDDOWN(D54, 0))&lt;0.0999, ROUNDDOWN(D54, 0), ROUNDUP(D54, 0)), "")</f>
        <v/>
      </c>
      <c r="G55" s="15" t="str">
        <f>IF(F55="","",E54)</f>
        <v/>
      </c>
      <c r="M55" s="14" t="s">
        <v>3</v>
      </c>
      <c r="N55" s="4"/>
      <c r="O55" s="4"/>
      <c r="P55" s="6"/>
      <c r="Q55" s="1"/>
      <c r="R55" s="22" t="str">
        <f>IF(Q55="USE", IF((P54-ROUNDDOWN(P54, 0))&lt;0.0999, ROUNDDOWN(P54, 0), ROUNDUP(P54, 0)), "")</f>
        <v/>
      </c>
      <c r="S55" s="15" t="str">
        <f>IF(R55="","",Q54)</f>
        <v/>
      </c>
      <c r="Y55" s="14" t="s">
        <v>3</v>
      </c>
      <c r="Z55" s="4"/>
      <c r="AA55" s="4"/>
      <c r="AB55" s="6"/>
      <c r="AC55" s="1"/>
      <c r="AD55" s="22" t="str">
        <f>IF(AC55="USE", IF((AB54-ROUNDDOWN(AB54, 0))&lt;0.0999, ROUNDDOWN(AB54, 0), ROUNDUP(AB54, 0)), "")</f>
        <v/>
      </c>
      <c r="AE55" s="15" t="str">
        <f>IF(AD55="","",AC54)</f>
        <v/>
      </c>
    </row>
    <row r="56" spans="1:31" ht="22.5" customHeight="1" x14ac:dyDescent="0.25">
      <c r="A56" s="14" t="s">
        <v>4</v>
      </c>
      <c r="B56" s="4"/>
      <c r="C56" s="4"/>
      <c r="D56" s="6"/>
      <c r="E56" s="1"/>
      <c r="F56" s="22" t="str">
        <f t="shared" ref="F56:F96" si="8">IF(E56="USE", IF((D55-ROUNDDOWN(D55, 0))&lt;0.0999, ROUNDDOWN(D55, 0), ROUNDUP(D55, 0)), "")</f>
        <v/>
      </c>
      <c r="G56" s="15" t="str">
        <f t="shared" ref="G56:G96" si="9">IF(F56="","",E55)</f>
        <v/>
      </c>
      <c r="M56" s="14" t="s">
        <v>4</v>
      </c>
      <c r="N56" s="4"/>
      <c r="O56" s="4"/>
      <c r="P56" s="6"/>
      <c r="Q56" s="1"/>
      <c r="R56" s="22" t="str">
        <f t="shared" ref="R56:R96" si="10">IF(Q56="USE", IF((P55-ROUNDDOWN(P55, 0))&lt;0.0999, ROUNDDOWN(P55, 0), ROUNDUP(P55, 0)), "")</f>
        <v/>
      </c>
      <c r="S56" s="15" t="str">
        <f t="shared" ref="S56:S96" si="11">IF(R56="","",Q55)</f>
        <v/>
      </c>
      <c r="Y56" s="14" t="s">
        <v>4</v>
      </c>
      <c r="Z56" s="4"/>
      <c r="AA56" s="4"/>
      <c r="AB56" s="6"/>
      <c r="AC56" s="1"/>
      <c r="AD56" s="22" t="str">
        <f t="shared" ref="AD56:AD96" si="12">IF(AC56="USE", IF((AB55-ROUNDDOWN(AB55, 0))&lt;0.0999, ROUNDDOWN(AB55, 0), ROUNDUP(AB55, 0)), "")</f>
        <v/>
      </c>
      <c r="AE56" s="15" t="str">
        <f t="shared" ref="AE56:AE96" si="13">IF(AD56="","",AC55)</f>
        <v/>
      </c>
    </row>
    <row r="57" spans="1:31" ht="22.5" customHeight="1" x14ac:dyDescent="0.25">
      <c r="A57" s="14" t="s">
        <v>5</v>
      </c>
      <c r="B57" s="4"/>
      <c r="C57" s="4"/>
      <c r="D57" s="6"/>
      <c r="E57" s="1"/>
      <c r="F57" s="22" t="str">
        <f t="shared" si="8"/>
        <v/>
      </c>
      <c r="G57" s="15" t="str">
        <f t="shared" si="9"/>
        <v/>
      </c>
      <c r="M57" s="14" t="s">
        <v>5</v>
      </c>
      <c r="N57" s="4"/>
      <c r="O57" s="4"/>
      <c r="P57" s="6"/>
      <c r="Q57" s="1"/>
      <c r="R57" s="22" t="str">
        <f t="shared" si="10"/>
        <v/>
      </c>
      <c r="S57" s="15" t="str">
        <f t="shared" si="11"/>
        <v/>
      </c>
      <c r="Y57" s="14" t="s">
        <v>5</v>
      </c>
      <c r="Z57" s="4"/>
      <c r="AA57" s="4"/>
      <c r="AB57" s="6"/>
      <c r="AC57" s="1"/>
      <c r="AD57" s="22" t="str">
        <f t="shared" si="12"/>
        <v/>
      </c>
      <c r="AE57" s="15" t="str">
        <f t="shared" si="13"/>
        <v/>
      </c>
    </row>
    <row r="58" spans="1:31" ht="22.5" customHeight="1" x14ac:dyDescent="0.25">
      <c r="A58" s="14"/>
      <c r="B58" s="4" t="s">
        <v>61</v>
      </c>
      <c r="C58" s="4"/>
      <c r="D58" s="6"/>
      <c r="E58" s="1"/>
      <c r="F58" s="22" t="str">
        <f t="shared" si="8"/>
        <v/>
      </c>
      <c r="G58" s="15" t="str">
        <f t="shared" si="9"/>
        <v/>
      </c>
      <c r="M58" s="14"/>
      <c r="N58" s="4" t="s">
        <v>61</v>
      </c>
      <c r="O58" s="4"/>
      <c r="P58" s="6"/>
      <c r="Q58" s="1"/>
      <c r="R58" s="22" t="str">
        <f t="shared" si="10"/>
        <v/>
      </c>
      <c r="S58" s="15" t="str">
        <f t="shared" si="11"/>
        <v/>
      </c>
      <c r="Y58" s="14"/>
      <c r="Z58" s="4" t="s">
        <v>52</v>
      </c>
      <c r="AA58" s="4"/>
      <c r="AB58" s="6"/>
      <c r="AC58" s="1"/>
      <c r="AD58" s="22" t="str">
        <f t="shared" si="12"/>
        <v/>
      </c>
      <c r="AE58" s="15" t="str">
        <f t="shared" si="13"/>
        <v/>
      </c>
    </row>
    <row r="59" spans="1:31" ht="22.5" customHeight="1" x14ac:dyDescent="0.25">
      <c r="A59" s="14"/>
      <c r="B59" s="4"/>
      <c r="C59" s="4" t="s">
        <v>101</v>
      </c>
      <c r="D59" s="26">
        <v>3.0417000000000001</v>
      </c>
      <c r="E59" s="1" t="s">
        <v>9</v>
      </c>
      <c r="F59" s="22" t="str">
        <f t="shared" si="8"/>
        <v/>
      </c>
      <c r="G59" s="15" t="str">
        <f t="shared" si="9"/>
        <v/>
      </c>
      <c r="M59" s="14"/>
      <c r="N59" s="4"/>
      <c r="O59" s="4" t="s">
        <v>101</v>
      </c>
      <c r="P59" s="26">
        <v>3.0417000000000001</v>
      </c>
      <c r="Q59" s="1" t="s">
        <v>9</v>
      </c>
      <c r="R59" s="22" t="str">
        <f t="shared" si="10"/>
        <v/>
      </c>
      <c r="S59" s="15" t="str">
        <f t="shared" si="11"/>
        <v/>
      </c>
      <c r="Y59" s="14"/>
      <c r="Z59" s="4"/>
      <c r="AA59" s="4" t="s">
        <v>101</v>
      </c>
      <c r="AB59" s="26">
        <v>3.0142000000000002</v>
      </c>
      <c r="AC59" s="1" t="s">
        <v>9</v>
      </c>
      <c r="AD59" s="22" t="str">
        <f t="shared" si="12"/>
        <v/>
      </c>
      <c r="AE59" s="15" t="str">
        <f t="shared" si="13"/>
        <v/>
      </c>
    </row>
    <row r="60" spans="1:31" ht="22.5" customHeight="1" x14ac:dyDescent="0.25">
      <c r="A60" s="14"/>
      <c r="B60" s="4"/>
      <c r="C60" s="4" t="s">
        <v>7</v>
      </c>
      <c r="D60" s="26">
        <v>1.0105</v>
      </c>
      <c r="E60" s="1" t="s">
        <v>9</v>
      </c>
      <c r="F60" s="22" t="str">
        <f t="shared" si="8"/>
        <v/>
      </c>
      <c r="G60" s="15" t="str">
        <f t="shared" si="9"/>
        <v/>
      </c>
      <c r="M60" s="14"/>
      <c r="N60" s="4"/>
      <c r="O60" s="4" t="s">
        <v>7</v>
      </c>
      <c r="P60" s="26">
        <f>D60</f>
        <v>1.0105</v>
      </c>
      <c r="Q60" s="1" t="s">
        <v>9</v>
      </c>
      <c r="R60" s="22" t="str">
        <f t="shared" si="10"/>
        <v/>
      </c>
      <c r="S60" s="15" t="str">
        <f t="shared" si="11"/>
        <v/>
      </c>
      <c r="Y60" s="14"/>
      <c r="Z60" s="4"/>
      <c r="AA60" s="4" t="s">
        <v>7</v>
      </c>
      <c r="AB60" s="26">
        <v>1</v>
      </c>
      <c r="AC60" s="1" t="s">
        <v>9</v>
      </c>
      <c r="AD60" s="22" t="str">
        <f t="shared" si="12"/>
        <v/>
      </c>
      <c r="AE60" s="15" t="str">
        <f t="shared" si="13"/>
        <v/>
      </c>
    </row>
    <row r="61" spans="1:31" ht="22.5" customHeight="1" x14ac:dyDescent="0.25">
      <c r="A61" s="14"/>
      <c r="B61" s="4"/>
      <c r="C61" s="4" t="s">
        <v>8</v>
      </c>
      <c r="D61" s="26">
        <f>2*D59+3*D60</f>
        <v>9.1149000000000004</v>
      </c>
      <c r="E61" s="1" t="s">
        <v>9</v>
      </c>
      <c r="F61" s="22" t="str">
        <f t="shared" si="8"/>
        <v/>
      </c>
      <c r="G61" s="15" t="str">
        <f t="shared" si="9"/>
        <v/>
      </c>
      <c r="M61" s="14"/>
      <c r="N61" s="4"/>
      <c r="O61" s="4" t="s">
        <v>8</v>
      </c>
      <c r="P61" s="26">
        <f>2*P59+3*P60</f>
        <v>9.1149000000000004</v>
      </c>
      <c r="Q61" s="1" t="s">
        <v>9</v>
      </c>
      <c r="R61" s="22" t="str">
        <f t="shared" si="10"/>
        <v/>
      </c>
      <c r="S61" s="15" t="str">
        <f t="shared" si="11"/>
        <v/>
      </c>
      <c r="Y61" s="14"/>
      <c r="Z61" s="4"/>
      <c r="AA61" s="4" t="s">
        <v>8</v>
      </c>
      <c r="AB61" s="26">
        <f>2*AB59+3*AB60</f>
        <v>9.0284000000000013</v>
      </c>
      <c r="AC61" s="1" t="s">
        <v>9</v>
      </c>
      <c r="AD61" s="22" t="str">
        <f t="shared" si="12"/>
        <v/>
      </c>
      <c r="AE61" s="15" t="str">
        <f t="shared" si="13"/>
        <v/>
      </c>
    </row>
    <row r="62" spans="1:31" ht="22.5" customHeight="1" x14ac:dyDescent="0.25">
      <c r="A62" s="14"/>
      <c r="B62" s="4" t="s">
        <v>62</v>
      </c>
      <c r="C62" s="4"/>
      <c r="D62" s="26"/>
      <c r="E62" s="1"/>
      <c r="F62" s="22" t="str">
        <f t="shared" si="8"/>
        <v/>
      </c>
      <c r="G62" s="15" t="str">
        <f t="shared" si="9"/>
        <v/>
      </c>
      <c r="M62" s="14"/>
      <c r="N62" s="4" t="s">
        <v>62</v>
      </c>
      <c r="O62" s="4"/>
      <c r="P62" s="26"/>
      <c r="Q62" s="1"/>
      <c r="R62" s="22" t="str">
        <f t="shared" si="10"/>
        <v/>
      </c>
      <c r="S62" s="15" t="str">
        <f t="shared" si="11"/>
        <v/>
      </c>
      <c r="Y62" s="14"/>
      <c r="Z62" s="4" t="s">
        <v>11</v>
      </c>
      <c r="AA62" s="4"/>
      <c r="AB62" s="26"/>
      <c r="AC62" s="1"/>
      <c r="AD62" s="22" t="str">
        <f t="shared" si="12"/>
        <v/>
      </c>
      <c r="AE62" s="15" t="str">
        <f t="shared" si="13"/>
        <v/>
      </c>
    </row>
    <row r="63" spans="1:31" ht="22.5" customHeight="1" x14ac:dyDescent="0.25">
      <c r="A63" s="14"/>
      <c r="B63" s="4"/>
      <c r="C63" s="4" t="s">
        <v>101</v>
      </c>
      <c r="D63" s="26">
        <v>3.0108999999999999</v>
      </c>
      <c r="E63" s="1" t="s">
        <v>9</v>
      </c>
      <c r="F63" s="22" t="str">
        <f t="shared" si="8"/>
        <v/>
      </c>
      <c r="G63" s="15" t="str">
        <f t="shared" si="9"/>
        <v/>
      </c>
      <c r="M63" s="14"/>
      <c r="N63" s="4"/>
      <c r="O63" s="4" t="s">
        <v>101</v>
      </c>
      <c r="P63" s="26">
        <v>3.0108999999999999</v>
      </c>
      <c r="Q63" s="1" t="s">
        <v>9</v>
      </c>
      <c r="R63" s="22" t="str">
        <f t="shared" si="10"/>
        <v/>
      </c>
      <c r="S63" s="15" t="str">
        <f t="shared" si="11"/>
        <v/>
      </c>
      <c r="Y63" s="14"/>
      <c r="Z63" s="4"/>
      <c r="AA63" s="4" t="s">
        <v>54</v>
      </c>
      <c r="AB63" s="26">
        <f>(63+(0.125/12))*4</f>
        <v>252.04166666666666</v>
      </c>
      <c r="AC63" s="1" t="s">
        <v>9</v>
      </c>
      <c r="AD63" s="22" t="str">
        <f t="shared" si="12"/>
        <v/>
      </c>
      <c r="AE63" s="15" t="str">
        <f t="shared" si="13"/>
        <v/>
      </c>
    </row>
    <row r="64" spans="1:31" ht="22.5" customHeight="1" x14ac:dyDescent="0.25">
      <c r="A64" s="14"/>
      <c r="B64" s="4"/>
      <c r="C64" s="4" t="s">
        <v>7</v>
      </c>
      <c r="D64" s="26">
        <v>1.3747</v>
      </c>
      <c r="E64" s="1" t="s">
        <v>9</v>
      </c>
      <c r="F64" s="22" t="str">
        <f t="shared" si="8"/>
        <v/>
      </c>
      <c r="G64" s="15" t="str">
        <f t="shared" si="9"/>
        <v/>
      </c>
      <c r="M64" s="14"/>
      <c r="N64" s="4"/>
      <c r="O64" s="4" t="s">
        <v>7</v>
      </c>
      <c r="P64" s="26">
        <f>D64</f>
        <v>1.3747</v>
      </c>
      <c r="Q64" s="1" t="s">
        <v>9</v>
      </c>
      <c r="R64" s="22" t="str">
        <f t="shared" si="10"/>
        <v/>
      </c>
      <c r="S64" s="15" t="str">
        <f t="shared" si="11"/>
        <v/>
      </c>
      <c r="Y64" s="14"/>
      <c r="Z64" s="4"/>
      <c r="AA64" s="4" t="s">
        <v>55</v>
      </c>
      <c r="AB64" s="26">
        <f>AB63*AB61</f>
        <v>2275.5329833333335</v>
      </c>
      <c r="AC64" s="1" t="s">
        <v>14</v>
      </c>
      <c r="AD64" s="22" t="str">
        <f t="shared" si="12"/>
        <v/>
      </c>
      <c r="AE64" s="15" t="str">
        <f t="shared" si="13"/>
        <v/>
      </c>
    </row>
    <row r="65" spans="1:31" ht="22.5" customHeight="1" x14ac:dyDescent="0.25">
      <c r="A65" s="14"/>
      <c r="B65" s="4"/>
      <c r="C65" s="4" t="s">
        <v>8</v>
      </c>
      <c r="D65" s="26">
        <f>2*D63+3*D64</f>
        <v>10.145900000000001</v>
      </c>
      <c r="E65" s="1" t="s">
        <v>9</v>
      </c>
      <c r="F65" s="22" t="str">
        <f t="shared" si="8"/>
        <v/>
      </c>
      <c r="G65" s="15" t="str">
        <f t="shared" si="9"/>
        <v/>
      </c>
      <c r="M65" s="14"/>
      <c r="N65" s="4"/>
      <c r="O65" s="4" t="s">
        <v>8</v>
      </c>
      <c r="P65" s="26">
        <f>2*P63+3*P64</f>
        <v>10.145900000000001</v>
      </c>
      <c r="Q65" s="1" t="s">
        <v>9</v>
      </c>
      <c r="R65" s="22" t="str">
        <f t="shared" si="10"/>
        <v/>
      </c>
      <c r="S65" s="15" t="str">
        <f t="shared" si="11"/>
        <v/>
      </c>
      <c r="Y65" s="14"/>
      <c r="Z65" s="4"/>
      <c r="AA65" s="4" t="s">
        <v>50</v>
      </c>
      <c r="AB65" s="26">
        <f>AB64</f>
        <v>2275.5329833333335</v>
      </c>
      <c r="AC65" s="1" t="s">
        <v>14</v>
      </c>
      <c r="AD65" s="22" t="str">
        <f t="shared" si="12"/>
        <v/>
      </c>
      <c r="AE65" s="15" t="str">
        <f t="shared" si="13"/>
        <v/>
      </c>
    </row>
    <row r="66" spans="1:31" ht="22.5" customHeight="1" x14ac:dyDescent="0.25">
      <c r="A66" s="14"/>
      <c r="B66" s="4" t="s">
        <v>11</v>
      </c>
      <c r="C66" s="4"/>
      <c r="D66" s="26"/>
      <c r="E66" s="1"/>
      <c r="F66" s="22" t="str">
        <f t="shared" si="8"/>
        <v/>
      </c>
      <c r="G66" s="15" t="str">
        <f t="shared" si="9"/>
        <v/>
      </c>
      <c r="M66" s="14"/>
      <c r="N66" s="4" t="s">
        <v>67</v>
      </c>
      <c r="O66" s="4"/>
      <c r="P66" s="26"/>
      <c r="Q66" s="1"/>
      <c r="R66" s="22" t="str">
        <f t="shared" si="10"/>
        <v/>
      </c>
      <c r="S66" s="15" t="str">
        <f t="shared" si="11"/>
        <v/>
      </c>
      <c r="Y66" s="14"/>
      <c r="Z66" s="4"/>
      <c r="AA66" s="4" t="s">
        <v>70</v>
      </c>
      <c r="AB66" s="26">
        <f>AB65*1.25</f>
        <v>2844.4162291666671</v>
      </c>
      <c r="AC66" s="1" t="s">
        <v>14</v>
      </c>
      <c r="AD66" s="22" t="str">
        <f t="shared" si="12"/>
        <v/>
      </c>
      <c r="AE66" s="15" t="str">
        <f t="shared" si="13"/>
        <v/>
      </c>
    </row>
    <row r="67" spans="1:31" ht="22.5" customHeight="1" x14ac:dyDescent="0.25">
      <c r="A67" s="14"/>
      <c r="B67" s="4"/>
      <c r="C67" s="4" t="s">
        <v>63</v>
      </c>
      <c r="D67" s="26">
        <f>(8*10)+(4*63.1563)+(2*30.8385)</f>
        <v>394.30220000000003</v>
      </c>
      <c r="E67" s="1" t="s">
        <v>9</v>
      </c>
      <c r="F67" s="22" t="str">
        <f t="shared" si="8"/>
        <v/>
      </c>
      <c r="G67" s="15" t="str">
        <f t="shared" si="9"/>
        <v/>
      </c>
      <c r="M67" s="14"/>
      <c r="N67" s="4"/>
      <c r="O67" s="4" t="s">
        <v>101</v>
      </c>
      <c r="P67" s="26">
        <v>3.0625</v>
      </c>
      <c r="Q67" s="1" t="s">
        <v>9</v>
      </c>
      <c r="R67" s="22" t="str">
        <f t="shared" si="10"/>
        <v/>
      </c>
      <c r="S67" s="15" t="str">
        <f t="shared" si="11"/>
        <v/>
      </c>
      <c r="Y67" s="14"/>
      <c r="Z67" s="4"/>
      <c r="AA67" s="4"/>
      <c r="AB67" s="6"/>
      <c r="AC67" s="1" t="s">
        <v>0</v>
      </c>
      <c r="AD67" s="22">
        <f t="shared" si="12"/>
        <v>2845</v>
      </c>
      <c r="AE67" s="15" t="str">
        <f t="shared" si="13"/>
        <v>SF</v>
      </c>
    </row>
    <row r="68" spans="1:31" ht="22.5" customHeight="1" x14ac:dyDescent="0.25">
      <c r="A68" s="14"/>
      <c r="B68" s="4"/>
      <c r="C68" s="4" t="s">
        <v>64</v>
      </c>
      <c r="D68" s="26">
        <f>D67*D61</f>
        <v>3594.0251227800004</v>
      </c>
      <c r="E68" s="1" t="s">
        <v>14</v>
      </c>
      <c r="F68" s="22" t="str">
        <f t="shared" si="8"/>
        <v/>
      </c>
      <c r="G68" s="15" t="str">
        <f t="shared" si="9"/>
        <v/>
      </c>
      <c r="M68" s="14"/>
      <c r="N68" s="4"/>
      <c r="O68" s="4" t="s">
        <v>7</v>
      </c>
      <c r="P68" s="26">
        <v>1.0170999999999999</v>
      </c>
      <c r="Q68" s="1" t="s">
        <v>9</v>
      </c>
      <c r="R68" s="22" t="str">
        <f t="shared" si="10"/>
        <v/>
      </c>
      <c r="S68" s="15" t="str">
        <f t="shared" si="11"/>
        <v/>
      </c>
      <c r="Y68" s="14" t="s">
        <v>19</v>
      </c>
      <c r="Z68" s="4"/>
      <c r="AA68" s="4"/>
      <c r="AB68" s="26"/>
      <c r="AC68" s="1"/>
      <c r="AD68" s="22" t="str">
        <f t="shared" si="12"/>
        <v/>
      </c>
      <c r="AE68" s="15" t="str">
        <f t="shared" si="13"/>
        <v/>
      </c>
    </row>
    <row r="69" spans="1:31" ht="22.5" customHeight="1" x14ac:dyDescent="0.25">
      <c r="A69" s="14"/>
      <c r="B69" s="4"/>
      <c r="C69" s="4" t="s">
        <v>65</v>
      </c>
      <c r="D69" s="26">
        <f>4*43.9635</f>
        <v>175.85400000000001</v>
      </c>
      <c r="E69" s="1" t="s">
        <v>9</v>
      </c>
      <c r="F69" s="22" t="str">
        <f t="shared" si="8"/>
        <v/>
      </c>
      <c r="G69" s="15" t="str">
        <f t="shared" si="9"/>
        <v/>
      </c>
      <c r="M69" s="14"/>
      <c r="N69" s="4"/>
      <c r="O69" s="4" t="s">
        <v>8</v>
      </c>
      <c r="P69" s="26">
        <f>2*P67+3*P68</f>
        <v>9.1762999999999995</v>
      </c>
      <c r="Q69" s="1" t="s">
        <v>9</v>
      </c>
      <c r="R69" s="22" t="str">
        <f t="shared" si="10"/>
        <v/>
      </c>
      <c r="S69" s="15" t="str">
        <f t="shared" si="11"/>
        <v/>
      </c>
      <c r="Y69" s="14"/>
      <c r="Z69" s="4" t="s">
        <v>20</v>
      </c>
      <c r="AA69" s="4"/>
      <c r="AB69" s="26"/>
      <c r="AC69" s="1"/>
      <c r="AD69" s="22" t="str">
        <f t="shared" si="12"/>
        <v/>
      </c>
      <c r="AE69" s="15" t="str">
        <f t="shared" si="13"/>
        <v/>
      </c>
    </row>
    <row r="70" spans="1:31" ht="22.5" customHeight="1" x14ac:dyDescent="0.25">
      <c r="A70" s="14"/>
      <c r="B70" s="4"/>
      <c r="C70" s="4" t="s">
        <v>66</v>
      </c>
      <c r="D70" s="26">
        <f>D69*D65</f>
        <v>1784.1970986000003</v>
      </c>
      <c r="E70" s="1" t="s">
        <v>14</v>
      </c>
      <c r="F70" s="22" t="str">
        <f t="shared" si="8"/>
        <v/>
      </c>
      <c r="G70" s="15" t="str">
        <f t="shared" si="9"/>
        <v/>
      </c>
      <c r="M70" s="14"/>
      <c r="N70" s="4" t="s">
        <v>11</v>
      </c>
      <c r="O70" s="4"/>
      <c r="P70" s="26"/>
      <c r="Q70" s="1"/>
      <c r="R70" s="22" t="str">
        <f t="shared" si="10"/>
        <v/>
      </c>
      <c r="S70" s="15" t="str">
        <f t="shared" si="11"/>
        <v/>
      </c>
      <c r="Y70" s="14"/>
      <c r="Z70" s="4"/>
      <c r="AA70" s="4" t="s">
        <v>21</v>
      </c>
      <c r="AB70" s="26">
        <f>ROUNDUP(AB66/750, 0)</f>
        <v>4</v>
      </c>
      <c r="AC70" s="1" t="s">
        <v>22</v>
      </c>
      <c r="AD70" s="22" t="str">
        <f t="shared" si="12"/>
        <v/>
      </c>
      <c r="AE70" s="15" t="str">
        <f t="shared" si="13"/>
        <v/>
      </c>
    </row>
    <row r="71" spans="1:31" ht="22.5" customHeight="1" x14ac:dyDescent="0.25">
      <c r="A71" s="14"/>
      <c r="B71" s="4"/>
      <c r="C71" s="4" t="s">
        <v>50</v>
      </c>
      <c r="D71" s="26">
        <f>D68+D70</f>
        <v>5378.2222213800005</v>
      </c>
      <c r="E71" s="1" t="s">
        <v>14</v>
      </c>
      <c r="F71" s="22" t="str">
        <f t="shared" si="8"/>
        <v/>
      </c>
      <c r="G71" s="15" t="str">
        <f t="shared" si="9"/>
        <v/>
      </c>
      <c r="M71" s="14"/>
      <c r="N71" s="4"/>
      <c r="O71" s="4" t="s">
        <v>63</v>
      </c>
      <c r="P71" s="26">
        <f>(7*10)+64.0677+(2*63.1562)+31.2865+30.8385</f>
        <v>322.50509999999997</v>
      </c>
      <c r="Q71" s="1" t="s">
        <v>9</v>
      </c>
      <c r="R71" s="22" t="str">
        <f t="shared" si="10"/>
        <v/>
      </c>
      <c r="S71" s="15" t="str">
        <f t="shared" si="11"/>
        <v/>
      </c>
      <c r="Y71" s="14"/>
      <c r="Z71" s="4"/>
      <c r="AA71" s="4" t="s">
        <v>23</v>
      </c>
      <c r="AB71" s="26"/>
      <c r="AC71" s="1"/>
      <c r="AD71" s="22" t="str">
        <f t="shared" si="12"/>
        <v/>
      </c>
      <c r="AE71" s="15" t="str">
        <f t="shared" si="13"/>
        <v/>
      </c>
    </row>
    <row r="72" spans="1:31" ht="22.5" customHeight="1" x14ac:dyDescent="0.25">
      <c r="A72" s="14"/>
      <c r="B72" s="4"/>
      <c r="C72" s="4" t="s">
        <v>70</v>
      </c>
      <c r="D72" s="26">
        <f>D71*1.25</f>
        <v>6722.7777767250009</v>
      </c>
      <c r="E72" s="1" t="s">
        <v>14</v>
      </c>
      <c r="F72" s="22" t="str">
        <f t="shared" si="8"/>
        <v/>
      </c>
      <c r="G72" s="15" t="str">
        <f t="shared" si="9"/>
        <v/>
      </c>
      <c r="M72" s="14"/>
      <c r="N72" s="4"/>
      <c r="O72" s="4" t="s">
        <v>64</v>
      </c>
      <c r="P72" s="26">
        <f>P71*P61</f>
        <v>2939.6017359899997</v>
      </c>
      <c r="Q72" s="1" t="s">
        <v>14</v>
      </c>
      <c r="R72" s="22" t="str">
        <f t="shared" si="10"/>
        <v/>
      </c>
      <c r="S72" s="15" t="str">
        <f t="shared" si="11"/>
        <v/>
      </c>
      <c r="Y72" s="14"/>
      <c r="Z72" s="4" t="s">
        <v>24</v>
      </c>
      <c r="AA72" s="4"/>
      <c r="AB72" s="26"/>
      <c r="AC72" s="1"/>
      <c r="AD72" s="22" t="str">
        <f t="shared" si="12"/>
        <v/>
      </c>
      <c r="AE72" s="15" t="str">
        <f t="shared" si="13"/>
        <v/>
      </c>
    </row>
    <row r="73" spans="1:31" ht="22.5" customHeight="1" x14ac:dyDescent="0.25">
      <c r="A73" s="14"/>
      <c r="B73" s="4"/>
      <c r="C73" s="4"/>
      <c r="D73" s="26"/>
      <c r="E73" s="1" t="s">
        <v>0</v>
      </c>
      <c r="F73" s="22">
        <f t="shared" si="8"/>
        <v>6723</v>
      </c>
      <c r="G73" s="15" t="str">
        <f t="shared" si="9"/>
        <v>SF</v>
      </c>
      <c r="M73" s="14"/>
      <c r="N73" s="4"/>
      <c r="O73" s="4" t="s">
        <v>65</v>
      </c>
      <c r="P73" s="26">
        <f>(2*44.599)+(2*43.9635)</f>
        <v>177.125</v>
      </c>
      <c r="Q73" s="1" t="s">
        <v>9</v>
      </c>
      <c r="R73" s="22" t="str">
        <f t="shared" si="10"/>
        <v/>
      </c>
      <c r="S73" s="15" t="str">
        <f t="shared" si="11"/>
        <v/>
      </c>
      <c r="Y73" s="14"/>
      <c r="Z73" s="4"/>
      <c r="AA73" s="4" t="s">
        <v>25</v>
      </c>
      <c r="AB73" s="26">
        <f>ROUNDUP((AB63)/60, 0)</f>
        <v>5</v>
      </c>
      <c r="AC73" s="1" t="s">
        <v>22</v>
      </c>
      <c r="AD73" s="22" t="str">
        <f t="shared" si="12"/>
        <v/>
      </c>
      <c r="AE73" s="15" t="str">
        <f t="shared" si="13"/>
        <v/>
      </c>
    </row>
    <row r="74" spans="1:31" ht="22.5" customHeight="1" x14ac:dyDescent="0.25">
      <c r="A74" s="14" t="s">
        <v>19</v>
      </c>
      <c r="B74" s="4"/>
      <c r="C74" s="4"/>
      <c r="D74" s="26"/>
      <c r="E74" s="1"/>
      <c r="F74" s="22" t="str">
        <f t="shared" si="8"/>
        <v/>
      </c>
      <c r="G74" s="15" t="str">
        <f t="shared" si="9"/>
        <v/>
      </c>
      <c r="M74" s="14"/>
      <c r="N74" s="4"/>
      <c r="O74" s="4" t="s">
        <v>66</v>
      </c>
      <c r="P74" s="26">
        <f>P73*P65</f>
        <v>1797.0925375000002</v>
      </c>
      <c r="Q74" s="1" t="s">
        <v>14</v>
      </c>
      <c r="R74" s="22" t="str">
        <f t="shared" si="10"/>
        <v/>
      </c>
      <c r="S74" s="15" t="str">
        <f t="shared" si="11"/>
        <v/>
      </c>
      <c r="Y74" s="14"/>
      <c r="Z74" s="4" t="s">
        <v>26</v>
      </c>
      <c r="AA74" s="4"/>
      <c r="AB74" s="26">
        <f>MAX(AB70,AB73)</f>
        <v>5</v>
      </c>
      <c r="AC74" s="1" t="s">
        <v>22</v>
      </c>
      <c r="AD74" s="22" t="str">
        <f t="shared" si="12"/>
        <v/>
      </c>
      <c r="AE74" s="15" t="str">
        <f t="shared" si="13"/>
        <v/>
      </c>
    </row>
    <row r="75" spans="1:31" ht="22.5" customHeight="1" x14ac:dyDescent="0.25">
      <c r="A75" s="14"/>
      <c r="B75" s="4" t="s">
        <v>20</v>
      </c>
      <c r="C75" s="4"/>
      <c r="D75" s="26"/>
      <c r="E75" s="1"/>
      <c r="F75" s="22" t="str">
        <f t="shared" si="8"/>
        <v/>
      </c>
      <c r="G75" s="15" t="str">
        <f t="shared" si="9"/>
        <v/>
      </c>
      <c r="M75" s="14"/>
      <c r="N75" s="4"/>
      <c r="O75" s="4" t="s">
        <v>68</v>
      </c>
      <c r="P75" s="26">
        <f>64.0677+(10*3)</f>
        <v>94.067700000000002</v>
      </c>
      <c r="Q75" s="1" t="s">
        <v>9</v>
      </c>
      <c r="R75" s="22" t="str">
        <f t="shared" si="10"/>
        <v/>
      </c>
      <c r="S75" s="15" t="str">
        <f t="shared" si="11"/>
        <v/>
      </c>
      <c r="Y75" s="14"/>
      <c r="Z75" s="4"/>
      <c r="AA75" s="4"/>
      <c r="AB75" s="26"/>
      <c r="AC75" s="1" t="s">
        <v>0</v>
      </c>
      <c r="AD75" s="22">
        <f t="shared" si="12"/>
        <v>5</v>
      </c>
      <c r="AE75" s="15" t="str">
        <f t="shared" si="13"/>
        <v>HOURS</v>
      </c>
    </row>
    <row r="76" spans="1:31" ht="22.5" customHeight="1" x14ac:dyDescent="0.25">
      <c r="A76" s="14"/>
      <c r="B76" s="4"/>
      <c r="C76" s="4" t="s">
        <v>21</v>
      </c>
      <c r="D76" s="26">
        <f>ROUNDUP(D72/750, 0)</f>
        <v>9</v>
      </c>
      <c r="E76" s="1" t="s">
        <v>22</v>
      </c>
      <c r="F76" s="22" t="str">
        <f t="shared" si="8"/>
        <v/>
      </c>
      <c r="G76" s="15" t="str">
        <f t="shared" si="9"/>
        <v/>
      </c>
      <c r="M76" s="14"/>
      <c r="N76" s="4"/>
      <c r="O76" s="4" t="s">
        <v>69</v>
      </c>
      <c r="P76" s="26">
        <f>P75*P69</f>
        <v>863.19343550999997</v>
      </c>
      <c r="Q76" s="1" t="s">
        <v>14</v>
      </c>
      <c r="R76" s="22" t="str">
        <f t="shared" si="10"/>
        <v/>
      </c>
      <c r="S76" s="15" t="str">
        <f t="shared" si="11"/>
        <v/>
      </c>
      <c r="Y76" s="14" t="s">
        <v>27</v>
      </c>
      <c r="Z76" s="4"/>
      <c r="AA76" s="4"/>
      <c r="AB76" s="26"/>
      <c r="AC76" s="1"/>
      <c r="AD76" s="22" t="str">
        <f t="shared" si="12"/>
        <v/>
      </c>
      <c r="AE76" s="15" t="str">
        <f t="shared" si="13"/>
        <v/>
      </c>
    </row>
    <row r="77" spans="1:31" ht="22.5" customHeight="1" x14ac:dyDescent="0.25">
      <c r="A77" s="14"/>
      <c r="B77" s="4"/>
      <c r="C77" s="4" t="s">
        <v>23</v>
      </c>
      <c r="D77" s="26"/>
      <c r="E77" s="1"/>
      <c r="F77" s="22" t="str">
        <f t="shared" si="8"/>
        <v/>
      </c>
      <c r="G77" s="15" t="str">
        <f t="shared" si="9"/>
        <v/>
      </c>
      <c r="M77" s="14"/>
      <c r="N77" s="4"/>
      <c r="O77" s="4" t="s">
        <v>50</v>
      </c>
      <c r="P77" s="26">
        <f>P72+P74+P76</f>
        <v>5599.8877090000005</v>
      </c>
      <c r="Q77" s="1" t="s">
        <v>14</v>
      </c>
      <c r="R77" s="22" t="str">
        <f t="shared" si="10"/>
        <v/>
      </c>
      <c r="S77" s="15" t="str">
        <f t="shared" si="11"/>
        <v/>
      </c>
      <c r="Y77" s="14"/>
      <c r="Z77" s="4" t="s">
        <v>28</v>
      </c>
      <c r="AA77" s="4"/>
      <c r="AB77" s="26"/>
      <c r="AC77" s="1"/>
      <c r="AD77" s="22" t="str">
        <f t="shared" si="12"/>
        <v/>
      </c>
      <c r="AE77" s="15" t="str">
        <f t="shared" si="13"/>
        <v/>
      </c>
    </row>
    <row r="78" spans="1:31" ht="22.5" customHeight="1" x14ac:dyDescent="0.25">
      <c r="A78" s="14"/>
      <c r="B78" s="4" t="s">
        <v>24</v>
      </c>
      <c r="C78" s="4"/>
      <c r="D78" s="26"/>
      <c r="E78" s="1"/>
      <c r="F78" s="22" t="str">
        <f t="shared" si="8"/>
        <v/>
      </c>
      <c r="G78" s="15" t="str">
        <f t="shared" si="9"/>
        <v/>
      </c>
      <c r="M78" s="14"/>
      <c r="N78" s="4"/>
      <c r="O78" s="4" t="s">
        <v>70</v>
      </c>
      <c r="P78" s="26">
        <f>P77*1.25</f>
        <v>6999.8596362500011</v>
      </c>
      <c r="Q78" s="1" t="s">
        <v>14</v>
      </c>
      <c r="R78" s="22" t="str">
        <f t="shared" si="10"/>
        <v/>
      </c>
      <c r="S78" s="15" t="str">
        <f t="shared" si="11"/>
        <v/>
      </c>
      <c r="Y78" s="14"/>
      <c r="Z78" s="4"/>
      <c r="AA78" s="4" t="s">
        <v>29</v>
      </c>
      <c r="AB78" s="26">
        <f>ROUNDUP(AB66/1200, 0)</f>
        <v>3</v>
      </c>
      <c r="AC78" s="1" t="s">
        <v>30</v>
      </c>
      <c r="AD78" s="22" t="str">
        <f t="shared" si="12"/>
        <v/>
      </c>
      <c r="AE78" s="15" t="str">
        <f t="shared" si="13"/>
        <v/>
      </c>
    </row>
    <row r="79" spans="1:31" ht="22.5" customHeight="1" x14ac:dyDescent="0.25">
      <c r="A79" s="14"/>
      <c r="B79" s="4"/>
      <c r="C79" s="4" t="s">
        <v>25</v>
      </c>
      <c r="D79" s="26">
        <f>ROUNDUP((D67+D69)/60, 0)</f>
        <v>10</v>
      </c>
      <c r="E79" s="1" t="s">
        <v>22</v>
      </c>
      <c r="F79" s="22" t="str">
        <f t="shared" si="8"/>
        <v/>
      </c>
      <c r="G79" s="15" t="str">
        <f t="shared" si="9"/>
        <v/>
      </c>
      <c r="M79" s="14"/>
      <c r="N79" s="4"/>
      <c r="O79" s="4"/>
      <c r="P79" s="6"/>
      <c r="Q79" s="1" t="s">
        <v>0</v>
      </c>
      <c r="R79" s="22">
        <f t="shared" si="10"/>
        <v>7000</v>
      </c>
      <c r="S79" s="15" t="str">
        <f t="shared" si="11"/>
        <v>SF</v>
      </c>
      <c r="Y79" s="14"/>
      <c r="Z79" s="4"/>
      <c r="AA79" s="4"/>
      <c r="AB79" s="6"/>
      <c r="AC79" s="1" t="s">
        <v>0</v>
      </c>
      <c r="AD79" s="22">
        <f t="shared" si="12"/>
        <v>3</v>
      </c>
      <c r="AE79" s="15" t="str">
        <f t="shared" si="13"/>
        <v>EACH</v>
      </c>
    </row>
    <row r="80" spans="1:31" ht="22.5" customHeight="1" x14ac:dyDescent="0.25">
      <c r="A80" s="14"/>
      <c r="B80" s="4" t="s">
        <v>26</v>
      </c>
      <c r="C80" s="4"/>
      <c r="D80" s="26">
        <f>MAX(D76,D79)</f>
        <v>10</v>
      </c>
      <c r="E80" s="1" t="s">
        <v>22</v>
      </c>
      <c r="F80" s="22" t="str">
        <f t="shared" si="8"/>
        <v/>
      </c>
      <c r="G80" s="15" t="str">
        <f t="shared" si="9"/>
        <v/>
      </c>
      <c r="M80" s="14" t="s">
        <v>19</v>
      </c>
      <c r="N80" s="4"/>
      <c r="O80" s="4"/>
      <c r="P80" s="26"/>
      <c r="Q80" s="1"/>
      <c r="R80" s="22" t="str">
        <f t="shared" si="10"/>
        <v/>
      </c>
      <c r="S80" s="15" t="str">
        <f t="shared" si="11"/>
        <v/>
      </c>
      <c r="Y80" s="14"/>
      <c r="Z80" s="4"/>
      <c r="AA80" s="4"/>
      <c r="AB80" s="6"/>
      <c r="AC80" s="1"/>
      <c r="AD80" s="22" t="str">
        <f t="shared" si="12"/>
        <v/>
      </c>
      <c r="AE80" s="15" t="str">
        <f t="shared" si="13"/>
        <v/>
      </c>
    </row>
    <row r="81" spans="1:33" ht="22.5" customHeight="1" x14ac:dyDescent="0.25">
      <c r="A81" s="14"/>
      <c r="B81" s="4"/>
      <c r="C81" s="4"/>
      <c r="D81" s="26"/>
      <c r="E81" s="1" t="s">
        <v>0</v>
      </c>
      <c r="F81" s="22">
        <f t="shared" si="8"/>
        <v>10</v>
      </c>
      <c r="G81" s="15" t="str">
        <f t="shared" si="9"/>
        <v>HOURS</v>
      </c>
      <c r="M81" s="14"/>
      <c r="N81" s="4" t="s">
        <v>20</v>
      </c>
      <c r="O81" s="4"/>
      <c r="P81" s="26"/>
      <c r="Q81" s="1"/>
      <c r="R81" s="22" t="str">
        <f t="shared" si="10"/>
        <v/>
      </c>
      <c r="S81" s="15" t="str">
        <f t="shared" si="11"/>
        <v/>
      </c>
      <c r="Y81" s="14"/>
      <c r="Z81" s="4"/>
      <c r="AA81" s="4"/>
      <c r="AB81" s="6"/>
      <c r="AC81" s="1"/>
      <c r="AD81" s="22" t="str">
        <f t="shared" si="12"/>
        <v/>
      </c>
      <c r="AE81" s="15" t="str">
        <f t="shared" si="13"/>
        <v/>
      </c>
    </row>
    <row r="82" spans="1:33" ht="22.5" customHeight="1" x14ac:dyDescent="0.25">
      <c r="A82" s="14" t="s">
        <v>27</v>
      </c>
      <c r="B82" s="4"/>
      <c r="C82" s="4"/>
      <c r="D82" s="26"/>
      <c r="E82" s="1"/>
      <c r="F82" s="22" t="str">
        <f t="shared" si="8"/>
        <v/>
      </c>
      <c r="G82" s="15" t="str">
        <f t="shared" si="9"/>
        <v/>
      </c>
      <c r="M82" s="14"/>
      <c r="N82" s="4"/>
      <c r="O82" s="4" t="s">
        <v>21</v>
      </c>
      <c r="P82" s="26">
        <f>ROUNDUP(P78/750, 0)</f>
        <v>10</v>
      </c>
      <c r="Q82" s="1" t="s">
        <v>22</v>
      </c>
      <c r="R82" s="22" t="str">
        <f t="shared" si="10"/>
        <v/>
      </c>
      <c r="S82" s="15" t="str">
        <f t="shared" si="11"/>
        <v/>
      </c>
      <c r="Y82" s="14"/>
      <c r="Z82" s="4"/>
      <c r="AA82" s="4"/>
      <c r="AB82" s="6"/>
      <c r="AC82" s="1"/>
      <c r="AD82" s="22" t="str">
        <f t="shared" si="12"/>
        <v/>
      </c>
      <c r="AE82" s="15" t="str">
        <f t="shared" si="13"/>
        <v/>
      </c>
    </row>
    <row r="83" spans="1:33" ht="22.5" customHeight="1" x14ac:dyDescent="0.25">
      <c r="A83" s="14"/>
      <c r="B83" s="4" t="s">
        <v>28</v>
      </c>
      <c r="C83" s="4"/>
      <c r="D83" s="26"/>
      <c r="E83" s="1"/>
      <c r="F83" s="22" t="str">
        <f t="shared" si="8"/>
        <v/>
      </c>
      <c r="G83" s="15" t="str">
        <f t="shared" si="9"/>
        <v/>
      </c>
      <c r="M83" s="14"/>
      <c r="N83" s="4"/>
      <c r="O83" s="4" t="s">
        <v>23</v>
      </c>
      <c r="P83" s="26"/>
      <c r="Q83" s="1"/>
      <c r="R83" s="22" t="str">
        <f t="shared" si="10"/>
        <v/>
      </c>
      <c r="S83" s="15" t="str">
        <f t="shared" si="11"/>
        <v/>
      </c>
      <c r="Y83" s="14"/>
      <c r="Z83" s="4"/>
      <c r="AA83" s="4"/>
      <c r="AB83" s="6"/>
      <c r="AC83" s="1"/>
      <c r="AD83" s="22" t="str">
        <f t="shared" si="12"/>
        <v/>
      </c>
      <c r="AE83" s="15" t="str">
        <f t="shared" si="13"/>
        <v/>
      </c>
    </row>
    <row r="84" spans="1:33" ht="22.5" customHeight="1" x14ac:dyDescent="0.25">
      <c r="A84" s="14"/>
      <c r="B84" s="4"/>
      <c r="C84" s="4" t="s">
        <v>29</v>
      </c>
      <c r="D84" s="26">
        <f>ROUNDUP(D72/1200, 0)</f>
        <v>6</v>
      </c>
      <c r="E84" s="1" t="s">
        <v>30</v>
      </c>
      <c r="F84" s="22" t="str">
        <f t="shared" si="8"/>
        <v/>
      </c>
      <c r="G84" s="15" t="str">
        <f t="shared" si="9"/>
        <v/>
      </c>
      <c r="M84" s="14"/>
      <c r="N84" s="4" t="s">
        <v>24</v>
      </c>
      <c r="O84" s="4"/>
      <c r="P84" s="26"/>
      <c r="Q84" s="1"/>
      <c r="R84" s="22" t="str">
        <f t="shared" si="10"/>
        <v/>
      </c>
      <c r="S84" s="15" t="str">
        <f t="shared" si="11"/>
        <v/>
      </c>
      <c r="Y84" s="14"/>
      <c r="Z84" s="4"/>
      <c r="AA84" s="4"/>
      <c r="AB84" s="6"/>
      <c r="AC84" s="1"/>
      <c r="AD84" s="22" t="str">
        <f t="shared" si="12"/>
        <v/>
      </c>
      <c r="AE84" s="15" t="str">
        <f t="shared" si="13"/>
        <v/>
      </c>
    </row>
    <row r="85" spans="1:33" ht="22.5" customHeight="1" x14ac:dyDescent="0.25">
      <c r="A85" s="14"/>
      <c r="B85" s="4"/>
      <c r="C85" s="4"/>
      <c r="D85" s="6"/>
      <c r="E85" s="1" t="s">
        <v>0</v>
      </c>
      <c r="F85" s="22">
        <f t="shared" si="8"/>
        <v>6</v>
      </c>
      <c r="G85" s="15" t="str">
        <f t="shared" si="9"/>
        <v>EACH</v>
      </c>
      <c r="M85" s="14"/>
      <c r="N85" s="4"/>
      <c r="O85" s="4" t="s">
        <v>25</v>
      </c>
      <c r="P85" s="26">
        <f>ROUNDUP((P71+P73+P75)/60, 0)</f>
        <v>10</v>
      </c>
      <c r="Q85" s="1" t="s">
        <v>22</v>
      </c>
      <c r="R85" s="22" t="str">
        <f t="shared" si="10"/>
        <v/>
      </c>
      <c r="S85" s="15" t="str">
        <f t="shared" si="11"/>
        <v/>
      </c>
      <c r="Y85" s="14"/>
      <c r="Z85" s="4"/>
      <c r="AA85" s="4"/>
      <c r="AB85" s="6"/>
      <c r="AC85" s="1"/>
      <c r="AD85" s="22" t="str">
        <f t="shared" si="12"/>
        <v/>
      </c>
      <c r="AE85" s="15" t="str">
        <f t="shared" si="13"/>
        <v/>
      </c>
    </row>
    <row r="86" spans="1:33" ht="22.5" customHeight="1" x14ac:dyDescent="0.25">
      <c r="A86" s="14"/>
      <c r="B86" s="4"/>
      <c r="C86" s="4"/>
      <c r="D86" s="6"/>
      <c r="E86" s="1"/>
      <c r="F86" s="22" t="str">
        <f t="shared" si="8"/>
        <v/>
      </c>
      <c r="G86" s="15" t="str">
        <f t="shared" si="9"/>
        <v/>
      </c>
      <c r="M86" s="14"/>
      <c r="N86" s="4" t="s">
        <v>26</v>
      </c>
      <c r="O86" s="4"/>
      <c r="P86" s="26">
        <f>MAX(P82,P85)</f>
        <v>10</v>
      </c>
      <c r="Q86" s="1" t="s">
        <v>22</v>
      </c>
      <c r="R86" s="22" t="str">
        <f t="shared" si="10"/>
        <v/>
      </c>
      <c r="S86" s="15" t="str">
        <f t="shared" si="11"/>
        <v/>
      </c>
      <c r="Y86" s="14"/>
      <c r="Z86" s="4"/>
      <c r="AA86" s="4"/>
      <c r="AB86" s="6"/>
      <c r="AC86" s="1"/>
      <c r="AD86" s="22" t="str">
        <f t="shared" si="12"/>
        <v/>
      </c>
      <c r="AE86" s="15" t="str">
        <f t="shared" si="13"/>
        <v/>
      </c>
    </row>
    <row r="87" spans="1:33" ht="22.5" customHeight="1" x14ac:dyDescent="0.25">
      <c r="A87" s="14"/>
      <c r="B87" s="4"/>
      <c r="C87" s="4"/>
      <c r="D87" s="6"/>
      <c r="E87" s="1"/>
      <c r="F87" s="22" t="str">
        <f t="shared" si="8"/>
        <v/>
      </c>
      <c r="G87" s="15" t="str">
        <f t="shared" si="9"/>
        <v/>
      </c>
      <c r="M87" s="14"/>
      <c r="N87" s="4"/>
      <c r="O87" s="4"/>
      <c r="P87" s="26"/>
      <c r="Q87" s="1" t="s">
        <v>0</v>
      </c>
      <c r="R87" s="22">
        <f t="shared" si="10"/>
        <v>10</v>
      </c>
      <c r="S87" s="15" t="str">
        <f t="shared" si="11"/>
        <v>HOURS</v>
      </c>
      <c r="Y87" s="14"/>
      <c r="Z87" s="4"/>
      <c r="AA87" s="4"/>
      <c r="AB87" s="6"/>
      <c r="AC87" s="1"/>
      <c r="AD87" s="22" t="str">
        <f t="shared" si="12"/>
        <v/>
      </c>
      <c r="AE87" s="15" t="str">
        <f t="shared" si="13"/>
        <v/>
      </c>
    </row>
    <row r="88" spans="1:33" ht="22.5" customHeight="1" x14ac:dyDescent="0.25">
      <c r="A88" s="14"/>
      <c r="B88" s="4"/>
      <c r="C88" s="4"/>
      <c r="D88" s="6"/>
      <c r="E88" s="1"/>
      <c r="F88" s="22" t="str">
        <f t="shared" si="8"/>
        <v/>
      </c>
      <c r="G88" s="15" t="str">
        <f t="shared" si="9"/>
        <v/>
      </c>
      <c r="M88" s="14" t="s">
        <v>27</v>
      </c>
      <c r="N88" s="4"/>
      <c r="O88" s="4"/>
      <c r="P88" s="26"/>
      <c r="Q88" s="1"/>
      <c r="R88" s="22" t="str">
        <f t="shared" si="10"/>
        <v/>
      </c>
      <c r="S88" s="15" t="str">
        <f t="shared" si="11"/>
        <v/>
      </c>
      <c r="Y88" s="14"/>
      <c r="Z88" s="4"/>
      <c r="AA88" s="4"/>
      <c r="AB88" s="6"/>
      <c r="AC88" s="1"/>
      <c r="AD88" s="22" t="str">
        <f t="shared" si="12"/>
        <v/>
      </c>
      <c r="AE88" s="15" t="str">
        <f t="shared" si="13"/>
        <v/>
      </c>
    </row>
    <row r="89" spans="1:33" ht="22.5" customHeight="1" x14ac:dyDescent="0.25">
      <c r="A89" s="14"/>
      <c r="B89" s="4"/>
      <c r="C89" s="4"/>
      <c r="D89" s="6"/>
      <c r="E89" s="1"/>
      <c r="F89" s="22" t="str">
        <f t="shared" si="8"/>
        <v/>
      </c>
      <c r="G89" s="15" t="str">
        <f t="shared" si="9"/>
        <v/>
      </c>
      <c r="M89" s="14"/>
      <c r="N89" s="4" t="s">
        <v>28</v>
      </c>
      <c r="O89" s="4"/>
      <c r="P89" s="26"/>
      <c r="Q89" s="1"/>
      <c r="R89" s="22" t="str">
        <f t="shared" si="10"/>
        <v/>
      </c>
      <c r="S89" s="15" t="str">
        <f t="shared" si="11"/>
        <v/>
      </c>
      <c r="Y89" s="14"/>
      <c r="Z89" s="4"/>
      <c r="AA89" s="4"/>
      <c r="AB89" s="6"/>
      <c r="AC89" s="1"/>
      <c r="AD89" s="22" t="str">
        <f t="shared" si="12"/>
        <v/>
      </c>
      <c r="AE89" s="15" t="str">
        <f t="shared" si="13"/>
        <v/>
      </c>
    </row>
    <row r="90" spans="1:33" ht="22.5" customHeight="1" x14ac:dyDescent="0.25">
      <c r="A90" s="14"/>
      <c r="B90" s="4"/>
      <c r="C90" s="4"/>
      <c r="D90" s="6"/>
      <c r="E90" s="1"/>
      <c r="F90" s="22" t="str">
        <f t="shared" si="8"/>
        <v/>
      </c>
      <c r="G90" s="15" t="str">
        <f t="shared" si="9"/>
        <v/>
      </c>
      <c r="M90" s="14"/>
      <c r="N90" s="4"/>
      <c r="O90" s="4" t="s">
        <v>29</v>
      </c>
      <c r="P90" s="26">
        <f>ROUNDUP(P78/1200, 0)</f>
        <v>6</v>
      </c>
      <c r="Q90" s="1" t="s">
        <v>30</v>
      </c>
      <c r="R90" s="22" t="str">
        <f t="shared" si="10"/>
        <v/>
      </c>
      <c r="S90" s="15" t="str">
        <f t="shared" si="11"/>
        <v/>
      </c>
      <c r="Y90" s="14"/>
      <c r="Z90" s="4"/>
      <c r="AA90" s="4"/>
      <c r="AB90" s="6"/>
      <c r="AC90" s="1"/>
      <c r="AD90" s="22" t="str">
        <f t="shared" si="12"/>
        <v/>
      </c>
      <c r="AE90" s="15" t="str">
        <f t="shared" si="13"/>
        <v/>
      </c>
    </row>
    <row r="91" spans="1:33" ht="22.5" customHeight="1" x14ac:dyDescent="0.25">
      <c r="A91" s="14"/>
      <c r="B91" s="4"/>
      <c r="C91" s="4"/>
      <c r="D91" s="6"/>
      <c r="E91" s="1"/>
      <c r="F91" s="22" t="str">
        <f t="shared" si="8"/>
        <v/>
      </c>
      <c r="G91" s="15" t="str">
        <f t="shared" si="9"/>
        <v/>
      </c>
      <c r="M91" s="14"/>
      <c r="N91" s="4"/>
      <c r="O91" s="4"/>
      <c r="P91" s="6"/>
      <c r="Q91" s="1" t="s">
        <v>0</v>
      </c>
      <c r="R91" s="22">
        <f t="shared" si="10"/>
        <v>6</v>
      </c>
      <c r="S91" s="15" t="str">
        <f t="shared" si="11"/>
        <v>EACH</v>
      </c>
      <c r="Y91" s="14"/>
      <c r="Z91" s="4"/>
      <c r="AA91" s="4"/>
      <c r="AB91" s="6"/>
      <c r="AC91" s="1"/>
      <c r="AD91" s="22" t="str">
        <f t="shared" si="12"/>
        <v/>
      </c>
      <c r="AE91" s="15" t="str">
        <f t="shared" si="13"/>
        <v/>
      </c>
    </row>
    <row r="92" spans="1:33" ht="22.5" customHeight="1" x14ac:dyDescent="0.25">
      <c r="A92" s="14"/>
      <c r="B92" s="4"/>
      <c r="C92" s="4"/>
      <c r="D92" s="6"/>
      <c r="E92" s="1"/>
      <c r="F92" s="22" t="str">
        <f t="shared" si="8"/>
        <v/>
      </c>
      <c r="G92" s="15" t="str">
        <f t="shared" si="9"/>
        <v/>
      </c>
      <c r="M92" s="14"/>
      <c r="N92" s="4"/>
      <c r="O92" s="4"/>
      <c r="P92" s="6"/>
      <c r="Q92" s="1"/>
      <c r="R92" s="22" t="str">
        <f t="shared" si="10"/>
        <v/>
      </c>
      <c r="S92" s="15" t="str">
        <f t="shared" si="11"/>
        <v/>
      </c>
      <c r="Y92" s="14"/>
      <c r="Z92" s="4"/>
      <c r="AA92" s="4"/>
      <c r="AB92" s="6"/>
      <c r="AC92" s="1"/>
      <c r="AD92" s="22" t="str">
        <f t="shared" si="12"/>
        <v/>
      </c>
      <c r="AE92" s="15" t="str">
        <f t="shared" si="13"/>
        <v/>
      </c>
    </row>
    <row r="93" spans="1:33" ht="22.5" customHeight="1" x14ac:dyDescent="0.25">
      <c r="A93" s="14"/>
      <c r="B93" s="4"/>
      <c r="C93" s="4"/>
      <c r="D93" s="6"/>
      <c r="E93" s="1"/>
      <c r="F93" s="22" t="str">
        <f t="shared" si="8"/>
        <v/>
      </c>
      <c r="G93" s="15" t="str">
        <f t="shared" si="9"/>
        <v/>
      </c>
      <c r="M93" s="14"/>
      <c r="N93" s="4"/>
      <c r="O93" s="4"/>
      <c r="P93" s="6"/>
      <c r="Q93" s="1"/>
      <c r="R93" s="22" t="str">
        <f t="shared" si="10"/>
        <v/>
      </c>
      <c r="S93" s="15" t="str">
        <f t="shared" si="11"/>
        <v/>
      </c>
      <c r="Y93" s="14"/>
      <c r="Z93" s="4"/>
      <c r="AA93" s="4"/>
      <c r="AB93" s="6"/>
      <c r="AC93" s="1"/>
      <c r="AD93" s="22" t="str">
        <f t="shared" si="12"/>
        <v/>
      </c>
      <c r="AE93" s="15" t="str">
        <f t="shared" si="13"/>
        <v/>
      </c>
    </row>
    <row r="94" spans="1:33" ht="22.5" customHeight="1" x14ac:dyDescent="0.25">
      <c r="A94" s="14"/>
      <c r="B94" s="4"/>
      <c r="C94" s="4"/>
      <c r="D94" s="6"/>
      <c r="E94" s="1"/>
      <c r="F94" s="22" t="str">
        <f t="shared" si="8"/>
        <v/>
      </c>
      <c r="G94" s="15" t="str">
        <f t="shared" si="9"/>
        <v/>
      </c>
      <c r="H94" s="25"/>
      <c r="I94" s="25"/>
      <c r="M94" s="14"/>
      <c r="N94" s="4"/>
      <c r="O94" s="4"/>
      <c r="P94" s="6"/>
      <c r="Q94" s="1"/>
      <c r="R94" s="22" t="str">
        <f t="shared" si="10"/>
        <v/>
      </c>
      <c r="S94" s="15" t="str">
        <f t="shared" si="11"/>
        <v/>
      </c>
      <c r="T94" s="25"/>
      <c r="U94" s="25"/>
      <c r="Y94" s="14"/>
      <c r="Z94" s="4"/>
      <c r="AA94" s="4"/>
      <c r="AB94" s="6"/>
      <c r="AC94" s="1"/>
      <c r="AD94" s="22" t="str">
        <f t="shared" si="12"/>
        <v/>
      </c>
      <c r="AE94" s="15" t="str">
        <f t="shared" si="13"/>
        <v/>
      </c>
      <c r="AF94" s="25"/>
      <c r="AG94" s="25"/>
    </row>
    <row r="95" spans="1:33" ht="22.5" customHeight="1" x14ac:dyDescent="0.3">
      <c r="A95" s="14"/>
      <c r="B95" s="4"/>
      <c r="C95" s="4"/>
      <c r="D95" s="6"/>
      <c r="E95" s="1"/>
      <c r="F95" s="22" t="str">
        <f t="shared" si="8"/>
        <v/>
      </c>
      <c r="G95" s="15" t="str">
        <f t="shared" si="9"/>
        <v/>
      </c>
      <c r="H95" s="40"/>
      <c r="I95" s="41"/>
      <c r="M95" s="14"/>
      <c r="N95" s="4"/>
      <c r="O95" s="4"/>
      <c r="P95" s="6"/>
      <c r="Q95" s="1"/>
      <c r="R95" s="22" t="str">
        <f t="shared" si="10"/>
        <v/>
      </c>
      <c r="S95" s="15" t="str">
        <f t="shared" si="11"/>
        <v/>
      </c>
      <c r="T95" s="40"/>
      <c r="U95" s="41"/>
      <c r="Y95" s="14"/>
      <c r="Z95" s="4"/>
      <c r="AA95" s="4"/>
      <c r="AB95" s="6"/>
      <c r="AC95" s="1"/>
      <c r="AD95" s="22" t="str">
        <f t="shared" si="12"/>
        <v/>
      </c>
      <c r="AE95" s="15" t="str">
        <f t="shared" si="13"/>
        <v/>
      </c>
      <c r="AF95" s="40"/>
      <c r="AG95" s="41"/>
    </row>
    <row r="96" spans="1:33" ht="22.5" customHeight="1" x14ac:dyDescent="0.25">
      <c r="A96" s="16"/>
      <c r="B96" s="17"/>
      <c r="C96" s="17"/>
      <c r="D96" s="18"/>
      <c r="E96" s="19"/>
      <c r="F96" s="23" t="str">
        <f t="shared" si="8"/>
        <v/>
      </c>
      <c r="G96" s="20" t="str">
        <f t="shared" si="9"/>
        <v/>
      </c>
      <c r="H96" s="42"/>
      <c r="I96" s="43"/>
      <c r="M96" s="16"/>
      <c r="N96" s="17"/>
      <c r="O96" s="17"/>
      <c r="P96" s="18"/>
      <c r="Q96" s="19"/>
      <c r="R96" s="23" t="str">
        <f t="shared" si="10"/>
        <v/>
      </c>
      <c r="S96" s="20" t="str">
        <f t="shared" si="11"/>
        <v/>
      </c>
      <c r="T96" s="42"/>
      <c r="U96" s="44"/>
      <c r="Y96" s="16"/>
      <c r="Z96" s="17"/>
      <c r="AA96" s="17"/>
      <c r="AB96" s="18"/>
      <c r="AC96" s="19"/>
      <c r="AD96" s="23" t="str">
        <f t="shared" si="12"/>
        <v/>
      </c>
      <c r="AE96" s="20" t="str">
        <f t="shared" si="13"/>
        <v/>
      </c>
      <c r="AF96" s="42"/>
      <c r="AG96" s="43"/>
    </row>
    <row r="97" spans="1:31" ht="22.5" customHeight="1" x14ac:dyDescent="0.25">
      <c r="B97" s="24"/>
      <c r="N97" s="24"/>
      <c r="Z97" s="24"/>
    </row>
    <row r="98" spans="1:31" ht="22.5" customHeight="1" x14ac:dyDescent="0.25">
      <c r="E98" s="25"/>
      <c r="F98" s="25"/>
      <c r="G98" s="25"/>
      <c r="Q98" s="25"/>
      <c r="R98" s="25"/>
      <c r="S98" s="25"/>
      <c r="AC98" s="25"/>
      <c r="AD98" s="25"/>
      <c r="AE98" s="25"/>
    </row>
    <row r="99" spans="1:31" ht="22.5" customHeight="1" x14ac:dyDescent="0.25">
      <c r="A99" s="47" t="s">
        <v>72</v>
      </c>
      <c r="B99" s="47"/>
      <c r="C99" s="47"/>
      <c r="D99" s="47"/>
      <c r="E99" s="47"/>
      <c r="F99" s="47"/>
      <c r="G99" s="47"/>
      <c r="M99" s="47" t="s">
        <v>73</v>
      </c>
      <c r="N99" s="47"/>
      <c r="O99" s="47"/>
      <c r="P99" s="47"/>
      <c r="Q99" s="47"/>
      <c r="R99" s="47"/>
      <c r="S99" s="47"/>
      <c r="Y99" s="47"/>
      <c r="Z99" s="47"/>
      <c r="AA99" s="47"/>
      <c r="AB99" s="47"/>
      <c r="AC99" s="47"/>
      <c r="AD99" s="47"/>
      <c r="AE99" s="47"/>
    </row>
    <row r="100" spans="1:31" ht="22.5" customHeight="1" thickBot="1" x14ac:dyDescent="0.3">
      <c r="A100" s="48"/>
      <c r="B100" s="48"/>
      <c r="C100" s="48"/>
      <c r="D100" s="48"/>
      <c r="E100" s="48"/>
      <c r="F100" s="48"/>
      <c r="G100" s="48"/>
      <c r="M100" s="48"/>
      <c r="N100" s="48"/>
      <c r="O100" s="48"/>
      <c r="P100" s="48"/>
      <c r="Q100" s="48"/>
      <c r="R100" s="48"/>
      <c r="S100" s="48"/>
      <c r="Y100" s="48"/>
      <c r="Z100" s="48"/>
      <c r="AA100" s="48"/>
      <c r="AB100" s="48"/>
      <c r="AC100" s="48"/>
      <c r="AD100" s="48"/>
      <c r="AE100" s="48"/>
    </row>
    <row r="101" spans="1:31" ht="22.5" customHeight="1" thickTop="1" x14ac:dyDescent="0.25">
      <c r="E101" s="25"/>
      <c r="F101" s="25"/>
      <c r="G101" s="25"/>
      <c r="Q101" s="25"/>
      <c r="R101" s="25"/>
      <c r="S101" s="25"/>
      <c r="AC101" s="25"/>
      <c r="AD101" s="25"/>
      <c r="AE101" s="25"/>
    </row>
    <row r="102" spans="1:31" ht="22.5" customHeight="1" x14ac:dyDescent="0.25">
      <c r="E102" s="25"/>
      <c r="F102" s="25"/>
      <c r="G102" s="25"/>
      <c r="Q102" s="25"/>
      <c r="R102" s="8"/>
      <c r="S102" s="8"/>
      <c r="AC102" s="25"/>
      <c r="AD102" s="25"/>
      <c r="AE102" s="25"/>
    </row>
    <row r="103" spans="1:31" ht="22.5" customHeight="1" x14ac:dyDescent="0.25">
      <c r="A103" s="9" t="s">
        <v>2</v>
      </c>
      <c r="B103" s="10"/>
      <c r="C103" s="10"/>
      <c r="D103" s="11"/>
      <c r="E103" s="12"/>
      <c r="F103" s="21"/>
      <c r="G103" s="13"/>
      <c r="M103" s="9" t="s">
        <v>2</v>
      </c>
      <c r="N103" s="10"/>
      <c r="O103" s="10"/>
      <c r="P103" s="11"/>
      <c r="Q103" s="12"/>
      <c r="R103" s="21"/>
      <c r="S103" s="13"/>
      <c r="Y103" s="9"/>
      <c r="Z103" s="10"/>
      <c r="AA103" s="10"/>
      <c r="AB103" s="11"/>
      <c r="AC103" s="12"/>
      <c r="AD103" s="21"/>
      <c r="AE103" s="13"/>
    </row>
    <row r="104" spans="1:31" ht="22.5" customHeight="1" x14ac:dyDescent="0.25">
      <c r="A104" s="14" t="s">
        <v>3</v>
      </c>
      <c r="B104" s="4"/>
      <c r="C104" s="4"/>
      <c r="D104" s="6"/>
      <c r="E104" s="1"/>
      <c r="F104" s="22" t="str">
        <f>IF(E104="USE", IF((D103-ROUNDDOWN(D103, 0))&lt;0.0999, ROUNDDOWN(D103, 0), ROUNDUP(D103, 0)), "")</f>
        <v/>
      </c>
      <c r="G104" s="15" t="str">
        <f>IF(F104="","",E103)</f>
        <v/>
      </c>
      <c r="M104" s="14" t="s">
        <v>3</v>
      </c>
      <c r="N104" s="4"/>
      <c r="O104" s="4"/>
      <c r="P104" s="6"/>
      <c r="Q104" s="1"/>
      <c r="R104" s="22" t="str">
        <f>IF(Q104="USE", IF((P103-ROUNDDOWN(P103, 0))&lt;0.0999, ROUNDDOWN(P103, 0), ROUNDUP(P103, 0)), "")</f>
        <v/>
      </c>
      <c r="S104" s="15" t="str">
        <f>IF(R104="","",Q103)</f>
        <v/>
      </c>
      <c r="Y104" s="14"/>
      <c r="Z104" s="4"/>
      <c r="AA104" s="4"/>
      <c r="AB104" s="6"/>
      <c r="AC104" s="1"/>
      <c r="AD104" s="22" t="str">
        <f>IF(AC104="USE", IF((AB103-ROUNDDOWN(AB103, 0))&lt;0.0999, ROUNDDOWN(AB103, 0), ROUNDUP(AB103, 0)), "")</f>
        <v/>
      </c>
      <c r="AE104" s="15" t="str">
        <f>IF(AD104="","",AC103)</f>
        <v/>
      </c>
    </row>
    <row r="105" spans="1:31" ht="22.5" customHeight="1" x14ac:dyDescent="0.25">
      <c r="A105" s="14" t="s">
        <v>4</v>
      </c>
      <c r="B105" s="4"/>
      <c r="C105" s="4"/>
      <c r="D105" s="6"/>
      <c r="E105" s="1"/>
      <c r="F105" s="22" t="str">
        <f t="shared" ref="F105:F145" si="14">IF(E105="USE", IF((D104-ROUNDDOWN(D104, 0))&lt;0.0999, ROUNDDOWN(D104, 0), ROUNDUP(D104, 0)), "")</f>
        <v/>
      </c>
      <c r="G105" s="15" t="str">
        <f t="shared" ref="G105:G145" si="15">IF(F105="","",E104)</f>
        <v/>
      </c>
      <c r="M105" s="14" t="s">
        <v>4</v>
      </c>
      <c r="N105" s="4"/>
      <c r="O105" s="4"/>
      <c r="P105" s="6"/>
      <c r="Q105" s="1"/>
      <c r="R105" s="22" t="str">
        <f t="shared" ref="R105:R145" si="16">IF(Q105="USE", IF((P104-ROUNDDOWN(P104, 0))&lt;0.0999, ROUNDDOWN(P104, 0), ROUNDUP(P104, 0)), "")</f>
        <v/>
      </c>
      <c r="S105" s="15" t="str">
        <f t="shared" ref="S105:S145" si="17">IF(R105="","",Q104)</f>
        <v/>
      </c>
      <c r="Y105" s="14"/>
      <c r="Z105" s="4"/>
      <c r="AA105" s="4"/>
      <c r="AB105" s="6"/>
      <c r="AC105" s="1"/>
      <c r="AD105" s="22" t="str">
        <f t="shared" ref="AD105:AD145" si="18">IF(AC105="USE", IF((AB104-ROUNDDOWN(AB104, 0))&lt;0.0999, ROUNDDOWN(AB104, 0), ROUNDUP(AB104, 0)), "")</f>
        <v/>
      </c>
      <c r="AE105" s="15" t="str">
        <f t="shared" ref="AE105:AE145" si="19">IF(AD105="","",AC104)</f>
        <v/>
      </c>
    </row>
    <row r="106" spans="1:31" ht="22.5" customHeight="1" x14ac:dyDescent="0.25">
      <c r="A106" s="14" t="s">
        <v>5</v>
      </c>
      <c r="B106" s="4"/>
      <c r="C106" s="4"/>
      <c r="D106" s="6"/>
      <c r="E106" s="1"/>
      <c r="F106" s="22" t="str">
        <f t="shared" si="14"/>
        <v/>
      </c>
      <c r="G106" s="15" t="str">
        <f t="shared" si="15"/>
        <v/>
      </c>
      <c r="M106" s="14" t="s">
        <v>5</v>
      </c>
      <c r="N106" s="4"/>
      <c r="O106" s="4"/>
      <c r="P106" s="6"/>
      <c r="Q106" s="1"/>
      <c r="R106" s="22" t="str">
        <f t="shared" si="16"/>
        <v/>
      </c>
      <c r="S106" s="15" t="str">
        <f t="shared" si="17"/>
        <v/>
      </c>
      <c r="Y106" s="14"/>
      <c r="Z106" s="4"/>
      <c r="AA106" s="4"/>
      <c r="AB106" s="6"/>
      <c r="AC106" s="1"/>
      <c r="AD106" s="22" t="str">
        <f t="shared" si="18"/>
        <v/>
      </c>
      <c r="AE106" s="15" t="str">
        <f t="shared" si="19"/>
        <v/>
      </c>
    </row>
    <row r="107" spans="1:31" ht="22.5" customHeight="1" x14ac:dyDescent="0.25">
      <c r="A107" s="14"/>
      <c r="B107" s="4" t="s">
        <v>74</v>
      </c>
      <c r="C107" s="4"/>
      <c r="D107" s="6"/>
      <c r="E107" s="1"/>
      <c r="F107" s="22" t="str">
        <f t="shared" si="14"/>
        <v/>
      </c>
      <c r="G107" s="15" t="str">
        <f t="shared" si="15"/>
        <v/>
      </c>
      <c r="M107" s="14"/>
      <c r="N107" s="4" t="s">
        <v>74</v>
      </c>
      <c r="O107" s="4"/>
      <c r="P107" s="6"/>
      <c r="Q107" s="1"/>
      <c r="R107" s="22" t="str">
        <f t="shared" si="16"/>
        <v/>
      </c>
      <c r="S107" s="15" t="str">
        <f t="shared" si="17"/>
        <v/>
      </c>
      <c r="Y107" s="14"/>
      <c r="Z107" s="4"/>
      <c r="AA107" s="4"/>
      <c r="AB107" s="6"/>
      <c r="AC107" s="1"/>
      <c r="AD107" s="22" t="str">
        <f t="shared" si="18"/>
        <v/>
      </c>
      <c r="AE107" s="15" t="str">
        <f t="shared" si="19"/>
        <v/>
      </c>
    </row>
    <row r="108" spans="1:31" ht="22.5" customHeight="1" x14ac:dyDescent="0.25">
      <c r="A108" s="14"/>
      <c r="B108" s="4"/>
      <c r="C108" s="4" t="s">
        <v>101</v>
      </c>
      <c r="D108" s="26">
        <f>62/12</f>
        <v>5.166666666666667</v>
      </c>
      <c r="E108" s="1" t="s">
        <v>9</v>
      </c>
      <c r="F108" s="22" t="str">
        <f t="shared" si="14"/>
        <v/>
      </c>
      <c r="G108" s="15" t="str">
        <f t="shared" si="15"/>
        <v/>
      </c>
      <c r="M108" s="14"/>
      <c r="N108" s="4"/>
      <c r="O108" s="4" t="s">
        <v>101</v>
      </c>
      <c r="P108" s="26">
        <f>62/12</f>
        <v>5.166666666666667</v>
      </c>
      <c r="Q108" s="1" t="s">
        <v>9</v>
      </c>
      <c r="R108" s="22" t="str">
        <f t="shared" si="16"/>
        <v/>
      </c>
      <c r="S108" s="15" t="str">
        <f t="shared" si="17"/>
        <v/>
      </c>
      <c r="Y108" s="14"/>
      <c r="Z108" s="4"/>
      <c r="AA108" s="4"/>
      <c r="AB108" s="6"/>
      <c r="AC108" s="1"/>
      <c r="AD108" s="22" t="str">
        <f t="shared" si="18"/>
        <v/>
      </c>
      <c r="AE108" s="15" t="str">
        <f t="shared" si="19"/>
        <v/>
      </c>
    </row>
    <row r="109" spans="1:31" ht="22.5" customHeight="1" x14ac:dyDescent="0.25">
      <c r="A109" s="14"/>
      <c r="B109" s="4"/>
      <c r="C109" s="4" t="s">
        <v>7</v>
      </c>
      <c r="D109" s="26">
        <f>14/12</f>
        <v>1.1666666666666667</v>
      </c>
      <c r="E109" s="1" t="s">
        <v>9</v>
      </c>
      <c r="F109" s="22" t="str">
        <f t="shared" si="14"/>
        <v/>
      </c>
      <c r="G109" s="15" t="str">
        <f t="shared" si="15"/>
        <v/>
      </c>
      <c r="M109" s="14"/>
      <c r="N109" s="4"/>
      <c r="O109" s="4" t="s">
        <v>7</v>
      </c>
      <c r="P109" s="26">
        <f>14/12</f>
        <v>1.1666666666666667</v>
      </c>
      <c r="Q109" s="1" t="s">
        <v>9</v>
      </c>
      <c r="R109" s="22" t="str">
        <f t="shared" si="16"/>
        <v/>
      </c>
      <c r="S109" s="15" t="str">
        <f t="shared" si="17"/>
        <v/>
      </c>
      <c r="Y109" s="14"/>
      <c r="Z109" s="4"/>
      <c r="AA109" s="4"/>
      <c r="AB109" s="6"/>
      <c r="AC109" s="1"/>
      <c r="AD109" s="22" t="str">
        <f t="shared" si="18"/>
        <v/>
      </c>
      <c r="AE109" s="15" t="str">
        <f t="shared" si="19"/>
        <v/>
      </c>
    </row>
    <row r="110" spans="1:31" ht="22.5" customHeight="1" x14ac:dyDescent="0.25">
      <c r="A110" s="14"/>
      <c r="B110" s="4"/>
      <c r="C110" s="4" t="s">
        <v>8</v>
      </c>
      <c r="D110" s="26">
        <f>2*D108+3*D109</f>
        <v>13.833333333333334</v>
      </c>
      <c r="E110" s="1" t="s">
        <v>9</v>
      </c>
      <c r="F110" s="22" t="str">
        <f t="shared" si="14"/>
        <v/>
      </c>
      <c r="G110" s="15" t="str">
        <f t="shared" si="15"/>
        <v/>
      </c>
      <c r="M110" s="14"/>
      <c r="N110" s="4"/>
      <c r="O110" s="4" t="s">
        <v>8</v>
      </c>
      <c r="P110" s="26">
        <f>2*P108+3*P109</f>
        <v>13.833333333333334</v>
      </c>
      <c r="Q110" s="1" t="s">
        <v>9</v>
      </c>
      <c r="R110" s="22" t="str">
        <f t="shared" si="16"/>
        <v/>
      </c>
      <c r="S110" s="15" t="str">
        <f t="shared" si="17"/>
        <v/>
      </c>
      <c r="Y110" s="14"/>
      <c r="Z110" s="4"/>
      <c r="AA110" s="4"/>
      <c r="AB110" s="6"/>
      <c r="AC110" s="1"/>
      <c r="AD110" s="22" t="str">
        <f t="shared" si="18"/>
        <v/>
      </c>
      <c r="AE110" s="15" t="str">
        <f t="shared" si="19"/>
        <v/>
      </c>
    </row>
    <row r="111" spans="1:31" ht="22.5" customHeight="1" x14ac:dyDescent="0.25">
      <c r="A111" s="14"/>
      <c r="B111" s="4" t="s">
        <v>11</v>
      </c>
      <c r="C111" s="4"/>
      <c r="D111" s="6"/>
      <c r="E111" s="1"/>
      <c r="F111" s="22" t="str">
        <f t="shared" si="14"/>
        <v/>
      </c>
      <c r="G111" s="15" t="str">
        <f t="shared" si="15"/>
        <v/>
      </c>
      <c r="M111" s="14"/>
      <c r="N111" s="4" t="s">
        <v>11</v>
      </c>
      <c r="O111" s="4"/>
      <c r="P111" s="6"/>
      <c r="Q111" s="1"/>
      <c r="R111" s="22" t="str">
        <f t="shared" si="16"/>
        <v/>
      </c>
      <c r="S111" s="15" t="str">
        <f t="shared" si="17"/>
        <v/>
      </c>
      <c r="Y111" s="14"/>
      <c r="Z111" s="4"/>
      <c r="AA111" s="4"/>
      <c r="AB111" s="6"/>
      <c r="AC111" s="1"/>
      <c r="AD111" s="22" t="str">
        <f t="shared" si="18"/>
        <v/>
      </c>
      <c r="AE111" s="15" t="str">
        <f t="shared" si="19"/>
        <v/>
      </c>
    </row>
    <row r="112" spans="1:31" ht="22.5" customHeight="1" x14ac:dyDescent="0.25">
      <c r="A112" s="14"/>
      <c r="B112" s="4"/>
      <c r="C112" s="4" t="s">
        <v>75</v>
      </c>
      <c r="D112" s="26">
        <f>10*14</f>
        <v>140</v>
      </c>
      <c r="E112" s="1" t="s">
        <v>9</v>
      </c>
      <c r="F112" s="22" t="str">
        <f t="shared" si="14"/>
        <v/>
      </c>
      <c r="G112" s="15" t="str">
        <f t="shared" si="15"/>
        <v/>
      </c>
      <c r="M112" s="14"/>
      <c r="N112" s="4"/>
      <c r="O112" s="4" t="s">
        <v>75</v>
      </c>
      <c r="P112" s="26">
        <f>10*14</f>
        <v>140</v>
      </c>
      <c r="Q112" s="1" t="s">
        <v>9</v>
      </c>
      <c r="R112" s="22" t="str">
        <f t="shared" si="16"/>
        <v/>
      </c>
      <c r="S112" s="15" t="str">
        <f t="shared" si="17"/>
        <v/>
      </c>
      <c r="Y112" s="14"/>
      <c r="Z112" s="4"/>
      <c r="AA112" s="4"/>
      <c r="AB112" s="6"/>
      <c r="AC112" s="1"/>
      <c r="AD112" s="22" t="str">
        <f t="shared" si="18"/>
        <v/>
      </c>
      <c r="AE112" s="15" t="str">
        <f t="shared" si="19"/>
        <v/>
      </c>
    </row>
    <row r="113" spans="1:31" ht="22.5" customHeight="1" x14ac:dyDescent="0.25">
      <c r="A113" s="14"/>
      <c r="B113" s="4"/>
      <c r="C113" s="4" t="s">
        <v>76</v>
      </c>
      <c r="D113" s="26">
        <f>D112*D110</f>
        <v>1936.6666666666667</v>
      </c>
      <c r="E113" s="1" t="s">
        <v>14</v>
      </c>
      <c r="F113" s="22" t="str">
        <f t="shared" si="14"/>
        <v/>
      </c>
      <c r="G113" s="15" t="str">
        <f t="shared" si="15"/>
        <v/>
      </c>
      <c r="M113" s="14"/>
      <c r="N113" s="4"/>
      <c r="O113" s="4" t="s">
        <v>76</v>
      </c>
      <c r="P113" s="26">
        <f>P112*P110</f>
        <v>1936.6666666666667</v>
      </c>
      <c r="Q113" s="1" t="s">
        <v>14</v>
      </c>
      <c r="R113" s="22" t="str">
        <f t="shared" si="16"/>
        <v/>
      </c>
      <c r="S113" s="15" t="str">
        <f t="shared" si="17"/>
        <v/>
      </c>
      <c r="Y113" s="14"/>
      <c r="Z113" s="4"/>
      <c r="AA113" s="4"/>
      <c r="AB113" s="6"/>
      <c r="AC113" s="1"/>
      <c r="AD113" s="22" t="str">
        <f t="shared" si="18"/>
        <v/>
      </c>
      <c r="AE113" s="15" t="str">
        <f t="shared" si="19"/>
        <v/>
      </c>
    </row>
    <row r="114" spans="1:31" ht="22.5" customHeight="1" x14ac:dyDescent="0.25">
      <c r="A114" s="14"/>
      <c r="B114" s="4"/>
      <c r="C114" s="4" t="s">
        <v>70</v>
      </c>
      <c r="D114" s="26">
        <f>D113*1.25</f>
        <v>2420.8333333333335</v>
      </c>
      <c r="E114" s="1" t="s">
        <v>14</v>
      </c>
      <c r="F114" s="22" t="str">
        <f t="shared" si="14"/>
        <v/>
      </c>
      <c r="G114" s="15" t="str">
        <f t="shared" si="15"/>
        <v/>
      </c>
      <c r="M114" s="14"/>
      <c r="N114" s="4"/>
      <c r="O114" s="4" t="s">
        <v>70</v>
      </c>
      <c r="P114" s="26">
        <f>P113*1.25</f>
        <v>2420.8333333333335</v>
      </c>
      <c r="Q114" s="1" t="s">
        <v>14</v>
      </c>
      <c r="R114" s="22" t="str">
        <f t="shared" si="16"/>
        <v/>
      </c>
      <c r="S114" s="15" t="str">
        <f t="shared" si="17"/>
        <v/>
      </c>
      <c r="Y114" s="14"/>
      <c r="Z114" s="4"/>
      <c r="AA114" s="4"/>
      <c r="AB114" s="6"/>
      <c r="AC114" s="1"/>
      <c r="AD114" s="22" t="str">
        <f t="shared" si="18"/>
        <v/>
      </c>
      <c r="AE114" s="15" t="str">
        <f t="shared" si="19"/>
        <v/>
      </c>
    </row>
    <row r="115" spans="1:31" ht="22.5" customHeight="1" x14ac:dyDescent="0.25">
      <c r="A115" s="14"/>
      <c r="B115" s="4"/>
      <c r="C115" s="4"/>
      <c r="D115" s="6"/>
      <c r="E115" s="1" t="s">
        <v>0</v>
      </c>
      <c r="F115" s="22">
        <f t="shared" si="14"/>
        <v>2421</v>
      </c>
      <c r="G115" s="15" t="str">
        <f t="shared" si="15"/>
        <v>SF</v>
      </c>
      <c r="M115" s="14"/>
      <c r="N115" s="4"/>
      <c r="O115" s="4"/>
      <c r="P115" s="6"/>
      <c r="Q115" s="1" t="s">
        <v>0</v>
      </c>
      <c r="R115" s="22">
        <f t="shared" si="16"/>
        <v>2421</v>
      </c>
      <c r="S115" s="15" t="str">
        <f t="shared" si="17"/>
        <v>SF</v>
      </c>
      <c r="Y115" s="14"/>
      <c r="Z115" s="4"/>
      <c r="AA115" s="4"/>
      <c r="AB115" s="6"/>
      <c r="AC115" s="1"/>
      <c r="AD115" s="22" t="str">
        <f t="shared" si="18"/>
        <v/>
      </c>
      <c r="AE115" s="15" t="str">
        <f t="shared" si="19"/>
        <v/>
      </c>
    </row>
    <row r="116" spans="1:31" ht="22.5" customHeight="1" x14ac:dyDescent="0.25">
      <c r="A116" s="14" t="s">
        <v>19</v>
      </c>
      <c r="B116" s="4"/>
      <c r="C116" s="4"/>
      <c r="D116" s="26"/>
      <c r="E116" s="1"/>
      <c r="F116" s="22" t="str">
        <f t="shared" si="14"/>
        <v/>
      </c>
      <c r="G116" s="15" t="str">
        <f t="shared" si="15"/>
        <v/>
      </c>
      <c r="M116" s="14" t="s">
        <v>19</v>
      </c>
      <c r="N116" s="4"/>
      <c r="O116" s="4"/>
      <c r="P116" s="26"/>
      <c r="Q116" s="1"/>
      <c r="R116" s="22" t="str">
        <f t="shared" si="16"/>
        <v/>
      </c>
      <c r="S116" s="15" t="str">
        <f t="shared" si="17"/>
        <v/>
      </c>
      <c r="Y116" s="14"/>
      <c r="Z116" s="4"/>
      <c r="AA116" s="4"/>
      <c r="AB116" s="6"/>
      <c r="AC116" s="1"/>
      <c r="AD116" s="22" t="str">
        <f t="shared" si="18"/>
        <v/>
      </c>
      <c r="AE116" s="15" t="str">
        <f t="shared" si="19"/>
        <v/>
      </c>
    </row>
    <row r="117" spans="1:31" ht="22.5" customHeight="1" x14ac:dyDescent="0.25">
      <c r="A117" s="14"/>
      <c r="B117" s="4" t="s">
        <v>20</v>
      </c>
      <c r="C117" s="4"/>
      <c r="D117" s="26"/>
      <c r="E117" s="1"/>
      <c r="F117" s="22" t="str">
        <f t="shared" si="14"/>
        <v/>
      </c>
      <c r="G117" s="15" t="str">
        <f t="shared" si="15"/>
        <v/>
      </c>
      <c r="M117" s="14"/>
      <c r="N117" s="4" t="s">
        <v>20</v>
      </c>
      <c r="O117" s="4"/>
      <c r="P117" s="26"/>
      <c r="Q117" s="1"/>
      <c r="R117" s="22" t="str">
        <f t="shared" si="16"/>
        <v/>
      </c>
      <c r="S117" s="15" t="str">
        <f t="shared" si="17"/>
        <v/>
      </c>
      <c r="Y117" s="14"/>
      <c r="Z117" s="4"/>
      <c r="AA117" s="4"/>
      <c r="AB117" s="6"/>
      <c r="AC117" s="1"/>
      <c r="AD117" s="22" t="str">
        <f t="shared" si="18"/>
        <v/>
      </c>
      <c r="AE117" s="15" t="str">
        <f t="shared" si="19"/>
        <v/>
      </c>
    </row>
    <row r="118" spans="1:31" ht="22.5" customHeight="1" x14ac:dyDescent="0.25">
      <c r="A118" s="14"/>
      <c r="B118" s="4"/>
      <c r="C118" s="4" t="s">
        <v>21</v>
      </c>
      <c r="D118" s="26">
        <f>ROUNDUP(D114/750, 0)</f>
        <v>4</v>
      </c>
      <c r="E118" s="1" t="s">
        <v>22</v>
      </c>
      <c r="F118" s="22" t="str">
        <f t="shared" si="14"/>
        <v/>
      </c>
      <c r="G118" s="15" t="str">
        <f t="shared" si="15"/>
        <v/>
      </c>
      <c r="M118" s="14"/>
      <c r="N118" s="4"/>
      <c r="O118" s="4" t="s">
        <v>21</v>
      </c>
      <c r="P118" s="26">
        <f>ROUNDUP(P114/750, 0)</f>
        <v>4</v>
      </c>
      <c r="Q118" s="1" t="s">
        <v>22</v>
      </c>
      <c r="R118" s="22" t="str">
        <f t="shared" si="16"/>
        <v/>
      </c>
      <c r="S118" s="15" t="str">
        <f t="shared" si="17"/>
        <v/>
      </c>
      <c r="Y118" s="14"/>
      <c r="Z118" s="4"/>
      <c r="AA118" s="4"/>
      <c r="AB118" s="6"/>
      <c r="AC118" s="1"/>
      <c r="AD118" s="22" t="str">
        <f t="shared" si="18"/>
        <v/>
      </c>
      <c r="AE118" s="15" t="str">
        <f t="shared" si="19"/>
        <v/>
      </c>
    </row>
    <row r="119" spans="1:31" ht="22.5" customHeight="1" x14ac:dyDescent="0.25">
      <c r="A119" s="14"/>
      <c r="B119" s="4"/>
      <c r="C119" s="4" t="s">
        <v>23</v>
      </c>
      <c r="D119" s="26"/>
      <c r="E119" s="1"/>
      <c r="F119" s="22" t="str">
        <f t="shared" si="14"/>
        <v/>
      </c>
      <c r="G119" s="15" t="str">
        <f t="shared" si="15"/>
        <v/>
      </c>
      <c r="M119" s="14"/>
      <c r="N119" s="4"/>
      <c r="O119" s="4" t="s">
        <v>23</v>
      </c>
      <c r="P119" s="26"/>
      <c r="Q119" s="1"/>
      <c r="R119" s="22" t="str">
        <f t="shared" si="16"/>
        <v/>
      </c>
      <c r="S119" s="15" t="str">
        <f t="shared" si="17"/>
        <v/>
      </c>
      <c r="Y119" s="14"/>
      <c r="Z119" s="4"/>
      <c r="AA119" s="4"/>
      <c r="AB119" s="6"/>
      <c r="AC119" s="1"/>
      <c r="AD119" s="22" t="str">
        <f t="shared" si="18"/>
        <v/>
      </c>
      <c r="AE119" s="15" t="str">
        <f t="shared" si="19"/>
        <v/>
      </c>
    </row>
    <row r="120" spans="1:31" ht="22.5" customHeight="1" x14ac:dyDescent="0.25">
      <c r="A120" s="14"/>
      <c r="B120" s="4" t="s">
        <v>24</v>
      </c>
      <c r="C120" s="4"/>
      <c r="D120" s="26"/>
      <c r="E120" s="1"/>
      <c r="F120" s="22" t="str">
        <f t="shared" si="14"/>
        <v/>
      </c>
      <c r="G120" s="15" t="str">
        <f t="shared" si="15"/>
        <v/>
      </c>
      <c r="M120" s="14"/>
      <c r="N120" s="4" t="s">
        <v>24</v>
      </c>
      <c r="O120" s="4"/>
      <c r="P120" s="26"/>
      <c r="Q120" s="1"/>
      <c r="R120" s="22" t="str">
        <f t="shared" si="16"/>
        <v/>
      </c>
      <c r="S120" s="15" t="str">
        <f t="shared" si="17"/>
        <v/>
      </c>
      <c r="Y120" s="14"/>
      <c r="Z120" s="4"/>
      <c r="AA120" s="4"/>
      <c r="AB120" s="6"/>
      <c r="AC120" s="1"/>
      <c r="AD120" s="22" t="str">
        <f t="shared" si="18"/>
        <v/>
      </c>
      <c r="AE120" s="15" t="str">
        <f t="shared" si="19"/>
        <v/>
      </c>
    </row>
    <row r="121" spans="1:31" ht="22.5" customHeight="1" x14ac:dyDescent="0.25">
      <c r="A121" s="14"/>
      <c r="B121" s="4"/>
      <c r="C121" s="4" t="s">
        <v>25</v>
      </c>
      <c r="D121" s="26">
        <f>ROUNDUP((D112)/60, 0)</f>
        <v>3</v>
      </c>
      <c r="E121" s="1" t="s">
        <v>22</v>
      </c>
      <c r="F121" s="22" t="str">
        <f t="shared" si="14"/>
        <v/>
      </c>
      <c r="G121" s="15" t="str">
        <f t="shared" si="15"/>
        <v/>
      </c>
      <c r="M121" s="14"/>
      <c r="N121" s="4"/>
      <c r="O121" s="4" t="s">
        <v>25</v>
      </c>
      <c r="P121" s="26">
        <f>ROUNDUP((P112)/60, 0)</f>
        <v>3</v>
      </c>
      <c r="Q121" s="1" t="s">
        <v>22</v>
      </c>
      <c r="R121" s="22" t="str">
        <f t="shared" si="16"/>
        <v/>
      </c>
      <c r="S121" s="15" t="str">
        <f t="shared" si="17"/>
        <v/>
      </c>
      <c r="Y121" s="14"/>
      <c r="Z121" s="4"/>
      <c r="AA121" s="4"/>
      <c r="AB121" s="6"/>
      <c r="AC121" s="1"/>
      <c r="AD121" s="22" t="str">
        <f t="shared" si="18"/>
        <v/>
      </c>
      <c r="AE121" s="15" t="str">
        <f t="shared" si="19"/>
        <v/>
      </c>
    </row>
    <row r="122" spans="1:31" ht="22.5" customHeight="1" x14ac:dyDescent="0.25">
      <c r="A122" s="14"/>
      <c r="B122" s="4" t="s">
        <v>26</v>
      </c>
      <c r="C122" s="4"/>
      <c r="D122" s="26">
        <f>MAX(D118,D121)</f>
        <v>4</v>
      </c>
      <c r="E122" s="1" t="s">
        <v>22</v>
      </c>
      <c r="F122" s="22" t="str">
        <f t="shared" si="14"/>
        <v/>
      </c>
      <c r="G122" s="15" t="str">
        <f t="shared" si="15"/>
        <v/>
      </c>
      <c r="M122" s="14"/>
      <c r="N122" s="4" t="s">
        <v>26</v>
      </c>
      <c r="O122" s="4"/>
      <c r="P122" s="26">
        <f>MAX(P118,P121)</f>
        <v>4</v>
      </c>
      <c r="Q122" s="1" t="s">
        <v>22</v>
      </c>
      <c r="R122" s="22" t="str">
        <f t="shared" si="16"/>
        <v/>
      </c>
      <c r="S122" s="15" t="str">
        <f t="shared" si="17"/>
        <v/>
      </c>
      <c r="Y122" s="14"/>
      <c r="Z122" s="4"/>
      <c r="AA122" s="4"/>
      <c r="AB122" s="6"/>
      <c r="AC122" s="1"/>
      <c r="AD122" s="22" t="str">
        <f t="shared" si="18"/>
        <v/>
      </c>
      <c r="AE122" s="15" t="str">
        <f t="shared" si="19"/>
        <v/>
      </c>
    </row>
    <row r="123" spans="1:31" ht="22.5" customHeight="1" x14ac:dyDescent="0.25">
      <c r="A123" s="14"/>
      <c r="B123" s="4"/>
      <c r="C123" s="4"/>
      <c r="D123" s="26"/>
      <c r="E123" s="1" t="s">
        <v>0</v>
      </c>
      <c r="F123" s="22">
        <f t="shared" si="14"/>
        <v>4</v>
      </c>
      <c r="G123" s="15" t="str">
        <f t="shared" si="15"/>
        <v>HOURS</v>
      </c>
      <c r="M123" s="14"/>
      <c r="N123" s="4"/>
      <c r="O123" s="4"/>
      <c r="P123" s="26"/>
      <c r="Q123" s="1" t="s">
        <v>0</v>
      </c>
      <c r="R123" s="22">
        <f t="shared" si="16"/>
        <v>4</v>
      </c>
      <c r="S123" s="15" t="str">
        <f t="shared" si="17"/>
        <v>HOURS</v>
      </c>
      <c r="Y123" s="14"/>
      <c r="Z123" s="4"/>
      <c r="AA123" s="4"/>
      <c r="AB123" s="6"/>
      <c r="AC123" s="1"/>
      <c r="AD123" s="22" t="str">
        <f t="shared" si="18"/>
        <v/>
      </c>
      <c r="AE123" s="15" t="str">
        <f t="shared" si="19"/>
        <v/>
      </c>
    </row>
    <row r="124" spans="1:31" ht="22.5" customHeight="1" x14ac:dyDescent="0.25">
      <c r="A124" s="14" t="s">
        <v>27</v>
      </c>
      <c r="B124" s="4"/>
      <c r="C124" s="4"/>
      <c r="D124" s="26"/>
      <c r="E124" s="1"/>
      <c r="F124" s="22" t="str">
        <f t="shared" si="14"/>
        <v/>
      </c>
      <c r="G124" s="15" t="str">
        <f t="shared" si="15"/>
        <v/>
      </c>
      <c r="M124" s="14" t="s">
        <v>27</v>
      </c>
      <c r="N124" s="4"/>
      <c r="O124" s="4"/>
      <c r="P124" s="26"/>
      <c r="Q124" s="1"/>
      <c r="R124" s="22" t="str">
        <f t="shared" si="16"/>
        <v/>
      </c>
      <c r="S124" s="15" t="str">
        <f t="shared" si="17"/>
        <v/>
      </c>
      <c r="Y124" s="14"/>
      <c r="Z124" s="4"/>
      <c r="AA124" s="4"/>
      <c r="AB124" s="6"/>
      <c r="AC124" s="1"/>
      <c r="AD124" s="22" t="str">
        <f t="shared" si="18"/>
        <v/>
      </c>
      <c r="AE124" s="15" t="str">
        <f t="shared" si="19"/>
        <v/>
      </c>
    </row>
    <row r="125" spans="1:31" ht="22.5" customHeight="1" x14ac:dyDescent="0.25">
      <c r="A125" s="14"/>
      <c r="B125" s="4" t="s">
        <v>28</v>
      </c>
      <c r="C125" s="4"/>
      <c r="D125" s="26"/>
      <c r="E125" s="1"/>
      <c r="F125" s="22" t="str">
        <f t="shared" si="14"/>
        <v/>
      </c>
      <c r="G125" s="15" t="str">
        <f t="shared" si="15"/>
        <v/>
      </c>
      <c r="M125" s="14"/>
      <c r="N125" s="4" t="s">
        <v>28</v>
      </c>
      <c r="O125" s="4"/>
      <c r="P125" s="26"/>
      <c r="Q125" s="1"/>
      <c r="R125" s="22" t="str">
        <f t="shared" si="16"/>
        <v/>
      </c>
      <c r="S125" s="15" t="str">
        <f t="shared" si="17"/>
        <v/>
      </c>
      <c r="Y125" s="14"/>
      <c r="Z125" s="4"/>
      <c r="AA125" s="4"/>
      <c r="AB125" s="6"/>
      <c r="AC125" s="1"/>
      <c r="AD125" s="22" t="str">
        <f t="shared" si="18"/>
        <v/>
      </c>
      <c r="AE125" s="15" t="str">
        <f t="shared" si="19"/>
        <v/>
      </c>
    </row>
    <row r="126" spans="1:31" ht="22.5" customHeight="1" x14ac:dyDescent="0.25">
      <c r="A126" s="14"/>
      <c r="B126" s="4"/>
      <c r="C126" s="4" t="s">
        <v>29</v>
      </c>
      <c r="D126" s="26">
        <f>ROUNDUP(D114/1200, 0)</f>
        <v>3</v>
      </c>
      <c r="E126" s="1" t="s">
        <v>30</v>
      </c>
      <c r="F126" s="22" t="str">
        <f t="shared" si="14"/>
        <v/>
      </c>
      <c r="G126" s="15" t="str">
        <f t="shared" si="15"/>
        <v/>
      </c>
      <c r="M126" s="14"/>
      <c r="N126" s="4"/>
      <c r="O126" s="4" t="s">
        <v>29</v>
      </c>
      <c r="P126" s="26">
        <f>ROUNDUP(P114/1200, 0)</f>
        <v>3</v>
      </c>
      <c r="Q126" s="1" t="s">
        <v>30</v>
      </c>
      <c r="R126" s="22" t="str">
        <f t="shared" si="16"/>
        <v/>
      </c>
      <c r="S126" s="15" t="str">
        <f t="shared" si="17"/>
        <v/>
      </c>
      <c r="Y126" s="14"/>
      <c r="Z126" s="4"/>
      <c r="AA126" s="4"/>
      <c r="AB126" s="6"/>
      <c r="AC126" s="1"/>
      <c r="AD126" s="22" t="str">
        <f t="shared" si="18"/>
        <v/>
      </c>
      <c r="AE126" s="15" t="str">
        <f t="shared" si="19"/>
        <v/>
      </c>
    </row>
    <row r="127" spans="1:31" ht="22.5" customHeight="1" x14ac:dyDescent="0.25">
      <c r="A127" s="14"/>
      <c r="B127" s="4"/>
      <c r="C127" s="4"/>
      <c r="D127" s="6"/>
      <c r="E127" s="1" t="s">
        <v>0</v>
      </c>
      <c r="F127" s="22">
        <f t="shared" si="14"/>
        <v>3</v>
      </c>
      <c r="G127" s="15" t="str">
        <f t="shared" si="15"/>
        <v>EACH</v>
      </c>
      <c r="M127" s="14"/>
      <c r="N127" s="4"/>
      <c r="O127" s="4"/>
      <c r="P127" s="6"/>
      <c r="Q127" s="1" t="s">
        <v>0</v>
      </c>
      <c r="R127" s="22">
        <f t="shared" si="16"/>
        <v>3</v>
      </c>
      <c r="S127" s="15" t="str">
        <f t="shared" si="17"/>
        <v>EACH</v>
      </c>
      <c r="Y127" s="14"/>
      <c r="Z127" s="4"/>
      <c r="AA127" s="4"/>
      <c r="AB127" s="6"/>
      <c r="AC127" s="1"/>
      <c r="AD127" s="22" t="str">
        <f t="shared" si="18"/>
        <v/>
      </c>
      <c r="AE127" s="15" t="str">
        <f t="shared" si="19"/>
        <v/>
      </c>
    </row>
    <row r="128" spans="1:31" ht="22.5" customHeight="1" x14ac:dyDescent="0.25">
      <c r="A128" s="14" t="s">
        <v>102</v>
      </c>
      <c r="B128" s="4"/>
      <c r="C128" s="4"/>
      <c r="D128" s="6"/>
      <c r="E128" s="1"/>
      <c r="F128" s="22" t="str">
        <f t="shared" si="14"/>
        <v/>
      </c>
      <c r="G128" s="15" t="str">
        <f t="shared" si="15"/>
        <v/>
      </c>
      <c r="M128" s="14" t="s">
        <v>102</v>
      </c>
      <c r="N128" s="4"/>
      <c r="O128" s="4"/>
      <c r="P128" s="6"/>
      <c r="Q128" s="1"/>
      <c r="R128" s="22" t="str">
        <f t="shared" si="16"/>
        <v/>
      </c>
      <c r="S128" s="15" t="str">
        <f t="shared" si="17"/>
        <v/>
      </c>
      <c r="Y128" s="14"/>
      <c r="Z128" s="4"/>
      <c r="AA128" s="4"/>
      <c r="AB128" s="6"/>
      <c r="AC128" s="1"/>
      <c r="AD128" s="22" t="str">
        <f t="shared" si="18"/>
        <v/>
      </c>
      <c r="AE128" s="15" t="str">
        <f t="shared" si="19"/>
        <v/>
      </c>
    </row>
    <row r="129" spans="1:33" ht="22.5" customHeight="1" x14ac:dyDescent="0.25">
      <c r="A129" s="14"/>
      <c r="B129" s="4" t="s">
        <v>110</v>
      </c>
      <c r="C129" s="4"/>
      <c r="D129" s="6">
        <f>((4*24))*18*(5/8)*0.282</f>
        <v>304.55999999999995</v>
      </c>
      <c r="E129" s="1" t="s">
        <v>86</v>
      </c>
      <c r="F129" s="22" t="str">
        <f t="shared" si="14"/>
        <v/>
      </c>
      <c r="G129" s="15" t="str">
        <f t="shared" si="15"/>
        <v/>
      </c>
      <c r="M129" s="14"/>
      <c r="N129" s="4" t="s">
        <v>106</v>
      </c>
      <c r="O129" s="4"/>
      <c r="P129" s="6">
        <f>(24+24+24+24+24+24+62+62)*18*(5/8)*0.282</f>
        <v>850.2299999999999</v>
      </c>
      <c r="Q129" s="1" t="s">
        <v>86</v>
      </c>
      <c r="R129" s="22" t="str">
        <f t="shared" si="16"/>
        <v/>
      </c>
      <c r="S129" s="15" t="str">
        <f t="shared" si="17"/>
        <v/>
      </c>
      <c r="U129" s="3" t="s">
        <v>107</v>
      </c>
      <c r="Y129" s="14"/>
      <c r="Z129" s="4"/>
      <c r="AA129" s="4"/>
      <c r="AB129" s="6"/>
      <c r="AC129" s="1"/>
      <c r="AD129" s="22" t="str">
        <f t="shared" si="18"/>
        <v/>
      </c>
      <c r="AE129" s="15" t="str">
        <f t="shared" si="19"/>
        <v/>
      </c>
    </row>
    <row r="130" spans="1:33" ht="22.5" customHeight="1" x14ac:dyDescent="0.25">
      <c r="A130" s="14"/>
      <c r="B130" s="4"/>
      <c r="C130" s="4"/>
      <c r="D130" s="4"/>
      <c r="E130" s="1" t="s">
        <v>0</v>
      </c>
      <c r="F130" s="22">
        <f t="shared" si="14"/>
        <v>305</v>
      </c>
      <c r="G130" s="15" t="str">
        <f t="shared" si="15"/>
        <v>LB</v>
      </c>
      <c r="M130" s="14"/>
      <c r="N130" s="4"/>
      <c r="O130" s="4"/>
      <c r="P130" s="6"/>
      <c r="Q130" s="1" t="s">
        <v>0</v>
      </c>
      <c r="R130" s="22">
        <f t="shared" si="16"/>
        <v>851</v>
      </c>
      <c r="S130" s="15" t="str">
        <f t="shared" si="17"/>
        <v>LB</v>
      </c>
      <c r="U130" s="3" t="s">
        <v>107</v>
      </c>
      <c r="Y130" s="14"/>
      <c r="Z130" s="4"/>
      <c r="AA130" s="4"/>
      <c r="AB130" s="6"/>
      <c r="AC130" s="1"/>
      <c r="AD130" s="22" t="str">
        <f t="shared" si="18"/>
        <v/>
      </c>
      <c r="AE130" s="15" t="str">
        <f t="shared" si="19"/>
        <v/>
      </c>
    </row>
    <row r="131" spans="1:33" ht="22.5" customHeight="1" x14ac:dyDescent="0.25">
      <c r="A131" s="14" t="s">
        <v>104</v>
      </c>
      <c r="B131" s="4"/>
      <c r="C131" s="4"/>
      <c r="D131" s="6"/>
      <c r="E131" s="1"/>
      <c r="F131" s="22" t="str">
        <f t="shared" si="14"/>
        <v/>
      </c>
      <c r="G131" s="15" t="str">
        <f t="shared" si="15"/>
        <v/>
      </c>
      <c r="M131" s="14" t="s">
        <v>87</v>
      </c>
      <c r="N131" s="4"/>
      <c r="O131" s="4"/>
      <c r="P131" s="6"/>
      <c r="Q131" s="1"/>
      <c r="R131" s="22" t="str">
        <f t="shared" si="16"/>
        <v/>
      </c>
      <c r="S131" s="15" t="str">
        <f t="shared" si="17"/>
        <v/>
      </c>
      <c r="Y131" s="14"/>
      <c r="Z131" s="4"/>
      <c r="AA131" s="4"/>
      <c r="AB131" s="6"/>
      <c r="AC131" s="1"/>
      <c r="AD131" s="22" t="str">
        <f t="shared" si="18"/>
        <v/>
      </c>
      <c r="AE131" s="15" t="str">
        <f t="shared" si="19"/>
        <v/>
      </c>
    </row>
    <row r="132" spans="1:33" ht="22.5" customHeight="1" x14ac:dyDescent="0.25">
      <c r="A132" s="14"/>
      <c r="B132" s="4" t="s">
        <v>111</v>
      </c>
      <c r="C132" s="4"/>
      <c r="D132" s="6">
        <f>((4*31))*6*(5/8)*0.282</f>
        <v>131.13</v>
      </c>
      <c r="E132" s="1" t="s">
        <v>86</v>
      </c>
      <c r="F132" s="22" t="str">
        <f t="shared" si="14"/>
        <v/>
      </c>
      <c r="G132" s="15" t="str">
        <f t="shared" si="15"/>
        <v/>
      </c>
      <c r="M132" s="14"/>
      <c r="N132" s="4" t="s">
        <v>89</v>
      </c>
      <c r="O132" s="4"/>
      <c r="P132" s="6">
        <f>4*(8.02*0.0145)*(12*12*12)*0.282</f>
        <v>226.67060735999996</v>
      </c>
      <c r="Q132" s="1" t="s">
        <v>86</v>
      </c>
      <c r="R132" s="22" t="str">
        <f t="shared" si="16"/>
        <v/>
      </c>
      <c r="S132" s="15" t="str">
        <f t="shared" si="17"/>
        <v/>
      </c>
      <c r="U132" s="3" t="s">
        <v>108</v>
      </c>
      <c r="Y132" s="14"/>
      <c r="Z132" s="4"/>
      <c r="AA132" s="4"/>
      <c r="AB132" s="6"/>
      <c r="AC132" s="1"/>
      <c r="AD132" s="22" t="str">
        <f t="shared" si="18"/>
        <v/>
      </c>
      <c r="AE132" s="15" t="str">
        <f t="shared" si="19"/>
        <v/>
      </c>
    </row>
    <row r="133" spans="1:33" ht="22.5" customHeight="1" x14ac:dyDescent="0.25">
      <c r="A133" s="14"/>
      <c r="B133" s="4"/>
      <c r="C133" s="4" t="s">
        <v>92</v>
      </c>
      <c r="D133" s="6"/>
      <c r="E133" s="1" t="s">
        <v>0</v>
      </c>
      <c r="F133" s="22">
        <f t="shared" si="14"/>
        <v>132</v>
      </c>
      <c r="G133" s="15" t="str">
        <f t="shared" si="15"/>
        <v>LB</v>
      </c>
      <c r="M133" s="14"/>
      <c r="N133" s="4"/>
      <c r="O133" s="4"/>
      <c r="P133" s="6"/>
      <c r="Q133" s="1" t="s">
        <v>0</v>
      </c>
      <c r="R133" s="22">
        <f t="shared" si="16"/>
        <v>227</v>
      </c>
      <c r="S133" s="15" t="str">
        <f t="shared" si="17"/>
        <v>LB</v>
      </c>
      <c r="U133" s="3" t="s">
        <v>108</v>
      </c>
      <c r="Y133" s="14"/>
      <c r="Z133" s="4"/>
      <c r="AA133" s="4"/>
      <c r="AB133" s="6"/>
      <c r="AC133" s="1"/>
      <c r="AD133" s="22" t="str">
        <f t="shared" si="18"/>
        <v/>
      </c>
      <c r="AE133" s="15" t="str">
        <f t="shared" si="19"/>
        <v/>
      </c>
    </row>
    <row r="134" spans="1:33" ht="22.5" customHeight="1" x14ac:dyDescent="0.25">
      <c r="A134" s="14"/>
      <c r="B134" s="4"/>
      <c r="C134" s="4"/>
      <c r="D134" s="6"/>
      <c r="E134" s="1"/>
      <c r="F134" s="22" t="str">
        <f t="shared" si="14"/>
        <v/>
      </c>
      <c r="G134" s="15" t="str">
        <f t="shared" si="15"/>
        <v/>
      </c>
      <c r="M134" s="14" t="s">
        <v>103</v>
      </c>
      <c r="N134" s="4"/>
      <c r="O134" s="4"/>
      <c r="P134" s="6"/>
      <c r="Q134" s="1"/>
      <c r="R134" s="22" t="str">
        <f t="shared" si="16"/>
        <v/>
      </c>
      <c r="S134" s="15" t="str">
        <f t="shared" si="17"/>
        <v/>
      </c>
      <c r="Y134" s="14"/>
      <c r="Z134" s="4"/>
      <c r="AA134" s="4"/>
      <c r="AB134" s="6"/>
      <c r="AC134" s="1"/>
      <c r="AD134" s="22" t="str">
        <f t="shared" si="18"/>
        <v/>
      </c>
      <c r="AE134" s="15" t="str">
        <f t="shared" si="19"/>
        <v/>
      </c>
    </row>
    <row r="135" spans="1:33" ht="22.5" customHeight="1" x14ac:dyDescent="0.25">
      <c r="A135" s="14"/>
      <c r="B135" s="4"/>
      <c r="C135" s="4"/>
      <c r="D135" s="6"/>
      <c r="E135" s="1"/>
      <c r="F135" s="22" t="str">
        <f t="shared" si="14"/>
        <v/>
      </c>
      <c r="G135" s="15" t="str">
        <f t="shared" si="15"/>
        <v/>
      </c>
      <c r="M135" s="14"/>
      <c r="N135" s="4" t="s">
        <v>90</v>
      </c>
      <c r="O135" s="4"/>
      <c r="P135" s="6">
        <f>((66*18*(3/8))+(66*14*(3/4)))*0.282</f>
        <v>321.05699999999996</v>
      </c>
      <c r="Q135" s="1" t="s">
        <v>86</v>
      </c>
      <c r="R135" s="22" t="str">
        <f t="shared" si="16"/>
        <v/>
      </c>
      <c r="S135" s="15" t="str">
        <f t="shared" si="17"/>
        <v/>
      </c>
      <c r="U135" s="3" t="s">
        <v>108</v>
      </c>
      <c r="Y135" s="14"/>
      <c r="Z135" s="4"/>
      <c r="AA135" s="4"/>
      <c r="AB135" s="6"/>
      <c r="AC135" s="1"/>
      <c r="AD135" s="22" t="str">
        <f t="shared" si="18"/>
        <v/>
      </c>
      <c r="AE135" s="15" t="str">
        <f t="shared" si="19"/>
        <v/>
      </c>
    </row>
    <row r="136" spans="1:33" ht="22.5" customHeight="1" x14ac:dyDescent="0.25">
      <c r="A136" s="14"/>
      <c r="B136" s="4"/>
      <c r="C136" s="4"/>
      <c r="D136" s="6"/>
      <c r="E136" s="1"/>
      <c r="F136" s="22" t="str">
        <f t="shared" si="14"/>
        <v/>
      </c>
      <c r="G136" s="15" t="str">
        <f t="shared" si="15"/>
        <v/>
      </c>
      <c r="M136" s="14"/>
      <c r="N136" s="4"/>
      <c r="O136" s="4"/>
      <c r="P136" s="6"/>
      <c r="Q136" s="1" t="s">
        <v>0</v>
      </c>
      <c r="R136" s="22">
        <f t="shared" si="16"/>
        <v>321</v>
      </c>
      <c r="S136" s="15" t="str">
        <f t="shared" si="17"/>
        <v>LB</v>
      </c>
      <c r="U136" s="3" t="s">
        <v>108</v>
      </c>
      <c r="Y136" s="14"/>
      <c r="Z136" s="4"/>
      <c r="AA136" s="4"/>
      <c r="AB136" s="6"/>
      <c r="AC136" s="1"/>
      <c r="AD136" s="22" t="str">
        <f t="shared" si="18"/>
        <v/>
      </c>
      <c r="AE136" s="15" t="str">
        <f t="shared" si="19"/>
        <v/>
      </c>
    </row>
    <row r="137" spans="1:33" ht="22.5" customHeight="1" x14ac:dyDescent="0.25">
      <c r="A137" s="14"/>
      <c r="B137" s="4"/>
      <c r="C137" s="4"/>
      <c r="D137" s="6"/>
      <c r="E137" s="1"/>
      <c r="F137" s="22" t="str">
        <f t="shared" si="14"/>
        <v/>
      </c>
      <c r="G137" s="15" t="str">
        <f t="shared" si="15"/>
        <v/>
      </c>
      <c r="M137" s="14" t="s">
        <v>104</v>
      </c>
      <c r="N137" s="4"/>
      <c r="O137" s="4"/>
      <c r="P137" s="6"/>
      <c r="Q137" s="1"/>
      <c r="R137" s="22" t="str">
        <f t="shared" si="16"/>
        <v/>
      </c>
      <c r="S137" s="15" t="str">
        <f t="shared" si="17"/>
        <v/>
      </c>
      <c r="Y137" s="14"/>
      <c r="Z137" s="4"/>
      <c r="AA137" s="4"/>
      <c r="AB137" s="6"/>
      <c r="AC137" s="1"/>
      <c r="AD137" s="22" t="str">
        <f t="shared" si="18"/>
        <v/>
      </c>
      <c r="AE137" s="15" t="str">
        <f t="shared" si="19"/>
        <v/>
      </c>
    </row>
    <row r="138" spans="1:33" ht="22.5" customHeight="1" x14ac:dyDescent="0.25">
      <c r="A138" s="14"/>
      <c r="B138" s="4"/>
      <c r="C138" s="4"/>
      <c r="D138" s="6"/>
      <c r="E138" s="1"/>
      <c r="F138" s="22" t="str">
        <f t="shared" si="14"/>
        <v/>
      </c>
      <c r="G138" s="15" t="str">
        <f t="shared" si="15"/>
        <v/>
      </c>
      <c r="M138" s="14"/>
      <c r="N138" s="4" t="s">
        <v>109</v>
      </c>
      <c r="O138" s="4"/>
      <c r="P138" s="6">
        <f>((4*62)+(6*31))*6*(5/8)*0.282</f>
        <v>458.95499999999998</v>
      </c>
      <c r="Q138" s="1" t="s">
        <v>86</v>
      </c>
      <c r="R138" s="22" t="str">
        <f t="shared" si="16"/>
        <v/>
      </c>
      <c r="S138" s="15" t="str">
        <f t="shared" si="17"/>
        <v/>
      </c>
      <c r="U138" s="3" t="s">
        <v>107</v>
      </c>
      <c r="Y138" s="14"/>
      <c r="Z138" s="4"/>
      <c r="AA138" s="4"/>
      <c r="AB138" s="6"/>
      <c r="AC138" s="1"/>
      <c r="AD138" s="22" t="str">
        <f t="shared" si="18"/>
        <v/>
      </c>
      <c r="AE138" s="15" t="str">
        <f t="shared" si="19"/>
        <v/>
      </c>
    </row>
    <row r="139" spans="1:33" ht="22.5" customHeight="1" x14ac:dyDescent="0.25">
      <c r="A139" s="14"/>
      <c r="B139" s="4"/>
      <c r="C139" s="4"/>
      <c r="D139" s="6"/>
      <c r="E139" s="1"/>
      <c r="F139" s="22" t="str">
        <f t="shared" si="14"/>
        <v/>
      </c>
      <c r="G139" s="15" t="str">
        <f t="shared" si="15"/>
        <v/>
      </c>
      <c r="M139" s="14"/>
      <c r="N139" s="4"/>
      <c r="O139" s="4"/>
      <c r="P139" s="6"/>
      <c r="Q139" s="1" t="s">
        <v>0</v>
      </c>
      <c r="R139" s="22">
        <f t="shared" si="16"/>
        <v>459</v>
      </c>
      <c r="S139" s="15" t="str">
        <f t="shared" si="17"/>
        <v>LB</v>
      </c>
      <c r="U139" s="3" t="s">
        <v>107</v>
      </c>
      <c r="Y139" s="14"/>
      <c r="Z139" s="4"/>
      <c r="AA139" s="4"/>
      <c r="AB139" s="6"/>
      <c r="AC139" s="1"/>
      <c r="AD139" s="22" t="str">
        <f t="shared" si="18"/>
        <v/>
      </c>
      <c r="AE139" s="15" t="str">
        <f t="shared" si="19"/>
        <v/>
      </c>
    </row>
    <row r="140" spans="1:33" ht="22.5" customHeight="1" x14ac:dyDescent="0.25">
      <c r="A140" s="14"/>
      <c r="B140" s="4"/>
      <c r="C140" s="4"/>
      <c r="D140" s="6"/>
      <c r="E140" s="1"/>
      <c r="F140" s="22" t="str">
        <f t="shared" si="14"/>
        <v/>
      </c>
      <c r="G140" s="15" t="str">
        <f t="shared" si="15"/>
        <v/>
      </c>
      <c r="M140" s="14" t="s">
        <v>105</v>
      </c>
      <c r="N140" s="4"/>
      <c r="O140" s="4"/>
      <c r="P140" s="6"/>
      <c r="Q140" s="1"/>
      <c r="R140" s="22" t="str">
        <f t="shared" si="16"/>
        <v/>
      </c>
      <c r="S140" s="15" t="str">
        <f t="shared" si="17"/>
        <v/>
      </c>
      <c r="Y140" s="14"/>
      <c r="Z140" s="4"/>
      <c r="AA140" s="4"/>
      <c r="AB140" s="6"/>
      <c r="AC140" s="1"/>
      <c r="AD140" s="22" t="str">
        <f t="shared" si="18"/>
        <v/>
      </c>
      <c r="AE140" s="15" t="str">
        <f t="shared" si="19"/>
        <v/>
      </c>
    </row>
    <row r="141" spans="1:33" ht="22.5" customHeight="1" x14ac:dyDescent="0.25">
      <c r="A141" s="14"/>
      <c r="B141" s="4"/>
      <c r="C141" s="4"/>
      <c r="D141" s="6"/>
      <c r="E141" s="1"/>
      <c r="F141" s="22" t="str">
        <f t="shared" si="14"/>
        <v/>
      </c>
      <c r="G141" s="15" t="str">
        <f t="shared" si="15"/>
        <v/>
      </c>
      <c r="M141" s="14"/>
      <c r="N141" s="4"/>
      <c r="O141" s="4" t="s">
        <v>91</v>
      </c>
      <c r="P141" s="6">
        <f>(62)*6*(3/8)*0.282</f>
        <v>39.338999999999999</v>
      </c>
      <c r="Q141" s="1" t="s">
        <v>86</v>
      </c>
      <c r="R141" s="22" t="str">
        <f t="shared" si="16"/>
        <v/>
      </c>
      <c r="S141" s="15" t="str">
        <f t="shared" si="17"/>
        <v/>
      </c>
      <c r="U141" s="3" t="s">
        <v>108</v>
      </c>
      <c r="Y141" s="14"/>
      <c r="Z141" s="4"/>
      <c r="AA141" s="4"/>
      <c r="AB141" s="6"/>
      <c r="AC141" s="1"/>
      <c r="AD141" s="22" t="str">
        <f t="shared" si="18"/>
        <v/>
      </c>
      <c r="AE141" s="15" t="str">
        <f t="shared" si="19"/>
        <v/>
      </c>
    </row>
    <row r="142" spans="1:33" ht="22.5" customHeight="1" x14ac:dyDescent="0.25">
      <c r="A142" s="14"/>
      <c r="B142" s="4"/>
      <c r="C142" s="4"/>
      <c r="D142" s="6"/>
      <c r="E142" s="1"/>
      <c r="F142" s="22" t="str">
        <f t="shared" si="14"/>
        <v/>
      </c>
      <c r="G142" s="15" t="str">
        <f t="shared" si="15"/>
        <v/>
      </c>
      <c r="M142" s="14"/>
      <c r="N142" s="4"/>
      <c r="O142" s="4"/>
      <c r="P142" s="6"/>
      <c r="Q142" s="1" t="s">
        <v>0</v>
      </c>
      <c r="R142" s="22">
        <f t="shared" si="16"/>
        <v>40</v>
      </c>
      <c r="S142" s="15" t="str">
        <f t="shared" si="17"/>
        <v>LB</v>
      </c>
      <c r="U142" s="3" t="s">
        <v>108</v>
      </c>
      <c r="Y142" s="14"/>
      <c r="Z142" s="4"/>
      <c r="AA142" s="4"/>
      <c r="AB142" s="6"/>
      <c r="AC142" s="1"/>
      <c r="AD142" s="22" t="str">
        <f t="shared" si="18"/>
        <v/>
      </c>
      <c r="AE142" s="15" t="str">
        <f t="shared" si="19"/>
        <v/>
      </c>
    </row>
    <row r="143" spans="1:33" ht="22.5" customHeight="1" x14ac:dyDescent="0.25">
      <c r="A143" s="14"/>
      <c r="B143" s="4"/>
      <c r="C143" s="4"/>
      <c r="D143" s="6"/>
      <c r="E143" s="1"/>
      <c r="F143" s="22" t="str">
        <f t="shared" si="14"/>
        <v/>
      </c>
      <c r="G143" s="15" t="str">
        <f t="shared" si="15"/>
        <v/>
      </c>
      <c r="H143" s="25"/>
      <c r="I143" s="25"/>
      <c r="M143" s="14"/>
      <c r="N143" s="4"/>
      <c r="O143" s="4"/>
      <c r="P143" s="6"/>
      <c r="Q143" s="1"/>
      <c r="R143" s="22" t="str">
        <f t="shared" si="16"/>
        <v/>
      </c>
      <c r="S143" s="15" t="str">
        <f t="shared" si="17"/>
        <v/>
      </c>
      <c r="T143" s="25"/>
      <c r="U143" s="25"/>
      <c r="Y143" s="14"/>
      <c r="Z143" s="4"/>
      <c r="AA143" s="4"/>
      <c r="AB143" s="6"/>
      <c r="AC143" s="1"/>
      <c r="AD143" s="22" t="str">
        <f t="shared" si="18"/>
        <v/>
      </c>
      <c r="AE143" s="15" t="str">
        <f t="shared" si="19"/>
        <v/>
      </c>
      <c r="AF143" s="25"/>
      <c r="AG143" s="25"/>
    </row>
    <row r="144" spans="1:33" ht="22.5" customHeight="1" x14ac:dyDescent="0.3">
      <c r="A144" s="14"/>
      <c r="B144" s="4"/>
      <c r="C144" s="4"/>
      <c r="D144" s="6"/>
      <c r="E144" s="1"/>
      <c r="F144" s="22" t="str">
        <f t="shared" si="14"/>
        <v/>
      </c>
      <c r="G144" s="15" t="str">
        <f t="shared" si="15"/>
        <v/>
      </c>
      <c r="H144" s="40"/>
      <c r="I144" s="41"/>
      <c r="M144" s="14"/>
      <c r="N144" s="4"/>
      <c r="O144" s="4"/>
      <c r="P144" s="6"/>
      <c r="Q144" s="1"/>
      <c r="R144" s="22" t="str">
        <f t="shared" si="16"/>
        <v/>
      </c>
      <c r="S144" s="15" t="str">
        <f t="shared" si="17"/>
        <v/>
      </c>
      <c r="T144" s="40"/>
      <c r="U144" s="41"/>
      <c r="Y144" s="14"/>
      <c r="Z144" s="4"/>
      <c r="AA144" s="4"/>
      <c r="AB144" s="6"/>
      <c r="AC144" s="1"/>
      <c r="AD144" s="22" t="str">
        <f t="shared" si="18"/>
        <v/>
      </c>
      <c r="AE144" s="15" t="str">
        <f t="shared" si="19"/>
        <v/>
      </c>
      <c r="AF144" s="40"/>
      <c r="AG144" s="41"/>
    </row>
    <row r="145" spans="1:33" ht="22.5" customHeight="1" x14ac:dyDescent="0.25">
      <c r="A145" s="14"/>
      <c r="B145" s="17"/>
      <c r="C145" s="17"/>
      <c r="D145" s="18"/>
      <c r="E145" s="19"/>
      <c r="F145" s="23" t="str">
        <f t="shared" si="14"/>
        <v/>
      </c>
      <c r="G145" s="20" t="str">
        <f t="shared" si="15"/>
        <v/>
      </c>
      <c r="H145" s="42"/>
      <c r="I145" s="43"/>
      <c r="M145" s="16"/>
      <c r="N145" s="17"/>
      <c r="O145" s="17"/>
      <c r="P145" s="18"/>
      <c r="Q145" s="19"/>
      <c r="R145" s="23" t="str">
        <f t="shared" si="16"/>
        <v/>
      </c>
      <c r="S145" s="20" t="str">
        <f t="shared" si="17"/>
        <v/>
      </c>
      <c r="T145" s="42"/>
      <c r="U145" s="44"/>
      <c r="Y145" s="16"/>
      <c r="Z145" s="17"/>
      <c r="AA145" s="17"/>
      <c r="AB145" s="18"/>
      <c r="AC145" s="19"/>
      <c r="AD145" s="23" t="str">
        <f t="shared" si="18"/>
        <v/>
      </c>
      <c r="AE145" s="20" t="str">
        <f t="shared" si="19"/>
        <v/>
      </c>
      <c r="AF145" s="42"/>
      <c r="AG145" s="43"/>
    </row>
    <row r="146" spans="1:33" ht="22.5" customHeight="1" x14ac:dyDescent="0.25">
      <c r="B146" s="24"/>
      <c r="E146" s="25"/>
      <c r="F146" s="25"/>
      <c r="G146" s="25"/>
      <c r="N146" s="24"/>
      <c r="Q146" s="25"/>
      <c r="R146" s="25"/>
      <c r="S146" s="25"/>
      <c r="Z146" s="24"/>
      <c r="AC146" s="25"/>
      <c r="AD146" s="25"/>
      <c r="AE146" s="25"/>
    </row>
    <row r="147" spans="1:33" ht="22.5" customHeight="1" x14ac:dyDescent="0.25">
      <c r="E147" s="25"/>
      <c r="F147" s="25"/>
      <c r="G147" s="25"/>
      <c r="Q147" s="25"/>
      <c r="R147" s="25"/>
      <c r="S147" s="25"/>
      <c r="AC147" s="25"/>
      <c r="AD147" s="25"/>
      <c r="AE147" s="25"/>
    </row>
    <row r="148" spans="1:33" ht="22.5" customHeight="1" x14ac:dyDescent="0.25">
      <c r="A148" s="47"/>
      <c r="B148" s="47"/>
      <c r="C148" s="47"/>
      <c r="D148" s="47"/>
      <c r="E148" s="47"/>
      <c r="F148" s="47"/>
      <c r="G148" s="47"/>
      <c r="M148" s="47"/>
      <c r="N148" s="47"/>
      <c r="O148" s="47"/>
      <c r="P148" s="47"/>
      <c r="Q148" s="47"/>
      <c r="R148" s="47"/>
      <c r="S148" s="47"/>
      <c r="Y148" s="47"/>
      <c r="Z148" s="47"/>
      <c r="AA148" s="47"/>
      <c r="AB148" s="47"/>
      <c r="AC148" s="47"/>
      <c r="AD148" s="47"/>
      <c r="AE148" s="47"/>
    </row>
    <row r="149" spans="1:33" ht="22.5" customHeight="1" thickBot="1" x14ac:dyDescent="0.3">
      <c r="A149" s="48"/>
      <c r="B149" s="48"/>
      <c r="C149" s="48"/>
      <c r="D149" s="48"/>
      <c r="E149" s="48"/>
      <c r="F149" s="48"/>
      <c r="G149" s="48"/>
      <c r="M149" s="48"/>
      <c r="N149" s="48"/>
      <c r="O149" s="48"/>
      <c r="P149" s="48"/>
      <c r="Q149" s="48"/>
      <c r="R149" s="48"/>
      <c r="S149" s="48"/>
      <c r="Y149" s="48"/>
      <c r="Z149" s="48"/>
      <c r="AA149" s="48"/>
      <c r="AB149" s="48"/>
      <c r="AC149" s="48"/>
      <c r="AD149" s="48"/>
      <c r="AE149" s="48"/>
    </row>
    <row r="150" spans="1:33" ht="22.5" customHeight="1" thickTop="1" x14ac:dyDescent="0.25">
      <c r="E150" s="25"/>
      <c r="F150" s="25"/>
      <c r="G150" s="25"/>
      <c r="Q150" s="25"/>
      <c r="R150" s="25"/>
      <c r="S150" s="25"/>
      <c r="AC150" s="25"/>
      <c r="AD150" s="25"/>
      <c r="AE150" s="25"/>
    </row>
    <row r="151" spans="1:33" ht="22.5" customHeight="1" x14ac:dyDescent="0.25">
      <c r="E151" s="25"/>
      <c r="F151" s="25"/>
      <c r="G151" s="25"/>
      <c r="Q151" s="25"/>
      <c r="R151" s="8"/>
      <c r="S151" s="8"/>
      <c r="AC151" s="25"/>
      <c r="AD151" s="25"/>
      <c r="AE151" s="25"/>
    </row>
    <row r="152" spans="1:33" ht="22.5" customHeight="1" x14ac:dyDescent="0.25">
      <c r="A152" s="9"/>
      <c r="B152" s="10"/>
      <c r="C152" s="10"/>
      <c r="D152" s="11"/>
      <c r="E152" s="12"/>
      <c r="F152" s="21"/>
      <c r="G152" s="13"/>
      <c r="M152" s="9"/>
      <c r="N152" s="10"/>
      <c r="O152" s="10"/>
      <c r="P152" s="11"/>
      <c r="Q152" s="12"/>
      <c r="R152" s="21"/>
      <c r="S152" s="13"/>
      <c r="Y152" s="9"/>
      <c r="Z152" s="10"/>
      <c r="AA152" s="10"/>
      <c r="AB152" s="11"/>
      <c r="AC152" s="12"/>
      <c r="AD152" s="21"/>
      <c r="AE152" s="13"/>
    </row>
    <row r="153" spans="1:33" ht="22.5" customHeight="1" x14ac:dyDescent="0.25">
      <c r="A153" s="14"/>
      <c r="B153" s="4"/>
      <c r="C153" s="4"/>
      <c r="D153" s="6"/>
      <c r="E153" s="1"/>
      <c r="F153" s="22" t="str">
        <f>IF(E153="USE", IF((D152-ROUNDDOWN(D152, 0))&lt;0.0999, ROUNDDOWN(D152, 0), ROUNDUP(D152, 0)), "")</f>
        <v/>
      </c>
      <c r="G153" s="15" t="str">
        <f>IF(F153="","",E152)</f>
        <v/>
      </c>
      <c r="M153" s="14"/>
      <c r="N153" s="4"/>
      <c r="O153" s="4"/>
      <c r="P153" s="6"/>
      <c r="Q153" s="1"/>
      <c r="R153" s="22" t="str">
        <f>IF(Q153="USE", IF((P152-ROUNDDOWN(P152, 0))&lt;0.0999, ROUNDDOWN(P152, 0), ROUNDUP(P152, 0)), "")</f>
        <v/>
      </c>
      <c r="S153" s="15" t="str">
        <f>IF(R153="","",Q152)</f>
        <v/>
      </c>
      <c r="Y153" s="14"/>
      <c r="Z153" s="4"/>
      <c r="AA153" s="4"/>
      <c r="AB153" s="6"/>
      <c r="AC153" s="1"/>
      <c r="AD153" s="22" t="str">
        <f>IF(AC153="USE", IF((AB152-ROUNDDOWN(AB152, 0))&lt;0.0999, ROUNDDOWN(AB152, 0), ROUNDUP(AB152, 0)), "")</f>
        <v/>
      </c>
      <c r="AE153" s="15" t="str">
        <f>IF(AD153="","",AC152)</f>
        <v/>
      </c>
    </row>
    <row r="154" spans="1:33" ht="22.5" customHeight="1" x14ac:dyDescent="0.25">
      <c r="A154" s="14"/>
      <c r="B154" s="4"/>
      <c r="C154" s="4"/>
      <c r="D154" s="6"/>
      <c r="E154" s="1"/>
      <c r="F154" s="22" t="str">
        <f t="shared" ref="F154:F194" si="20">IF(E154="USE", IF((D153-ROUNDDOWN(D153, 0))&lt;0.0999, ROUNDDOWN(D153, 0), ROUNDUP(D153, 0)), "")</f>
        <v/>
      </c>
      <c r="G154" s="15" t="str">
        <f t="shared" ref="G154:G194" si="21">IF(F154="","",E153)</f>
        <v/>
      </c>
      <c r="M154" s="14"/>
      <c r="N154" s="4"/>
      <c r="O154" s="4"/>
      <c r="P154" s="6"/>
      <c r="Q154" s="1"/>
      <c r="R154" s="22" t="str">
        <f t="shared" ref="R154:R194" si="22">IF(Q154="USE", IF((P153-ROUNDDOWN(P153, 0))&lt;0.0999, ROUNDDOWN(P153, 0), ROUNDUP(P153, 0)), "")</f>
        <v/>
      </c>
      <c r="S154" s="15" t="str">
        <f t="shared" ref="S154:S194" si="23">IF(R154="","",Q153)</f>
        <v/>
      </c>
      <c r="Y154" s="14"/>
      <c r="Z154" s="4"/>
      <c r="AA154" s="4"/>
      <c r="AB154" s="6"/>
      <c r="AC154" s="1"/>
      <c r="AD154" s="22" t="str">
        <f t="shared" ref="AD154:AD194" si="24">IF(AC154="USE", IF((AB153-ROUNDDOWN(AB153, 0))&lt;0.0999, ROUNDDOWN(AB153, 0), ROUNDUP(AB153, 0)), "")</f>
        <v/>
      </c>
      <c r="AE154" s="15" t="str">
        <f t="shared" ref="AE154:AE194" si="25">IF(AD154="","",AC153)</f>
        <v/>
      </c>
    </row>
    <row r="155" spans="1:33" ht="22.5" customHeight="1" x14ac:dyDescent="0.25">
      <c r="A155" s="14"/>
      <c r="B155" s="4"/>
      <c r="C155" s="4"/>
      <c r="D155" s="6"/>
      <c r="E155" s="1"/>
      <c r="F155" s="22" t="str">
        <f t="shared" si="20"/>
        <v/>
      </c>
      <c r="G155" s="15" t="str">
        <f t="shared" si="21"/>
        <v/>
      </c>
      <c r="M155" s="14"/>
      <c r="N155" s="4"/>
      <c r="O155" s="4"/>
      <c r="P155" s="6"/>
      <c r="Q155" s="1"/>
      <c r="R155" s="22" t="str">
        <f t="shared" si="22"/>
        <v/>
      </c>
      <c r="S155" s="15" t="str">
        <f t="shared" si="23"/>
        <v/>
      </c>
      <c r="Y155" s="14"/>
      <c r="Z155" s="4"/>
      <c r="AA155" s="4"/>
      <c r="AB155" s="6"/>
      <c r="AC155" s="1"/>
      <c r="AD155" s="22" t="str">
        <f t="shared" si="24"/>
        <v/>
      </c>
      <c r="AE155" s="15" t="str">
        <f t="shared" si="25"/>
        <v/>
      </c>
    </row>
    <row r="156" spans="1:33" ht="22.5" customHeight="1" x14ac:dyDescent="0.25">
      <c r="A156" s="14"/>
      <c r="B156" s="4"/>
      <c r="C156" s="4"/>
      <c r="D156" s="6"/>
      <c r="E156" s="1"/>
      <c r="F156" s="22" t="str">
        <f t="shared" si="20"/>
        <v/>
      </c>
      <c r="G156" s="15" t="str">
        <f t="shared" si="21"/>
        <v/>
      </c>
      <c r="M156" s="14"/>
      <c r="N156" s="4"/>
      <c r="O156" s="4"/>
      <c r="P156" s="6"/>
      <c r="Q156" s="1"/>
      <c r="R156" s="22" t="str">
        <f t="shared" si="22"/>
        <v/>
      </c>
      <c r="S156" s="15" t="str">
        <f t="shared" si="23"/>
        <v/>
      </c>
      <c r="Y156" s="14"/>
      <c r="Z156" s="4"/>
      <c r="AA156" s="4"/>
      <c r="AB156" s="6"/>
      <c r="AC156" s="1"/>
      <c r="AD156" s="22" t="str">
        <f t="shared" si="24"/>
        <v/>
      </c>
      <c r="AE156" s="15" t="str">
        <f t="shared" si="25"/>
        <v/>
      </c>
    </row>
    <row r="157" spans="1:33" ht="22.5" customHeight="1" x14ac:dyDescent="0.25">
      <c r="A157" s="14"/>
      <c r="B157" s="4"/>
      <c r="C157" s="4"/>
      <c r="D157" s="6"/>
      <c r="E157" s="1"/>
      <c r="F157" s="22" t="str">
        <f t="shared" si="20"/>
        <v/>
      </c>
      <c r="G157" s="15" t="str">
        <f t="shared" si="21"/>
        <v/>
      </c>
      <c r="M157" s="14"/>
      <c r="N157" s="4"/>
      <c r="O157" s="4"/>
      <c r="P157" s="6"/>
      <c r="Q157" s="1"/>
      <c r="R157" s="22" t="str">
        <f t="shared" si="22"/>
        <v/>
      </c>
      <c r="S157" s="15" t="str">
        <f t="shared" si="23"/>
        <v/>
      </c>
      <c r="Y157" s="14"/>
      <c r="Z157" s="4"/>
      <c r="AA157" s="4"/>
      <c r="AB157" s="6"/>
      <c r="AC157" s="1"/>
      <c r="AD157" s="22" t="str">
        <f t="shared" si="24"/>
        <v/>
      </c>
      <c r="AE157" s="15" t="str">
        <f t="shared" si="25"/>
        <v/>
      </c>
    </row>
    <row r="158" spans="1:33" ht="22.5" customHeight="1" x14ac:dyDescent="0.25">
      <c r="A158" s="14"/>
      <c r="B158" s="4"/>
      <c r="C158" s="4"/>
      <c r="D158" s="6"/>
      <c r="E158" s="1"/>
      <c r="F158" s="22" t="str">
        <f t="shared" si="20"/>
        <v/>
      </c>
      <c r="G158" s="15" t="str">
        <f t="shared" si="21"/>
        <v/>
      </c>
      <c r="M158" s="14"/>
      <c r="N158" s="4"/>
      <c r="O158" s="4"/>
      <c r="P158" s="6"/>
      <c r="Q158" s="1"/>
      <c r="R158" s="22" t="str">
        <f t="shared" si="22"/>
        <v/>
      </c>
      <c r="S158" s="15" t="str">
        <f t="shared" si="23"/>
        <v/>
      </c>
      <c r="Y158" s="14"/>
      <c r="Z158" s="4"/>
      <c r="AA158" s="4"/>
      <c r="AB158" s="6"/>
      <c r="AC158" s="1"/>
      <c r="AD158" s="22" t="str">
        <f t="shared" si="24"/>
        <v/>
      </c>
      <c r="AE158" s="15" t="str">
        <f t="shared" si="25"/>
        <v/>
      </c>
    </row>
    <row r="159" spans="1:33" ht="22.5" customHeight="1" x14ac:dyDescent="0.25">
      <c r="A159" s="14"/>
      <c r="B159" s="4"/>
      <c r="C159" s="4"/>
      <c r="D159" s="6"/>
      <c r="E159" s="1"/>
      <c r="F159" s="22" t="str">
        <f t="shared" si="20"/>
        <v/>
      </c>
      <c r="G159" s="15" t="str">
        <f t="shared" si="21"/>
        <v/>
      </c>
      <c r="M159" s="14"/>
      <c r="N159" s="4"/>
      <c r="O159" s="4"/>
      <c r="P159" s="6"/>
      <c r="Q159" s="1"/>
      <c r="R159" s="22" t="str">
        <f t="shared" si="22"/>
        <v/>
      </c>
      <c r="S159" s="15" t="str">
        <f t="shared" si="23"/>
        <v/>
      </c>
      <c r="Y159" s="14"/>
      <c r="Z159" s="4"/>
      <c r="AA159" s="4"/>
      <c r="AB159" s="6"/>
      <c r="AC159" s="1"/>
      <c r="AD159" s="22" t="str">
        <f t="shared" si="24"/>
        <v/>
      </c>
      <c r="AE159" s="15" t="str">
        <f t="shared" si="25"/>
        <v/>
      </c>
    </row>
    <row r="160" spans="1:33" ht="22.5" customHeight="1" x14ac:dyDescent="0.25">
      <c r="A160" s="14"/>
      <c r="B160" s="4"/>
      <c r="C160" s="4"/>
      <c r="D160" s="6"/>
      <c r="E160" s="1"/>
      <c r="F160" s="22" t="str">
        <f t="shared" si="20"/>
        <v/>
      </c>
      <c r="G160" s="15" t="str">
        <f t="shared" si="21"/>
        <v/>
      </c>
      <c r="M160" s="14"/>
      <c r="N160" s="4"/>
      <c r="O160" s="4"/>
      <c r="P160" s="6"/>
      <c r="Q160" s="1"/>
      <c r="R160" s="22" t="str">
        <f t="shared" si="22"/>
        <v/>
      </c>
      <c r="S160" s="15" t="str">
        <f t="shared" si="23"/>
        <v/>
      </c>
      <c r="Y160" s="14"/>
      <c r="Z160" s="4"/>
      <c r="AA160" s="4"/>
      <c r="AB160" s="6"/>
      <c r="AC160" s="1"/>
      <c r="AD160" s="22" t="str">
        <f t="shared" si="24"/>
        <v/>
      </c>
      <c r="AE160" s="15" t="str">
        <f t="shared" si="25"/>
        <v/>
      </c>
    </row>
    <row r="161" spans="1:31" ht="22.5" customHeight="1" x14ac:dyDescent="0.25">
      <c r="A161" s="14"/>
      <c r="B161" s="4"/>
      <c r="C161" s="4"/>
      <c r="D161" s="6"/>
      <c r="E161" s="1"/>
      <c r="F161" s="22" t="str">
        <f t="shared" si="20"/>
        <v/>
      </c>
      <c r="G161" s="15" t="str">
        <f t="shared" si="21"/>
        <v/>
      </c>
      <c r="M161" s="14"/>
      <c r="N161" s="4"/>
      <c r="O161" s="4"/>
      <c r="P161" s="6"/>
      <c r="Q161" s="1"/>
      <c r="R161" s="22" t="str">
        <f t="shared" si="22"/>
        <v/>
      </c>
      <c r="S161" s="15" t="str">
        <f t="shared" si="23"/>
        <v/>
      </c>
      <c r="Y161" s="14"/>
      <c r="Z161" s="4"/>
      <c r="AA161" s="4"/>
      <c r="AB161" s="6"/>
      <c r="AC161" s="1"/>
      <c r="AD161" s="22" t="str">
        <f t="shared" si="24"/>
        <v/>
      </c>
      <c r="AE161" s="15" t="str">
        <f t="shared" si="25"/>
        <v/>
      </c>
    </row>
    <row r="162" spans="1:31" ht="22.5" customHeight="1" x14ac:dyDescent="0.25">
      <c r="A162" s="14"/>
      <c r="B162" s="4"/>
      <c r="C162" s="4"/>
      <c r="D162" s="6"/>
      <c r="E162" s="1"/>
      <c r="F162" s="22" t="str">
        <f t="shared" si="20"/>
        <v/>
      </c>
      <c r="G162" s="15" t="str">
        <f t="shared" si="21"/>
        <v/>
      </c>
      <c r="M162" s="14"/>
      <c r="N162" s="4"/>
      <c r="O162" s="4"/>
      <c r="P162" s="6"/>
      <c r="Q162" s="1"/>
      <c r="R162" s="22" t="str">
        <f t="shared" si="22"/>
        <v/>
      </c>
      <c r="S162" s="15" t="str">
        <f t="shared" si="23"/>
        <v/>
      </c>
      <c r="Y162" s="14"/>
      <c r="Z162" s="4"/>
      <c r="AA162" s="4"/>
      <c r="AB162" s="6"/>
      <c r="AC162" s="1"/>
      <c r="AD162" s="22" t="str">
        <f t="shared" si="24"/>
        <v/>
      </c>
      <c r="AE162" s="15" t="str">
        <f t="shared" si="25"/>
        <v/>
      </c>
    </row>
    <row r="163" spans="1:31" ht="22.5" customHeight="1" x14ac:dyDescent="0.25">
      <c r="A163" s="14"/>
      <c r="B163" s="4"/>
      <c r="C163" s="4"/>
      <c r="D163" s="6"/>
      <c r="E163" s="1"/>
      <c r="F163" s="22" t="str">
        <f t="shared" si="20"/>
        <v/>
      </c>
      <c r="G163" s="15" t="str">
        <f t="shared" si="21"/>
        <v/>
      </c>
      <c r="M163" s="14"/>
      <c r="N163" s="4"/>
      <c r="O163" s="4"/>
      <c r="P163" s="6"/>
      <c r="Q163" s="1"/>
      <c r="R163" s="22" t="str">
        <f t="shared" si="22"/>
        <v/>
      </c>
      <c r="S163" s="15" t="str">
        <f t="shared" si="23"/>
        <v/>
      </c>
      <c r="Y163" s="14"/>
      <c r="Z163" s="4"/>
      <c r="AA163" s="4"/>
      <c r="AB163" s="6"/>
      <c r="AC163" s="1"/>
      <c r="AD163" s="22" t="str">
        <f t="shared" si="24"/>
        <v/>
      </c>
      <c r="AE163" s="15" t="str">
        <f t="shared" si="25"/>
        <v/>
      </c>
    </row>
    <row r="164" spans="1:31" ht="22.5" customHeight="1" x14ac:dyDescent="0.25">
      <c r="A164" s="14"/>
      <c r="B164" s="4"/>
      <c r="C164" s="4"/>
      <c r="D164" s="6"/>
      <c r="E164" s="1"/>
      <c r="F164" s="22" t="str">
        <f t="shared" si="20"/>
        <v/>
      </c>
      <c r="G164" s="15" t="str">
        <f t="shared" si="21"/>
        <v/>
      </c>
      <c r="M164" s="14"/>
      <c r="N164" s="4"/>
      <c r="O164" s="4"/>
      <c r="P164" s="6"/>
      <c r="Q164" s="1"/>
      <c r="R164" s="22" t="str">
        <f t="shared" si="22"/>
        <v/>
      </c>
      <c r="S164" s="15" t="str">
        <f t="shared" si="23"/>
        <v/>
      </c>
      <c r="Y164" s="14"/>
      <c r="Z164" s="4"/>
      <c r="AA164" s="4"/>
      <c r="AB164" s="6"/>
      <c r="AC164" s="1"/>
      <c r="AD164" s="22" t="str">
        <f t="shared" si="24"/>
        <v/>
      </c>
      <c r="AE164" s="15" t="str">
        <f t="shared" si="25"/>
        <v/>
      </c>
    </row>
    <row r="165" spans="1:31" ht="22.5" customHeight="1" x14ac:dyDescent="0.25">
      <c r="A165" s="14"/>
      <c r="B165" s="4"/>
      <c r="C165" s="4"/>
      <c r="D165" s="6"/>
      <c r="E165" s="1"/>
      <c r="F165" s="22" t="str">
        <f t="shared" si="20"/>
        <v/>
      </c>
      <c r="G165" s="15" t="str">
        <f t="shared" si="21"/>
        <v/>
      </c>
      <c r="M165" s="14"/>
      <c r="N165" s="4"/>
      <c r="O165" s="4"/>
      <c r="P165" s="6"/>
      <c r="Q165" s="1"/>
      <c r="R165" s="22" t="str">
        <f t="shared" si="22"/>
        <v/>
      </c>
      <c r="S165" s="15" t="str">
        <f t="shared" si="23"/>
        <v/>
      </c>
      <c r="Y165" s="14"/>
      <c r="Z165" s="4"/>
      <c r="AA165" s="4"/>
      <c r="AB165" s="6"/>
      <c r="AC165" s="1"/>
      <c r="AD165" s="22" t="str">
        <f t="shared" si="24"/>
        <v/>
      </c>
      <c r="AE165" s="15" t="str">
        <f t="shared" si="25"/>
        <v/>
      </c>
    </row>
    <row r="166" spans="1:31" ht="22.5" customHeight="1" x14ac:dyDescent="0.25">
      <c r="A166" s="14"/>
      <c r="B166" s="4"/>
      <c r="C166" s="4"/>
      <c r="D166" s="6"/>
      <c r="E166" s="1"/>
      <c r="F166" s="22" t="str">
        <f t="shared" si="20"/>
        <v/>
      </c>
      <c r="G166" s="15" t="str">
        <f t="shared" si="21"/>
        <v/>
      </c>
      <c r="M166" s="14"/>
      <c r="N166" s="4"/>
      <c r="O166" s="4"/>
      <c r="P166" s="6"/>
      <c r="Q166" s="1"/>
      <c r="R166" s="22" t="str">
        <f t="shared" si="22"/>
        <v/>
      </c>
      <c r="S166" s="15" t="str">
        <f t="shared" si="23"/>
        <v/>
      </c>
      <c r="Y166" s="14"/>
      <c r="Z166" s="4"/>
      <c r="AA166" s="4"/>
      <c r="AB166" s="6"/>
      <c r="AC166" s="1"/>
      <c r="AD166" s="22" t="str">
        <f t="shared" si="24"/>
        <v/>
      </c>
      <c r="AE166" s="15" t="str">
        <f t="shared" si="25"/>
        <v/>
      </c>
    </row>
    <row r="167" spans="1:31" ht="22.5" customHeight="1" x14ac:dyDescent="0.25">
      <c r="A167" s="14"/>
      <c r="B167" s="4"/>
      <c r="C167" s="4"/>
      <c r="D167" s="6"/>
      <c r="E167" s="1"/>
      <c r="F167" s="22" t="str">
        <f t="shared" si="20"/>
        <v/>
      </c>
      <c r="G167" s="15" t="str">
        <f t="shared" si="21"/>
        <v/>
      </c>
      <c r="M167" s="14"/>
      <c r="N167" s="4"/>
      <c r="O167" s="4"/>
      <c r="P167" s="6"/>
      <c r="Q167" s="1"/>
      <c r="R167" s="22" t="str">
        <f t="shared" si="22"/>
        <v/>
      </c>
      <c r="S167" s="15" t="str">
        <f t="shared" si="23"/>
        <v/>
      </c>
      <c r="Y167" s="14"/>
      <c r="Z167" s="4"/>
      <c r="AA167" s="4"/>
      <c r="AB167" s="6"/>
      <c r="AC167" s="1"/>
      <c r="AD167" s="22" t="str">
        <f t="shared" si="24"/>
        <v/>
      </c>
      <c r="AE167" s="15" t="str">
        <f t="shared" si="25"/>
        <v/>
      </c>
    </row>
    <row r="168" spans="1:31" ht="22.5" customHeight="1" x14ac:dyDescent="0.25">
      <c r="A168" s="14"/>
      <c r="B168" s="4"/>
      <c r="C168" s="4"/>
      <c r="D168" s="6"/>
      <c r="E168" s="1"/>
      <c r="F168" s="22" t="str">
        <f t="shared" si="20"/>
        <v/>
      </c>
      <c r="G168" s="15" t="str">
        <f t="shared" si="21"/>
        <v/>
      </c>
      <c r="M168" s="14"/>
      <c r="N168" s="4"/>
      <c r="O168" s="4"/>
      <c r="P168" s="6"/>
      <c r="Q168" s="1"/>
      <c r="R168" s="22" t="str">
        <f t="shared" si="22"/>
        <v/>
      </c>
      <c r="S168" s="15" t="str">
        <f t="shared" si="23"/>
        <v/>
      </c>
      <c r="Y168" s="14"/>
      <c r="Z168" s="4"/>
      <c r="AA168" s="4"/>
      <c r="AB168" s="6"/>
      <c r="AC168" s="1"/>
      <c r="AD168" s="22" t="str">
        <f t="shared" si="24"/>
        <v/>
      </c>
      <c r="AE168" s="15" t="str">
        <f t="shared" si="25"/>
        <v/>
      </c>
    </row>
    <row r="169" spans="1:31" ht="22.5" customHeight="1" x14ac:dyDescent="0.25">
      <c r="A169" s="14"/>
      <c r="B169" s="4"/>
      <c r="C169" s="4"/>
      <c r="D169" s="6"/>
      <c r="E169" s="1"/>
      <c r="F169" s="22" t="str">
        <f t="shared" si="20"/>
        <v/>
      </c>
      <c r="G169" s="15" t="str">
        <f t="shared" si="21"/>
        <v/>
      </c>
      <c r="M169" s="14"/>
      <c r="N169" s="4"/>
      <c r="O169" s="4"/>
      <c r="P169" s="6"/>
      <c r="Q169" s="1"/>
      <c r="R169" s="22" t="str">
        <f t="shared" si="22"/>
        <v/>
      </c>
      <c r="S169" s="15" t="str">
        <f t="shared" si="23"/>
        <v/>
      </c>
      <c r="Y169" s="14"/>
      <c r="Z169" s="4"/>
      <c r="AA169" s="4"/>
      <c r="AB169" s="6"/>
      <c r="AC169" s="1"/>
      <c r="AD169" s="22" t="str">
        <f t="shared" si="24"/>
        <v/>
      </c>
      <c r="AE169" s="15" t="str">
        <f t="shared" si="25"/>
        <v/>
      </c>
    </row>
    <row r="170" spans="1:31" ht="22.5" customHeight="1" x14ac:dyDescent="0.25">
      <c r="A170" s="14"/>
      <c r="B170" s="4"/>
      <c r="C170" s="4"/>
      <c r="D170" s="6"/>
      <c r="E170" s="1"/>
      <c r="F170" s="22" t="str">
        <f t="shared" si="20"/>
        <v/>
      </c>
      <c r="G170" s="15" t="str">
        <f t="shared" si="21"/>
        <v/>
      </c>
      <c r="M170" s="14"/>
      <c r="N170" s="4"/>
      <c r="O170" s="4"/>
      <c r="P170" s="6"/>
      <c r="Q170" s="1"/>
      <c r="R170" s="22" t="str">
        <f t="shared" si="22"/>
        <v/>
      </c>
      <c r="S170" s="15" t="str">
        <f t="shared" si="23"/>
        <v/>
      </c>
      <c r="Y170" s="14"/>
      <c r="Z170" s="4"/>
      <c r="AA170" s="4"/>
      <c r="AB170" s="6"/>
      <c r="AC170" s="1"/>
      <c r="AD170" s="22" t="str">
        <f t="shared" si="24"/>
        <v/>
      </c>
      <c r="AE170" s="15" t="str">
        <f t="shared" si="25"/>
        <v/>
      </c>
    </row>
    <row r="171" spans="1:31" ht="22.5" customHeight="1" x14ac:dyDescent="0.25">
      <c r="A171" s="14"/>
      <c r="B171" s="4"/>
      <c r="C171" s="4"/>
      <c r="D171" s="6"/>
      <c r="E171" s="1"/>
      <c r="F171" s="22" t="str">
        <f t="shared" si="20"/>
        <v/>
      </c>
      <c r="G171" s="15" t="str">
        <f t="shared" si="21"/>
        <v/>
      </c>
      <c r="M171" s="14"/>
      <c r="N171" s="4"/>
      <c r="O171" s="4"/>
      <c r="P171" s="6"/>
      <c r="Q171" s="1"/>
      <c r="R171" s="22" t="str">
        <f t="shared" si="22"/>
        <v/>
      </c>
      <c r="S171" s="15" t="str">
        <f t="shared" si="23"/>
        <v/>
      </c>
      <c r="Y171" s="14"/>
      <c r="Z171" s="4"/>
      <c r="AA171" s="4"/>
      <c r="AB171" s="6"/>
      <c r="AC171" s="1"/>
      <c r="AD171" s="22" t="str">
        <f t="shared" si="24"/>
        <v/>
      </c>
      <c r="AE171" s="15" t="str">
        <f t="shared" si="25"/>
        <v/>
      </c>
    </row>
    <row r="172" spans="1:31" ht="22.5" customHeight="1" x14ac:dyDescent="0.25">
      <c r="A172" s="14"/>
      <c r="B172" s="4"/>
      <c r="C172" s="4"/>
      <c r="D172" s="6"/>
      <c r="E172" s="1"/>
      <c r="F172" s="22" t="str">
        <f t="shared" si="20"/>
        <v/>
      </c>
      <c r="G172" s="15" t="str">
        <f t="shared" si="21"/>
        <v/>
      </c>
      <c r="M172" s="14"/>
      <c r="N172" s="4"/>
      <c r="O172" s="4"/>
      <c r="P172" s="6"/>
      <c r="Q172" s="1"/>
      <c r="R172" s="22" t="str">
        <f t="shared" si="22"/>
        <v/>
      </c>
      <c r="S172" s="15" t="str">
        <f t="shared" si="23"/>
        <v/>
      </c>
      <c r="Y172" s="14"/>
      <c r="Z172" s="4"/>
      <c r="AA172" s="4"/>
      <c r="AB172" s="6"/>
      <c r="AC172" s="1"/>
      <c r="AD172" s="22" t="str">
        <f t="shared" si="24"/>
        <v/>
      </c>
      <c r="AE172" s="15" t="str">
        <f t="shared" si="25"/>
        <v/>
      </c>
    </row>
    <row r="173" spans="1:31" ht="22.5" customHeight="1" x14ac:dyDescent="0.25">
      <c r="A173" s="14"/>
      <c r="B173" s="4"/>
      <c r="C173" s="4"/>
      <c r="D173" s="6"/>
      <c r="E173" s="1"/>
      <c r="F173" s="22" t="str">
        <f t="shared" si="20"/>
        <v/>
      </c>
      <c r="G173" s="15" t="str">
        <f t="shared" si="21"/>
        <v/>
      </c>
      <c r="M173" s="14"/>
      <c r="N173" s="4"/>
      <c r="O173" s="4"/>
      <c r="P173" s="6"/>
      <c r="Q173" s="1"/>
      <c r="R173" s="22" t="str">
        <f t="shared" si="22"/>
        <v/>
      </c>
      <c r="S173" s="15" t="str">
        <f t="shared" si="23"/>
        <v/>
      </c>
      <c r="Y173" s="14"/>
      <c r="Z173" s="4"/>
      <c r="AA173" s="4"/>
      <c r="AB173" s="6"/>
      <c r="AC173" s="1"/>
      <c r="AD173" s="22" t="str">
        <f t="shared" si="24"/>
        <v/>
      </c>
      <c r="AE173" s="15" t="str">
        <f t="shared" si="25"/>
        <v/>
      </c>
    </row>
    <row r="174" spans="1:31" ht="22.5" customHeight="1" x14ac:dyDescent="0.25">
      <c r="A174" s="14"/>
      <c r="B174" s="4"/>
      <c r="C174" s="4"/>
      <c r="D174" s="6"/>
      <c r="E174" s="1"/>
      <c r="F174" s="22" t="str">
        <f t="shared" si="20"/>
        <v/>
      </c>
      <c r="G174" s="15" t="str">
        <f t="shared" si="21"/>
        <v/>
      </c>
      <c r="M174" s="14"/>
      <c r="N174" s="4"/>
      <c r="O174" s="4"/>
      <c r="P174" s="6"/>
      <c r="Q174" s="1"/>
      <c r="R174" s="22" t="str">
        <f t="shared" si="22"/>
        <v/>
      </c>
      <c r="S174" s="15" t="str">
        <f t="shared" si="23"/>
        <v/>
      </c>
      <c r="Y174" s="14"/>
      <c r="Z174" s="4"/>
      <c r="AA174" s="4"/>
      <c r="AB174" s="6"/>
      <c r="AC174" s="1"/>
      <c r="AD174" s="22" t="str">
        <f t="shared" si="24"/>
        <v/>
      </c>
      <c r="AE174" s="15" t="str">
        <f t="shared" si="25"/>
        <v/>
      </c>
    </row>
    <row r="175" spans="1:31" ht="22.5" customHeight="1" x14ac:dyDescent="0.25">
      <c r="A175" s="14"/>
      <c r="B175" s="4"/>
      <c r="C175" s="4"/>
      <c r="D175" s="6"/>
      <c r="E175" s="1"/>
      <c r="F175" s="22" t="str">
        <f t="shared" si="20"/>
        <v/>
      </c>
      <c r="G175" s="15" t="str">
        <f t="shared" si="21"/>
        <v/>
      </c>
      <c r="M175" s="14"/>
      <c r="N175" s="4"/>
      <c r="O175" s="4"/>
      <c r="P175" s="6"/>
      <c r="Q175" s="1"/>
      <c r="R175" s="22" t="str">
        <f t="shared" si="22"/>
        <v/>
      </c>
      <c r="S175" s="15" t="str">
        <f t="shared" si="23"/>
        <v/>
      </c>
      <c r="Y175" s="14"/>
      <c r="Z175" s="4"/>
      <c r="AA175" s="4"/>
      <c r="AB175" s="6"/>
      <c r="AC175" s="1"/>
      <c r="AD175" s="22" t="str">
        <f t="shared" si="24"/>
        <v/>
      </c>
      <c r="AE175" s="15" t="str">
        <f t="shared" si="25"/>
        <v/>
      </c>
    </row>
    <row r="176" spans="1:31" ht="22.5" customHeight="1" x14ac:dyDescent="0.25">
      <c r="A176" s="14"/>
      <c r="B176" s="4"/>
      <c r="C176" s="4"/>
      <c r="D176" s="6"/>
      <c r="E176" s="1"/>
      <c r="F176" s="22" t="str">
        <f t="shared" si="20"/>
        <v/>
      </c>
      <c r="G176" s="15" t="str">
        <f t="shared" si="21"/>
        <v/>
      </c>
      <c r="M176" s="14"/>
      <c r="N176" s="4"/>
      <c r="O176" s="4"/>
      <c r="P176" s="6"/>
      <c r="Q176" s="1"/>
      <c r="R176" s="22" t="str">
        <f t="shared" si="22"/>
        <v/>
      </c>
      <c r="S176" s="15" t="str">
        <f t="shared" si="23"/>
        <v/>
      </c>
      <c r="Y176" s="14"/>
      <c r="Z176" s="4"/>
      <c r="AA176" s="4"/>
      <c r="AB176" s="6"/>
      <c r="AC176" s="1"/>
      <c r="AD176" s="22" t="str">
        <f t="shared" si="24"/>
        <v/>
      </c>
      <c r="AE176" s="15" t="str">
        <f t="shared" si="25"/>
        <v/>
      </c>
    </row>
    <row r="177" spans="1:33" ht="22.5" customHeight="1" x14ac:dyDescent="0.25">
      <c r="A177" s="14"/>
      <c r="B177" s="4"/>
      <c r="C177" s="4"/>
      <c r="D177" s="6"/>
      <c r="E177" s="1"/>
      <c r="F177" s="22" t="str">
        <f t="shared" si="20"/>
        <v/>
      </c>
      <c r="G177" s="15" t="str">
        <f t="shared" si="21"/>
        <v/>
      </c>
      <c r="M177" s="14"/>
      <c r="N177" s="4"/>
      <c r="O177" s="4"/>
      <c r="P177" s="6"/>
      <c r="Q177" s="1"/>
      <c r="R177" s="22" t="str">
        <f t="shared" si="22"/>
        <v/>
      </c>
      <c r="S177" s="15" t="str">
        <f t="shared" si="23"/>
        <v/>
      </c>
      <c r="Y177" s="14"/>
      <c r="Z177" s="4"/>
      <c r="AA177" s="4"/>
      <c r="AB177" s="6"/>
      <c r="AC177" s="1"/>
      <c r="AD177" s="22" t="str">
        <f t="shared" si="24"/>
        <v/>
      </c>
      <c r="AE177" s="15" t="str">
        <f t="shared" si="25"/>
        <v/>
      </c>
    </row>
    <row r="178" spans="1:33" ht="22.5" customHeight="1" x14ac:dyDescent="0.25">
      <c r="A178" s="14"/>
      <c r="B178" s="4"/>
      <c r="C178" s="4"/>
      <c r="D178" s="6"/>
      <c r="E178" s="1"/>
      <c r="F178" s="22" t="str">
        <f t="shared" si="20"/>
        <v/>
      </c>
      <c r="G178" s="15" t="str">
        <f t="shared" si="21"/>
        <v/>
      </c>
      <c r="M178" s="14"/>
      <c r="N178" s="4"/>
      <c r="O178" s="4"/>
      <c r="P178" s="6"/>
      <c r="Q178" s="1"/>
      <c r="R178" s="22" t="str">
        <f t="shared" si="22"/>
        <v/>
      </c>
      <c r="S178" s="15" t="str">
        <f t="shared" si="23"/>
        <v/>
      </c>
      <c r="Y178" s="14"/>
      <c r="Z178" s="4"/>
      <c r="AA178" s="4"/>
      <c r="AB178" s="6"/>
      <c r="AC178" s="1"/>
      <c r="AD178" s="22" t="str">
        <f t="shared" si="24"/>
        <v/>
      </c>
      <c r="AE178" s="15" t="str">
        <f t="shared" si="25"/>
        <v/>
      </c>
    </row>
    <row r="179" spans="1:33" ht="22.5" customHeight="1" x14ac:dyDescent="0.25">
      <c r="A179" s="14"/>
      <c r="B179" s="4"/>
      <c r="C179" s="4"/>
      <c r="D179" s="6"/>
      <c r="E179" s="1"/>
      <c r="F179" s="22" t="str">
        <f t="shared" si="20"/>
        <v/>
      </c>
      <c r="G179" s="15" t="str">
        <f t="shared" si="21"/>
        <v/>
      </c>
      <c r="M179" s="14"/>
      <c r="N179" s="4"/>
      <c r="O179" s="4"/>
      <c r="P179" s="6"/>
      <c r="Q179" s="1"/>
      <c r="R179" s="22" t="str">
        <f t="shared" si="22"/>
        <v/>
      </c>
      <c r="S179" s="15" t="str">
        <f t="shared" si="23"/>
        <v/>
      </c>
      <c r="Y179" s="14"/>
      <c r="Z179" s="4"/>
      <c r="AA179" s="4"/>
      <c r="AB179" s="6"/>
      <c r="AC179" s="1"/>
      <c r="AD179" s="22" t="str">
        <f t="shared" si="24"/>
        <v/>
      </c>
      <c r="AE179" s="15" t="str">
        <f t="shared" si="25"/>
        <v/>
      </c>
    </row>
    <row r="180" spans="1:33" ht="22.5" customHeight="1" x14ac:dyDescent="0.25">
      <c r="A180" s="14"/>
      <c r="B180" s="4"/>
      <c r="C180" s="4"/>
      <c r="D180" s="6"/>
      <c r="E180" s="1"/>
      <c r="F180" s="22" t="str">
        <f t="shared" si="20"/>
        <v/>
      </c>
      <c r="G180" s="15" t="str">
        <f t="shared" si="21"/>
        <v/>
      </c>
      <c r="M180" s="14"/>
      <c r="N180" s="4"/>
      <c r="O180" s="4"/>
      <c r="P180" s="6"/>
      <c r="Q180" s="1"/>
      <c r="R180" s="22" t="str">
        <f t="shared" si="22"/>
        <v/>
      </c>
      <c r="S180" s="15" t="str">
        <f t="shared" si="23"/>
        <v/>
      </c>
      <c r="Y180" s="14"/>
      <c r="Z180" s="4"/>
      <c r="AA180" s="4"/>
      <c r="AB180" s="6"/>
      <c r="AC180" s="1"/>
      <c r="AD180" s="22" t="str">
        <f t="shared" si="24"/>
        <v/>
      </c>
      <c r="AE180" s="15" t="str">
        <f t="shared" si="25"/>
        <v/>
      </c>
    </row>
    <row r="181" spans="1:33" ht="22.5" customHeight="1" x14ac:dyDescent="0.25">
      <c r="A181" s="14"/>
      <c r="B181" s="4"/>
      <c r="C181" s="4"/>
      <c r="D181" s="6"/>
      <c r="E181" s="1"/>
      <c r="F181" s="22" t="str">
        <f t="shared" si="20"/>
        <v/>
      </c>
      <c r="G181" s="15" t="str">
        <f t="shared" si="21"/>
        <v/>
      </c>
      <c r="M181" s="14"/>
      <c r="N181" s="4"/>
      <c r="O181" s="4"/>
      <c r="P181" s="6"/>
      <c r="Q181" s="1"/>
      <c r="R181" s="22" t="str">
        <f t="shared" si="22"/>
        <v/>
      </c>
      <c r="S181" s="15" t="str">
        <f t="shared" si="23"/>
        <v/>
      </c>
      <c r="Y181" s="14"/>
      <c r="Z181" s="4"/>
      <c r="AA181" s="4"/>
      <c r="AB181" s="6"/>
      <c r="AC181" s="1"/>
      <c r="AD181" s="22" t="str">
        <f t="shared" si="24"/>
        <v/>
      </c>
      <c r="AE181" s="15" t="str">
        <f t="shared" si="25"/>
        <v/>
      </c>
    </row>
    <row r="182" spans="1:33" ht="22.5" customHeight="1" x14ac:dyDescent="0.25">
      <c r="A182" s="14"/>
      <c r="B182" s="4"/>
      <c r="C182" s="4"/>
      <c r="D182" s="6"/>
      <c r="E182" s="1"/>
      <c r="F182" s="22" t="str">
        <f t="shared" si="20"/>
        <v/>
      </c>
      <c r="G182" s="15" t="str">
        <f t="shared" si="21"/>
        <v/>
      </c>
      <c r="M182" s="14"/>
      <c r="N182" s="4"/>
      <c r="O182" s="4"/>
      <c r="P182" s="6"/>
      <c r="Q182" s="1"/>
      <c r="R182" s="22" t="str">
        <f t="shared" si="22"/>
        <v/>
      </c>
      <c r="S182" s="15" t="str">
        <f t="shared" si="23"/>
        <v/>
      </c>
      <c r="Y182" s="14"/>
      <c r="Z182" s="4"/>
      <c r="AA182" s="4"/>
      <c r="AB182" s="6"/>
      <c r="AC182" s="1"/>
      <c r="AD182" s="22" t="str">
        <f t="shared" si="24"/>
        <v/>
      </c>
      <c r="AE182" s="15" t="str">
        <f t="shared" si="25"/>
        <v/>
      </c>
    </row>
    <row r="183" spans="1:33" ht="22.5" customHeight="1" x14ac:dyDescent="0.25">
      <c r="A183" s="14"/>
      <c r="B183" s="4"/>
      <c r="C183" s="4"/>
      <c r="D183" s="6"/>
      <c r="E183" s="1"/>
      <c r="F183" s="22" t="str">
        <f t="shared" si="20"/>
        <v/>
      </c>
      <c r="G183" s="15" t="str">
        <f t="shared" si="21"/>
        <v/>
      </c>
      <c r="M183" s="14"/>
      <c r="N183" s="4"/>
      <c r="O183" s="4"/>
      <c r="P183" s="6"/>
      <c r="Q183" s="1"/>
      <c r="R183" s="22" t="str">
        <f t="shared" si="22"/>
        <v/>
      </c>
      <c r="S183" s="15" t="str">
        <f t="shared" si="23"/>
        <v/>
      </c>
      <c r="Y183" s="14"/>
      <c r="Z183" s="4"/>
      <c r="AA183" s="4"/>
      <c r="AB183" s="6"/>
      <c r="AC183" s="1"/>
      <c r="AD183" s="22" t="str">
        <f t="shared" si="24"/>
        <v/>
      </c>
      <c r="AE183" s="15" t="str">
        <f t="shared" si="25"/>
        <v/>
      </c>
    </row>
    <row r="184" spans="1:33" ht="22.5" customHeight="1" x14ac:dyDescent="0.25">
      <c r="A184" s="14"/>
      <c r="B184" s="4"/>
      <c r="C184" s="4"/>
      <c r="D184" s="6"/>
      <c r="E184" s="1"/>
      <c r="F184" s="22" t="str">
        <f t="shared" si="20"/>
        <v/>
      </c>
      <c r="G184" s="15" t="str">
        <f t="shared" si="21"/>
        <v/>
      </c>
      <c r="M184" s="14"/>
      <c r="N184" s="4"/>
      <c r="O184" s="4"/>
      <c r="P184" s="6"/>
      <c r="Q184" s="1"/>
      <c r="R184" s="22" t="str">
        <f t="shared" si="22"/>
        <v/>
      </c>
      <c r="S184" s="15" t="str">
        <f t="shared" si="23"/>
        <v/>
      </c>
      <c r="Y184" s="14"/>
      <c r="Z184" s="4"/>
      <c r="AA184" s="4"/>
      <c r="AB184" s="6"/>
      <c r="AC184" s="1"/>
      <c r="AD184" s="22" t="str">
        <f t="shared" si="24"/>
        <v/>
      </c>
      <c r="AE184" s="15" t="str">
        <f t="shared" si="25"/>
        <v/>
      </c>
    </row>
    <row r="185" spans="1:33" ht="22.5" customHeight="1" x14ac:dyDescent="0.25">
      <c r="A185" s="14"/>
      <c r="B185" s="4"/>
      <c r="C185" s="4"/>
      <c r="D185" s="6"/>
      <c r="E185" s="1"/>
      <c r="F185" s="22" t="str">
        <f t="shared" si="20"/>
        <v/>
      </c>
      <c r="G185" s="15" t="str">
        <f t="shared" si="21"/>
        <v/>
      </c>
      <c r="M185" s="14"/>
      <c r="N185" s="4"/>
      <c r="O185" s="4"/>
      <c r="P185" s="6"/>
      <c r="Q185" s="1"/>
      <c r="R185" s="22" t="str">
        <f t="shared" si="22"/>
        <v/>
      </c>
      <c r="S185" s="15" t="str">
        <f t="shared" si="23"/>
        <v/>
      </c>
      <c r="Y185" s="14"/>
      <c r="Z185" s="4"/>
      <c r="AA185" s="4"/>
      <c r="AB185" s="6"/>
      <c r="AC185" s="1"/>
      <c r="AD185" s="22" t="str">
        <f t="shared" si="24"/>
        <v/>
      </c>
      <c r="AE185" s="15" t="str">
        <f t="shared" si="25"/>
        <v/>
      </c>
    </row>
    <row r="186" spans="1:33" ht="22.5" customHeight="1" x14ac:dyDescent="0.25">
      <c r="A186" s="14"/>
      <c r="B186" s="4"/>
      <c r="C186" s="4"/>
      <c r="D186" s="6"/>
      <c r="E186" s="1"/>
      <c r="F186" s="22" t="str">
        <f t="shared" si="20"/>
        <v/>
      </c>
      <c r="G186" s="15" t="str">
        <f t="shared" si="21"/>
        <v/>
      </c>
      <c r="M186" s="14"/>
      <c r="N186" s="4"/>
      <c r="O186" s="4"/>
      <c r="P186" s="6"/>
      <c r="Q186" s="1"/>
      <c r="R186" s="22" t="str">
        <f t="shared" si="22"/>
        <v/>
      </c>
      <c r="S186" s="15" t="str">
        <f t="shared" si="23"/>
        <v/>
      </c>
      <c r="Y186" s="14"/>
      <c r="Z186" s="4"/>
      <c r="AA186" s="4"/>
      <c r="AB186" s="6"/>
      <c r="AC186" s="1"/>
      <c r="AD186" s="22" t="str">
        <f t="shared" si="24"/>
        <v/>
      </c>
      <c r="AE186" s="15" t="str">
        <f t="shared" si="25"/>
        <v/>
      </c>
    </row>
    <row r="187" spans="1:33" ht="22.5" customHeight="1" x14ac:dyDescent="0.25">
      <c r="A187" s="14"/>
      <c r="B187" s="4"/>
      <c r="C187" s="4"/>
      <c r="D187" s="6"/>
      <c r="E187" s="1"/>
      <c r="F187" s="22" t="str">
        <f t="shared" si="20"/>
        <v/>
      </c>
      <c r="G187" s="15" t="str">
        <f t="shared" si="21"/>
        <v/>
      </c>
      <c r="M187" s="14"/>
      <c r="N187" s="4"/>
      <c r="O187" s="4"/>
      <c r="P187" s="6"/>
      <c r="Q187" s="1"/>
      <c r="R187" s="22" t="str">
        <f t="shared" si="22"/>
        <v/>
      </c>
      <c r="S187" s="15" t="str">
        <f t="shared" si="23"/>
        <v/>
      </c>
      <c r="Y187" s="14"/>
      <c r="Z187" s="4"/>
      <c r="AA187" s="4"/>
      <c r="AB187" s="6"/>
      <c r="AC187" s="1"/>
      <c r="AD187" s="22" t="str">
        <f t="shared" si="24"/>
        <v/>
      </c>
      <c r="AE187" s="15" t="str">
        <f t="shared" si="25"/>
        <v/>
      </c>
    </row>
    <row r="188" spans="1:33" ht="22.5" customHeight="1" x14ac:dyDescent="0.25">
      <c r="A188" s="14"/>
      <c r="B188" s="4"/>
      <c r="C188" s="4"/>
      <c r="D188" s="6"/>
      <c r="E188" s="1"/>
      <c r="F188" s="22" t="str">
        <f t="shared" si="20"/>
        <v/>
      </c>
      <c r="G188" s="15" t="str">
        <f t="shared" si="21"/>
        <v/>
      </c>
      <c r="M188" s="14"/>
      <c r="N188" s="4"/>
      <c r="O188" s="4"/>
      <c r="P188" s="6"/>
      <c r="Q188" s="1"/>
      <c r="R188" s="22" t="str">
        <f t="shared" si="22"/>
        <v/>
      </c>
      <c r="S188" s="15" t="str">
        <f t="shared" si="23"/>
        <v/>
      </c>
      <c r="Y188" s="14"/>
      <c r="Z188" s="4"/>
      <c r="AA188" s="4"/>
      <c r="AB188" s="6"/>
      <c r="AC188" s="1"/>
      <c r="AD188" s="22" t="str">
        <f t="shared" si="24"/>
        <v/>
      </c>
      <c r="AE188" s="15" t="str">
        <f t="shared" si="25"/>
        <v/>
      </c>
    </row>
    <row r="189" spans="1:33" ht="22.5" customHeight="1" x14ac:dyDescent="0.25">
      <c r="A189" s="14"/>
      <c r="B189" s="4"/>
      <c r="C189" s="4"/>
      <c r="D189" s="6"/>
      <c r="E189" s="1"/>
      <c r="F189" s="22" t="str">
        <f t="shared" si="20"/>
        <v/>
      </c>
      <c r="G189" s="15" t="str">
        <f t="shared" si="21"/>
        <v/>
      </c>
      <c r="M189" s="14"/>
      <c r="N189" s="4"/>
      <c r="O189" s="4"/>
      <c r="P189" s="6"/>
      <c r="Q189" s="1"/>
      <c r="R189" s="22" t="str">
        <f t="shared" si="22"/>
        <v/>
      </c>
      <c r="S189" s="15" t="str">
        <f t="shared" si="23"/>
        <v/>
      </c>
      <c r="Y189" s="14"/>
      <c r="Z189" s="4"/>
      <c r="AA189" s="4"/>
      <c r="AB189" s="6"/>
      <c r="AC189" s="1"/>
      <c r="AD189" s="22" t="str">
        <f t="shared" si="24"/>
        <v/>
      </c>
      <c r="AE189" s="15" t="str">
        <f t="shared" si="25"/>
        <v/>
      </c>
    </row>
    <row r="190" spans="1:33" ht="22.5" customHeight="1" x14ac:dyDescent="0.25">
      <c r="A190" s="14"/>
      <c r="B190" s="4"/>
      <c r="C190" s="4"/>
      <c r="D190" s="6"/>
      <c r="E190" s="1"/>
      <c r="F190" s="22" t="str">
        <f t="shared" si="20"/>
        <v/>
      </c>
      <c r="G190" s="15" t="str">
        <f t="shared" si="21"/>
        <v/>
      </c>
      <c r="M190" s="14"/>
      <c r="N190" s="4"/>
      <c r="O190" s="4"/>
      <c r="P190" s="6"/>
      <c r="Q190" s="1"/>
      <c r="R190" s="22" t="str">
        <f t="shared" si="22"/>
        <v/>
      </c>
      <c r="S190" s="15" t="str">
        <f t="shared" si="23"/>
        <v/>
      </c>
      <c r="Y190" s="14"/>
      <c r="Z190" s="4"/>
      <c r="AA190" s="4"/>
      <c r="AB190" s="6"/>
      <c r="AC190" s="1"/>
      <c r="AD190" s="22" t="str">
        <f t="shared" si="24"/>
        <v/>
      </c>
      <c r="AE190" s="15" t="str">
        <f t="shared" si="25"/>
        <v/>
      </c>
    </row>
    <row r="191" spans="1:33" ht="22.5" customHeight="1" x14ac:dyDescent="0.25">
      <c r="A191" s="14"/>
      <c r="B191" s="4"/>
      <c r="C191" s="4"/>
      <c r="D191" s="6"/>
      <c r="E191" s="1"/>
      <c r="F191" s="22" t="str">
        <f t="shared" si="20"/>
        <v/>
      </c>
      <c r="G191" s="15" t="str">
        <f t="shared" si="21"/>
        <v/>
      </c>
      <c r="M191" s="14"/>
      <c r="N191" s="4"/>
      <c r="O191" s="4"/>
      <c r="P191" s="6"/>
      <c r="Q191" s="1"/>
      <c r="R191" s="22" t="str">
        <f t="shared" si="22"/>
        <v/>
      </c>
      <c r="S191" s="15" t="str">
        <f t="shared" si="23"/>
        <v/>
      </c>
      <c r="Y191" s="14"/>
      <c r="Z191" s="4"/>
      <c r="AA191" s="4"/>
      <c r="AB191" s="6"/>
      <c r="AC191" s="1"/>
      <c r="AD191" s="22" t="str">
        <f t="shared" si="24"/>
        <v/>
      </c>
      <c r="AE191" s="15" t="str">
        <f t="shared" si="25"/>
        <v/>
      </c>
    </row>
    <row r="192" spans="1:33" ht="22.5" customHeight="1" x14ac:dyDescent="0.25">
      <c r="A192" s="14"/>
      <c r="B192" s="4"/>
      <c r="C192" s="4"/>
      <c r="D192" s="6"/>
      <c r="E192" s="1"/>
      <c r="F192" s="22" t="str">
        <f t="shared" si="20"/>
        <v/>
      </c>
      <c r="G192" s="15" t="str">
        <f t="shared" si="21"/>
        <v/>
      </c>
      <c r="H192" s="25"/>
      <c r="I192" s="25"/>
      <c r="M192" s="14"/>
      <c r="N192" s="4"/>
      <c r="O192" s="4"/>
      <c r="P192" s="6"/>
      <c r="Q192" s="1"/>
      <c r="R192" s="22" t="str">
        <f t="shared" si="22"/>
        <v/>
      </c>
      <c r="S192" s="15" t="str">
        <f t="shared" si="23"/>
        <v/>
      </c>
      <c r="T192" s="25"/>
      <c r="U192" s="25"/>
      <c r="Y192" s="14"/>
      <c r="Z192" s="4"/>
      <c r="AA192" s="4"/>
      <c r="AB192" s="6"/>
      <c r="AC192" s="1"/>
      <c r="AD192" s="22" t="str">
        <f t="shared" si="24"/>
        <v/>
      </c>
      <c r="AE192" s="15" t="str">
        <f t="shared" si="25"/>
        <v/>
      </c>
      <c r="AF192" s="25"/>
      <c r="AG192" s="25"/>
    </row>
    <row r="193" spans="1:33" ht="22.5" customHeight="1" x14ac:dyDescent="0.3">
      <c r="A193" s="14"/>
      <c r="B193" s="4"/>
      <c r="C193" s="4"/>
      <c r="D193" s="6"/>
      <c r="E193" s="1"/>
      <c r="F193" s="22" t="str">
        <f t="shared" si="20"/>
        <v/>
      </c>
      <c r="G193" s="15" t="str">
        <f t="shared" si="21"/>
        <v/>
      </c>
      <c r="H193" s="40"/>
      <c r="I193" s="41"/>
      <c r="M193" s="14"/>
      <c r="N193" s="4"/>
      <c r="O193" s="4"/>
      <c r="P193" s="6"/>
      <c r="Q193" s="1"/>
      <c r="R193" s="22" t="str">
        <f t="shared" si="22"/>
        <v/>
      </c>
      <c r="S193" s="15" t="str">
        <f t="shared" si="23"/>
        <v/>
      </c>
      <c r="T193" s="40"/>
      <c r="U193" s="41"/>
      <c r="Y193" s="14"/>
      <c r="Z193" s="4"/>
      <c r="AA193" s="4"/>
      <c r="AB193" s="6"/>
      <c r="AC193" s="1"/>
      <c r="AD193" s="22" t="str">
        <f t="shared" si="24"/>
        <v/>
      </c>
      <c r="AE193" s="15" t="str">
        <f t="shared" si="25"/>
        <v/>
      </c>
      <c r="AF193" s="40"/>
      <c r="AG193" s="41"/>
    </row>
    <row r="194" spans="1:33" ht="22.5" customHeight="1" x14ac:dyDescent="0.25">
      <c r="A194" s="16"/>
      <c r="B194" s="17"/>
      <c r="C194" s="17"/>
      <c r="D194" s="18"/>
      <c r="E194" s="19"/>
      <c r="F194" s="23" t="str">
        <f t="shared" si="20"/>
        <v/>
      </c>
      <c r="G194" s="20" t="str">
        <f t="shared" si="21"/>
        <v/>
      </c>
      <c r="H194" s="42"/>
      <c r="I194" s="43"/>
      <c r="M194" s="16"/>
      <c r="N194" s="17"/>
      <c r="O194" s="17"/>
      <c r="P194" s="18"/>
      <c r="Q194" s="19"/>
      <c r="R194" s="23" t="str">
        <f t="shared" si="22"/>
        <v/>
      </c>
      <c r="S194" s="20" t="str">
        <f t="shared" si="23"/>
        <v/>
      </c>
      <c r="T194" s="42"/>
      <c r="U194" s="44"/>
      <c r="Y194" s="16"/>
      <c r="Z194" s="17"/>
      <c r="AA194" s="17"/>
      <c r="AB194" s="18"/>
      <c r="AC194" s="19"/>
      <c r="AD194" s="23" t="str">
        <f t="shared" si="24"/>
        <v/>
      </c>
      <c r="AE194" s="20" t="str">
        <f t="shared" si="25"/>
        <v/>
      </c>
      <c r="AF194" s="42"/>
      <c r="AG194" s="43"/>
    </row>
    <row r="195" spans="1:33" ht="22.5" customHeight="1" x14ac:dyDescent="0.25">
      <c r="B195" s="24"/>
      <c r="E195" s="25"/>
      <c r="F195" s="25"/>
      <c r="G195" s="25"/>
      <c r="N195" s="24"/>
      <c r="Q195" s="25"/>
      <c r="R195" s="25"/>
      <c r="S195" s="25"/>
      <c r="Z195" s="24"/>
      <c r="AC195" s="25"/>
      <c r="AD195" s="25"/>
      <c r="AE195" s="25"/>
    </row>
  </sheetData>
  <mergeCells count="12">
    <mergeCell ref="A148:G149"/>
    <mergeCell ref="M148:S149"/>
    <mergeCell ref="Y148:AE149"/>
    <mergeCell ref="A99:G100"/>
    <mergeCell ref="M99:S100"/>
    <mergeCell ref="Y99:AE100"/>
    <mergeCell ref="Y50:AE51"/>
    <mergeCell ref="M50:S51"/>
    <mergeCell ref="A50:G51"/>
    <mergeCell ref="Y1:AE2"/>
    <mergeCell ref="M1:S2"/>
    <mergeCell ref="A1:G2"/>
  </mergeCells>
  <conditionalFormatting sqref="E5:G12 E17:G19 F13:G16 E22:G47 F20:G21">
    <cfRule type="expression" dxfId="13" priority="15">
      <formula>AND($F5&lt;&gt;"", $E5="USE")</formula>
    </cfRule>
  </conditionalFormatting>
  <conditionalFormatting sqref="Q5:S47">
    <cfRule type="expression" dxfId="12" priority="14">
      <formula>AND($Q5="USE", $R5&lt;&gt;"")</formula>
    </cfRule>
  </conditionalFormatting>
  <conditionalFormatting sqref="AC5:AE47">
    <cfRule type="expression" dxfId="11" priority="13">
      <formula>AND($AC5="USE", $AD5&lt;&gt;"")</formula>
    </cfRule>
  </conditionalFormatting>
  <conditionalFormatting sqref="E54:G96">
    <cfRule type="expression" dxfId="10" priority="12">
      <formula>AND($E54="USE", $F54&lt;&gt;"")</formula>
    </cfRule>
  </conditionalFormatting>
  <conditionalFormatting sqref="AC54:AE96">
    <cfRule type="expression" dxfId="9" priority="10">
      <formula>AND($AC54="USE", $AD54&lt;&gt;"")</formula>
    </cfRule>
  </conditionalFormatting>
  <conditionalFormatting sqref="Q54:S96">
    <cfRule type="expression" dxfId="8" priority="9">
      <formula>AND($Q54="USE", $R54&lt;&gt;"")</formula>
    </cfRule>
  </conditionalFormatting>
  <conditionalFormatting sqref="E13:E16">
    <cfRule type="expression" dxfId="7" priority="8">
      <formula>AND($F13&lt;&gt;"", $E13="USE")</formula>
    </cfRule>
  </conditionalFormatting>
  <conditionalFormatting sqref="E20:E21">
    <cfRule type="expression" dxfId="6" priority="7">
      <formula>AND($F20&lt;&gt;"", $E20="USE")</formula>
    </cfRule>
  </conditionalFormatting>
  <conditionalFormatting sqref="E103:G145">
    <cfRule type="expression" dxfId="5" priority="6">
      <formula>AND($E103="USE", $F103&lt;&gt;"")</formula>
    </cfRule>
  </conditionalFormatting>
  <conditionalFormatting sqref="AC103:AE145">
    <cfRule type="expression" dxfId="4" priority="5">
      <formula>AND($AC103="USE", $AD103&lt;&gt;"")</formula>
    </cfRule>
  </conditionalFormatting>
  <conditionalFormatting sqref="Q103:S145">
    <cfRule type="expression" dxfId="3" priority="4">
      <formula>AND($Q103="USE", $R103&lt;&gt;"")</formula>
    </cfRule>
  </conditionalFormatting>
  <conditionalFormatting sqref="E152:G194">
    <cfRule type="expression" dxfId="2" priority="3">
      <formula>AND($E152="USE", $F152&lt;&gt;"")</formula>
    </cfRule>
  </conditionalFormatting>
  <conditionalFormatting sqref="AC152:AE194">
    <cfRule type="expression" dxfId="1" priority="2">
      <formula>AND($AC152="USE", $AD152&lt;&gt;"")</formula>
    </cfRule>
  </conditionalFormatting>
  <conditionalFormatting sqref="Q152:S194">
    <cfRule type="expression" dxfId="0" priority="1">
      <formula>AND($Q152="USE", $R152&lt;&gt;"")</formula>
    </cfRule>
  </conditionalFormatting>
  <pageMargins left="0.7" right="0.7" top="0.75" bottom="0.75" header="0.3" footer="0.3"/>
  <pageSetup paperSize="2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"/>
  <sheetViews>
    <sheetView workbookViewId="0">
      <selection activeCell="A9" sqref="A9:XFD9"/>
    </sheetView>
  </sheetViews>
  <sheetFormatPr defaultColWidth="9.140625" defaultRowHeight="14.25" x14ac:dyDescent="0.25"/>
  <cols>
    <col min="1" max="5" width="9.140625" style="27"/>
    <col min="6" max="6" width="91.85546875" style="28" bestFit="1" customWidth="1"/>
    <col min="7" max="16384" width="9.140625" style="27"/>
  </cols>
  <sheetData>
    <row r="1" spans="1:6" x14ac:dyDescent="0.25">
      <c r="A1" s="53" t="s">
        <v>32</v>
      </c>
      <c r="B1" s="51" t="s">
        <v>33</v>
      </c>
      <c r="C1" s="51"/>
      <c r="D1" s="51"/>
      <c r="E1" s="51" t="s">
        <v>36</v>
      </c>
      <c r="F1" s="49" t="s">
        <v>37</v>
      </c>
    </row>
    <row r="2" spans="1:6" ht="15" thickBot="1" x14ac:dyDescent="0.3">
      <c r="A2" s="54"/>
      <c r="B2" s="38" t="s">
        <v>34</v>
      </c>
      <c r="C2" s="38" t="s">
        <v>35</v>
      </c>
      <c r="D2" s="38" t="s">
        <v>1</v>
      </c>
      <c r="E2" s="52"/>
      <c r="F2" s="50"/>
    </row>
    <row r="3" spans="1:6" ht="15" thickTop="1" x14ac:dyDescent="0.25">
      <c r="A3" s="35"/>
      <c r="B3" s="36"/>
      <c r="C3" s="36"/>
      <c r="D3" s="36" t="str">
        <f>IF(SUM(B3:C3)=0, "", SUM(B3:C3))</f>
        <v/>
      </c>
      <c r="E3" s="36"/>
      <c r="F3" s="37"/>
    </row>
    <row r="4" spans="1:6" x14ac:dyDescent="0.25">
      <c r="A4" s="30">
        <v>514</v>
      </c>
      <c r="B4" s="29">
        <f>'Calculation Sheets'!R79</f>
        <v>7000</v>
      </c>
      <c r="C4" s="29">
        <f>'Calculation Sheets'!F73</f>
        <v>6723</v>
      </c>
      <c r="D4" s="29">
        <f t="shared" ref="D4:D11" si="0">IF(SUM(B4:C4)=0, "", SUM(B4:C4))</f>
        <v>13723</v>
      </c>
      <c r="E4" s="29" t="str">
        <f>'Calculation Sheets'!G73</f>
        <v>SF</v>
      </c>
      <c r="F4" s="31" t="s">
        <v>95</v>
      </c>
    </row>
    <row r="5" spans="1:6" x14ac:dyDescent="0.25">
      <c r="A5" s="30">
        <v>514</v>
      </c>
      <c r="B5" s="29">
        <f>B4</f>
        <v>7000</v>
      </c>
      <c r="C5" s="29">
        <f>C4</f>
        <v>6723</v>
      </c>
      <c r="D5" s="29">
        <f t="shared" si="0"/>
        <v>13723</v>
      </c>
      <c r="E5" s="29" t="str">
        <f>E4</f>
        <v>SF</v>
      </c>
      <c r="F5" s="31" t="s">
        <v>96</v>
      </c>
    </row>
    <row r="6" spans="1:6" x14ac:dyDescent="0.25">
      <c r="A6" s="30">
        <v>514</v>
      </c>
      <c r="B6" s="29">
        <f>B4</f>
        <v>7000</v>
      </c>
      <c r="C6" s="29">
        <f>C4</f>
        <v>6723</v>
      </c>
      <c r="D6" s="29">
        <f t="shared" si="0"/>
        <v>13723</v>
      </c>
      <c r="E6" s="29" t="str">
        <f>E4</f>
        <v>SF</v>
      </c>
      <c r="F6" s="31" t="s">
        <v>40</v>
      </c>
    </row>
    <row r="7" spans="1:6" x14ac:dyDescent="0.25">
      <c r="A7" s="30">
        <v>514</v>
      </c>
      <c r="B7" s="29">
        <f>B4</f>
        <v>7000</v>
      </c>
      <c r="C7" s="29">
        <f>C4</f>
        <v>6723</v>
      </c>
      <c r="D7" s="29">
        <f t="shared" si="0"/>
        <v>13723</v>
      </c>
      <c r="E7" s="29" t="str">
        <f>E4</f>
        <v>SF</v>
      </c>
      <c r="F7" s="31" t="s">
        <v>98</v>
      </c>
    </row>
    <row r="8" spans="1:6" x14ac:dyDescent="0.25">
      <c r="A8" s="30">
        <v>514</v>
      </c>
      <c r="B8" s="29">
        <f>'Calculation Sheets'!R87</f>
        <v>10</v>
      </c>
      <c r="C8" s="29">
        <f>'Calculation Sheets'!F81</f>
        <v>10</v>
      </c>
      <c r="D8" s="29">
        <f t="shared" si="0"/>
        <v>20</v>
      </c>
      <c r="E8" s="29" t="str">
        <f>'Calculation Sheets'!G81</f>
        <v>HOURS</v>
      </c>
      <c r="F8" s="31" t="s">
        <v>41</v>
      </c>
    </row>
    <row r="9" spans="1:6" x14ac:dyDescent="0.25">
      <c r="A9" s="30"/>
      <c r="B9" s="29"/>
      <c r="C9" s="29"/>
      <c r="D9" s="29"/>
      <c r="E9" s="29"/>
      <c r="F9" s="31"/>
    </row>
    <row r="10" spans="1:6" x14ac:dyDescent="0.25">
      <c r="A10" s="30">
        <v>514</v>
      </c>
      <c r="B10" s="29">
        <f>'Calculation Sheets'!R91</f>
        <v>6</v>
      </c>
      <c r="C10" s="29">
        <f>'Calculation Sheets'!F85</f>
        <v>6</v>
      </c>
      <c r="D10" s="29">
        <f t="shared" si="0"/>
        <v>12</v>
      </c>
      <c r="E10" s="29" t="str">
        <f>'Calculation Sheets'!G85</f>
        <v>EACH</v>
      </c>
      <c r="F10" s="31" t="s">
        <v>42</v>
      </c>
    </row>
    <row r="11" spans="1:6" ht="15" thickBot="1" x14ac:dyDescent="0.3">
      <c r="A11" s="32"/>
      <c r="B11" s="33"/>
      <c r="C11" s="33"/>
      <c r="D11" s="33" t="str">
        <f t="shared" si="0"/>
        <v/>
      </c>
      <c r="E11" s="33"/>
      <c r="F11" s="34"/>
    </row>
    <row r="12" spans="1:6" x14ac:dyDescent="0.25">
      <c r="A12" s="28" t="s">
        <v>100</v>
      </c>
    </row>
  </sheetData>
  <mergeCells count="4">
    <mergeCell ref="F1:F2"/>
    <mergeCell ref="E1:E2"/>
    <mergeCell ref="B1:D1"/>
    <mergeCell ref="A1:A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602D2-08C0-4A54-992E-FD76398679D3}">
  <dimension ref="A1:F12"/>
  <sheetViews>
    <sheetView workbookViewId="0">
      <selection activeCell="A9" sqref="A9:XFD9"/>
    </sheetView>
  </sheetViews>
  <sheetFormatPr defaultColWidth="9.140625" defaultRowHeight="14.25" x14ac:dyDescent="0.25"/>
  <cols>
    <col min="1" max="5" width="9.140625" style="27"/>
    <col min="6" max="6" width="91.85546875" style="28" bestFit="1" customWidth="1"/>
    <col min="7" max="16384" width="9.140625" style="27"/>
  </cols>
  <sheetData>
    <row r="1" spans="1:6" x14ac:dyDescent="0.25">
      <c r="A1" s="53" t="s">
        <v>32</v>
      </c>
      <c r="B1" s="51" t="s">
        <v>33</v>
      </c>
      <c r="C1" s="51"/>
      <c r="D1" s="51"/>
      <c r="E1" s="51" t="s">
        <v>36</v>
      </c>
      <c r="F1" s="49" t="s">
        <v>37</v>
      </c>
    </row>
    <row r="2" spans="1:6" ht="15" thickBot="1" x14ac:dyDescent="0.3">
      <c r="A2" s="54"/>
      <c r="B2" s="38" t="s">
        <v>34</v>
      </c>
      <c r="C2" s="38" t="s">
        <v>35</v>
      </c>
      <c r="D2" s="38" t="s">
        <v>1</v>
      </c>
      <c r="E2" s="52"/>
      <c r="F2" s="50"/>
    </row>
    <row r="3" spans="1:6" ht="15" thickTop="1" x14ac:dyDescent="0.25">
      <c r="A3" s="35"/>
      <c r="B3" s="36"/>
      <c r="C3" s="36" t="str">
        <f>IF(B3="","", B3)</f>
        <v/>
      </c>
      <c r="D3" s="36" t="str">
        <f>IF(SUM(B3:C3)=0, "", SUM(B3:C3))</f>
        <v/>
      </c>
      <c r="E3" s="36"/>
      <c r="F3" s="37"/>
    </row>
    <row r="4" spans="1:6" x14ac:dyDescent="0.25">
      <c r="A4" s="30">
        <v>514</v>
      </c>
      <c r="B4" s="29">
        <f>'Calculation Sheets'!$F$24</f>
        <v>11917</v>
      </c>
      <c r="C4" s="36">
        <f t="shared" ref="C4:C11" si="0">IF(B4="","", B4)</f>
        <v>11917</v>
      </c>
      <c r="D4" s="29">
        <f t="shared" ref="D4:D11" si="1">IF(SUM(B4:C4)=0, "", SUM(B4:C4))</f>
        <v>23834</v>
      </c>
      <c r="E4" s="29" t="str">
        <f>'Calculation Sheets'!$G$24</f>
        <v>SF</v>
      </c>
      <c r="F4" s="31" t="s">
        <v>38</v>
      </c>
    </row>
    <row r="5" spans="1:6" x14ac:dyDescent="0.25">
      <c r="A5" s="30">
        <v>514</v>
      </c>
      <c r="B5" s="29">
        <f>'Calculation Sheets'!$F$24</f>
        <v>11917</v>
      </c>
      <c r="C5" s="36">
        <f t="shared" si="0"/>
        <v>11917</v>
      </c>
      <c r="D5" s="29">
        <f t="shared" ref="D5:D10" si="2">IF(SUM(B5:C5)=0, "", SUM(B5:C5))</f>
        <v>23834</v>
      </c>
      <c r="E5" s="29" t="str">
        <f>'Calculation Sheets'!$G$24</f>
        <v>SF</v>
      </c>
      <c r="F5" s="31" t="s">
        <v>39</v>
      </c>
    </row>
    <row r="6" spans="1:6" x14ac:dyDescent="0.25">
      <c r="A6" s="30">
        <v>514</v>
      </c>
      <c r="B6" s="29">
        <f>'Calculation Sheets'!$F$24</f>
        <v>11917</v>
      </c>
      <c r="C6" s="36">
        <f t="shared" si="0"/>
        <v>11917</v>
      </c>
      <c r="D6" s="29">
        <f t="shared" si="2"/>
        <v>23834</v>
      </c>
      <c r="E6" s="29" t="str">
        <f>'Calculation Sheets'!$G$24</f>
        <v>SF</v>
      </c>
      <c r="F6" s="31" t="s">
        <v>40</v>
      </c>
    </row>
    <row r="7" spans="1:6" x14ac:dyDescent="0.25">
      <c r="A7" s="30">
        <v>514</v>
      </c>
      <c r="B7" s="29">
        <f>'Calculation Sheets'!$F$24</f>
        <v>11917</v>
      </c>
      <c r="C7" s="36">
        <f t="shared" si="0"/>
        <v>11917</v>
      </c>
      <c r="D7" s="29">
        <f t="shared" si="2"/>
        <v>23834</v>
      </c>
      <c r="E7" s="29" t="str">
        <f>'Calculation Sheets'!$G$24</f>
        <v>SF</v>
      </c>
      <c r="F7" s="31" t="s">
        <v>98</v>
      </c>
    </row>
    <row r="8" spans="1:6" x14ac:dyDescent="0.25">
      <c r="A8" s="30">
        <v>514</v>
      </c>
      <c r="B8" s="29">
        <f>'Calculation Sheets'!$F$32</f>
        <v>18</v>
      </c>
      <c r="C8" s="36">
        <f t="shared" si="0"/>
        <v>18</v>
      </c>
      <c r="D8" s="29">
        <f t="shared" si="2"/>
        <v>36</v>
      </c>
      <c r="E8" s="29" t="str">
        <f>'Calculation Sheets'!$G$32</f>
        <v>HOURS</v>
      </c>
      <c r="F8" s="31" t="s">
        <v>41</v>
      </c>
    </row>
    <row r="9" spans="1:6" x14ac:dyDescent="0.25">
      <c r="A9" s="30"/>
      <c r="B9" s="29"/>
      <c r="C9" s="36"/>
      <c r="D9" s="29"/>
      <c r="E9" s="29"/>
      <c r="F9" s="31"/>
    </row>
    <row r="10" spans="1:6" x14ac:dyDescent="0.25">
      <c r="A10" s="30">
        <v>514</v>
      </c>
      <c r="B10" s="29">
        <f>'Calculation Sheets'!$F$36</f>
        <v>10</v>
      </c>
      <c r="C10" s="36">
        <f t="shared" si="0"/>
        <v>10</v>
      </c>
      <c r="D10" s="29">
        <f t="shared" si="2"/>
        <v>20</v>
      </c>
      <c r="E10" s="29" t="str">
        <f>'Calculation Sheets'!$G$36</f>
        <v>EACH</v>
      </c>
      <c r="F10" s="31" t="s">
        <v>42</v>
      </c>
    </row>
    <row r="11" spans="1:6" ht="15" thickBot="1" x14ac:dyDescent="0.3">
      <c r="A11" s="32"/>
      <c r="B11" s="33"/>
      <c r="C11" s="39" t="str">
        <f t="shared" si="0"/>
        <v/>
      </c>
      <c r="D11" s="33" t="str">
        <f t="shared" si="1"/>
        <v/>
      </c>
      <c r="E11" s="33"/>
      <c r="F11" s="34"/>
    </row>
    <row r="12" spans="1:6" x14ac:dyDescent="0.25">
      <c r="A12" s="28" t="s">
        <v>100</v>
      </c>
    </row>
  </sheetData>
  <mergeCells count="4">
    <mergeCell ref="A1:A2"/>
    <mergeCell ref="B1:D1"/>
    <mergeCell ref="E1:E2"/>
    <mergeCell ref="F1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08AE5-E9DE-4915-814C-4AF3AAEF79BD}">
  <dimension ref="A1:F12"/>
  <sheetViews>
    <sheetView workbookViewId="0">
      <selection activeCell="A9" sqref="A9:XFD9"/>
    </sheetView>
  </sheetViews>
  <sheetFormatPr defaultColWidth="9.140625" defaultRowHeight="14.25" x14ac:dyDescent="0.25"/>
  <cols>
    <col min="1" max="5" width="9.140625" style="27"/>
    <col min="6" max="6" width="91.85546875" style="28" bestFit="1" customWidth="1"/>
    <col min="7" max="16384" width="9.140625" style="27"/>
  </cols>
  <sheetData>
    <row r="1" spans="1:6" x14ac:dyDescent="0.25">
      <c r="A1" s="53" t="s">
        <v>32</v>
      </c>
      <c r="B1" s="51" t="s">
        <v>33</v>
      </c>
      <c r="C1" s="51"/>
      <c r="D1" s="51"/>
      <c r="E1" s="51" t="s">
        <v>36</v>
      </c>
      <c r="F1" s="49" t="s">
        <v>37</v>
      </c>
    </row>
    <row r="2" spans="1:6" ht="15" thickBot="1" x14ac:dyDescent="0.3">
      <c r="A2" s="54"/>
      <c r="B2" s="38" t="s">
        <v>34</v>
      </c>
      <c r="C2" s="38" t="s">
        <v>35</v>
      </c>
      <c r="D2" s="38" t="s">
        <v>1</v>
      </c>
      <c r="E2" s="52"/>
      <c r="F2" s="50"/>
    </row>
    <row r="3" spans="1:6" ht="15" thickTop="1" x14ac:dyDescent="0.25">
      <c r="A3" s="35"/>
      <c r="B3" s="36"/>
      <c r="C3" s="36"/>
      <c r="D3" s="36" t="str">
        <f>IF(SUM(B3:C3)=0, "", SUM(B3:C3))</f>
        <v/>
      </c>
      <c r="E3" s="36"/>
      <c r="F3" s="37"/>
    </row>
    <row r="4" spans="1:6" x14ac:dyDescent="0.25">
      <c r="A4" s="30">
        <v>514</v>
      </c>
      <c r="B4" s="29">
        <f>'Calculation Sheets'!R24</f>
        <v>5309</v>
      </c>
      <c r="C4" s="29">
        <f>'Calculation Sheets'!AD24</f>
        <v>5598</v>
      </c>
      <c r="D4" s="29">
        <f t="shared" ref="D4:D11" si="0">IF(SUM(B4:C4)=0, "", SUM(B4:C4))</f>
        <v>10907</v>
      </c>
      <c r="E4" s="29" t="str">
        <f>'Calculation Sheets'!S24</f>
        <v>SF</v>
      </c>
      <c r="F4" s="31" t="s">
        <v>38</v>
      </c>
    </row>
    <row r="5" spans="1:6" x14ac:dyDescent="0.25">
      <c r="A5" s="30">
        <v>514</v>
      </c>
      <c r="B5" s="29">
        <f>B4</f>
        <v>5309</v>
      </c>
      <c r="C5" s="29">
        <f>C4</f>
        <v>5598</v>
      </c>
      <c r="D5" s="29">
        <f t="shared" si="0"/>
        <v>10907</v>
      </c>
      <c r="E5" s="29" t="str">
        <f>E4</f>
        <v>SF</v>
      </c>
      <c r="F5" s="31" t="s">
        <v>39</v>
      </c>
    </row>
    <row r="6" spans="1:6" x14ac:dyDescent="0.25">
      <c r="A6" s="30">
        <v>514</v>
      </c>
      <c r="B6" s="29">
        <f>B5</f>
        <v>5309</v>
      </c>
      <c r="C6" s="29">
        <f>C4</f>
        <v>5598</v>
      </c>
      <c r="D6" s="29">
        <f t="shared" si="0"/>
        <v>10907</v>
      </c>
      <c r="E6" s="29" t="str">
        <f>E5</f>
        <v>SF</v>
      </c>
      <c r="F6" s="31" t="s">
        <v>40</v>
      </c>
    </row>
    <row r="7" spans="1:6" x14ac:dyDescent="0.25">
      <c r="A7" s="30">
        <v>514</v>
      </c>
      <c r="B7" s="29">
        <f>B6</f>
        <v>5309</v>
      </c>
      <c r="C7" s="29">
        <f>C4</f>
        <v>5598</v>
      </c>
      <c r="D7" s="29">
        <f t="shared" si="0"/>
        <v>10907</v>
      </c>
      <c r="E7" s="29" t="str">
        <f>E6</f>
        <v>SF</v>
      </c>
      <c r="F7" s="31" t="s">
        <v>98</v>
      </c>
    </row>
    <row r="8" spans="1:6" x14ac:dyDescent="0.25">
      <c r="A8" s="30">
        <v>514</v>
      </c>
      <c r="B8" s="29">
        <f>'Calculation Sheets'!R32</f>
        <v>9</v>
      </c>
      <c r="C8" s="29">
        <f>'Calculation Sheets'!AD32</f>
        <v>9</v>
      </c>
      <c r="D8" s="29">
        <f t="shared" si="0"/>
        <v>18</v>
      </c>
      <c r="E8" s="29" t="str">
        <f>'Calculation Sheets'!S32</f>
        <v>HOURS</v>
      </c>
      <c r="F8" s="31" t="s">
        <v>41</v>
      </c>
    </row>
    <row r="9" spans="1:6" x14ac:dyDescent="0.25">
      <c r="A9" s="30"/>
      <c r="B9" s="29"/>
      <c r="C9" s="29"/>
      <c r="D9" s="29"/>
      <c r="E9" s="29"/>
      <c r="F9" s="31"/>
    </row>
    <row r="10" spans="1:6" x14ac:dyDescent="0.25">
      <c r="A10" s="30">
        <v>514</v>
      </c>
      <c r="B10" s="29">
        <f>'Calculation Sheets'!R36</f>
        <v>5</v>
      </c>
      <c r="C10" s="29">
        <f>'Calculation Sheets'!AD36</f>
        <v>5</v>
      </c>
      <c r="D10" s="29">
        <f t="shared" si="0"/>
        <v>10</v>
      </c>
      <c r="E10" s="29" t="str">
        <f>'Calculation Sheets'!S36</f>
        <v>EACH</v>
      </c>
      <c r="F10" s="31" t="s">
        <v>42</v>
      </c>
    </row>
    <row r="11" spans="1:6" ht="15" thickBot="1" x14ac:dyDescent="0.3">
      <c r="A11" s="32"/>
      <c r="B11" s="33"/>
      <c r="C11" s="33"/>
      <c r="D11" s="33" t="str">
        <f t="shared" si="0"/>
        <v/>
      </c>
      <c r="E11" s="33"/>
      <c r="F11" s="34"/>
    </row>
    <row r="12" spans="1:6" x14ac:dyDescent="0.25">
      <c r="A12" s="28" t="s">
        <v>100</v>
      </c>
    </row>
  </sheetData>
  <mergeCells count="4">
    <mergeCell ref="A1:A2"/>
    <mergeCell ref="B1:D1"/>
    <mergeCell ref="E1:E2"/>
    <mergeCell ref="F1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D42A8-5BE0-47C3-99EE-B67CC85EC872}">
  <dimension ref="A1:F32"/>
  <sheetViews>
    <sheetView tabSelected="1" workbookViewId="0">
      <selection activeCell="D7" sqref="D7"/>
    </sheetView>
  </sheetViews>
  <sheetFormatPr defaultColWidth="9.140625" defaultRowHeight="14.25" x14ac:dyDescent="0.25"/>
  <cols>
    <col min="1" max="5" width="9.140625" style="27"/>
    <col min="6" max="6" width="98.5703125" style="28" bestFit="1" customWidth="1"/>
    <col min="7" max="16384" width="9.140625" style="27"/>
  </cols>
  <sheetData>
    <row r="1" spans="1:6" x14ac:dyDescent="0.25">
      <c r="A1" s="53" t="s">
        <v>32</v>
      </c>
      <c r="B1" s="51" t="s">
        <v>33</v>
      </c>
      <c r="C1" s="51"/>
      <c r="D1" s="51"/>
      <c r="E1" s="51" t="s">
        <v>36</v>
      </c>
      <c r="F1" s="49" t="s">
        <v>37</v>
      </c>
    </row>
    <row r="2" spans="1:6" ht="15" thickBot="1" x14ac:dyDescent="0.3">
      <c r="A2" s="54"/>
      <c r="B2" s="45" t="s">
        <v>34</v>
      </c>
      <c r="C2" s="45" t="s">
        <v>35</v>
      </c>
      <c r="D2" s="45" t="s">
        <v>1</v>
      </c>
      <c r="E2" s="52"/>
      <c r="F2" s="50"/>
    </row>
    <row r="3" spans="1:6" ht="15" thickTop="1" x14ac:dyDescent="0.25">
      <c r="A3" s="35"/>
      <c r="B3" s="36"/>
      <c r="C3" s="36"/>
      <c r="D3" s="36"/>
      <c r="E3" s="36"/>
      <c r="F3" s="46"/>
    </row>
    <row r="4" spans="1:6" x14ac:dyDescent="0.25">
      <c r="A4" s="30">
        <v>202</v>
      </c>
      <c r="B4" s="29" t="s">
        <v>85</v>
      </c>
      <c r="C4" s="29" t="s">
        <v>85</v>
      </c>
      <c r="D4" s="29" t="str">
        <f>IF(SUM(B4:C4)=0, "", SUM(B4:C4))</f>
        <v/>
      </c>
      <c r="E4" s="29" t="s">
        <v>85</v>
      </c>
      <c r="F4" s="31" t="s">
        <v>83</v>
      </c>
    </row>
    <row r="5" spans="1:6" x14ac:dyDescent="0.25">
      <c r="A5" s="30">
        <v>202</v>
      </c>
      <c r="B5" s="29" t="s">
        <v>85</v>
      </c>
      <c r="C5" s="29" t="s">
        <v>85</v>
      </c>
      <c r="D5" s="29" t="str">
        <f>IF(SUM(B5:C5)=0, "", SUM(B5:C5))</f>
        <v/>
      </c>
      <c r="E5" s="29" t="s">
        <v>85</v>
      </c>
      <c r="F5" s="31" t="s">
        <v>78</v>
      </c>
    </row>
    <row r="6" spans="1:6" x14ac:dyDescent="0.25">
      <c r="A6" s="30">
        <v>202</v>
      </c>
      <c r="B6" s="29"/>
      <c r="C6" s="29" t="s">
        <v>85</v>
      </c>
      <c r="D6" s="29" t="str">
        <f>IF(SUM(B6:C6)=0, "", SUM(B6:C6))</f>
        <v/>
      </c>
      <c r="E6" s="29" t="s">
        <v>85</v>
      </c>
      <c r="F6" s="31" t="s">
        <v>82</v>
      </c>
    </row>
    <row r="7" spans="1:6" x14ac:dyDescent="0.25">
      <c r="A7" s="30">
        <v>202</v>
      </c>
      <c r="B7" s="29"/>
      <c r="C7" s="29" t="s">
        <v>85</v>
      </c>
      <c r="D7" s="29" t="str">
        <f>IF(SUM(B7:C7)=0, "", SUM(B7:C7))</f>
        <v/>
      </c>
      <c r="E7" s="29" t="s">
        <v>85</v>
      </c>
      <c r="F7" s="31" t="s">
        <v>80</v>
      </c>
    </row>
    <row r="8" spans="1:6" x14ac:dyDescent="0.25">
      <c r="A8" s="30">
        <v>202</v>
      </c>
      <c r="B8" s="29" t="s">
        <v>85</v>
      </c>
      <c r="C8" s="29" t="s">
        <v>85</v>
      </c>
      <c r="D8" s="29" t="str">
        <f>IF(SUM(B8:C8)=0, "", SUM(B8:C8))</f>
        <v/>
      </c>
      <c r="E8" s="29" t="s">
        <v>85</v>
      </c>
      <c r="F8" s="31" t="s">
        <v>84</v>
      </c>
    </row>
    <row r="9" spans="1:6" x14ac:dyDescent="0.25">
      <c r="A9" s="30"/>
      <c r="B9" s="29"/>
      <c r="C9" s="29"/>
      <c r="D9" s="29"/>
      <c r="E9" s="29"/>
      <c r="F9" s="31"/>
    </row>
    <row r="10" spans="1:6" x14ac:dyDescent="0.25">
      <c r="A10" s="30">
        <v>202</v>
      </c>
      <c r="B10" s="29"/>
      <c r="C10" s="29" t="s">
        <v>85</v>
      </c>
      <c r="D10" s="29" t="str">
        <f>IF(SUM(B10:C10)=0, "", SUM(B10:C10))</f>
        <v/>
      </c>
      <c r="E10" s="29" t="s">
        <v>85</v>
      </c>
      <c r="F10" s="31" t="s">
        <v>77</v>
      </c>
    </row>
    <row r="11" spans="1:6" x14ac:dyDescent="0.25">
      <c r="A11" s="30">
        <v>202</v>
      </c>
      <c r="B11" s="29"/>
      <c r="C11" s="29" t="s">
        <v>85</v>
      </c>
      <c r="D11" s="29" t="str">
        <f>IF(SUM(B11:C11)=0, "", SUM(B11:C11))</f>
        <v/>
      </c>
      <c r="E11" s="29" t="s">
        <v>85</v>
      </c>
      <c r="F11" s="31" t="s">
        <v>79</v>
      </c>
    </row>
    <row r="12" spans="1:6" x14ac:dyDescent="0.25">
      <c r="A12" s="30">
        <v>202</v>
      </c>
      <c r="B12" s="29" t="s">
        <v>85</v>
      </c>
      <c r="C12" s="29" t="s">
        <v>85</v>
      </c>
      <c r="D12" s="29" t="str">
        <f>IF(SUM(B12:C12)=0, "", SUM(B12:C12))</f>
        <v/>
      </c>
      <c r="E12" s="29" t="s">
        <v>85</v>
      </c>
      <c r="F12" s="31" t="s">
        <v>81</v>
      </c>
    </row>
    <row r="13" spans="1:6" x14ac:dyDescent="0.25">
      <c r="A13" s="30">
        <v>512</v>
      </c>
      <c r="B13" s="29">
        <f>42*2</f>
        <v>84</v>
      </c>
      <c r="C13" s="29">
        <f>42*2</f>
        <v>84</v>
      </c>
      <c r="D13" s="29">
        <f>IF(SUM(B13:C13)=0, "", SUM(B13:C13))</f>
        <v>168</v>
      </c>
      <c r="E13" s="29" t="s">
        <v>93</v>
      </c>
      <c r="F13" s="31" t="s">
        <v>94</v>
      </c>
    </row>
    <row r="14" spans="1:6" x14ac:dyDescent="0.25">
      <c r="A14" s="30">
        <v>513</v>
      </c>
      <c r="B14" s="29">
        <f>'Calculation Sheets'!F133</f>
        <v>132</v>
      </c>
      <c r="C14" s="29">
        <f>'Calculation Sheets'!R139</f>
        <v>459</v>
      </c>
      <c r="D14" s="29">
        <f>IF(SUM(B14:C14)=0, "", SUM(B14:C14))</f>
        <v>591</v>
      </c>
      <c r="E14" s="29" t="s">
        <v>86</v>
      </c>
      <c r="F14" s="31" t="s">
        <v>104</v>
      </c>
    </row>
    <row r="15" spans="1:6" x14ac:dyDescent="0.25">
      <c r="A15" s="30"/>
      <c r="B15" s="29"/>
      <c r="C15" s="29"/>
      <c r="D15" s="29"/>
      <c r="E15" s="29"/>
      <c r="F15" s="31"/>
    </row>
    <row r="16" spans="1:6" x14ac:dyDescent="0.25">
      <c r="A16" s="30">
        <v>513</v>
      </c>
      <c r="B16" s="29"/>
      <c r="C16" s="29">
        <f>'Calculation Sheets'!R133</f>
        <v>227</v>
      </c>
      <c r="D16" s="29">
        <f>IF(SUM(B16:C16)=0, "", SUM(B16:C16))</f>
        <v>227</v>
      </c>
      <c r="E16" s="29" t="s">
        <v>86</v>
      </c>
      <c r="F16" s="31" t="s">
        <v>87</v>
      </c>
    </row>
    <row r="17" spans="1:6" x14ac:dyDescent="0.25">
      <c r="A17" s="30">
        <v>513</v>
      </c>
      <c r="B17" s="29"/>
      <c r="C17" s="29">
        <f>'Calculation Sheets'!R136</f>
        <v>321</v>
      </c>
      <c r="D17" s="29">
        <f>IF(SUM(B17:C17)=0, "", SUM(B17:C17))</f>
        <v>321</v>
      </c>
      <c r="E17" s="29" t="s">
        <v>86</v>
      </c>
      <c r="F17" s="31" t="s">
        <v>103</v>
      </c>
    </row>
    <row r="18" spans="1:6" x14ac:dyDescent="0.25">
      <c r="A18" s="30">
        <v>513</v>
      </c>
      <c r="B18" s="29">
        <f>'Calculation Sheets'!F130</f>
        <v>305</v>
      </c>
      <c r="C18" s="29">
        <f>'Calculation Sheets'!R130</f>
        <v>851</v>
      </c>
      <c r="D18" s="29">
        <f>IF(SUM(B18:C18)=0, "", SUM(B18:C18))</f>
        <v>1156</v>
      </c>
      <c r="E18" s="29" t="s">
        <v>86</v>
      </c>
      <c r="F18" s="31" t="s">
        <v>102</v>
      </c>
    </row>
    <row r="19" spans="1:6" x14ac:dyDescent="0.25">
      <c r="A19" s="30">
        <v>513</v>
      </c>
      <c r="B19" s="29"/>
      <c r="C19" s="29">
        <f>'Calculation Sheets'!R142</f>
        <v>40</v>
      </c>
      <c r="D19" s="29">
        <f>IF(SUM(B19:C19)=0, "", SUM(B19:C19))</f>
        <v>40</v>
      </c>
      <c r="E19" s="29" t="s">
        <v>86</v>
      </c>
      <c r="F19" s="31" t="s">
        <v>105</v>
      </c>
    </row>
    <row r="20" spans="1:6" x14ac:dyDescent="0.25">
      <c r="A20" s="30">
        <v>514</v>
      </c>
      <c r="B20" s="29">
        <f>'Calculation Sheets'!F115</f>
        <v>2421</v>
      </c>
      <c r="C20" s="29">
        <f>'Calculation Sheets'!R115</f>
        <v>2421</v>
      </c>
      <c r="D20" s="29">
        <f>IF(SUM(B20:C20)=0, "", SUM(B20:C20))</f>
        <v>4842</v>
      </c>
      <c r="E20" s="29" t="str">
        <f>'Calculation Sheets'!G115</f>
        <v>SF</v>
      </c>
      <c r="F20" s="31" t="s">
        <v>38</v>
      </c>
    </row>
    <row r="21" spans="1:6" x14ac:dyDescent="0.25">
      <c r="A21" s="30"/>
      <c r="B21" s="29"/>
      <c r="C21" s="29"/>
      <c r="D21" s="29"/>
      <c r="E21" s="29"/>
      <c r="F21" s="31"/>
    </row>
    <row r="22" spans="1:6" x14ac:dyDescent="0.25">
      <c r="A22" s="30">
        <v>514</v>
      </c>
      <c r="B22" s="29">
        <f>B20</f>
        <v>2421</v>
      </c>
      <c r="C22" s="29">
        <f>C20</f>
        <v>2421</v>
      </c>
      <c r="D22" s="29">
        <f>IF(SUM(B22:C22)=0, "", SUM(B22:C22))</f>
        <v>4842</v>
      </c>
      <c r="E22" s="29" t="str">
        <f>E20</f>
        <v>SF</v>
      </c>
      <c r="F22" s="31" t="s">
        <v>39</v>
      </c>
    </row>
    <row r="23" spans="1:6" x14ac:dyDescent="0.25">
      <c r="A23" s="30">
        <v>514</v>
      </c>
      <c r="B23" s="29">
        <f>B20</f>
        <v>2421</v>
      </c>
      <c r="C23" s="29">
        <f>C20</f>
        <v>2421</v>
      </c>
      <c r="D23" s="29">
        <f>IF(SUM(B23:C23)=0, "", SUM(B23:C23))</f>
        <v>4842</v>
      </c>
      <c r="E23" s="29" t="str">
        <f>E20</f>
        <v>SF</v>
      </c>
      <c r="F23" s="31" t="s">
        <v>40</v>
      </c>
    </row>
    <row r="24" spans="1:6" x14ac:dyDescent="0.25">
      <c r="A24" s="30">
        <v>514</v>
      </c>
      <c r="B24" s="29">
        <f>B20</f>
        <v>2421</v>
      </c>
      <c r="C24" s="29">
        <f>C20</f>
        <v>2421</v>
      </c>
      <c r="D24" s="29">
        <f>IF(SUM(B24:C24)=0, "", SUM(B24:C24))</f>
        <v>4842</v>
      </c>
      <c r="E24" s="29" t="str">
        <f>E20</f>
        <v>SF</v>
      </c>
      <c r="F24" s="31" t="s">
        <v>98</v>
      </c>
    </row>
    <row r="25" spans="1:6" x14ac:dyDescent="0.25">
      <c r="A25" s="30">
        <v>514</v>
      </c>
      <c r="B25" s="29">
        <f>'Calculation Sheets'!F123</f>
        <v>4</v>
      </c>
      <c r="C25" s="29">
        <f>'Calculation Sheets'!R123</f>
        <v>4</v>
      </c>
      <c r="D25" s="29">
        <f>IF(SUM(B25:C25)=0, "", SUM(B25:C25))</f>
        <v>8</v>
      </c>
      <c r="E25" s="29" t="str">
        <f>'Calculation Sheets'!G123</f>
        <v>HOURS</v>
      </c>
      <c r="F25" s="31" t="s">
        <v>41</v>
      </c>
    </row>
    <row r="26" spans="1:6" x14ac:dyDescent="0.25">
      <c r="A26" s="30">
        <v>514</v>
      </c>
      <c r="B26" s="29">
        <f>'Calculation Sheets'!F127</f>
        <v>3</v>
      </c>
      <c r="C26" s="29">
        <f>'Calculation Sheets'!R127</f>
        <v>3</v>
      </c>
      <c r="D26" s="29">
        <f>IF(SUM(B26:C26)=0, "", SUM(B26:C26))</f>
        <v>6</v>
      </c>
      <c r="E26" s="29" t="str">
        <f>'Calculation Sheets'!G127</f>
        <v>EACH</v>
      </c>
      <c r="F26" s="31" t="s">
        <v>42</v>
      </c>
    </row>
    <row r="27" spans="1:6" x14ac:dyDescent="0.25">
      <c r="A27" s="30"/>
      <c r="B27" s="29"/>
      <c r="C27" s="29"/>
      <c r="D27" s="29"/>
      <c r="E27" s="29"/>
      <c r="F27" s="31"/>
    </row>
    <row r="28" spans="1:6" x14ac:dyDescent="0.25">
      <c r="A28" s="30">
        <v>516</v>
      </c>
      <c r="B28" s="29">
        <f>ROUNDUP((32+(10+(1/16))/12)*2, 0)</f>
        <v>66</v>
      </c>
      <c r="C28" s="29">
        <f>ROUNDUP((32+(10+(1/16))/12)*2, 0)</f>
        <v>66</v>
      </c>
      <c r="D28" s="29">
        <f>IF(SUM(B28:C28)=0, "", SUM(B28:C28))</f>
        <v>132</v>
      </c>
      <c r="E28" s="29" t="s">
        <v>9</v>
      </c>
      <c r="F28" s="31" t="s">
        <v>88</v>
      </c>
    </row>
    <row r="29" spans="1:6" x14ac:dyDescent="0.25">
      <c r="A29" s="30">
        <v>516</v>
      </c>
      <c r="B29" s="29">
        <v>2</v>
      </c>
      <c r="C29" s="29">
        <v>1</v>
      </c>
      <c r="D29" s="29">
        <f>IF(SUM(B29:C29)=0, "", SUM(B29:C29))</f>
        <v>3</v>
      </c>
      <c r="E29" s="29" t="s">
        <v>30</v>
      </c>
      <c r="F29" s="31" t="s">
        <v>99</v>
      </c>
    </row>
    <row r="30" spans="1:6" x14ac:dyDescent="0.25">
      <c r="A30" s="30">
        <v>518</v>
      </c>
      <c r="B30" s="29">
        <f>2.5*4</f>
        <v>10</v>
      </c>
      <c r="C30" s="29">
        <f>2.5*4</f>
        <v>10</v>
      </c>
      <c r="D30" s="29">
        <f>IF(SUM(B30:C30)=0, "", SUM(B30:C30))</f>
        <v>20</v>
      </c>
      <c r="E30" s="29" t="s">
        <v>9</v>
      </c>
      <c r="F30" s="31" t="s">
        <v>97</v>
      </c>
    </row>
    <row r="31" spans="1:6" ht="15" thickBot="1" x14ac:dyDescent="0.3">
      <c r="A31" s="32"/>
      <c r="B31" s="33"/>
      <c r="C31" s="33"/>
      <c r="D31" s="33" t="str">
        <f>IF(SUM(B31:C31)=0, "", SUM(B31:C31))</f>
        <v/>
      </c>
      <c r="E31" s="33"/>
      <c r="F31" s="34"/>
    </row>
    <row r="32" spans="1:6" x14ac:dyDescent="0.25">
      <c r="A32" s="28" t="s">
        <v>100</v>
      </c>
    </row>
  </sheetData>
  <sortState xmlns:xlrd2="http://schemas.microsoft.com/office/spreadsheetml/2017/richdata2" ref="A13:F19">
    <sortCondition ref="F14"/>
  </sortState>
  <mergeCells count="4">
    <mergeCell ref="A1:A2"/>
    <mergeCell ref="B1:D1"/>
    <mergeCell ref="E1:E2"/>
    <mergeCell ref="F1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CA132-CBB0-40AE-9F5D-517879FFE665}">
  <dimension ref="A1:D12"/>
  <sheetViews>
    <sheetView workbookViewId="0">
      <selection activeCell="A9" sqref="A9:XFD9"/>
    </sheetView>
  </sheetViews>
  <sheetFormatPr defaultColWidth="9.140625" defaultRowHeight="14.25" x14ac:dyDescent="0.25"/>
  <cols>
    <col min="1" max="3" width="10" style="27" customWidth="1"/>
    <col min="4" max="4" width="91.85546875" style="28" bestFit="1" customWidth="1"/>
    <col min="5" max="16384" width="9.140625" style="27"/>
  </cols>
  <sheetData>
    <row r="1" spans="1:4" x14ac:dyDescent="0.25">
      <c r="A1" s="53" t="s">
        <v>32</v>
      </c>
      <c r="B1" s="55" t="s">
        <v>33</v>
      </c>
      <c r="C1" s="51" t="s">
        <v>36</v>
      </c>
      <c r="D1" s="49" t="s">
        <v>37</v>
      </c>
    </row>
    <row r="2" spans="1:4" ht="15.75" customHeight="1" thickBot="1" x14ac:dyDescent="0.3">
      <c r="A2" s="54"/>
      <c r="B2" s="56"/>
      <c r="C2" s="52"/>
      <c r="D2" s="50"/>
    </row>
    <row r="3" spans="1:4" ht="15" thickTop="1" x14ac:dyDescent="0.25">
      <c r="A3" s="35"/>
      <c r="B3" s="36"/>
      <c r="C3" s="36"/>
      <c r="D3" s="37"/>
    </row>
    <row r="4" spans="1:4" x14ac:dyDescent="0.25">
      <c r="A4" s="30">
        <v>514</v>
      </c>
      <c r="B4" s="29">
        <f>'Calculation Sheets'!AD67</f>
        <v>2845</v>
      </c>
      <c r="C4" s="29" t="str">
        <f>'Calculation Sheets'!AE67</f>
        <v>SF</v>
      </c>
      <c r="D4" s="31" t="s">
        <v>38</v>
      </c>
    </row>
    <row r="5" spans="1:4" x14ac:dyDescent="0.25">
      <c r="A5" s="30">
        <v>514</v>
      </c>
      <c r="B5" s="29">
        <f>B4</f>
        <v>2845</v>
      </c>
      <c r="C5" s="29" t="str">
        <f>C4</f>
        <v>SF</v>
      </c>
      <c r="D5" s="31" t="s">
        <v>39</v>
      </c>
    </row>
    <row r="6" spans="1:4" x14ac:dyDescent="0.25">
      <c r="A6" s="30">
        <v>514</v>
      </c>
      <c r="B6" s="29">
        <f>B4</f>
        <v>2845</v>
      </c>
      <c r="C6" s="29" t="str">
        <f>C4</f>
        <v>SF</v>
      </c>
      <c r="D6" s="31" t="s">
        <v>40</v>
      </c>
    </row>
    <row r="7" spans="1:4" x14ac:dyDescent="0.25">
      <c r="A7" s="30">
        <v>514</v>
      </c>
      <c r="B7" s="29">
        <f>B4</f>
        <v>2845</v>
      </c>
      <c r="C7" s="29" t="str">
        <f>C4</f>
        <v>SF</v>
      </c>
      <c r="D7" s="31" t="s">
        <v>98</v>
      </c>
    </row>
    <row r="8" spans="1:4" x14ac:dyDescent="0.25">
      <c r="A8" s="30">
        <v>514</v>
      </c>
      <c r="B8" s="29">
        <f>'Calculation Sheets'!AD75</f>
        <v>5</v>
      </c>
      <c r="C8" s="29" t="str">
        <f>'Calculation Sheets'!AE75</f>
        <v>HOURS</v>
      </c>
      <c r="D8" s="31" t="s">
        <v>41</v>
      </c>
    </row>
    <row r="9" spans="1:4" x14ac:dyDescent="0.25">
      <c r="A9" s="30"/>
      <c r="B9" s="29"/>
      <c r="C9" s="29"/>
      <c r="D9" s="31"/>
    </row>
    <row r="10" spans="1:4" x14ac:dyDescent="0.25">
      <c r="A10" s="30">
        <v>514</v>
      </c>
      <c r="B10" s="29">
        <f>'Calculation Sheets'!AD79</f>
        <v>3</v>
      </c>
      <c r="C10" s="29" t="str">
        <f>'Calculation Sheets'!AE79</f>
        <v>EACH</v>
      </c>
      <c r="D10" s="31" t="s">
        <v>42</v>
      </c>
    </row>
    <row r="11" spans="1:4" ht="15" thickBot="1" x14ac:dyDescent="0.3">
      <c r="A11" s="32"/>
      <c r="B11" s="33"/>
      <c r="C11" s="33"/>
      <c r="D11" s="34"/>
    </row>
    <row r="12" spans="1:4" x14ac:dyDescent="0.25">
      <c r="A12" s="28" t="s">
        <v>100</v>
      </c>
    </row>
  </sheetData>
  <mergeCells count="4">
    <mergeCell ref="A1:A2"/>
    <mergeCell ref="C1:C2"/>
    <mergeCell ref="D1:D2"/>
    <mergeCell ref="B1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Calculation Sheets</vt:lpstr>
      <vt:lpstr>CRA-30-20.79 L&amp;R</vt:lpstr>
      <vt:lpstr>MED-71-19.91 L&amp;R</vt:lpstr>
      <vt:lpstr>RIC-71-15.22 L&amp;R</vt:lpstr>
      <vt:lpstr>WAY-3-11.65 L&amp;R</vt:lpstr>
      <vt:lpstr>WAY-302-13.83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2021-08-12T15:54:29Z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_Number">
    <vt:lpwstr/>
  </property>
  <property fmtid="{D5CDD505-2E9C-101B-9397-08002B2CF9AE}" pid="3" name="Folder_Code">
    <vt:lpwstr/>
  </property>
  <property fmtid="{D5CDD505-2E9C-101B-9397-08002B2CF9AE}" pid="4" name="Folder_Name">
    <vt:lpwstr/>
  </property>
  <property fmtid="{D5CDD505-2E9C-101B-9397-08002B2CF9AE}" pid="5" name="Folder_Description">
    <vt:lpwstr/>
  </property>
  <property fmtid="{D5CDD505-2E9C-101B-9397-08002B2CF9AE}" pid="6" name="/Folder_Name/">
    <vt:lpwstr/>
  </property>
  <property fmtid="{D5CDD505-2E9C-101B-9397-08002B2CF9AE}" pid="7" name="/Folder_Description/">
    <vt:lpwstr/>
  </property>
  <property fmtid="{D5CDD505-2E9C-101B-9397-08002B2CF9AE}" pid="8" name="Folder_Version">
    <vt:lpwstr/>
  </property>
  <property fmtid="{D5CDD505-2E9C-101B-9397-08002B2CF9AE}" pid="9" name="Folder_VersionSeq">
    <vt:lpwstr/>
  </property>
  <property fmtid="{D5CDD505-2E9C-101B-9397-08002B2CF9AE}" pid="10" name="Folder_Manager">
    <vt:lpwstr/>
  </property>
  <property fmtid="{D5CDD505-2E9C-101B-9397-08002B2CF9AE}" pid="11" name="Folder_ManagerDesc">
    <vt:lpwstr/>
  </property>
  <property fmtid="{D5CDD505-2E9C-101B-9397-08002B2CF9AE}" pid="12" name="Folder_Storage">
    <vt:lpwstr/>
  </property>
  <property fmtid="{D5CDD505-2E9C-101B-9397-08002B2CF9AE}" pid="13" name="Folder_StorageDesc">
    <vt:lpwstr/>
  </property>
  <property fmtid="{D5CDD505-2E9C-101B-9397-08002B2CF9AE}" pid="14" name="Folder_Creator">
    <vt:lpwstr/>
  </property>
  <property fmtid="{D5CDD505-2E9C-101B-9397-08002B2CF9AE}" pid="15" name="Folder_CreatorDesc">
    <vt:lpwstr/>
  </property>
  <property fmtid="{D5CDD505-2E9C-101B-9397-08002B2CF9AE}" pid="16" name="Folder_CreateDate">
    <vt:lpwstr/>
  </property>
  <property fmtid="{D5CDD505-2E9C-101B-9397-08002B2CF9AE}" pid="17" name="Folder_Updater">
    <vt:lpwstr/>
  </property>
  <property fmtid="{D5CDD505-2E9C-101B-9397-08002B2CF9AE}" pid="18" name="Folder_UpdaterDesc">
    <vt:lpwstr/>
  </property>
  <property fmtid="{D5CDD505-2E9C-101B-9397-08002B2CF9AE}" pid="19" name="Folder_UpdateDate">
    <vt:lpwstr/>
  </property>
  <property fmtid="{D5CDD505-2E9C-101B-9397-08002B2CF9AE}" pid="20" name="Document_Number">
    <vt:lpwstr/>
  </property>
  <property fmtid="{D5CDD505-2E9C-101B-9397-08002B2CF9AE}" pid="21" name="Document_Name">
    <vt:lpwstr/>
  </property>
  <property fmtid="{D5CDD505-2E9C-101B-9397-08002B2CF9AE}" pid="22" name="Document_FileName">
    <vt:lpwstr/>
  </property>
  <property fmtid="{D5CDD505-2E9C-101B-9397-08002B2CF9AE}" pid="23" name="Document_Version">
    <vt:lpwstr/>
  </property>
  <property fmtid="{D5CDD505-2E9C-101B-9397-08002B2CF9AE}" pid="24" name="Document_VersionSeq">
    <vt:lpwstr/>
  </property>
  <property fmtid="{D5CDD505-2E9C-101B-9397-08002B2CF9AE}" pid="25" name="Document_Creator">
    <vt:lpwstr/>
  </property>
  <property fmtid="{D5CDD505-2E9C-101B-9397-08002B2CF9AE}" pid="26" name="Document_CreatorDesc">
    <vt:lpwstr/>
  </property>
  <property fmtid="{D5CDD505-2E9C-101B-9397-08002B2CF9AE}" pid="27" name="Document_CreateDate">
    <vt:lpwstr/>
  </property>
  <property fmtid="{D5CDD505-2E9C-101B-9397-08002B2CF9AE}" pid="28" name="Document_Updater">
    <vt:lpwstr/>
  </property>
  <property fmtid="{D5CDD505-2E9C-101B-9397-08002B2CF9AE}" pid="29" name="Document_UpdaterDesc">
    <vt:lpwstr/>
  </property>
  <property fmtid="{D5CDD505-2E9C-101B-9397-08002B2CF9AE}" pid="30" name="Document_UpdateDate">
    <vt:lpwstr/>
  </property>
  <property fmtid="{D5CDD505-2E9C-101B-9397-08002B2CF9AE}" pid="31" name="Document_Size">
    <vt:lpwstr/>
  </property>
  <property fmtid="{D5CDD505-2E9C-101B-9397-08002B2CF9AE}" pid="32" name="Document_Storage">
    <vt:lpwstr/>
  </property>
  <property fmtid="{D5CDD505-2E9C-101B-9397-08002B2CF9AE}" pid="33" name="Document_StorageDesc">
    <vt:lpwstr/>
  </property>
  <property fmtid="{D5CDD505-2E9C-101B-9397-08002B2CF9AE}" pid="34" name="Document_Department">
    <vt:lpwstr/>
  </property>
  <property fmtid="{D5CDD505-2E9C-101B-9397-08002B2CF9AE}" pid="35" name="Document_DepartmentDesc">
    <vt:lpwstr/>
  </property>
</Properties>
</file>