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2975" activeTab="0"/>
  </bookViews>
  <sheets>
    <sheet name="GENSU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<sst xmlns="http://schemas.openxmlformats.org/spreadsheetml/2006/main" count="117" uniqueCount="76">
  <si>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</si>
  <si>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</si>
  <si>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</si>
  <si>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</si>
  <si>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</si>
  <si>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</si>
  <si>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</si>
  <si>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</si>
  <si>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SEE</t>
  </si>
  <si>
    <t>SHEET</t>
  </si>
  <si>
    <t>NO.</t>
  </si>
  <si>
    <t>OFFICE
CALCS</t>
  </si>
  <si>
    <t>ROADWAY</t>
  </si>
  <si>
    <t>CLEARING AND GRUBBING</t>
  </si>
  <si>
    <t>PAVEMENT REMOVED</t>
  </si>
  <si>
    <t>WALK REMOVED</t>
  </si>
  <si>
    <t>FT</t>
  </si>
  <si>
    <t>CONCRETE BARRIER REMOVED</t>
  </si>
  <si>
    <t>CURB REMOVED</t>
  </si>
  <si>
    <t>PIPE REMOVED, 24" AND UNDER</t>
  </si>
  <si>
    <t>PIPE REMOVED, OVER 24"</t>
  </si>
  <si>
    <t>GUARDRAIL REMOVED</t>
  </si>
  <si>
    <t>EACH</t>
  </si>
  <si>
    <t>MANHOLE REMOVED</t>
  </si>
  <si>
    <t>CATCH BASIN REMOVED</t>
  </si>
  <si>
    <t>INLET REMOVED</t>
  </si>
  <si>
    <t>EXCAVATION</t>
  </si>
  <si>
    <t>EMBANKMENT</t>
  </si>
  <si>
    <t>SUBGRADE COMPACTION</t>
  </si>
  <si>
    <t>EXCAVATION OF SUBGRADE</t>
  </si>
  <si>
    <t>HOUR</t>
  </si>
  <si>
    <t>PROOF ROLLING</t>
  </si>
  <si>
    <t>LINEAR GRADING, AS PER PLAN</t>
  </si>
  <si>
    <t>SY</t>
  </si>
  <si>
    <t>SF</t>
  </si>
  <si>
    <t>CY</t>
  </si>
  <si>
    <t>STA</t>
  </si>
  <si>
    <t>CEMENT</t>
  </si>
  <si>
    <t>CURING COAT</t>
  </si>
  <si>
    <t>TON</t>
  </si>
  <si>
    <t>PAVEMENT REMOVED, ASPHALT</t>
  </si>
  <si>
    <t>STEPS REMOVED</t>
  </si>
  <si>
    <t>TRAFFIC ISLAND REMOVED</t>
  </si>
  <si>
    <t>CURB AND GUTTER REMOVED</t>
  </si>
  <si>
    <t>CATCH BASIN ABANDONED</t>
  </si>
  <si>
    <t>INLET ABANDONED</t>
  </si>
  <si>
    <t>INLET ABANDONED, AS PER PLAN</t>
  </si>
  <si>
    <t>FENCE REMOVED</t>
  </si>
  <si>
    <t>VALVE BOX REMOVED</t>
  </si>
  <si>
    <t>REMOVAL MISC.: BENCH REMOVED AND RESET</t>
  </si>
  <si>
    <t>REMOVAL MISC.: TRAFFIC BOLLARDS REMOVED</t>
  </si>
  <si>
    <t>REMOVAL MISC.: BRICK PAVERS REMOVED AND SALVAGED</t>
  </si>
  <si>
    <t>GRANULAR MATERIAL, TYPE B</t>
  </si>
  <si>
    <t>GEOTEXTILE FABRIC</t>
  </si>
  <si>
    <t>CEMENT STABILIZED SUBGRAGE, 14 INCHES DEEP</t>
  </si>
  <si>
    <t>GUARDRAIL, TYPE MGS</t>
  </si>
  <si>
    <t>ANCHOR ASSEMBLY, MGS TYPE E (MASH 2016)</t>
  </si>
  <si>
    <t>ANCHOR ASSEMBLY, MGS TYPE T</t>
  </si>
  <si>
    <t>MGS BRIDGE TERMINAL ASSEMBLY, TYPE 1</t>
  </si>
  <si>
    <t>MGS BRIDGE TERMINAL ASSEMBLY, TYPE 2</t>
  </si>
  <si>
    <t>IMPACT ATTENUATOR, TYPE 3 UNIDIRECTIONAL</t>
  </si>
  <si>
    <t xml:space="preserve">REMOVAL MISC.: TRASH RECEPTACLES </t>
  </si>
  <si>
    <t xml:space="preserve">REMOVAL MISC.: BOLLARDS </t>
  </si>
  <si>
    <t>VIBRATION CONTROL AND MONITORING, AS PER PLAN</t>
  </si>
  <si>
    <t>MANHOLE ABANDONED, AS PER PLAN "A"</t>
  </si>
  <si>
    <t>MANHOLE ABANDONED, AS PER PLAN "B"</t>
  </si>
  <si>
    <t>EMBANKMENT, AS PER PLAN "A"</t>
  </si>
  <si>
    <t>EMBANKMENT, AS PER PLAN "B"</t>
  </si>
  <si>
    <t>GATE REMOVED</t>
  </si>
  <si>
    <t>01/IMS/
PV</t>
  </si>
  <si>
    <t>02/NHS/
PV</t>
  </si>
  <si>
    <t>08/IMS/
OT</t>
  </si>
  <si>
    <t>10/IMS/
OT/COL</t>
  </si>
  <si>
    <t>GEOGRID</t>
  </si>
  <si>
    <t>09/MPO/
OT</t>
  </si>
  <si>
    <t>MANHOLE ABANDONED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</si>
</sst>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0.0E+00"/>
    <numFmt numFmtId="168" formatCode="0E+00"/>
    <numFmt numFmtId="169" formatCode="00"/>
  </numFmts>
  <fonts count="44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20</xdr:col>
      <xdr:colOff>19050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6593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PAVEMENT%20SUB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SUBGRADE%20SUB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048\FRA\105523\admin\spreadsheets\105523SHE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C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 1 OF 2"/>
      <sheetName val="SUBSUMMARY 2 OF 2"/>
    </sheetNames>
    <sheetDataSet>
      <sheetData sheetId="0">
        <row r="32">
          <cell r="B32">
            <v>24</v>
          </cell>
          <cell r="C32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"/>
    </sheetNames>
    <sheetDataSet>
      <sheetData sheetId="0">
        <row r="32">
          <cell r="B32">
            <v>15773</v>
          </cell>
          <cell r="C32">
            <v>23467</v>
          </cell>
          <cell r="D32">
            <v>162</v>
          </cell>
          <cell r="E32">
            <v>2081</v>
          </cell>
          <cell r="F32">
            <v>15</v>
          </cell>
          <cell r="G32">
            <v>20</v>
          </cell>
          <cell r="H32">
            <v>1</v>
          </cell>
          <cell r="I32">
            <v>2</v>
          </cell>
          <cell r="J32">
            <v>4401</v>
          </cell>
          <cell r="K32">
            <v>162</v>
          </cell>
          <cell r="L32">
            <v>2081</v>
          </cell>
          <cell r="N32">
            <v>31</v>
          </cell>
          <cell r="O32">
            <v>34</v>
          </cell>
          <cell r="P32">
            <v>13917</v>
          </cell>
          <cell r="Q32">
            <v>15270</v>
          </cell>
          <cell r="R32">
            <v>13917</v>
          </cell>
          <cell r="S32">
            <v>15270</v>
          </cell>
          <cell r="U32">
            <v>4401</v>
          </cell>
          <cell r="V32">
            <v>162</v>
          </cell>
          <cell r="W32">
            <v>2081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5523SHEETS"/>
      <sheetName val="Directions"/>
    </sheetNames>
    <sheetDataSet>
      <sheetData sheetId="0">
        <row r="158">
          <cell r="A158">
            <v>53</v>
          </cell>
        </row>
        <row r="159">
          <cell r="A159">
            <v>54</v>
          </cell>
        </row>
        <row r="169">
          <cell r="A169">
            <v>57</v>
          </cell>
        </row>
        <row r="170">
          <cell r="A170">
            <v>56</v>
          </cell>
        </row>
        <row r="178">
          <cell r="A178">
            <v>63</v>
          </cell>
        </row>
        <row r="187">
          <cell r="A187">
            <v>67</v>
          </cell>
        </row>
        <row r="196">
          <cell r="A196">
            <v>69</v>
          </cell>
        </row>
        <row r="200">
          <cell r="A200" t="str">
            <v>69A</v>
          </cell>
        </row>
        <row r="870">
          <cell r="A870">
            <v>219</v>
          </cell>
        </row>
        <row r="871">
          <cell r="A871">
            <v>220</v>
          </cell>
        </row>
        <row r="880">
          <cell r="A880">
            <v>229</v>
          </cell>
        </row>
        <row r="917">
          <cell r="A917">
            <v>258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C37" t="str">
            <v>LS</v>
          </cell>
          <cell r="D37" t="str">
            <v>LS</v>
          </cell>
          <cell r="E37">
            <v>4</v>
          </cell>
          <cell r="G37">
            <v>119</v>
          </cell>
          <cell r="H37">
            <v>151</v>
          </cell>
          <cell r="K37" t="str">
            <v>LS</v>
          </cell>
          <cell r="L37" t="str">
            <v>LS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C37">
            <v>9877</v>
          </cell>
          <cell r="D37">
            <v>11927</v>
          </cell>
          <cell r="E37">
            <v>62</v>
          </cell>
          <cell r="F37">
            <v>15372</v>
          </cell>
          <cell r="G37">
            <v>8668</v>
          </cell>
          <cell r="H37">
            <v>1253</v>
          </cell>
          <cell r="I37">
            <v>24043</v>
          </cell>
          <cell r="J37">
            <v>2612</v>
          </cell>
          <cell r="L37">
            <v>4</v>
          </cell>
          <cell r="M37">
            <v>874</v>
          </cell>
          <cell r="N37">
            <v>1112</v>
          </cell>
          <cell r="O37">
            <v>2085</v>
          </cell>
          <cell r="P37">
            <v>2653</v>
          </cell>
          <cell r="R37">
            <v>8328</v>
          </cell>
          <cell r="S37">
            <v>6428</v>
          </cell>
          <cell r="T37">
            <v>668</v>
          </cell>
          <cell r="U37">
            <v>60</v>
          </cell>
          <cell r="V37">
            <v>2812</v>
          </cell>
          <cell r="W37">
            <v>3579</v>
          </cell>
          <cell r="Y37">
            <v>1474</v>
          </cell>
          <cell r="Z37">
            <v>1876</v>
          </cell>
          <cell r="AA37">
            <v>915</v>
          </cell>
          <cell r="AB37">
            <v>93</v>
          </cell>
          <cell r="AC37">
            <v>119</v>
          </cell>
        </row>
        <row r="57">
          <cell r="H57">
            <v>1</v>
          </cell>
          <cell r="K57">
            <v>1</v>
          </cell>
        </row>
        <row r="74">
          <cell r="C74">
            <v>6</v>
          </cell>
          <cell r="D74">
            <v>6</v>
          </cell>
          <cell r="E74">
            <v>5</v>
          </cell>
          <cell r="F74">
            <v>8</v>
          </cell>
          <cell r="G74">
            <v>11</v>
          </cell>
          <cell r="H74">
            <v>1</v>
          </cell>
          <cell r="I74">
            <v>13</v>
          </cell>
          <cell r="J74">
            <v>16</v>
          </cell>
          <cell r="L74">
            <v>1</v>
          </cell>
          <cell r="M74">
            <v>2</v>
          </cell>
          <cell r="N74">
            <v>1</v>
          </cell>
          <cell r="O74">
            <v>1</v>
          </cell>
          <cell r="P74">
            <v>1</v>
          </cell>
          <cell r="Q74">
            <v>2</v>
          </cell>
          <cell r="R74" t="str">
            <v> </v>
          </cell>
          <cell r="S74">
            <v>1</v>
          </cell>
          <cell r="T74">
            <v>1</v>
          </cell>
          <cell r="U74">
            <v>1</v>
          </cell>
          <cell r="V74">
            <v>2</v>
          </cell>
          <cell r="W74">
            <v>2</v>
          </cell>
          <cell r="X74">
            <v>5</v>
          </cell>
          <cell r="Y74">
            <v>1</v>
          </cell>
          <cell r="Z74">
            <v>359</v>
          </cell>
          <cell r="AA74">
            <v>4</v>
          </cell>
          <cell r="AC74">
            <v>194</v>
          </cell>
          <cell r="AD74">
            <v>4068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E37">
            <v>2082</v>
          </cell>
          <cell r="F37">
            <v>2650</v>
          </cell>
          <cell r="G37">
            <v>424</v>
          </cell>
          <cell r="I37">
            <v>1</v>
          </cell>
          <cell r="K37">
            <v>4164</v>
          </cell>
          <cell r="L37">
            <v>5299</v>
          </cell>
          <cell r="M37">
            <v>2</v>
          </cell>
          <cell r="N37">
            <v>3</v>
          </cell>
          <cell r="O37">
            <v>2</v>
          </cell>
          <cell r="P37">
            <v>2</v>
          </cell>
          <cell r="Q37">
            <v>8</v>
          </cell>
          <cell r="R37">
            <v>11</v>
          </cell>
          <cell r="S37">
            <v>4</v>
          </cell>
          <cell r="T37">
            <v>6</v>
          </cell>
          <cell r="U37">
            <v>2</v>
          </cell>
          <cell r="V3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SM1"/>
    </sheetNames>
    <sheetDataSet>
      <sheetData sheetId="0">
        <row r="74">
          <cell r="D74">
            <v>55562</v>
          </cell>
          <cell r="F74">
            <v>159062</v>
          </cell>
          <cell r="H74">
            <v>53163</v>
          </cell>
          <cell r="I74">
            <v>87</v>
          </cell>
          <cell r="K74">
            <v>2072</v>
          </cell>
          <cell r="L74">
            <v>2072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Q1"/>
    </sheetNames>
    <sheetDataSet>
      <sheetData sheetId="0">
        <row r="74">
          <cell r="K74">
            <v>344</v>
          </cell>
          <cell r="L7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="85" zoomScaleNormal="85" zoomScalePageLayoutView="0" workbookViewId="0" topLeftCell="A1">
      <selection activeCell="K47" sqref="K47"/>
    </sheetView>
  </sheetViews>
  <sheetFormatPr defaultColWidth="9.140625" defaultRowHeight="12.75"/>
  <cols>
    <col min="1" max="1" width="8.57421875" style="0" customWidth="1"/>
    <col min="2" max="4" width="8.421875" style="0" customWidth="1"/>
    <col min="5" max="6" width="8.57421875" style="0" customWidth="1"/>
    <col min="7" max="7" width="8.421875" style="0" customWidth="1"/>
    <col min="8" max="9" width="8.57421875" style="0" customWidth="1"/>
    <col min="10" max="11" width="8.42187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10.7109375" style="11" customWidth="1"/>
    <col min="16" max="16" width="13.421875" style="0" customWidth="1"/>
    <col min="17" max="18" width="13.00390625" style="0" customWidth="1"/>
    <col min="19" max="19" width="87.7109375" style="0" customWidth="1"/>
    <col min="20" max="20" width="7.7109375" style="0" customWidth="1"/>
    <col min="26" max="28" width="9.00390625" style="0" customWidth="1"/>
  </cols>
  <sheetData>
    <row r="1" spans="1:20" ht="12.75" customHeight="1">
      <c r="A1" s="44" t="s">
        <v>0</v>
      </c>
      <c r="B1" s="45"/>
      <c r="C1" s="45"/>
      <c r="D1" s="45"/>
      <c r="E1" s="45"/>
      <c r="F1" s="45"/>
      <c r="G1" s="45"/>
      <c r="H1" s="46"/>
      <c r="I1" s="34" t="s">
        <v>1</v>
      </c>
      <c r="J1" s="35"/>
      <c r="K1" s="35"/>
      <c r="L1" s="35"/>
      <c r="M1" s="35"/>
      <c r="N1" s="36"/>
      <c r="O1" s="28" t="s">
        <v>2</v>
      </c>
      <c r="P1" s="22" t="s">
        <v>2</v>
      </c>
      <c r="Q1" s="22" t="s">
        <v>4</v>
      </c>
      <c r="R1" s="26" t="s">
        <v>6</v>
      </c>
      <c r="S1" s="26" t="s">
        <v>7</v>
      </c>
      <c r="T1" s="1" t="s">
        <v>8</v>
      </c>
    </row>
    <row r="2" spans="1:20" ht="15.75" customHeight="1">
      <c r="A2" s="47"/>
      <c r="B2" s="48"/>
      <c r="C2" s="48"/>
      <c r="D2" s="48"/>
      <c r="E2" s="48"/>
      <c r="F2" s="48"/>
      <c r="G2" s="48"/>
      <c r="H2" s="49"/>
      <c r="I2" s="37"/>
      <c r="J2" s="38"/>
      <c r="K2" s="38"/>
      <c r="L2" s="38"/>
      <c r="M2" s="38"/>
      <c r="N2" s="39"/>
      <c r="O2" s="28"/>
      <c r="P2" s="23"/>
      <c r="Q2" s="23"/>
      <c r="R2" s="26"/>
      <c r="S2" s="26"/>
      <c r="T2" s="2" t="s">
        <v>9</v>
      </c>
    </row>
    <row r="3" spans="1:20" ht="11.25" customHeight="1">
      <c r="A3" s="50" t="s">
        <v>11</v>
      </c>
      <c r="B3" s="24" t="str">
        <f>'[3]105523SHEETS'!$A$200</f>
        <v>69A</v>
      </c>
      <c r="C3" s="24">
        <f>'[3]105523SHEETS'!$A$870</f>
        <v>219</v>
      </c>
      <c r="D3" s="24">
        <f>'[3]105523SHEETS'!$A$871</f>
        <v>220</v>
      </c>
      <c r="E3" s="24"/>
      <c r="F3" s="24">
        <f>'[3]105523SHEETS'!$A$880</f>
        <v>229</v>
      </c>
      <c r="G3" s="24">
        <f>'[3]105523SHEETS'!$A$917</f>
        <v>258</v>
      </c>
      <c r="H3" s="24"/>
      <c r="I3" s="20" t="s">
        <v>69</v>
      </c>
      <c r="J3" s="42" t="s">
        <v>70</v>
      </c>
      <c r="K3" s="20" t="s">
        <v>71</v>
      </c>
      <c r="L3" s="20" t="s">
        <v>74</v>
      </c>
      <c r="M3" s="40" t="s">
        <v>72</v>
      </c>
      <c r="N3" s="32"/>
      <c r="O3" s="28"/>
      <c r="P3" s="30" t="s">
        <v>3</v>
      </c>
      <c r="Q3" s="30" t="s">
        <v>5</v>
      </c>
      <c r="R3" s="26"/>
      <c r="S3" s="26"/>
      <c r="T3" s="2" t="s">
        <v>10</v>
      </c>
    </row>
    <row r="4" spans="1:20" ht="11.25" customHeight="1" thickBot="1">
      <c r="A4" s="51"/>
      <c r="B4" s="25"/>
      <c r="C4" s="25"/>
      <c r="D4" s="25"/>
      <c r="E4" s="25"/>
      <c r="F4" s="25"/>
      <c r="G4" s="25"/>
      <c r="H4" s="25"/>
      <c r="I4" s="21"/>
      <c r="J4" s="43"/>
      <c r="K4" s="21"/>
      <c r="L4" s="21"/>
      <c r="M4" s="41"/>
      <c r="N4" s="33"/>
      <c r="O4" s="29"/>
      <c r="P4" s="31"/>
      <c r="Q4" s="31"/>
      <c r="R4" s="27"/>
      <c r="S4" s="27"/>
      <c r="T4" s="3"/>
    </row>
    <row r="5" spans="1:20" ht="12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12</v>
      </c>
      <c r="T5" s="4"/>
    </row>
    <row r="6" spans="1:26" ht="12.75" customHeight="1">
      <c r="A6" s="8"/>
      <c r="B6" s="7" t="str">
        <f>'[4]MTSS'!$C$37</f>
        <v>LS</v>
      </c>
      <c r="C6" s="6"/>
      <c r="D6" s="6"/>
      <c r="E6" s="6"/>
      <c r="F6" s="6"/>
      <c r="G6" s="6"/>
      <c r="H6" s="6"/>
      <c r="I6" s="7" t="str">
        <f>'[4]MTSS'!$C$37</f>
        <v>LS</v>
      </c>
      <c r="J6" s="7" t="str">
        <f>'[4]MTSS'!$D$37</f>
        <v>LS</v>
      </c>
      <c r="K6" s="6"/>
      <c r="L6" s="6"/>
      <c r="M6" s="6"/>
      <c r="N6" s="6"/>
      <c r="O6" s="6">
        <v>201</v>
      </c>
      <c r="P6" s="15">
        <v>11000</v>
      </c>
      <c r="Q6" s="7" t="str">
        <f>B6</f>
        <v>LS</v>
      </c>
      <c r="R6" s="6"/>
      <c r="S6" s="9" t="s">
        <v>13</v>
      </c>
      <c r="T6" s="5">
        <f>'[3]105523SHEETS'!$A$158</f>
        <v>53</v>
      </c>
      <c r="Y6" s="17"/>
      <c r="Z6" s="16"/>
    </row>
    <row r="7" spans="1:26" ht="12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tr">
        <f>IF(SUM(A7:H7)=0," ",SUM(A7:H7))</f>
        <v> </v>
      </c>
      <c r="R7" s="6"/>
      <c r="S7" s="9"/>
      <c r="T7" s="5"/>
      <c r="Y7" s="17" t="str">
        <f aca="true" t="shared" si="0" ref="Y7:Y63">IF(SUM(I7:N7)=0," ",SUM(I7:N7))</f>
        <v> </v>
      </c>
      <c r="Z7" s="16" t="e">
        <f aca="true" t="shared" si="1" ref="Z7:Z63">Q7-Y7</f>
        <v>#VALUE!</v>
      </c>
    </row>
    <row r="8" spans="1:26" ht="12.75" customHeight="1">
      <c r="A8" s="8"/>
      <c r="B8" s="6"/>
      <c r="C8" s="6">
        <f>'[5]MTSS'!$C$37+'[5]MTSS'!$D$37+'[5]MTSS'!$E$37</f>
        <v>21866</v>
      </c>
      <c r="D8" s="6"/>
      <c r="E8" s="6"/>
      <c r="F8" s="6"/>
      <c r="G8" s="6"/>
      <c r="H8" s="6"/>
      <c r="I8" s="6">
        <f>'[5]MTSS'!$C$37</f>
        <v>9877</v>
      </c>
      <c r="J8" s="6">
        <f>'[5]MTSS'!$D$37</f>
        <v>11927</v>
      </c>
      <c r="K8" s="6"/>
      <c r="L8" s="6"/>
      <c r="M8" s="6">
        <f>'[5]MTSS'!$E$37</f>
        <v>62</v>
      </c>
      <c r="N8" s="6"/>
      <c r="O8" s="6">
        <v>202</v>
      </c>
      <c r="P8" s="6">
        <v>23000</v>
      </c>
      <c r="Q8" s="7">
        <f aca="true" t="shared" si="2" ref="Q8:Q31">IF(SUM(A8:H8)=0," ",SUM(A8:H8))</f>
        <v>21866</v>
      </c>
      <c r="R8" s="6" t="s">
        <v>33</v>
      </c>
      <c r="S8" s="9" t="s">
        <v>14</v>
      </c>
      <c r="T8" s="5"/>
      <c r="Y8" s="17">
        <f t="shared" si="0"/>
        <v>21866</v>
      </c>
      <c r="Z8" s="16">
        <f t="shared" si="1"/>
        <v>0</v>
      </c>
    </row>
    <row r="9" spans="1:26" ht="12.75" customHeight="1">
      <c r="A9" s="8"/>
      <c r="B9" s="6"/>
      <c r="C9" s="6">
        <f>'[5]MTSS'!$F$37+'[5]MTSS'!$G$37+'[5]MTSS'!$H$37</f>
        <v>25293</v>
      </c>
      <c r="D9" s="6"/>
      <c r="E9" s="6"/>
      <c r="F9" s="6"/>
      <c r="G9" s="6"/>
      <c r="H9" s="6"/>
      <c r="I9" s="6">
        <f>'[5]MTSS'!$F$37</f>
        <v>15372</v>
      </c>
      <c r="J9" s="6">
        <f>'[5]MTSS'!$G$37</f>
        <v>8668</v>
      </c>
      <c r="K9" s="6"/>
      <c r="L9" s="6"/>
      <c r="M9" s="6">
        <f>'[5]MTSS'!$H$37</f>
        <v>1253</v>
      </c>
      <c r="N9" s="6"/>
      <c r="O9" s="6">
        <v>202</v>
      </c>
      <c r="P9" s="6">
        <v>23010</v>
      </c>
      <c r="Q9" s="7">
        <f t="shared" si="2"/>
        <v>25293</v>
      </c>
      <c r="R9" s="6" t="s">
        <v>33</v>
      </c>
      <c r="S9" s="9" t="s">
        <v>40</v>
      </c>
      <c r="T9" s="5"/>
      <c r="Y9" s="17">
        <f t="shared" si="0"/>
        <v>25293</v>
      </c>
      <c r="Z9" s="16">
        <f t="shared" si="1"/>
        <v>0</v>
      </c>
    </row>
    <row r="10" spans="1:26" ht="12.75" customHeight="1">
      <c r="A10" s="8"/>
      <c r="B10" s="6"/>
      <c r="C10" s="6">
        <f>'[5]MTSS'!$I$37+'[5]MTSS'!$J$37</f>
        <v>26655</v>
      </c>
      <c r="D10" s="6"/>
      <c r="E10" s="6"/>
      <c r="F10" s="6"/>
      <c r="G10" s="6"/>
      <c r="H10" s="6"/>
      <c r="I10" s="6">
        <f>'[5]MTSS'!$I$37</f>
        <v>24043</v>
      </c>
      <c r="J10" s="6"/>
      <c r="K10" s="6"/>
      <c r="L10" s="6"/>
      <c r="M10" s="6">
        <f>'[5]MTSS'!$J$37</f>
        <v>2612</v>
      </c>
      <c r="N10" s="6"/>
      <c r="O10" s="6">
        <v>202</v>
      </c>
      <c r="P10" s="6">
        <v>30000</v>
      </c>
      <c r="Q10" s="7">
        <f t="shared" si="2"/>
        <v>26655</v>
      </c>
      <c r="R10" s="6" t="s">
        <v>34</v>
      </c>
      <c r="S10" s="9" t="s">
        <v>15</v>
      </c>
      <c r="T10" s="5"/>
      <c r="Y10" s="17">
        <f t="shared" si="0"/>
        <v>26655</v>
      </c>
      <c r="Z10" s="16">
        <f t="shared" si="1"/>
        <v>0</v>
      </c>
    </row>
    <row r="11" spans="1:26" ht="12.75" customHeight="1">
      <c r="A11" s="8"/>
      <c r="B11" s="6"/>
      <c r="C11" s="6">
        <f>'[5]MTSS'!$L$37</f>
        <v>4</v>
      </c>
      <c r="D11" s="6"/>
      <c r="E11" s="6"/>
      <c r="F11" s="6"/>
      <c r="G11" s="6"/>
      <c r="H11" s="6"/>
      <c r="I11" s="6">
        <f>'[5]MTSS'!$L$37</f>
        <v>4</v>
      </c>
      <c r="J11" s="6"/>
      <c r="K11" s="6"/>
      <c r="L11" s="6"/>
      <c r="M11" s="6"/>
      <c r="N11" s="6"/>
      <c r="O11" s="6">
        <v>202</v>
      </c>
      <c r="P11" s="6">
        <v>30200</v>
      </c>
      <c r="Q11" s="7">
        <f t="shared" si="2"/>
        <v>4</v>
      </c>
      <c r="R11" s="6" t="s">
        <v>16</v>
      </c>
      <c r="S11" s="9" t="s">
        <v>41</v>
      </c>
      <c r="T11" s="5"/>
      <c r="Y11" s="17">
        <f t="shared" si="0"/>
        <v>4</v>
      </c>
      <c r="Z11" s="16">
        <f t="shared" si="1"/>
        <v>0</v>
      </c>
    </row>
    <row r="12" spans="1:26" ht="12.75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 t="str">
        <f t="shared" si="2"/>
        <v> </v>
      </c>
      <c r="R12" s="6"/>
      <c r="S12" s="9"/>
      <c r="T12" s="5"/>
      <c r="Y12" s="17" t="str">
        <f t="shared" si="0"/>
        <v> </v>
      </c>
      <c r="Z12" s="16" t="e">
        <f t="shared" si="1"/>
        <v>#VALUE!</v>
      </c>
    </row>
    <row r="13" spans="1:26" ht="12.75" customHeight="1">
      <c r="A13" s="8"/>
      <c r="B13" s="6">
        <f>'[4]MTSS'!$G$37+'[4]MTSS'!$H$37</f>
        <v>270</v>
      </c>
      <c r="C13" s="6">
        <f>'[5]MTSS'!$M$37+'[5]MTSS'!$N$37</f>
        <v>1986</v>
      </c>
      <c r="D13" s="6"/>
      <c r="E13" s="6"/>
      <c r="F13" s="6"/>
      <c r="G13" s="6"/>
      <c r="H13" s="6"/>
      <c r="I13" s="6">
        <f>'[4]MTSS'!$G$37+'[5]MTSS'!$M$37</f>
        <v>993</v>
      </c>
      <c r="J13" s="6">
        <f>'[4]MTSS'!$H$37+'[5]MTSS'!$N$37</f>
        <v>1263</v>
      </c>
      <c r="K13" s="6"/>
      <c r="L13" s="6"/>
      <c r="M13" s="6"/>
      <c r="N13" s="6"/>
      <c r="O13" s="6">
        <v>202</v>
      </c>
      <c r="P13" s="6">
        <v>30700</v>
      </c>
      <c r="Q13" s="7">
        <f t="shared" si="2"/>
        <v>2256</v>
      </c>
      <c r="R13" s="6" t="s">
        <v>16</v>
      </c>
      <c r="S13" s="9" t="s">
        <v>17</v>
      </c>
      <c r="T13" s="5"/>
      <c r="Y13" s="17">
        <f t="shared" si="0"/>
        <v>2256</v>
      </c>
      <c r="Z13" s="16">
        <f t="shared" si="1"/>
        <v>0</v>
      </c>
    </row>
    <row r="14" spans="1:26" ht="12.75" customHeight="1">
      <c r="A14" s="8"/>
      <c r="B14" s="6"/>
      <c r="C14" s="6">
        <f>'[5]MTSS'!$O$37+'[5]MTSS'!$P$37</f>
        <v>4738</v>
      </c>
      <c r="D14" s="6"/>
      <c r="E14" s="6"/>
      <c r="F14" s="6"/>
      <c r="G14" s="6"/>
      <c r="H14" s="6"/>
      <c r="I14" s="6">
        <f>'[5]MTSS'!$O$37</f>
        <v>2085</v>
      </c>
      <c r="J14" s="6">
        <f>'[5]MTSS'!$P$37</f>
        <v>2653</v>
      </c>
      <c r="K14" s="6"/>
      <c r="L14" s="6"/>
      <c r="M14" s="6"/>
      <c r="N14" s="6"/>
      <c r="O14" s="6">
        <v>202</v>
      </c>
      <c r="P14" s="6">
        <v>30800</v>
      </c>
      <c r="Q14" s="7">
        <f t="shared" si="2"/>
        <v>4738</v>
      </c>
      <c r="R14" s="6" t="s">
        <v>33</v>
      </c>
      <c r="S14" s="9" t="s">
        <v>42</v>
      </c>
      <c r="T14" s="5"/>
      <c r="Y14" s="17">
        <f t="shared" si="0"/>
        <v>4738</v>
      </c>
      <c r="Z14" s="16">
        <f t="shared" si="1"/>
        <v>0</v>
      </c>
    </row>
    <row r="15" spans="1:26" ht="12.75" customHeight="1">
      <c r="A15" s="8"/>
      <c r="B15" s="6"/>
      <c r="C15" s="6">
        <f>'[5]MTSS'!$R$37+'[5]MTSS'!$S$37+'[5]MTSS'!$T$37</f>
        <v>15424</v>
      </c>
      <c r="D15" s="6"/>
      <c r="E15" s="6"/>
      <c r="F15" s="6"/>
      <c r="G15" s="6"/>
      <c r="H15" s="6"/>
      <c r="I15" s="6">
        <f>'[5]MTSS'!$R$37</f>
        <v>8328</v>
      </c>
      <c r="J15" s="6">
        <f>'[5]MTSS'!$S$37</f>
        <v>6428</v>
      </c>
      <c r="K15" s="6"/>
      <c r="L15" s="6"/>
      <c r="M15" s="6">
        <f>'[5]MTSS'!$T$37</f>
        <v>668</v>
      </c>
      <c r="N15" s="6"/>
      <c r="O15" s="6">
        <v>202</v>
      </c>
      <c r="P15" s="6">
        <v>32000</v>
      </c>
      <c r="Q15" s="7">
        <f t="shared" si="2"/>
        <v>15424</v>
      </c>
      <c r="R15" s="6" t="s">
        <v>16</v>
      </c>
      <c r="S15" s="9" t="s">
        <v>18</v>
      </c>
      <c r="T15" s="5"/>
      <c r="Y15" s="17">
        <f t="shared" si="0"/>
        <v>15424</v>
      </c>
      <c r="Z15" s="16">
        <f t="shared" si="1"/>
        <v>0</v>
      </c>
    </row>
    <row r="16" spans="1:26" ht="12.75" customHeight="1">
      <c r="A16" s="8"/>
      <c r="B16" s="6"/>
      <c r="C16" s="6">
        <f>'[5]MTSS'!$U$37</f>
        <v>60</v>
      </c>
      <c r="D16" s="6"/>
      <c r="E16" s="6"/>
      <c r="F16" s="6"/>
      <c r="G16" s="6"/>
      <c r="H16" s="6"/>
      <c r="I16" s="6">
        <f>'[5]MTSS'!$U$37</f>
        <v>60</v>
      </c>
      <c r="J16" s="6"/>
      <c r="K16" s="6"/>
      <c r="L16" s="6"/>
      <c r="M16" s="6"/>
      <c r="N16" s="6"/>
      <c r="O16" s="6">
        <v>202</v>
      </c>
      <c r="P16" s="6">
        <v>32500</v>
      </c>
      <c r="Q16" s="7">
        <f t="shared" si="2"/>
        <v>60</v>
      </c>
      <c r="R16" s="6" t="s">
        <v>16</v>
      </c>
      <c r="S16" s="9" t="s">
        <v>43</v>
      </c>
      <c r="T16" s="5"/>
      <c r="Y16" s="17">
        <f t="shared" si="0"/>
        <v>60</v>
      </c>
      <c r="Z16" s="16">
        <f t="shared" si="1"/>
        <v>0</v>
      </c>
    </row>
    <row r="17" spans="1:26" ht="12.75" customHeight="1">
      <c r="A17" s="8"/>
      <c r="B17" s="6"/>
      <c r="C17" s="6">
        <f>'[5]MTSS'!$Y$37+'[5]MTSS'!$Z$37+'[5]MTSS'!$AA$37</f>
        <v>4265</v>
      </c>
      <c r="D17" s="6"/>
      <c r="E17" s="6"/>
      <c r="F17" s="6"/>
      <c r="G17" s="6"/>
      <c r="H17" s="6"/>
      <c r="I17" s="6">
        <f>'[5]MTSS'!$Y$37</f>
        <v>1474</v>
      </c>
      <c r="J17" s="6">
        <f>'[5]MTSS'!$Z$37</f>
        <v>1876</v>
      </c>
      <c r="K17" s="6">
        <f>'[5]MTSS'!$AA$37</f>
        <v>915</v>
      </c>
      <c r="L17" s="6"/>
      <c r="M17" s="6"/>
      <c r="N17" s="6"/>
      <c r="O17" s="6">
        <v>202</v>
      </c>
      <c r="P17" s="6">
        <v>35100</v>
      </c>
      <c r="Q17" s="7">
        <f t="shared" si="2"/>
        <v>4265</v>
      </c>
      <c r="R17" s="6" t="s">
        <v>16</v>
      </c>
      <c r="S17" s="9" t="s">
        <v>19</v>
      </c>
      <c r="T17" s="5"/>
      <c r="Y17" s="17">
        <f t="shared" si="0"/>
        <v>4265</v>
      </c>
      <c r="Z17" s="16">
        <f t="shared" si="1"/>
        <v>0</v>
      </c>
    </row>
    <row r="18" spans="1:26" ht="12.75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 t="str">
        <f t="shared" si="2"/>
        <v> </v>
      </c>
      <c r="R18" s="6"/>
      <c r="S18" s="9"/>
      <c r="T18" s="5"/>
      <c r="Y18" s="17" t="str">
        <f t="shared" si="0"/>
        <v> </v>
      </c>
      <c r="Z18" s="16" t="e">
        <f t="shared" si="1"/>
        <v>#VALUE!</v>
      </c>
    </row>
    <row r="19" spans="1:26" ht="12.75" customHeight="1">
      <c r="A19" s="8"/>
      <c r="B19" s="6"/>
      <c r="C19" s="6">
        <f>'[5]MTSS'!$AB$37+'[5]MTSS'!$AC$37</f>
        <v>212</v>
      </c>
      <c r="D19" s="6"/>
      <c r="E19" s="6"/>
      <c r="F19" s="6"/>
      <c r="G19" s="6"/>
      <c r="H19" s="6"/>
      <c r="I19" s="6">
        <f>'[5]MTSS'!$AB$37</f>
        <v>93</v>
      </c>
      <c r="J19" s="6">
        <f>'[5]MTSS'!$AC$37</f>
        <v>119</v>
      </c>
      <c r="K19" s="6"/>
      <c r="L19" s="6"/>
      <c r="M19" s="6"/>
      <c r="N19" s="6"/>
      <c r="O19" s="6">
        <v>202</v>
      </c>
      <c r="P19" s="6">
        <v>35200</v>
      </c>
      <c r="Q19" s="7">
        <f t="shared" si="2"/>
        <v>212</v>
      </c>
      <c r="R19" s="6" t="s">
        <v>16</v>
      </c>
      <c r="S19" s="9" t="s">
        <v>20</v>
      </c>
      <c r="T19" s="5"/>
      <c r="Y19" s="17">
        <f t="shared" si="0"/>
        <v>212</v>
      </c>
      <c r="Z19" s="16">
        <f t="shared" si="1"/>
        <v>0</v>
      </c>
    </row>
    <row r="20" spans="1:26" ht="12.75" customHeight="1">
      <c r="A20" s="8"/>
      <c r="B20" s="6"/>
      <c r="C20" s="6">
        <f>'[5]MTSS'!$V$37+'[5]MTSS'!$W$37</f>
        <v>6391</v>
      </c>
      <c r="D20" s="6"/>
      <c r="E20" s="6"/>
      <c r="F20" s="6"/>
      <c r="G20" s="6"/>
      <c r="H20" s="6"/>
      <c r="I20" s="6">
        <f>'[5]MTSS'!$V$37</f>
        <v>2812</v>
      </c>
      <c r="J20" s="6">
        <f>'[5]MTSS'!$W$37</f>
        <v>3579</v>
      </c>
      <c r="K20" s="6"/>
      <c r="L20" s="6"/>
      <c r="M20" s="6"/>
      <c r="N20" s="6"/>
      <c r="O20" s="6">
        <v>202</v>
      </c>
      <c r="P20" s="6">
        <v>38000</v>
      </c>
      <c r="Q20" s="7">
        <f t="shared" si="2"/>
        <v>6391</v>
      </c>
      <c r="R20" s="6" t="s">
        <v>16</v>
      </c>
      <c r="S20" s="9" t="s">
        <v>21</v>
      </c>
      <c r="T20" s="5"/>
      <c r="Y20" s="17">
        <f t="shared" si="0"/>
        <v>6391</v>
      </c>
      <c r="Z20" s="16">
        <f t="shared" si="1"/>
        <v>0</v>
      </c>
    </row>
    <row r="21" spans="1:26" ht="12.7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 t="str">
        <f t="shared" si="2"/>
        <v> </v>
      </c>
      <c r="R21" s="6"/>
      <c r="S21" s="9"/>
      <c r="T21" s="5"/>
      <c r="Y21" s="17" t="str">
        <f t="shared" si="0"/>
        <v> </v>
      </c>
      <c r="Z21" s="16" t="e">
        <f t="shared" si="1"/>
        <v>#VALUE!</v>
      </c>
    </row>
    <row r="22" spans="1:26" ht="12.75" customHeight="1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tr">
        <f t="shared" si="2"/>
        <v> </v>
      </c>
      <c r="R22" s="6"/>
      <c r="S22" s="9"/>
      <c r="T22" s="5"/>
      <c r="Y22" s="17" t="str">
        <f t="shared" si="0"/>
        <v> </v>
      </c>
      <c r="Z22" s="16" t="e">
        <f t="shared" si="1"/>
        <v>#VALUE!</v>
      </c>
    </row>
    <row r="23" spans="1:26" ht="12.75" customHeight="1">
      <c r="A23" s="8"/>
      <c r="B23" s="6"/>
      <c r="C23" s="6">
        <f>'[5]MTSS'!$C$74+'[5]MTSS'!$D$74+'[5]MTSS'!$E$74</f>
        <v>17</v>
      </c>
      <c r="D23" s="6"/>
      <c r="E23" s="6"/>
      <c r="F23" s="6"/>
      <c r="G23" s="6"/>
      <c r="H23" s="6"/>
      <c r="I23" s="6">
        <f>'[5]MTSS'!$C$74</f>
        <v>6</v>
      </c>
      <c r="J23" s="6">
        <f>'[5]MTSS'!$D$74</f>
        <v>6</v>
      </c>
      <c r="K23" s="6">
        <f>'[5]MTSS'!$E$74</f>
        <v>5</v>
      </c>
      <c r="L23" s="6"/>
      <c r="M23" s="6"/>
      <c r="N23" s="6"/>
      <c r="O23" s="6">
        <v>202</v>
      </c>
      <c r="P23" s="6">
        <v>58000</v>
      </c>
      <c r="Q23" s="7">
        <f t="shared" si="2"/>
        <v>17</v>
      </c>
      <c r="R23" s="6" t="s">
        <v>22</v>
      </c>
      <c r="S23" s="9" t="s">
        <v>23</v>
      </c>
      <c r="T23" s="5"/>
      <c r="Y23" s="17">
        <f t="shared" si="0"/>
        <v>17</v>
      </c>
      <c r="Z23" s="16">
        <f t="shared" si="1"/>
        <v>0</v>
      </c>
    </row>
    <row r="24" spans="1:26" ht="12.75" customHeight="1">
      <c r="A24" s="8"/>
      <c r="B24" s="6"/>
      <c r="C24" s="6">
        <f>'[5]MTSS'!$F$74+'[5]MTSS'!$G$74+'[5]MTSS'!$H$74</f>
        <v>20</v>
      </c>
      <c r="D24" s="6"/>
      <c r="E24" s="6"/>
      <c r="F24" s="6"/>
      <c r="G24" s="6"/>
      <c r="H24" s="6"/>
      <c r="I24" s="6">
        <f>'[5]MTSS'!$F$74</f>
        <v>8</v>
      </c>
      <c r="J24" s="6">
        <f>'[5]MTSS'!$G$74</f>
        <v>11</v>
      </c>
      <c r="K24" s="6"/>
      <c r="L24" s="6"/>
      <c r="M24" s="6">
        <f>'[5]MTSS'!$H$74</f>
        <v>1</v>
      </c>
      <c r="N24" s="6"/>
      <c r="O24" s="6">
        <v>202</v>
      </c>
      <c r="P24" s="6">
        <v>58100</v>
      </c>
      <c r="Q24" s="7">
        <f t="shared" si="2"/>
        <v>20</v>
      </c>
      <c r="R24" s="6" t="s">
        <v>22</v>
      </c>
      <c r="S24" s="9" t="s">
        <v>24</v>
      </c>
      <c r="T24" s="5"/>
      <c r="Y24" s="17">
        <f t="shared" si="0"/>
        <v>20</v>
      </c>
      <c r="Z24" s="16">
        <f t="shared" si="1"/>
        <v>0</v>
      </c>
    </row>
    <row r="25" spans="1:26" s="11" customFormat="1" ht="12.75" customHeight="1">
      <c r="A25" s="8"/>
      <c r="B25" s="6"/>
      <c r="C25" s="6">
        <f>'[5]MTSS'!$I$74+'[5]MTSS'!$J$74+'[5]MTSS'!$K$57</f>
        <v>30</v>
      </c>
      <c r="D25" s="6"/>
      <c r="E25" s="6"/>
      <c r="F25" s="6"/>
      <c r="G25" s="6"/>
      <c r="H25" s="6"/>
      <c r="I25" s="6">
        <f>'[5]MTSS'!$I$74</f>
        <v>13</v>
      </c>
      <c r="J25" s="6">
        <f>'[5]MTSS'!$J$74</f>
        <v>16</v>
      </c>
      <c r="K25" s="6"/>
      <c r="L25" s="6"/>
      <c r="M25" s="6">
        <f>'[5]MTSS'!$H$57</f>
        <v>1</v>
      </c>
      <c r="N25" s="6"/>
      <c r="O25" s="6">
        <v>202</v>
      </c>
      <c r="P25" s="6">
        <v>58200</v>
      </c>
      <c r="Q25" s="7">
        <f t="shared" si="2"/>
        <v>30</v>
      </c>
      <c r="R25" s="6" t="s">
        <v>22</v>
      </c>
      <c r="S25" s="9" t="s">
        <v>25</v>
      </c>
      <c r="T25" s="10"/>
      <c r="Y25" s="17">
        <f t="shared" si="0"/>
        <v>30</v>
      </c>
      <c r="Z25" s="16">
        <f t="shared" si="1"/>
        <v>0</v>
      </c>
    </row>
    <row r="26" spans="1:26" ht="12.75" customHeight="1">
      <c r="A26" s="8"/>
      <c r="B26" s="6"/>
      <c r="C26" s="6">
        <f>'[5]MTSS'!$N$74+'[5]MTSS'!$O$74</f>
        <v>2</v>
      </c>
      <c r="D26" s="6"/>
      <c r="E26" s="6"/>
      <c r="F26" s="6"/>
      <c r="G26" s="6"/>
      <c r="H26" s="7"/>
      <c r="I26" s="6">
        <f>'[5]MTSS'!$N$74</f>
        <v>1</v>
      </c>
      <c r="J26" s="6">
        <f>'[5]MTSS'!$O$74</f>
        <v>1</v>
      </c>
      <c r="K26" s="6"/>
      <c r="L26" s="6"/>
      <c r="M26" s="6"/>
      <c r="N26" s="6"/>
      <c r="O26" s="6">
        <v>202</v>
      </c>
      <c r="P26" s="6">
        <v>58400</v>
      </c>
      <c r="Q26" s="7">
        <f t="shared" si="2"/>
        <v>2</v>
      </c>
      <c r="R26" s="6" t="s">
        <v>22</v>
      </c>
      <c r="S26" s="9" t="s">
        <v>45</v>
      </c>
      <c r="T26" s="5"/>
      <c r="Y26" s="17">
        <f t="shared" si="0"/>
        <v>2</v>
      </c>
      <c r="Z26" s="16">
        <f t="shared" si="1"/>
        <v>0</v>
      </c>
    </row>
    <row r="27" spans="1:26" ht="12.75" customHeight="1">
      <c r="A27" s="8"/>
      <c r="B27" s="6"/>
      <c r="C27" s="6">
        <f>'[5]MTSS'!$P$74+'[5]MTSS'!$Q$74</f>
        <v>3</v>
      </c>
      <c r="D27" s="6"/>
      <c r="E27" s="6"/>
      <c r="F27" s="6"/>
      <c r="G27" s="6"/>
      <c r="H27" s="6"/>
      <c r="I27" s="6">
        <f>'[5]MTSS'!$P$74</f>
        <v>1</v>
      </c>
      <c r="J27" s="6">
        <f>'[5]MTSS'!$Q$74</f>
        <v>2</v>
      </c>
      <c r="K27" s="6"/>
      <c r="L27" s="6"/>
      <c r="M27" s="6"/>
      <c r="N27" s="6"/>
      <c r="O27" s="6">
        <v>202</v>
      </c>
      <c r="P27" s="6">
        <v>58401</v>
      </c>
      <c r="Q27" s="7">
        <f t="shared" si="2"/>
        <v>3</v>
      </c>
      <c r="R27" s="6" t="s">
        <v>22</v>
      </c>
      <c r="S27" s="9" t="s">
        <v>46</v>
      </c>
      <c r="T27" s="5">
        <f>'[3]105523SHEETS'!$A$178</f>
        <v>63</v>
      </c>
      <c r="Y27" s="17">
        <f t="shared" si="0"/>
        <v>3</v>
      </c>
      <c r="Z27" s="16">
        <f t="shared" si="1"/>
        <v>0</v>
      </c>
    </row>
    <row r="28" spans="1:26" ht="12.75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 t="str">
        <f t="shared" si="2"/>
        <v> </v>
      </c>
      <c r="R28" s="6"/>
      <c r="S28" s="9"/>
      <c r="T28" s="5"/>
      <c r="Y28" s="17" t="str">
        <f t="shared" si="0"/>
        <v> </v>
      </c>
      <c r="Z28" s="16" t="e">
        <f t="shared" si="1"/>
        <v>#VALUE!</v>
      </c>
    </row>
    <row r="29" spans="1:26" ht="12.75" customHeight="1">
      <c r="A29" s="13"/>
      <c r="B29" s="6"/>
      <c r="C29" s="6">
        <f>'[5]MTSS'!$L$74+'[5]MTSS'!$M$74</f>
        <v>3</v>
      </c>
      <c r="D29" s="6"/>
      <c r="E29" s="6"/>
      <c r="F29" s="6"/>
      <c r="G29" s="6"/>
      <c r="H29" s="6"/>
      <c r="I29" s="6">
        <f>'[5]MTSS'!$L$74</f>
        <v>1</v>
      </c>
      <c r="J29" s="6">
        <f>'[5]MTSS'!$M$74</f>
        <v>2</v>
      </c>
      <c r="K29" s="6"/>
      <c r="L29" s="7"/>
      <c r="M29" s="7"/>
      <c r="N29" s="6"/>
      <c r="O29" s="6">
        <v>202</v>
      </c>
      <c r="P29" s="6">
        <v>58500</v>
      </c>
      <c r="Q29" s="7">
        <f t="shared" si="2"/>
        <v>3</v>
      </c>
      <c r="R29" s="6" t="s">
        <v>22</v>
      </c>
      <c r="S29" s="9" t="s">
        <v>44</v>
      </c>
      <c r="T29" s="5"/>
      <c r="Y29" s="17">
        <f t="shared" si="0"/>
        <v>3</v>
      </c>
      <c r="Z29" s="16">
        <f t="shared" si="1"/>
        <v>0</v>
      </c>
    </row>
    <row r="30" spans="1:26" ht="12.7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6"/>
      <c r="O30" s="6"/>
      <c r="P30" s="6"/>
      <c r="Q30" s="7"/>
      <c r="R30" s="6"/>
      <c r="S30" s="9"/>
      <c r="T30" s="5"/>
      <c r="Y30" s="17"/>
      <c r="Z30" s="16"/>
    </row>
    <row r="31" spans="1:26" s="11" customFormat="1" ht="12.75" customHeight="1">
      <c r="A31" s="13"/>
      <c r="B31" s="6"/>
      <c r="C31" s="7">
        <f>'[5]MTSS'!$S$74</f>
        <v>1</v>
      </c>
      <c r="D31" s="6"/>
      <c r="E31" s="6"/>
      <c r="F31" s="6"/>
      <c r="G31" s="6"/>
      <c r="H31" s="6"/>
      <c r="I31" s="7" t="str">
        <f>'[5]MTSS'!$R$74</f>
        <v> </v>
      </c>
      <c r="J31" s="6">
        <f>'[5]MTSS'!$S$74</f>
        <v>1</v>
      </c>
      <c r="K31" s="6"/>
      <c r="L31" s="7"/>
      <c r="M31" s="7"/>
      <c r="N31" s="6"/>
      <c r="O31" s="6">
        <v>202</v>
      </c>
      <c r="P31" s="6">
        <v>58700</v>
      </c>
      <c r="Q31" s="7">
        <f t="shared" si="2"/>
        <v>1</v>
      </c>
      <c r="R31" s="6" t="s">
        <v>22</v>
      </c>
      <c r="S31" s="9" t="s">
        <v>75</v>
      </c>
      <c r="T31" s="10"/>
      <c r="Y31" s="17">
        <f t="shared" si="0"/>
        <v>1</v>
      </c>
      <c r="Z31" s="19">
        <f>Q31-Y31</f>
        <v>0</v>
      </c>
    </row>
    <row r="32" spans="1:26" ht="12.75" customHeight="1">
      <c r="A32" s="8"/>
      <c r="B32" s="6"/>
      <c r="C32" s="6">
        <f>'[5]MTSS'!$T$74+'[5]MTSS'!$U$74</f>
        <v>2</v>
      </c>
      <c r="D32" s="6"/>
      <c r="E32" s="6"/>
      <c r="F32" s="6"/>
      <c r="G32" s="6"/>
      <c r="H32" s="6"/>
      <c r="I32" s="6">
        <f>'[5]MTSS'!$T$74</f>
        <v>1</v>
      </c>
      <c r="J32" s="6">
        <f>'[5]MTSS'!$U$74</f>
        <v>1</v>
      </c>
      <c r="K32" s="6"/>
      <c r="L32" s="6"/>
      <c r="M32" s="6"/>
      <c r="N32" s="6"/>
      <c r="O32" s="6">
        <v>202</v>
      </c>
      <c r="P32" s="6">
        <v>58701</v>
      </c>
      <c r="Q32" s="7">
        <f aca="true" t="shared" si="3" ref="Q32:Q38">IF(SUM(A32:H32)=0," ",SUM(A32:H32))</f>
        <v>2</v>
      </c>
      <c r="R32" s="6" t="s">
        <v>22</v>
      </c>
      <c r="S32" s="9" t="s">
        <v>64</v>
      </c>
      <c r="T32" s="5">
        <f>'[3]105523SHEETS'!$A$178</f>
        <v>63</v>
      </c>
      <c r="Y32" s="17">
        <f t="shared" si="0"/>
        <v>2</v>
      </c>
      <c r="Z32" s="16">
        <f t="shared" si="1"/>
        <v>0</v>
      </c>
    </row>
    <row r="33" spans="1:26" ht="12.75" customHeight="1">
      <c r="A33" s="8"/>
      <c r="B33" s="6"/>
      <c r="C33" s="6">
        <f>'[5]MTSS'!$V$74+'[5]MTSS'!$W$74</f>
        <v>4</v>
      </c>
      <c r="D33" s="6"/>
      <c r="E33" s="6"/>
      <c r="F33" s="6"/>
      <c r="G33" s="6"/>
      <c r="H33" s="6"/>
      <c r="I33" s="6">
        <f>'[5]MTSS'!$V$74</f>
        <v>2</v>
      </c>
      <c r="J33" s="6">
        <f>'[5]MTSS'!$W$74</f>
        <v>2</v>
      </c>
      <c r="K33" s="6"/>
      <c r="L33" s="6"/>
      <c r="M33" s="6"/>
      <c r="N33" s="6"/>
      <c r="O33" s="6">
        <v>202</v>
      </c>
      <c r="P33" s="6">
        <v>58701</v>
      </c>
      <c r="Q33" s="7">
        <f t="shared" si="3"/>
        <v>4</v>
      </c>
      <c r="R33" s="6" t="s">
        <v>22</v>
      </c>
      <c r="S33" s="9" t="s">
        <v>65</v>
      </c>
      <c r="T33" s="5">
        <f>'[3]105523SHEETS'!$A$196</f>
        <v>69</v>
      </c>
      <c r="Y33" s="17">
        <f t="shared" si="0"/>
        <v>4</v>
      </c>
      <c r="Z33" s="16">
        <f t="shared" si="1"/>
        <v>0</v>
      </c>
    </row>
    <row r="34" spans="1:26" ht="12.75" customHeight="1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9"/>
      <c r="T34" s="10"/>
      <c r="Y34" s="17" t="str">
        <f t="shared" si="0"/>
        <v> </v>
      </c>
      <c r="Z34" s="16" t="e">
        <f t="shared" si="1"/>
        <v>#VALUE!</v>
      </c>
    </row>
    <row r="35" spans="1:26" ht="12.75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 t="str">
        <f t="shared" si="3"/>
        <v> </v>
      </c>
      <c r="R35" s="6"/>
      <c r="S35" s="9"/>
      <c r="T35" s="5"/>
      <c r="Y35" s="17" t="str">
        <f t="shared" si="0"/>
        <v> </v>
      </c>
      <c r="Z35" s="16" t="e">
        <f t="shared" si="1"/>
        <v>#VALUE!</v>
      </c>
    </row>
    <row r="36" spans="1:26" ht="12.75" customHeight="1">
      <c r="A36" s="8"/>
      <c r="B36" s="6"/>
      <c r="C36" s="6"/>
      <c r="D36" s="6">
        <f>'[6]MTSS'!$E$37+'[6]MTSS'!$F$37+'[6]MTSS'!$G$37</f>
        <v>5156</v>
      </c>
      <c r="E36" s="6"/>
      <c r="F36" s="6"/>
      <c r="G36" s="6"/>
      <c r="H36" s="6"/>
      <c r="I36" s="6">
        <f>'[6]MTSS'!$E$37</f>
        <v>2082</v>
      </c>
      <c r="J36" s="6">
        <f>'[6]MTSS'!$F$37</f>
        <v>2650</v>
      </c>
      <c r="K36" s="6"/>
      <c r="L36" s="6"/>
      <c r="M36" s="6">
        <f>'[6]MTSS'!$G$37</f>
        <v>424</v>
      </c>
      <c r="N36" s="6"/>
      <c r="O36" s="6">
        <v>202</v>
      </c>
      <c r="P36" s="6">
        <v>75000</v>
      </c>
      <c r="Q36" s="7">
        <f t="shared" si="3"/>
        <v>5156</v>
      </c>
      <c r="R36" s="6" t="s">
        <v>16</v>
      </c>
      <c r="S36" s="9" t="s">
        <v>47</v>
      </c>
      <c r="T36" s="5"/>
      <c r="Y36" s="17">
        <f t="shared" si="0"/>
        <v>5156</v>
      </c>
      <c r="Z36" s="16">
        <f t="shared" si="1"/>
        <v>0</v>
      </c>
    </row>
    <row r="37" spans="1:26" s="11" customFormat="1" ht="12.75" customHeight="1">
      <c r="A37" s="8"/>
      <c r="B37" s="6"/>
      <c r="C37" s="6"/>
      <c r="D37" s="6">
        <f>'[6]MTSS'!$I$37</f>
        <v>1</v>
      </c>
      <c r="E37" s="6"/>
      <c r="F37" s="6"/>
      <c r="G37" s="6"/>
      <c r="H37" s="6"/>
      <c r="I37" s="6"/>
      <c r="J37" s="6">
        <f>'[6]MTSS'!$I$37</f>
        <v>1</v>
      </c>
      <c r="K37" s="6"/>
      <c r="L37" s="6"/>
      <c r="M37" s="6"/>
      <c r="N37" s="6"/>
      <c r="O37" s="6">
        <v>202</v>
      </c>
      <c r="P37" s="6">
        <v>75250</v>
      </c>
      <c r="Q37" s="7">
        <f t="shared" si="3"/>
        <v>1</v>
      </c>
      <c r="R37" s="6" t="s">
        <v>22</v>
      </c>
      <c r="S37" s="9" t="s">
        <v>68</v>
      </c>
      <c r="T37" s="5"/>
      <c r="Y37" s="17">
        <f t="shared" si="0"/>
        <v>1</v>
      </c>
      <c r="Z37" s="16">
        <f t="shared" si="1"/>
        <v>0</v>
      </c>
    </row>
    <row r="38" spans="1:26" ht="12.75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tr">
        <f t="shared" si="3"/>
        <v> </v>
      </c>
      <c r="R38" s="6"/>
      <c r="S38" s="9"/>
      <c r="T38" s="5"/>
      <c r="Y38" s="17" t="str">
        <f t="shared" si="0"/>
        <v> </v>
      </c>
      <c r="Z38" s="16" t="e">
        <f t="shared" si="1"/>
        <v>#VALUE!</v>
      </c>
    </row>
    <row r="39" spans="1:26" ht="12.75" customHeight="1">
      <c r="A39" s="8"/>
      <c r="B39" s="6"/>
      <c r="C39" s="6">
        <f>'[5]MTSS'!$X$74</f>
        <v>5</v>
      </c>
      <c r="D39" s="6"/>
      <c r="E39" s="6"/>
      <c r="F39" s="6"/>
      <c r="G39" s="6"/>
      <c r="H39" s="6"/>
      <c r="I39" s="6"/>
      <c r="J39" s="6"/>
      <c r="K39" s="6">
        <f>'[5]MTSS'!$X$74</f>
        <v>5</v>
      </c>
      <c r="L39" s="6"/>
      <c r="M39" s="6"/>
      <c r="N39" s="6"/>
      <c r="O39" s="6">
        <v>202</v>
      </c>
      <c r="P39" s="6">
        <v>75610</v>
      </c>
      <c r="Q39" s="7">
        <f aca="true" t="shared" si="4" ref="Q39:Q63">IF(SUM(A39:H39)=0," ",SUM(A39:H39))</f>
        <v>5</v>
      </c>
      <c r="R39" s="6" t="s">
        <v>22</v>
      </c>
      <c r="S39" s="9" t="s">
        <v>48</v>
      </c>
      <c r="T39" s="5"/>
      <c r="Y39" s="17">
        <f t="shared" si="0"/>
        <v>5</v>
      </c>
      <c r="Z39" s="16">
        <f t="shared" si="1"/>
        <v>0</v>
      </c>
    </row>
    <row r="40" spans="1:26" ht="12.75" customHeight="1">
      <c r="A40" s="8"/>
      <c r="B40" s="6"/>
      <c r="C40" s="6">
        <f>'[5]MTSS'!$Y$74</f>
        <v>1</v>
      </c>
      <c r="D40" s="6"/>
      <c r="E40" s="6"/>
      <c r="F40" s="6"/>
      <c r="G40" s="6"/>
      <c r="H40" s="6"/>
      <c r="I40" s="6"/>
      <c r="J40" s="6"/>
      <c r="K40" s="6"/>
      <c r="L40" s="6"/>
      <c r="M40" s="6">
        <f>'[5]MTSS'!$Y$74</f>
        <v>1</v>
      </c>
      <c r="N40" s="6"/>
      <c r="O40" s="6">
        <v>202</v>
      </c>
      <c r="P40" s="6">
        <v>98100</v>
      </c>
      <c r="Q40" s="7">
        <f t="shared" si="4"/>
        <v>1</v>
      </c>
      <c r="R40" s="6" t="s">
        <v>22</v>
      </c>
      <c r="S40" s="9" t="s">
        <v>49</v>
      </c>
      <c r="T40" s="5">
        <f>'[3]105523SHEETS'!$A$159</f>
        <v>54</v>
      </c>
      <c r="Y40" s="17">
        <f t="shared" si="0"/>
        <v>1</v>
      </c>
      <c r="Z40" s="16">
        <f t="shared" si="1"/>
        <v>0</v>
      </c>
    </row>
    <row r="41" spans="1:26" s="11" customFormat="1" ht="12.75" customHeight="1">
      <c r="A41" s="13"/>
      <c r="B41" s="6">
        <f>'[4]MTSS'!$E$37</f>
        <v>4</v>
      </c>
      <c r="C41" s="6"/>
      <c r="D41" s="6"/>
      <c r="E41" s="6"/>
      <c r="F41" s="6"/>
      <c r="G41" s="6"/>
      <c r="H41" s="6"/>
      <c r="I41" s="6">
        <f>'[4]MTSS'!$E$37</f>
        <v>4</v>
      </c>
      <c r="J41" s="6"/>
      <c r="K41" s="6"/>
      <c r="L41" s="7"/>
      <c r="M41" s="7"/>
      <c r="N41" s="6"/>
      <c r="O41" s="6">
        <v>202</v>
      </c>
      <c r="P41" s="6">
        <v>98100</v>
      </c>
      <c r="Q41" s="7">
        <f t="shared" si="4"/>
        <v>4</v>
      </c>
      <c r="R41" s="6" t="s">
        <v>22</v>
      </c>
      <c r="S41" s="9" t="s">
        <v>61</v>
      </c>
      <c r="T41" s="5">
        <f>'[3]105523SHEETS'!$A$159</f>
        <v>54</v>
      </c>
      <c r="Y41" s="17">
        <f t="shared" si="0"/>
        <v>4</v>
      </c>
      <c r="Z41" s="16">
        <f t="shared" si="1"/>
        <v>0</v>
      </c>
    </row>
    <row r="42" spans="1:26" s="11" customFormat="1" ht="12.75" customHeight="1">
      <c r="A42" s="13"/>
      <c r="B42" s="6"/>
      <c r="C42" s="6">
        <f>'[5]MTSS'!$AA$74</f>
        <v>4</v>
      </c>
      <c r="D42" s="6"/>
      <c r="E42" s="6"/>
      <c r="F42" s="6"/>
      <c r="G42" s="6"/>
      <c r="H42" s="6"/>
      <c r="I42" s="6">
        <f>'[5]MTSS'!$AA$74</f>
        <v>4</v>
      </c>
      <c r="J42" s="6"/>
      <c r="K42" s="6"/>
      <c r="L42" s="7"/>
      <c r="M42" s="7"/>
      <c r="N42" s="6"/>
      <c r="O42" s="6">
        <v>202</v>
      </c>
      <c r="P42" s="6">
        <v>98100</v>
      </c>
      <c r="Q42" s="7">
        <f t="shared" si="4"/>
        <v>4</v>
      </c>
      <c r="R42" s="6" t="s">
        <v>22</v>
      </c>
      <c r="S42" s="9" t="s">
        <v>62</v>
      </c>
      <c r="T42" s="5"/>
      <c r="Y42" s="17">
        <f t="shared" si="0"/>
        <v>4</v>
      </c>
      <c r="Z42" s="16">
        <f t="shared" si="1"/>
        <v>0</v>
      </c>
    </row>
    <row r="43" spans="1:26" ht="12.75" customHeight="1">
      <c r="A43" s="8"/>
      <c r="B43" s="6"/>
      <c r="C43" s="6"/>
      <c r="D43" s="6"/>
      <c r="E43" s="6"/>
      <c r="F43" s="6"/>
      <c r="G43" s="6"/>
      <c r="H43" s="7"/>
      <c r="I43" s="6"/>
      <c r="J43" s="6"/>
      <c r="K43" s="6"/>
      <c r="L43" s="6"/>
      <c r="M43" s="6"/>
      <c r="N43" s="6"/>
      <c r="O43" s="6"/>
      <c r="P43" s="6"/>
      <c r="Q43" s="7" t="str">
        <f t="shared" si="4"/>
        <v> </v>
      </c>
      <c r="R43" s="6"/>
      <c r="S43" s="9"/>
      <c r="T43" s="10"/>
      <c r="Y43" s="17" t="str">
        <f t="shared" si="0"/>
        <v> </v>
      </c>
      <c r="Z43" s="16" t="e">
        <f t="shared" si="1"/>
        <v>#VALUE!</v>
      </c>
    </row>
    <row r="44" spans="1:26" s="11" customFormat="1" ht="12.75" customHeight="1">
      <c r="A44" s="8"/>
      <c r="B44" s="6"/>
      <c r="C44" s="6">
        <f>'[5]MTSS'!$Z$74</f>
        <v>359</v>
      </c>
      <c r="D44" s="6"/>
      <c r="E44" s="6"/>
      <c r="F44" s="6"/>
      <c r="G44" s="6"/>
      <c r="H44" s="6"/>
      <c r="I44" s="6">
        <f>'[5]MTSS'!$Z$74</f>
        <v>359</v>
      </c>
      <c r="J44" s="6"/>
      <c r="K44" s="6"/>
      <c r="L44" s="6"/>
      <c r="M44" s="6"/>
      <c r="N44" s="6"/>
      <c r="O44" s="6">
        <v>202</v>
      </c>
      <c r="P44" s="6">
        <v>98200</v>
      </c>
      <c r="Q44" s="7">
        <f t="shared" si="4"/>
        <v>359</v>
      </c>
      <c r="R44" s="6" t="s">
        <v>16</v>
      </c>
      <c r="S44" s="9" t="s">
        <v>50</v>
      </c>
      <c r="T44" s="5"/>
      <c r="Y44" s="17">
        <f t="shared" si="0"/>
        <v>359</v>
      </c>
      <c r="Z44" s="16">
        <f t="shared" si="1"/>
        <v>0</v>
      </c>
    </row>
    <row r="45" spans="1:26" ht="12.75" customHeight="1">
      <c r="A45" s="8"/>
      <c r="B45" s="6"/>
      <c r="C45" s="6">
        <f>'[5]MTSS'!$AC$74+'[5]MTSS'!$AD$74</f>
        <v>4262</v>
      </c>
      <c r="D45" s="6"/>
      <c r="E45" s="6"/>
      <c r="F45" s="6"/>
      <c r="G45" s="6"/>
      <c r="H45" s="6"/>
      <c r="I45" s="6">
        <f>'[5]MTSS'!$AC$74</f>
        <v>194</v>
      </c>
      <c r="J45" s="6"/>
      <c r="K45" s="6"/>
      <c r="L45" s="6"/>
      <c r="M45" s="6">
        <f>'[5]MTSS'!$AD$74</f>
        <v>4068</v>
      </c>
      <c r="N45" s="6"/>
      <c r="O45" s="6">
        <v>202</v>
      </c>
      <c r="P45" s="6">
        <v>98400</v>
      </c>
      <c r="Q45" s="7">
        <f t="shared" si="4"/>
        <v>4262</v>
      </c>
      <c r="R45" s="6" t="s">
        <v>34</v>
      </c>
      <c r="S45" s="9" t="s">
        <v>51</v>
      </c>
      <c r="T45" s="5">
        <f>'[3]105523SHEETS'!$A$159</f>
        <v>54</v>
      </c>
      <c r="Y45" s="17">
        <f t="shared" si="0"/>
        <v>4262</v>
      </c>
      <c r="Z45" s="16">
        <f t="shared" si="1"/>
        <v>0</v>
      </c>
    </row>
    <row r="46" spans="1:26" ht="12.75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 t="str">
        <f t="shared" si="4"/>
        <v> </v>
      </c>
      <c r="R46" s="6"/>
      <c r="S46" s="9"/>
      <c r="T46" s="5"/>
      <c r="Y46" s="17" t="str">
        <f t="shared" si="0"/>
        <v> </v>
      </c>
      <c r="Z46" s="16" t="e">
        <f t="shared" si="1"/>
        <v>#VALUE!</v>
      </c>
    </row>
    <row r="47" spans="1:26" s="11" customFormat="1" ht="12.75" customHeight="1">
      <c r="A47" s="8"/>
      <c r="B47" s="6"/>
      <c r="C47" s="6"/>
      <c r="D47" s="6"/>
      <c r="E47" s="6"/>
      <c r="F47" s="6">
        <f>'[7]SUBSM1'!$D$74</f>
        <v>55562</v>
      </c>
      <c r="G47" s="6"/>
      <c r="H47" s="6"/>
      <c r="I47" s="6">
        <f>ROUND(F47*$I$82,0)</f>
        <v>24447</v>
      </c>
      <c r="J47" s="6">
        <f>ROUND(F47*$J$82,0)</f>
        <v>31115</v>
      </c>
      <c r="K47" s="6"/>
      <c r="L47" s="6"/>
      <c r="M47" s="6"/>
      <c r="N47" s="6"/>
      <c r="O47" s="6">
        <v>203</v>
      </c>
      <c r="P47" s="6">
        <v>10000</v>
      </c>
      <c r="Q47" s="7">
        <f t="shared" si="4"/>
        <v>55562</v>
      </c>
      <c r="R47" s="6" t="s">
        <v>35</v>
      </c>
      <c r="S47" s="9" t="s">
        <v>26</v>
      </c>
      <c r="T47" s="5"/>
      <c r="Y47" s="17">
        <f t="shared" si="0"/>
        <v>55562</v>
      </c>
      <c r="Z47" s="16">
        <f t="shared" si="1"/>
        <v>0</v>
      </c>
    </row>
    <row r="48" spans="1:26" ht="12.75" customHeight="1">
      <c r="A48" s="8"/>
      <c r="B48" s="6"/>
      <c r="C48" s="6"/>
      <c r="D48" s="6"/>
      <c r="E48" s="6"/>
      <c r="F48" s="6">
        <f>'[7]SUBSM1'!$F$74</f>
        <v>159062</v>
      </c>
      <c r="G48" s="6"/>
      <c r="H48" s="6"/>
      <c r="I48" s="6">
        <f>ROUND(F48*$I$82,0)</f>
        <v>69987</v>
      </c>
      <c r="J48" s="6">
        <f>ROUND(F48*$J$82,0)</f>
        <v>89075</v>
      </c>
      <c r="K48" s="6"/>
      <c r="L48" s="6"/>
      <c r="M48" s="6"/>
      <c r="N48" s="6"/>
      <c r="O48" s="6">
        <v>203</v>
      </c>
      <c r="P48" s="6">
        <v>20000</v>
      </c>
      <c r="Q48" s="7">
        <f t="shared" si="4"/>
        <v>159062</v>
      </c>
      <c r="R48" s="6" t="s">
        <v>35</v>
      </c>
      <c r="S48" s="9" t="s">
        <v>27</v>
      </c>
      <c r="T48" s="5"/>
      <c r="Y48" s="17">
        <f t="shared" si="0"/>
        <v>159062</v>
      </c>
      <c r="Z48" s="16">
        <f t="shared" si="1"/>
        <v>0</v>
      </c>
    </row>
    <row r="49" spans="1:26" ht="12.75" customHeight="1">
      <c r="A49" s="8"/>
      <c r="B49" s="6"/>
      <c r="C49" s="6"/>
      <c r="D49" s="6"/>
      <c r="E49" s="6"/>
      <c r="F49" s="6">
        <f>'[7]SUBSM1'!$H$74</f>
        <v>53163</v>
      </c>
      <c r="G49" s="6"/>
      <c r="H49" s="6"/>
      <c r="I49" s="6">
        <f>ROUND(F49*$I$82,0)</f>
        <v>23392</v>
      </c>
      <c r="J49" s="6">
        <f>ROUND(F49*$J$82,0)</f>
        <v>29771</v>
      </c>
      <c r="K49" s="6"/>
      <c r="L49" s="6"/>
      <c r="M49" s="6"/>
      <c r="N49" s="6"/>
      <c r="O49" s="6">
        <v>203</v>
      </c>
      <c r="P49" s="6">
        <v>20001</v>
      </c>
      <c r="Q49" s="7">
        <f t="shared" si="4"/>
        <v>53163</v>
      </c>
      <c r="R49" s="6" t="s">
        <v>35</v>
      </c>
      <c r="S49" s="9" t="s">
        <v>66</v>
      </c>
      <c r="T49" s="5">
        <f>'[3]105523SHEETS'!$A$170</f>
        <v>56</v>
      </c>
      <c r="Y49" s="17">
        <f t="shared" si="0"/>
        <v>53163</v>
      </c>
      <c r="Z49" s="16">
        <f t="shared" si="1"/>
        <v>0</v>
      </c>
    </row>
    <row r="50" spans="1:26" ht="12.75" customHeight="1">
      <c r="A50" s="8"/>
      <c r="B50" s="6"/>
      <c r="C50" s="6"/>
      <c r="D50" s="6"/>
      <c r="E50" s="6"/>
      <c r="F50" s="6">
        <f>'[7]SUBSM1'!$I$74</f>
        <v>87</v>
      </c>
      <c r="G50" s="6"/>
      <c r="H50" s="6"/>
      <c r="I50" s="6">
        <f>ROUND(F50*$I$82,0)</f>
        <v>38</v>
      </c>
      <c r="J50" s="6">
        <f>ROUND(F50*$J$82,0)</f>
        <v>49</v>
      </c>
      <c r="K50" s="6"/>
      <c r="L50" s="6"/>
      <c r="M50" s="6"/>
      <c r="N50" s="6"/>
      <c r="O50" s="6">
        <v>203</v>
      </c>
      <c r="P50" s="6">
        <v>20001</v>
      </c>
      <c r="Q50" s="7">
        <f t="shared" si="4"/>
        <v>87</v>
      </c>
      <c r="R50" s="6" t="s">
        <v>35</v>
      </c>
      <c r="S50" s="9" t="s">
        <v>67</v>
      </c>
      <c r="T50" s="5">
        <f>'[3]105523SHEETS'!$A$170</f>
        <v>56</v>
      </c>
      <c r="Y50" s="17">
        <f t="shared" si="0"/>
        <v>87</v>
      </c>
      <c r="Z50" s="16">
        <f t="shared" si="1"/>
        <v>0</v>
      </c>
    </row>
    <row r="51" spans="1:26" ht="12.75" customHeight="1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9"/>
      <c r="T51" s="5"/>
      <c r="Y51" s="17"/>
      <c r="Z51" s="16"/>
    </row>
    <row r="52" spans="1:26" ht="12.75" customHeight="1">
      <c r="A52" s="13">
        <f>'[2]SUBSUMMARY'!$B$32+'[2]SUBSUMMARY'!$C$32+'[2]SUBSUMMARY'!$D$32+'[2]SUBSUMMARY'!$E$32</f>
        <v>41483</v>
      </c>
      <c r="B52" s="6"/>
      <c r="C52" s="6"/>
      <c r="D52" s="6"/>
      <c r="E52" s="6"/>
      <c r="F52" s="6"/>
      <c r="G52" s="7">
        <f>'[8]ESTQ1'!$K$74+'[8]ESTQ1'!$L$74</f>
        <v>385</v>
      </c>
      <c r="H52" s="6"/>
      <c r="I52" s="7">
        <f>'[2]SUBSUMMARY'!$B$32+'[8]ESTQ1'!$K$74</f>
        <v>16117</v>
      </c>
      <c r="J52" s="7">
        <f>'[2]SUBSUMMARY'!$C$32</f>
        <v>23467</v>
      </c>
      <c r="K52" s="7"/>
      <c r="L52" s="7">
        <f>'[2]SUBSUMMARY'!$D$32</f>
        <v>162</v>
      </c>
      <c r="M52" s="7">
        <f>'[2]SUBSUMMARY'!$E$32+'[8]ESTQ1'!$L$74</f>
        <v>2122</v>
      </c>
      <c r="N52" s="6"/>
      <c r="O52" s="6">
        <v>204</v>
      </c>
      <c r="P52" s="6">
        <v>10000</v>
      </c>
      <c r="Q52" s="7">
        <f t="shared" si="4"/>
        <v>41868</v>
      </c>
      <c r="R52" s="6" t="s">
        <v>33</v>
      </c>
      <c r="S52" s="9" t="s">
        <v>28</v>
      </c>
      <c r="T52" s="5"/>
      <c r="Y52" s="17">
        <f t="shared" si="0"/>
        <v>41868</v>
      </c>
      <c r="Z52" s="16">
        <f t="shared" si="1"/>
        <v>0</v>
      </c>
    </row>
    <row r="53" spans="1:26" ht="12.75" customHeight="1">
      <c r="A53" s="13"/>
      <c r="B53" s="6"/>
      <c r="C53" s="6"/>
      <c r="D53" s="6"/>
      <c r="E53" s="6"/>
      <c r="F53" s="6">
        <f>'[7]SUBSM1'!$L$74</f>
        <v>2072</v>
      </c>
      <c r="G53" s="6"/>
      <c r="H53" s="6"/>
      <c r="I53" s="6">
        <f>ROUND(F53*$I$82,0)</f>
        <v>912</v>
      </c>
      <c r="J53" s="6">
        <f>ROUND(F53*$J$82,0)</f>
        <v>1160</v>
      </c>
      <c r="K53" s="6"/>
      <c r="L53" s="6"/>
      <c r="M53" s="6"/>
      <c r="N53" s="6"/>
      <c r="O53" s="6">
        <v>204</v>
      </c>
      <c r="P53" s="6">
        <v>13000</v>
      </c>
      <c r="Q53" s="7">
        <f t="shared" si="4"/>
        <v>2072</v>
      </c>
      <c r="R53" s="6" t="s">
        <v>35</v>
      </c>
      <c r="S53" s="9" t="s">
        <v>29</v>
      </c>
      <c r="T53" s="5"/>
      <c r="Y53" s="17">
        <f t="shared" si="0"/>
        <v>2072</v>
      </c>
      <c r="Z53" s="16">
        <f t="shared" si="1"/>
        <v>0</v>
      </c>
    </row>
    <row r="54" spans="1:26" ht="12.75" customHeight="1">
      <c r="A54" s="13"/>
      <c r="B54" s="6"/>
      <c r="C54" s="6"/>
      <c r="D54" s="6"/>
      <c r="E54" s="6"/>
      <c r="F54" s="6">
        <f>'[7]SUBSM1'!$K$74</f>
        <v>2072</v>
      </c>
      <c r="G54" s="6"/>
      <c r="H54" s="6"/>
      <c r="I54" s="6">
        <f>ROUND(F54*$I$82,0)</f>
        <v>912</v>
      </c>
      <c r="J54" s="6">
        <f>ROUND(F54*$J$82,0)</f>
        <v>1160</v>
      </c>
      <c r="K54" s="6"/>
      <c r="L54" s="6"/>
      <c r="M54" s="6"/>
      <c r="N54" s="6"/>
      <c r="O54" s="6">
        <v>204</v>
      </c>
      <c r="P54" s="6">
        <v>30010</v>
      </c>
      <c r="Q54" s="7">
        <f t="shared" si="4"/>
        <v>2072</v>
      </c>
      <c r="R54" s="6" t="s">
        <v>35</v>
      </c>
      <c r="S54" s="9" t="s">
        <v>52</v>
      </c>
      <c r="T54" s="5"/>
      <c r="Y54" s="17">
        <f t="shared" si="0"/>
        <v>2072</v>
      </c>
      <c r="Z54" s="16">
        <f t="shared" si="1"/>
        <v>0</v>
      </c>
    </row>
    <row r="55" spans="1:26" ht="12.75" customHeight="1">
      <c r="A55" s="13">
        <f>'[2]SUBSUMMARY'!$F$32+'[2]SUBSUMMARY'!$G$32+'[2]SUBSUMMARY'!$H$32+'[2]SUBSUMMARY'!$I$32</f>
        <v>38</v>
      </c>
      <c r="B55" s="6"/>
      <c r="C55" s="6"/>
      <c r="D55" s="6"/>
      <c r="E55" s="6"/>
      <c r="F55" s="6"/>
      <c r="G55" s="6"/>
      <c r="H55" s="6"/>
      <c r="I55" s="7">
        <f>'[2]SUBSUMMARY'!$F$32</f>
        <v>15</v>
      </c>
      <c r="J55" s="7">
        <f>'[2]SUBSUMMARY'!$G$32</f>
        <v>20</v>
      </c>
      <c r="K55" s="7"/>
      <c r="L55" s="7">
        <f>'[2]SUBSUMMARY'!$H$32</f>
        <v>1</v>
      </c>
      <c r="M55" s="7">
        <f>'[2]SUBSUMMARY'!$I$32</f>
        <v>2</v>
      </c>
      <c r="N55" s="6"/>
      <c r="O55" s="6">
        <v>204</v>
      </c>
      <c r="P55" s="6">
        <v>45000</v>
      </c>
      <c r="Q55" s="7">
        <f t="shared" si="4"/>
        <v>38</v>
      </c>
      <c r="R55" s="6" t="s">
        <v>30</v>
      </c>
      <c r="S55" s="9" t="s">
        <v>31</v>
      </c>
      <c r="T55" s="10"/>
      <c r="Y55" s="17">
        <f t="shared" si="0"/>
        <v>38</v>
      </c>
      <c r="Z55" s="16">
        <f t="shared" si="1"/>
        <v>0</v>
      </c>
    </row>
    <row r="56" spans="1:26" ht="12.75" customHeight="1">
      <c r="A56" s="13">
        <f>'[2]SUBSUMMARY'!$J$32+'[2]SUBSUMMARY'!$K$32+'[2]SUBSUMMARY'!$L$32</f>
        <v>6644</v>
      </c>
      <c r="B56" s="6"/>
      <c r="C56" s="6"/>
      <c r="D56" s="6"/>
      <c r="E56" s="6"/>
      <c r="F56" s="6"/>
      <c r="G56" s="6"/>
      <c r="H56" s="6"/>
      <c r="I56" s="7">
        <f>'[2]SUBSUMMARY'!$J$32</f>
        <v>4401</v>
      </c>
      <c r="J56" s="6"/>
      <c r="K56" s="7"/>
      <c r="L56" s="7">
        <f>'[2]SUBSUMMARY'!$K$32</f>
        <v>162</v>
      </c>
      <c r="M56" s="7">
        <f>'[2]SUBSUMMARY'!$L$32</f>
        <v>2081</v>
      </c>
      <c r="N56" s="6"/>
      <c r="O56" s="6">
        <v>204</v>
      </c>
      <c r="P56" s="6">
        <v>50000</v>
      </c>
      <c r="Q56" s="7">
        <f t="shared" si="4"/>
        <v>6644</v>
      </c>
      <c r="R56" s="6" t="s">
        <v>33</v>
      </c>
      <c r="S56" s="9" t="s">
        <v>53</v>
      </c>
      <c r="T56" s="10"/>
      <c r="Y56" s="17">
        <f t="shared" si="0"/>
        <v>6644</v>
      </c>
      <c r="Z56" s="16">
        <f t="shared" si="1"/>
        <v>0</v>
      </c>
    </row>
    <row r="57" spans="1:26" ht="12.75" customHeight="1">
      <c r="A57" s="13"/>
      <c r="B57" s="6"/>
      <c r="C57" s="6"/>
      <c r="D57" s="6"/>
      <c r="E57" s="6"/>
      <c r="F57" s="6"/>
      <c r="G57" s="6"/>
      <c r="H57" s="6"/>
      <c r="I57" s="7"/>
      <c r="J57" s="6"/>
      <c r="K57" s="7"/>
      <c r="L57" s="7"/>
      <c r="M57" s="7"/>
      <c r="N57" s="6"/>
      <c r="O57" s="6"/>
      <c r="P57" s="6"/>
      <c r="Q57" s="7"/>
      <c r="R57" s="6"/>
      <c r="S57" s="9"/>
      <c r="T57" s="10"/>
      <c r="Y57" s="17" t="str">
        <f>IF(SUM(I57:N57)=0," ",SUM(I57:N57))</f>
        <v> </v>
      </c>
      <c r="Z57" s="16" t="e">
        <f>Q57-Y57</f>
        <v>#VALUE!</v>
      </c>
    </row>
    <row r="58" spans="1:26" ht="12.75" customHeight="1">
      <c r="A58" s="13">
        <f>'[2]SUBSUMMARY'!$U$32+'[2]SUBSUMMARY'!$V$32+'[2]SUBSUMMARY'!$W$32</f>
        <v>6644</v>
      </c>
      <c r="B58" s="6"/>
      <c r="C58" s="6"/>
      <c r="D58" s="6"/>
      <c r="E58" s="6"/>
      <c r="F58" s="6"/>
      <c r="G58" s="6"/>
      <c r="H58" s="6"/>
      <c r="I58" s="7">
        <f>'[2]SUBSUMMARY'!$U$32</f>
        <v>4401</v>
      </c>
      <c r="J58" s="6"/>
      <c r="K58" s="7"/>
      <c r="L58" s="7">
        <f>'[2]SUBSUMMARY'!$V$32</f>
        <v>162</v>
      </c>
      <c r="M58" s="7">
        <f>'[2]SUBSUMMARY'!$W$32</f>
        <v>2081</v>
      </c>
      <c r="N58" s="6"/>
      <c r="O58" s="6">
        <v>204</v>
      </c>
      <c r="P58" s="6">
        <v>51000</v>
      </c>
      <c r="Q58" s="7">
        <f t="shared" si="4"/>
        <v>6644</v>
      </c>
      <c r="R58" s="6" t="s">
        <v>33</v>
      </c>
      <c r="S58" s="9" t="s">
        <v>73</v>
      </c>
      <c r="T58" s="10"/>
      <c r="Y58" s="17">
        <f>IF(SUM(I58:N58)=0," ",SUM(I58:N58))</f>
        <v>6644</v>
      </c>
      <c r="Z58" s="16">
        <f>Q58-Y58</f>
        <v>0</v>
      </c>
    </row>
    <row r="59" spans="1:26" ht="12.75" customHeight="1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6"/>
      <c r="O59" s="6"/>
      <c r="P59" s="6"/>
      <c r="Q59" s="7" t="str">
        <f t="shared" si="4"/>
        <v> </v>
      </c>
      <c r="R59" s="6"/>
      <c r="S59" s="9"/>
      <c r="T59" s="5"/>
      <c r="Y59" s="17" t="str">
        <f>IF(SUM(I59:N59)=0," ",SUM(I59:N59))</f>
        <v> </v>
      </c>
      <c r="Z59" s="16" t="e">
        <f>Q59-Y59</f>
        <v>#VALUE!</v>
      </c>
    </row>
    <row r="60" spans="1:26" ht="12.75" customHeight="1">
      <c r="A60" s="13">
        <f>'[2]SUBSUMMARY'!$N$32+'[2]SUBSUMMARY'!$O$32</f>
        <v>65</v>
      </c>
      <c r="B60" s="6"/>
      <c r="C60" s="6"/>
      <c r="D60" s="6"/>
      <c r="E60" s="6"/>
      <c r="F60" s="6"/>
      <c r="G60" s="6"/>
      <c r="H60" s="6"/>
      <c r="I60" s="7">
        <f>'[2]SUBSUMMARY'!$N$32</f>
        <v>31</v>
      </c>
      <c r="J60" s="7">
        <f>'[2]SUBSUMMARY'!$O$32</f>
        <v>34</v>
      </c>
      <c r="K60" s="6"/>
      <c r="L60" s="7"/>
      <c r="M60" s="7"/>
      <c r="N60" s="6"/>
      <c r="O60" s="6">
        <v>206</v>
      </c>
      <c r="P60" s="6">
        <v>10500</v>
      </c>
      <c r="Q60" s="7">
        <f t="shared" si="4"/>
        <v>65</v>
      </c>
      <c r="R60" s="6" t="s">
        <v>39</v>
      </c>
      <c r="S60" s="9" t="s">
        <v>37</v>
      </c>
      <c r="T60" s="10"/>
      <c r="Y60" s="17">
        <f t="shared" si="0"/>
        <v>65</v>
      </c>
      <c r="Z60" s="16">
        <f t="shared" si="1"/>
        <v>0</v>
      </c>
    </row>
    <row r="61" spans="1:26" ht="12.75" customHeight="1">
      <c r="A61" s="13">
        <f>'[2]SUBSUMMARY'!$P$32+'[2]SUBSUMMARY'!$Q$32</f>
        <v>29187</v>
      </c>
      <c r="B61" s="6"/>
      <c r="C61" s="6"/>
      <c r="D61" s="6"/>
      <c r="E61" s="6"/>
      <c r="F61" s="6"/>
      <c r="G61" s="6"/>
      <c r="H61" s="6"/>
      <c r="I61" s="7">
        <f>'[2]SUBSUMMARY'!$P$32</f>
        <v>13917</v>
      </c>
      <c r="J61" s="7">
        <f>'[2]SUBSUMMARY'!$Q$32</f>
        <v>15270</v>
      </c>
      <c r="K61" s="6"/>
      <c r="L61" s="6"/>
      <c r="M61" s="6"/>
      <c r="N61" s="6"/>
      <c r="O61" s="6">
        <v>206</v>
      </c>
      <c r="P61" s="6">
        <v>11000</v>
      </c>
      <c r="Q61" s="7">
        <f t="shared" si="4"/>
        <v>29187</v>
      </c>
      <c r="R61" s="6" t="s">
        <v>33</v>
      </c>
      <c r="S61" s="9" t="s">
        <v>38</v>
      </c>
      <c r="T61" s="5"/>
      <c r="Y61" s="17">
        <f t="shared" si="0"/>
        <v>29187</v>
      </c>
      <c r="Z61" s="16">
        <f t="shared" si="1"/>
        <v>0</v>
      </c>
    </row>
    <row r="62" spans="1:26" ht="12.75" customHeight="1">
      <c r="A62" s="13">
        <f>'[2]SUBSUMMARY'!$R$32+'[2]SUBSUMMARY'!$S$32</f>
        <v>29187</v>
      </c>
      <c r="B62" s="6"/>
      <c r="C62" s="6"/>
      <c r="D62" s="6"/>
      <c r="E62" s="6"/>
      <c r="F62" s="6"/>
      <c r="G62" s="6"/>
      <c r="H62" s="6"/>
      <c r="I62" s="7">
        <f>'[2]SUBSUMMARY'!$R$32</f>
        <v>13917</v>
      </c>
      <c r="J62" s="7">
        <f>'[2]SUBSUMMARY'!$S$32</f>
        <v>15270</v>
      </c>
      <c r="K62" s="6"/>
      <c r="L62" s="7"/>
      <c r="M62" s="7"/>
      <c r="N62" s="6"/>
      <c r="O62" s="6">
        <v>206</v>
      </c>
      <c r="P62" s="6">
        <v>15020</v>
      </c>
      <c r="Q62" s="7">
        <f t="shared" si="4"/>
        <v>29187</v>
      </c>
      <c r="R62" s="6" t="s">
        <v>33</v>
      </c>
      <c r="S62" s="9" t="s">
        <v>54</v>
      </c>
      <c r="T62" s="5"/>
      <c r="Y62" s="17"/>
      <c r="Z62" s="16"/>
    </row>
    <row r="63" spans="1:26" ht="12.75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6"/>
      <c r="O63" s="6"/>
      <c r="P63" s="6"/>
      <c r="Q63" s="7" t="str">
        <f t="shared" si="4"/>
        <v> </v>
      </c>
      <c r="R63" s="6"/>
      <c r="S63" s="9"/>
      <c r="T63" s="5"/>
      <c r="Y63" s="17" t="str">
        <f t="shared" si="0"/>
        <v> </v>
      </c>
      <c r="Z63" s="16" t="e">
        <f t="shared" si="1"/>
        <v>#VALUE!</v>
      </c>
    </row>
    <row r="64" spans="1:26" ht="12.75" customHeight="1">
      <c r="A64" s="8"/>
      <c r="B64" s="7" t="str">
        <f>'[4]MTSS'!$K$37</f>
        <v>LS</v>
      </c>
      <c r="C64" s="6"/>
      <c r="D64" s="6"/>
      <c r="E64" s="6"/>
      <c r="F64" s="6"/>
      <c r="G64" s="6"/>
      <c r="H64" s="6"/>
      <c r="I64" s="7" t="str">
        <f>'[4]MTSS'!$K$37</f>
        <v>LS</v>
      </c>
      <c r="J64" s="7" t="str">
        <f>'[4]MTSS'!$L$37</f>
        <v>LS</v>
      </c>
      <c r="K64" s="6"/>
      <c r="L64" s="6"/>
      <c r="M64" s="6"/>
      <c r="N64" s="6"/>
      <c r="O64" s="6">
        <v>208</v>
      </c>
      <c r="P64" s="6">
        <v>14001</v>
      </c>
      <c r="Q64" s="7" t="str">
        <f>B64</f>
        <v>LS</v>
      </c>
      <c r="R64" s="6"/>
      <c r="S64" s="9" t="s">
        <v>63</v>
      </c>
      <c r="T64" s="5">
        <f>'[3]105523SHEETS'!$A$187</f>
        <v>67</v>
      </c>
      <c r="Y64" s="17" t="str">
        <f>IF(SUM(I64:N64)=0," ",SUM(I64:N64))</f>
        <v> </v>
      </c>
      <c r="Z64" s="16" t="e">
        <f>Q64-Y64</f>
        <v>#VALUE!</v>
      </c>
    </row>
    <row r="65" spans="1:26" ht="12.75" customHeight="1">
      <c r="A65" s="13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7" t="str">
        <f aca="true" t="shared" si="5" ref="Q65:Q75">IF(SUM(A65:H65)=0," ",SUM(A65:H65))</f>
        <v> </v>
      </c>
      <c r="R65" s="6"/>
      <c r="S65" s="9"/>
      <c r="T65" s="5"/>
      <c r="Y65" s="17" t="str">
        <f aca="true" t="shared" si="6" ref="Y65:Y75">IF(SUM(I65:N65)=0," ",SUM(I65:N65))</f>
        <v> </v>
      </c>
      <c r="Z65" s="16" t="e">
        <f aca="true" t="shared" si="7" ref="Z65:Z75">Q65-Y65</f>
        <v>#VALUE!</v>
      </c>
    </row>
    <row r="66" spans="1:26" ht="12.75" customHeight="1">
      <c r="A66" s="13">
        <f>'[1]SUBSUMMARY 1 OF 2'!$B$32+'[1]SUBSUMMARY 1 OF 2'!$C$32</f>
        <v>84</v>
      </c>
      <c r="B66" s="6"/>
      <c r="C66" s="6"/>
      <c r="D66" s="6"/>
      <c r="E66" s="6"/>
      <c r="F66" s="6"/>
      <c r="G66" s="6"/>
      <c r="H66" s="6"/>
      <c r="I66" s="7">
        <f>'[1]SUBSUMMARY 1 OF 2'!$B$32</f>
        <v>24</v>
      </c>
      <c r="J66" s="7">
        <f>'[1]SUBSUMMARY 1 OF 2'!$C$32</f>
        <v>60</v>
      </c>
      <c r="K66" s="6"/>
      <c r="L66" s="7"/>
      <c r="M66" s="7"/>
      <c r="N66" s="6"/>
      <c r="O66" s="6">
        <v>209</v>
      </c>
      <c r="P66" s="6">
        <v>60201</v>
      </c>
      <c r="Q66" s="7">
        <f t="shared" si="5"/>
        <v>84</v>
      </c>
      <c r="R66" s="6" t="s">
        <v>36</v>
      </c>
      <c r="S66" s="9" t="s">
        <v>32</v>
      </c>
      <c r="T66" s="5">
        <f>'[3]105523SHEETS'!$A$169</f>
        <v>57</v>
      </c>
      <c r="Y66" s="17">
        <f t="shared" si="6"/>
        <v>84</v>
      </c>
      <c r="Z66" s="16">
        <f t="shared" si="7"/>
        <v>0</v>
      </c>
    </row>
    <row r="67" spans="1:26" ht="12.75" customHeight="1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 t="str">
        <f t="shared" si="5"/>
        <v> </v>
      </c>
      <c r="R67" s="6"/>
      <c r="S67" s="9"/>
      <c r="T67" s="5"/>
      <c r="Y67" s="17" t="str">
        <f t="shared" si="6"/>
        <v> </v>
      </c>
      <c r="Z67" s="16" t="e">
        <f t="shared" si="7"/>
        <v>#VALUE!</v>
      </c>
    </row>
    <row r="68" spans="1:26" ht="12.75" customHeight="1">
      <c r="A68" s="8"/>
      <c r="B68" s="6"/>
      <c r="C68" s="6"/>
      <c r="D68" s="6">
        <f>'[6]MTSS'!$K$37+'[6]MTSS'!$L$37</f>
        <v>9463</v>
      </c>
      <c r="E68" s="6"/>
      <c r="F68" s="6"/>
      <c r="G68" s="6"/>
      <c r="H68" s="6"/>
      <c r="I68" s="6">
        <f>'[6]MTSS'!$K$37</f>
        <v>4164</v>
      </c>
      <c r="J68" s="6">
        <f>'[6]MTSS'!$L$37</f>
        <v>5299</v>
      </c>
      <c r="K68" s="6"/>
      <c r="L68" s="7"/>
      <c r="M68" s="7"/>
      <c r="N68" s="6"/>
      <c r="O68" s="6">
        <v>606</v>
      </c>
      <c r="P68" s="6">
        <v>15050</v>
      </c>
      <c r="Q68" s="7">
        <f t="shared" si="5"/>
        <v>9463</v>
      </c>
      <c r="R68" s="6" t="s">
        <v>16</v>
      </c>
      <c r="S68" s="9" t="s">
        <v>55</v>
      </c>
      <c r="T68" s="5"/>
      <c r="Y68" s="17">
        <f t="shared" si="6"/>
        <v>9463</v>
      </c>
      <c r="Z68" s="16">
        <f t="shared" si="7"/>
        <v>0</v>
      </c>
    </row>
    <row r="69" spans="1:26" ht="12.75">
      <c r="A69" s="8"/>
      <c r="B69" s="6"/>
      <c r="C69" s="6"/>
      <c r="D69" s="6">
        <f>'[6]MTSS'!$M$37+'[6]MTSS'!$N$37</f>
        <v>5</v>
      </c>
      <c r="E69" s="6"/>
      <c r="F69" s="6"/>
      <c r="G69" s="6"/>
      <c r="H69" s="6"/>
      <c r="I69" s="6">
        <f>'[6]MTSS'!$M$37</f>
        <v>2</v>
      </c>
      <c r="J69" s="6">
        <f>'[6]MTSS'!$N$37</f>
        <v>3</v>
      </c>
      <c r="K69" s="6"/>
      <c r="L69" s="7"/>
      <c r="M69" s="7"/>
      <c r="N69" s="6"/>
      <c r="O69" s="6">
        <v>606</v>
      </c>
      <c r="P69" s="6">
        <v>26150</v>
      </c>
      <c r="Q69" s="7">
        <f t="shared" si="5"/>
        <v>5</v>
      </c>
      <c r="R69" s="6" t="s">
        <v>22</v>
      </c>
      <c r="S69" s="9" t="s">
        <v>56</v>
      </c>
      <c r="T69" s="5">
        <f>'[3]105523SHEETS'!$A$169</f>
        <v>57</v>
      </c>
      <c r="Y69" s="17">
        <f t="shared" si="6"/>
        <v>5</v>
      </c>
      <c r="Z69" s="16">
        <f t="shared" si="7"/>
        <v>0</v>
      </c>
    </row>
    <row r="70" spans="1:26" ht="12.75">
      <c r="A70" s="13"/>
      <c r="B70" s="6"/>
      <c r="C70" s="6"/>
      <c r="D70" s="6">
        <f>'[6]MTSS'!$O$37+'[6]MTSS'!$P$37</f>
        <v>4</v>
      </c>
      <c r="E70" s="6"/>
      <c r="F70" s="7"/>
      <c r="G70" s="6"/>
      <c r="H70" s="6"/>
      <c r="I70" s="6">
        <f>'[6]MTSS'!$O$37</f>
        <v>2</v>
      </c>
      <c r="J70" s="6">
        <f>'[6]MTSS'!$P$37</f>
        <v>2</v>
      </c>
      <c r="K70" s="6"/>
      <c r="L70" s="6"/>
      <c r="M70" s="6"/>
      <c r="N70" s="6"/>
      <c r="O70" s="6">
        <v>606</v>
      </c>
      <c r="P70" s="6">
        <v>26550</v>
      </c>
      <c r="Q70" s="7">
        <f t="shared" si="5"/>
        <v>4</v>
      </c>
      <c r="R70" s="6" t="s">
        <v>22</v>
      </c>
      <c r="S70" s="9" t="s">
        <v>57</v>
      </c>
      <c r="T70" s="5"/>
      <c r="Y70" s="17">
        <f t="shared" si="6"/>
        <v>4</v>
      </c>
      <c r="Z70" s="16">
        <f t="shared" si="7"/>
        <v>0</v>
      </c>
    </row>
    <row r="71" spans="1:26" ht="12.75" customHeight="1">
      <c r="A71" s="8"/>
      <c r="B71" s="6"/>
      <c r="C71" s="6"/>
      <c r="D71" s="6">
        <f>'[6]MTSS'!$Q$37+'[6]MTSS'!$R$37</f>
        <v>19</v>
      </c>
      <c r="E71" s="6"/>
      <c r="F71" s="7"/>
      <c r="G71" s="6"/>
      <c r="H71" s="6"/>
      <c r="I71" s="6">
        <f>'[6]MTSS'!$Q$37</f>
        <v>8</v>
      </c>
      <c r="J71" s="6">
        <f>'[6]MTSS'!$R$37</f>
        <v>11</v>
      </c>
      <c r="K71" s="6"/>
      <c r="L71" s="6"/>
      <c r="M71" s="6"/>
      <c r="N71" s="6"/>
      <c r="O71" s="6">
        <v>606</v>
      </c>
      <c r="P71" s="6">
        <v>35002</v>
      </c>
      <c r="Q71" s="7">
        <f t="shared" si="5"/>
        <v>19</v>
      </c>
      <c r="R71" s="6" t="s">
        <v>22</v>
      </c>
      <c r="S71" s="9" t="s">
        <v>58</v>
      </c>
      <c r="T71" s="5"/>
      <c r="Y71" s="17">
        <f t="shared" si="6"/>
        <v>19</v>
      </c>
      <c r="Z71" s="16">
        <f t="shared" si="7"/>
        <v>0</v>
      </c>
    </row>
    <row r="72" spans="1:26" ht="12.75" customHeight="1">
      <c r="A72" s="8"/>
      <c r="B72" s="6"/>
      <c r="C72" s="6"/>
      <c r="D72" s="6">
        <f>'[6]MTSS'!$S$37+'[6]MTSS'!$T$37</f>
        <v>10</v>
      </c>
      <c r="E72" s="6"/>
      <c r="F72" s="6"/>
      <c r="G72" s="6"/>
      <c r="H72" s="6"/>
      <c r="I72" s="6">
        <f>'[6]MTSS'!$S$37</f>
        <v>4</v>
      </c>
      <c r="J72" s="6">
        <f>'[6]MTSS'!$T$37</f>
        <v>6</v>
      </c>
      <c r="K72" s="6"/>
      <c r="L72" s="7"/>
      <c r="M72" s="7"/>
      <c r="N72" s="6"/>
      <c r="O72" s="6">
        <v>606</v>
      </c>
      <c r="P72" s="6">
        <v>35102</v>
      </c>
      <c r="Q72" s="7">
        <f t="shared" si="5"/>
        <v>10</v>
      </c>
      <c r="R72" s="6" t="s">
        <v>22</v>
      </c>
      <c r="S72" s="9" t="s">
        <v>59</v>
      </c>
      <c r="T72" s="5"/>
      <c r="Y72" s="17">
        <f t="shared" si="6"/>
        <v>10</v>
      </c>
      <c r="Z72" s="16">
        <f t="shared" si="7"/>
        <v>0</v>
      </c>
    </row>
    <row r="73" spans="1:26" s="11" customFormat="1" ht="12.7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6"/>
      <c r="O73" s="6"/>
      <c r="P73" s="6"/>
      <c r="Q73" s="7" t="str">
        <f t="shared" si="5"/>
        <v> </v>
      </c>
      <c r="R73" s="6"/>
      <c r="S73" s="9"/>
      <c r="T73" s="5"/>
      <c r="Y73" s="17" t="str">
        <f t="shared" si="6"/>
        <v> </v>
      </c>
      <c r="Z73" s="16" t="e">
        <f t="shared" si="7"/>
        <v>#VALUE!</v>
      </c>
    </row>
    <row r="74" spans="1:26" ht="12.75" customHeight="1">
      <c r="A74" s="8"/>
      <c r="B74" s="6"/>
      <c r="C74" s="6"/>
      <c r="D74" s="6">
        <f>'[6]MTSS'!$U$37+'[6]MTSS'!$V$37</f>
        <v>4</v>
      </c>
      <c r="E74" s="6"/>
      <c r="F74" s="6"/>
      <c r="G74" s="6"/>
      <c r="H74" s="6"/>
      <c r="I74" s="6">
        <f>'[6]MTSS'!$U$37</f>
        <v>2</v>
      </c>
      <c r="J74" s="6">
        <f>'[6]MTSS'!$V$37</f>
        <v>2</v>
      </c>
      <c r="K74" s="6"/>
      <c r="L74" s="7"/>
      <c r="M74" s="7"/>
      <c r="N74" s="6"/>
      <c r="O74" s="6">
        <v>606</v>
      </c>
      <c r="P74" s="6">
        <v>60040</v>
      </c>
      <c r="Q74" s="7">
        <f t="shared" si="5"/>
        <v>4</v>
      </c>
      <c r="R74" s="6" t="s">
        <v>22</v>
      </c>
      <c r="S74" s="9" t="s">
        <v>60</v>
      </c>
      <c r="T74" s="10">
        <f>'[3]105523SHEETS'!$A$169</f>
        <v>57</v>
      </c>
      <c r="Y74" s="17">
        <f t="shared" si="6"/>
        <v>4</v>
      </c>
      <c r="Z74" s="16">
        <f t="shared" si="7"/>
        <v>0</v>
      </c>
    </row>
    <row r="75" spans="1:26" s="11" customFormat="1" ht="12.75">
      <c r="A75" s="8"/>
      <c r="B75" s="6"/>
      <c r="C75" s="6"/>
      <c r="D75" s="6"/>
      <c r="E75" s="6"/>
      <c r="F75" s="7"/>
      <c r="G75" s="6"/>
      <c r="H75" s="7"/>
      <c r="I75" s="6"/>
      <c r="J75" s="6"/>
      <c r="K75" s="6"/>
      <c r="L75" s="6"/>
      <c r="M75" s="6"/>
      <c r="N75" s="6"/>
      <c r="O75" s="6"/>
      <c r="P75" s="6"/>
      <c r="Q75" s="7" t="str">
        <f t="shared" si="5"/>
        <v> </v>
      </c>
      <c r="R75" s="6"/>
      <c r="S75" s="9"/>
      <c r="T75" s="5"/>
      <c r="Y75" s="17" t="str">
        <f t="shared" si="6"/>
        <v> </v>
      </c>
      <c r="Z75" s="16" t="e">
        <f t="shared" si="7"/>
        <v>#VALUE!</v>
      </c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P77" s="11"/>
      <c r="Q77" s="11"/>
      <c r="R77" s="11"/>
      <c r="S77" s="11"/>
    </row>
    <row r="81" spans="9:10" ht="12.75">
      <c r="I81" s="18">
        <v>1</v>
      </c>
      <c r="J81" s="18">
        <v>2</v>
      </c>
    </row>
    <row r="82" spans="9:10" ht="12.75">
      <c r="I82">
        <v>0.44</v>
      </c>
      <c r="J82">
        <v>0.56</v>
      </c>
    </row>
  </sheetData>
  <sheetProtection/>
  <mergeCells count="23">
    <mergeCell ref="C3:C4"/>
    <mergeCell ref="A1:H2"/>
    <mergeCell ref="A3:A4"/>
    <mergeCell ref="B3:B4"/>
    <mergeCell ref="D3:D4"/>
    <mergeCell ref="E3:E4"/>
    <mergeCell ref="S1:S4"/>
    <mergeCell ref="O1:O4"/>
    <mergeCell ref="R1:R4"/>
    <mergeCell ref="P1:P2"/>
    <mergeCell ref="P3:P4"/>
    <mergeCell ref="N3:N4"/>
    <mergeCell ref="I1:N2"/>
    <mergeCell ref="M3:M4"/>
    <mergeCell ref="Q3:Q4"/>
    <mergeCell ref="J3:J4"/>
    <mergeCell ref="K3:K4"/>
    <mergeCell ref="Q1:Q2"/>
    <mergeCell ref="L3:L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17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ROADWAY GENERAL SUMMARY</dc:title>
  <dc:subject/>
  <dc:creator>ODOT Office of Production</dc:creator>
  <cp:keywords/>
  <dc:description/>
  <cp:lastModifiedBy>Luzier, Chris</cp:lastModifiedBy>
  <cp:lastPrinted>2015-01-26T20:27:17Z</cp:lastPrinted>
  <dcterms:created xsi:type="dcterms:W3CDTF">2007-01-18T14:43:23Z</dcterms:created>
  <dcterms:modified xsi:type="dcterms:W3CDTF">2019-12-03T14:29:40Z</dcterms:modified>
  <cp:category/>
  <cp:version/>
  <cp:contentType/>
  <cp:contentStatus/>
</cp:coreProperties>
</file>