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0827\CAD\ODOT\110563\400-Engineering\Roadway\EngData\"/>
    </mc:Choice>
  </mc:AlternateContent>
  <xr:revisionPtr revIDLastSave="0" documentId="13_ncr:1_{63194572-7E5C-4BF1-A3FE-7290110F8B8C}" xr6:coauthVersionLast="47" xr6:coauthVersionMax="47" xr10:uidLastSave="{00000000-0000-0000-0000-000000000000}"/>
  <bookViews>
    <workbookView xWindow="-120" yWindow="-120" windowWidth="29040" windowHeight="15840" xr2:uid="{6365DD0E-3D93-4D86-B288-B4CD4A5CEA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K23" i="1" l="1"/>
  <c r="J23" i="1"/>
  <c r="P31" i="1"/>
  <c r="J18" i="1"/>
  <c r="J22" i="1" s="1"/>
  <c r="K18" i="1"/>
  <c r="K22" i="1" s="1"/>
  <c r="I18" i="1"/>
  <c r="D23" i="1"/>
  <c r="E23" i="1"/>
  <c r="D22" i="1"/>
  <c r="E22" i="1"/>
  <c r="C23" i="1"/>
  <c r="C22" i="1"/>
  <c r="L19" i="1"/>
  <c r="D18" i="1"/>
  <c r="D17" i="1"/>
  <c r="J20" i="1" l="1"/>
  <c r="K24" i="1"/>
  <c r="K21" i="1"/>
  <c r="J25" i="1"/>
  <c r="J24" i="1"/>
  <c r="K20" i="1"/>
  <c r="J21" i="1"/>
  <c r="K25" i="1"/>
  <c r="L18" i="1"/>
  <c r="I25" i="1"/>
  <c r="L25" i="1" s="1"/>
  <c r="I21" i="1"/>
  <c r="L21" i="1" s="1"/>
  <c r="I22" i="1"/>
  <c r="L22" i="1" s="1"/>
  <c r="I24" i="1"/>
  <c r="I20" i="1"/>
  <c r="L20" i="1" l="1"/>
  <c r="L24" i="1"/>
  <c r="L23" i="1"/>
  <c r="D3" i="1"/>
  <c r="D2" i="1"/>
</calcChain>
</file>

<file path=xl/sharedStrings.xml><?xml version="1.0" encoding="utf-8"?>
<sst xmlns="http://schemas.openxmlformats.org/spreadsheetml/2006/main" count="19" uniqueCount="19">
  <si>
    <t>SF</t>
  </si>
  <si>
    <t>SY</t>
  </si>
  <si>
    <t>CADD AREA</t>
  </si>
  <si>
    <t>DEPTH</t>
  </si>
  <si>
    <t>FT</t>
  </si>
  <si>
    <t>Seeding and Mulching (SY)</t>
  </si>
  <si>
    <t>Soil Analysis Test (Each)</t>
  </si>
  <si>
    <t>Topsoil (CY)</t>
  </si>
  <si>
    <t>Repair Seeding and Mulching (SY)</t>
  </si>
  <si>
    <t>Inter-Seeding (SY)</t>
  </si>
  <si>
    <t>Commercial Fertilizer (TON)</t>
  </si>
  <si>
    <t>Lime (Acres)</t>
  </si>
  <si>
    <t>Water (M GAL)</t>
  </si>
  <si>
    <t>AREA ft2</t>
  </si>
  <si>
    <t>emb</t>
  </si>
  <si>
    <t>topsoil</t>
  </si>
  <si>
    <t>total</t>
  </si>
  <si>
    <t>tops yd3</t>
  </si>
  <si>
    <t>emb yd3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</si>
</sst>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AAB7-15E2-40C9-9ADF-D110E9962473}">
  <dimension ref="B2:P31"/>
  <sheetViews>
    <sheetView tabSelected="1" topLeftCell="B10" workbookViewId="0">
      <selection activeCell="L41" sqref="L41"/>
    </sheetView>
  </sheetViews>
  <sheetFormatPr defaultRowHeight="15" x14ac:dyDescent="0.25"/>
  <cols>
    <col min="8" max="8" width="31.140625" bestFit="1" customWidth="1"/>
  </cols>
  <sheetData>
    <row r="2" spans="2:9" x14ac:dyDescent="0.25">
      <c r="B2" t="s">
        <v>2</v>
      </c>
      <c r="D2">
        <f>38439.1+39423.53</f>
        <v>77862.63</v>
      </c>
      <c r="E2" t="s">
        <v>0</v>
      </c>
      <c r="I2" s="1"/>
    </row>
    <row r="3" spans="2:9" x14ac:dyDescent="0.25">
      <c r="D3" s="1">
        <f>D2/9</f>
        <v>8651.4033333333336</v>
      </c>
      <c r="E3" t="s">
        <v>1</v>
      </c>
    </row>
    <row r="4" spans="2:9" x14ac:dyDescent="0.25">
      <c r="I4" s="2"/>
    </row>
    <row r="5" spans="2:9" x14ac:dyDescent="0.25">
      <c r="I5" s="2"/>
    </row>
    <row r="6" spans="2:9" x14ac:dyDescent="0.25">
      <c r="I6" s="2"/>
    </row>
    <row r="7" spans="2:9" x14ac:dyDescent="0.25">
      <c r="I7" s="3"/>
    </row>
    <row r="8" spans="2:9" x14ac:dyDescent="0.25">
      <c r="I8" s="3"/>
    </row>
    <row r="9" spans="2:9" x14ac:dyDescent="0.25">
      <c r="I9" s="4"/>
    </row>
    <row r="17" spans="2:16" x14ac:dyDescent="0.25">
      <c r="B17" t="s">
        <v>3</v>
      </c>
      <c r="C17" t="s">
        <v>14</v>
      </c>
      <c r="D17">
        <f>2/12</f>
        <v>0.16666666666666666</v>
      </c>
      <c r="E17" t="s">
        <v>4</v>
      </c>
      <c r="I17">
        <v>1</v>
      </c>
      <c r="J17">
        <v>2</v>
      </c>
      <c r="K17">
        <v>3</v>
      </c>
      <c r="L17" t="s">
        <v>16</v>
      </c>
    </row>
    <row r="18" spans="2:16" x14ac:dyDescent="0.25">
      <c r="C18" t="s">
        <v>15</v>
      </c>
      <c r="D18">
        <f>4/12</f>
        <v>0.33333333333333331</v>
      </c>
      <c r="H18" t="s">
        <v>5</v>
      </c>
      <c r="I18" s="1">
        <f>ROUNDUP(C21/9,1)</f>
        <v>4674.4000000000005</v>
      </c>
      <c r="J18" s="1">
        <f t="shared" ref="J18:K18" si="0">ROUNDUP(D21/9,1)</f>
        <v>684.30000000000007</v>
      </c>
      <c r="K18" s="1">
        <f t="shared" si="0"/>
        <v>4732.2000000000007</v>
      </c>
      <c r="L18" s="2">
        <f>ROUNDUP(SUM(I18:K18),0)</f>
        <v>10091</v>
      </c>
    </row>
    <row r="19" spans="2:16" x14ac:dyDescent="0.25">
      <c r="H19" t="s">
        <v>6</v>
      </c>
      <c r="L19" s="2">
        <f t="shared" ref="L19:L25" si="1">ROUNDUP(SUM(I19:K19),0)</f>
        <v>0</v>
      </c>
    </row>
    <row r="20" spans="2:16" x14ac:dyDescent="0.25">
      <c r="C20">
        <v>1</v>
      </c>
      <c r="D20">
        <v>2</v>
      </c>
      <c r="E20">
        <v>3</v>
      </c>
      <c r="H20" t="s">
        <v>7</v>
      </c>
      <c r="I20" s="5">
        <f>(111/1000)*I18</f>
        <v>518.85840000000007</v>
      </c>
      <c r="J20" s="5">
        <f t="shared" ref="J20:K20" si="2">(111/1000)*J18</f>
        <v>75.957300000000004</v>
      </c>
      <c r="K20" s="5">
        <f t="shared" si="2"/>
        <v>525.27420000000006</v>
      </c>
      <c r="L20" s="2">
        <f t="shared" si="1"/>
        <v>1121</v>
      </c>
    </row>
    <row r="21" spans="2:16" x14ac:dyDescent="0.25">
      <c r="B21" t="s">
        <v>13</v>
      </c>
      <c r="C21">
        <v>42069.34</v>
      </c>
      <c r="D21">
        <v>6157.97</v>
      </c>
      <c r="E21">
        <v>42589.34</v>
      </c>
      <c r="H21" t="s">
        <v>8</v>
      </c>
      <c r="I21" s="2">
        <f>0.05*I18</f>
        <v>233.72000000000003</v>
      </c>
      <c r="J21" s="2">
        <f t="shared" ref="J21:K21" si="3">0.05*J18</f>
        <v>34.215000000000003</v>
      </c>
      <c r="K21" s="2">
        <f t="shared" si="3"/>
        <v>236.61000000000004</v>
      </c>
      <c r="L21" s="2">
        <f t="shared" si="1"/>
        <v>505</v>
      </c>
    </row>
    <row r="22" spans="2:16" x14ac:dyDescent="0.25">
      <c r="B22" t="s">
        <v>18</v>
      </c>
      <c r="C22">
        <f>ROUNDUP((C21*$D$17)/27,1)</f>
        <v>259.70000000000005</v>
      </c>
      <c r="D22">
        <f t="shared" ref="D22:E22" si="4">ROUNDUP((D21*$D$17)/27,1)</f>
        <v>38.1</v>
      </c>
      <c r="E22">
        <f t="shared" si="4"/>
        <v>262.90000000000003</v>
      </c>
      <c r="H22" t="s">
        <v>9</v>
      </c>
      <c r="I22" s="2">
        <f>0.05*I18</f>
        <v>233.72000000000003</v>
      </c>
      <c r="J22" s="2">
        <f t="shared" ref="J22:K22" si="5">0.05*J18</f>
        <v>34.215000000000003</v>
      </c>
      <c r="K22" s="2">
        <f t="shared" si="5"/>
        <v>236.61000000000004</v>
      </c>
      <c r="L22" s="2">
        <f t="shared" si="1"/>
        <v>505</v>
      </c>
    </row>
    <row r="23" spans="2:16" x14ac:dyDescent="0.25">
      <c r="B23" t="s">
        <v>17</v>
      </c>
      <c r="C23">
        <f>ROUNDUP((C21*$D$18)/27,1)</f>
        <v>519.4</v>
      </c>
      <c r="D23">
        <f t="shared" ref="D23:E23" si="6">ROUNDUP((D21*$D$18)/27,1)</f>
        <v>76.099999999999994</v>
      </c>
      <c r="E23">
        <f t="shared" si="6"/>
        <v>525.80000000000007</v>
      </c>
      <c r="H23" t="s">
        <v>10</v>
      </c>
      <c r="I23" s="3">
        <f>(((30/1000)*(1/2000)*(9/1))*I18)</f>
        <v>0.63104400000000005</v>
      </c>
      <c r="J23" s="3">
        <f>(((30/1000)*(1/2000)*(9/1))*J18)</f>
        <v>9.2380500000000004E-2</v>
      </c>
      <c r="K23" s="3">
        <f>(((30/1000)*(1/2000)*(9/1))*K18)</f>
        <v>0.63884700000000005</v>
      </c>
      <c r="L23" s="2">
        <f t="shared" si="1"/>
        <v>2</v>
      </c>
    </row>
    <row r="24" spans="2:16" x14ac:dyDescent="0.25">
      <c r="H24" t="s">
        <v>11</v>
      </c>
      <c r="I24" s="3">
        <f>I18/4840</f>
        <v>0.96578512396694227</v>
      </c>
      <c r="J24" s="3">
        <f t="shared" ref="J24:K24" si="7">J18/4840</f>
        <v>0.14138429752066117</v>
      </c>
      <c r="K24" s="3">
        <f t="shared" si="7"/>
        <v>0.97772727272727289</v>
      </c>
      <c r="L24" s="2">
        <f t="shared" si="1"/>
        <v>3</v>
      </c>
    </row>
    <row r="25" spans="2:16" x14ac:dyDescent="0.25">
      <c r="H25" t="s">
        <v>12</v>
      </c>
      <c r="I25" s="4">
        <f>(0.0027*I18)*3</f>
        <v>37.862640000000006</v>
      </c>
      <c r="J25" s="4">
        <f t="shared" ref="J25:K25" si="8">(0.0027*J18)*3</f>
        <v>5.5428300000000004</v>
      </c>
      <c r="K25" s="4">
        <f t="shared" si="8"/>
        <v>38.33082000000001</v>
      </c>
      <c r="L25" s="2">
        <f t="shared" si="1"/>
        <v>82</v>
      </c>
    </row>
    <row r="31" spans="2:16" x14ac:dyDescent="0.25">
      <c r="P31">
        <f>(P19*9)*(30/1000)*(1/2000)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avega</dc:creator>
  <cp:lastModifiedBy>avega</cp:lastModifiedBy>
  <dcterms:created xsi:type="dcterms:W3CDTF">2024-08-12T15:34:34Z</dcterms:created>
  <dcterms:modified xsi:type="dcterms:W3CDTF">2024-08-13T14:00:21Z</dcterms:modified>
</cp:coreProperties>
</file>