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B0BDA15C-F2EE-429C-AE7A-C1B4855FA0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gle_Bridge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71" i="1"/>
  <c r="D72" i="1"/>
  <c r="D73" i="1"/>
  <c r="D75" i="1"/>
  <c r="D76" i="1"/>
  <c r="D77" i="1"/>
  <c r="D78" i="1"/>
  <c r="D79" i="1"/>
  <c r="D80" i="1"/>
  <c r="D81" i="1"/>
  <c r="D82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C82" i="1"/>
  <c r="B82" i="1"/>
  <c r="F81" i="1"/>
  <c r="E81" i="1"/>
  <c r="C81" i="1"/>
  <c r="B81" i="1"/>
  <c r="F80" i="1"/>
  <c r="E80" i="1"/>
  <c r="C80" i="1"/>
  <c r="B80" i="1"/>
  <c r="F79" i="1"/>
  <c r="E79" i="1"/>
  <c r="C79" i="1"/>
  <c r="B79" i="1"/>
  <c r="F78" i="1"/>
  <c r="E78" i="1"/>
  <c r="C78" i="1"/>
  <c r="B78" i="1"/>
  <c r="F77" i="1"/>
  <c r="E77" i="1"/>
  <c r="C77" i="1"/>
  <c r="B77" i="1"/>
  <c r="F76" i="1"/>
  <c r="E76" i="1"/>
  <c r="C76" i="1"/>
  <c r="B76" i="1"/>
  <c r="F75" i="1"/>
  <c r="E75" i="1"/>
  <c r="C75" i="1"/>
  <c r="B75" i="1"/>
  <c r="F74" i="1"/>
  <c r="E74" i="1"/>
  <c r="D74" i="1"/>
  <c r="C74" i="1"/>
  <c r="B74" i="1"/>
  <c r="F73" i="1"/>
  <c r="E73" i="1"/>
  <c r="C73" i="1"/>
  <c r="B73" i="1"/>
  <c r="F72" i="1"/>
  <c r="E72" i="1"/>
  <c r="C72" i="1"/>
  <c r="B72" i="1"/>
  <c r="F71" i="1"/>
  <c r="E71" i="1"/>
  <c r="C71" i="1"/>
  <c r="B71" i="1"/>
  <c r="F70" i="1"/>
  <c r="E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T102" i="1" l="1"/>
  <c r="T101" i="1"/>
  <c r="T100" i="1"/>
  <c r="T99" i="1"/>
  <c r="T98" i="1"/>
  <c r="T97" i="1"/>
  <c r="T96" i="1"/>
  <c r="T95" i="1"/>
  <c r="T76" i="1"/>
  <c r="T75" i="1"/>
  <c r="T74" i="1"/>
  <c r="T73" i="1"/>
  <c r="T72" i="1"/>
  <c r="T71" i="1"/>
  <c r="T70" i="1"/>
  <c r="T69" i="1"/>
  <c r="T6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E47" i="1" l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R102" i="1"/>
  <c r="R101" i="1"/>
  <c r="R100" i="1"/>
  <c r="R99" i="1"/>
  <c r="R98" i="1"/>
  <c r="R97" i="1"/>
  <c r="R96" i="1"/>
  <c r="R95" i="1"/>
  <c r="R76" i="1"/>
  <c r="R75" i="1"/>
  <c r="R74" i="1"/>
  <c r="R73" i="1"/>
  <c r="R72" i="1"/>
  <c r="R71" i="1"/>
  <c r="R70" i="1"/>
  <c r="R69" i="1"/>
  <c r="R6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D16" i="1"/>
  <c r="E16" i="1"/>
  <c r="C16" i="1"/>
  <c r="B16" i="1"/>
  <c r="B12" i="1" l="1"/>
</calcChain>
</file>

<file path=xl/sharedStrings.xml><?xml version="1.0" encoding="utf-8"?>
<sst xmlns="http://schemas.openxmlformats.org/spreadsheetml/2006/main" count="120" uniqueCount="105">
  <si>
    <t>ITEM</t>
  </si>
  <si>
    <t>EXTENSION</t>
  </si>
  <si>
    <t>TOTAL</t>
  </si>
  <si>
    <t>UNIT</t>
  </si>
  <si>
    <t>DESCRIPTION</t>
  </si>
  <si>
    <t>ABUT.</t>
  </si>
  <si>
    <t>SUPER.</t>
  </si>
  <si>
    <t>GEN.</t>
  </si>
  <si>
    <t>PIERS</t>
  </si>
  <si>
    <t>CALC:</t>
  </si>
  <si>
    <t>CHECKED:</t>
  </si>
  <si>
    <t>DATE:</t>
  </si>
  <si>
    <t>INSTRUCTIONS:</t>
  </si>
  <si>
    <t>QTY NOT FROM SHEET</t>
  </si>
  <si>
    <t>SPREADSHEET</t>
  </si>
  <si>
    <t>SEE               SHEET</t>
  </si>
  <si>
    <t>ENTER DATA IN THESE COLUMNS ONLY</t>
  </si>
  <si>
    <t>DO NOT ENTER DATA IN THESE COLUMNS</t>
  </si>
  <si>
    <t>SUPPLEMENTAL INFO</t>
  </si>
  <si>
    <t>S</t>
  </si>
  <si>
    <t>ITEM_CODE</t>
  </si>
  <si>
    <t>ADDITIONAL_DESCRIPTION</t>
  </si>
  <si>
    <t>Bridge_Name</t>
  </si>
  <si>
    <t>SFN</t>
  </si>
  <si>
    <t>Split_Name</t>
  </si>
  <si>
    <t>Page #</t>
  </si>
  <si>
    <t>1)</t>
  </si>
  <si>
    <t>2)</t>
  </si>
  <si>
    <t>3)</t>
  </si>
  <si>
    <t>4)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</si>
  <si>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</si>
  <si>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</si>
  <si>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</si>
  <si>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</si>
  <si>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202E11003</t>
  </si>
  <si>
    <t>202E22900</t>
  </si>
  <si>
    <t>202E23500</t>
  </si>
  <si>
    <t>LS</t>
  </si>
  <si>
    <t>203E35111</t>
  </si>
  <si>
    <t>503E21300</t>
  </si>
  <si>
    <t>507E00101</t>
  </si>
  <si>
    <t>507E92201</t>
  </si>
  <si>
    <t>509E26000</t>
  </si>
  <si>
    <t>509e30020</t>
  </si>
  <si>
    <t>511E33500</t>
  </si>
  <si>
    <t>511E53014</t>
  </si>
  <si>
    <t>512E10050</t>
  </si>
  <si>
    <t>512E10100</t>
  </si>
  <si>
    <t xml:space="preserve"> (LIGHT NEUTRAL) (MSE WALLS)</t>
  </si>
  <si>
    <t xml:space="preserve"> (GRAY)</t>
  </si>
  <si>
    <t>515E15080</t>
  </si>
  <si>
    <t xml:space="preserve"> (90'-7" LENGTH)</t>
  </si>
  <si>
    <t>515E20000</t>
  </si>
  <si>
    <t>516E10010</t>
  </si>
  <si>
    <t>516E13200</t>
  </si>
  <si>
    <t>516E13600</t>
  </si>
  <si>
    <t>516E13900</t>
  </si>
  <si>
    <t>516E14020</t>
  </si>
  <si>
    <t>516E44101</t>
  </si>
  <si>
    <t>526e90031</t>
  </si>
  <si>
    <t>530e13000</t>
  </si>
  <si>
    <t>601e21000</t>
  </si>
  <si>
    <t>622e25000</t>
  </si>
  <si>
    <t>625e25502</t>
  </si>
  <si>
    <t>625e29920</t>
  </si>
  <si>
    <t>625e30520</t>
  </si>
  <si>
    <t>625e33000</t>
  </si>
  <si>
    <t>840e20000</t>
  </si>
  <si>
    <t>840e21000</t>
  </si>
  <si>
    <t>840e22000</t>
  </si>
  <si>
    <t>840e23000</t>
  </si>
  <si>
    <t>840e25010</t>
  </si>
  <si>
    <t>840e25020</t>
  </si>
  <si>
    <t>840e26000</t>
  </si>
  <si>
    <t>840e27000</t>
  </si>
  <si>
    <t>878e25000</t>
  </si>
  <si>
    <t xml:space="preserve"> (2 9/16" x 2'-4" x 10" WITH W-SECTION)</t>
  </si>
  <si>
    <t xml:space="preserve"> (2 9/16" x 2'-4" x 10")</t>
  </si>
  <si>
    <t>512e10100</t>
  </si>
  <si>
    <t>607e39900</t>
  </si>
  <si>
    <t>607e39930</t>
  </si>
  <si>
    <t>607e40000</t>
  </si>
  <si>
    <t xml:space="preserve"> (GRAY) (FASCIA BEAMS) (ALTERNATIVE 1)</t>
  </si>
  <si>
    <t xml:space="preserve"> (ALTERNATIVE 1)</t>
  </si>
  <si>
    <t xml:space="preserve"> (DARK GREEN) (FASCIA BEAMS) (ALTERNATIVE 2)</t>
  </si>
  <si>
    <t>01/IMS/10</t>
  </si>
  <si>
    <t>P.044-P.045</t>
  </si>
  <si>
    <t>HAM-74-1335</t>
  </si>
  <si>
    <t>511E34460</t>
  </si>
  <si>
    <t>511E43510</t>
  </si>
  <si>
    <t>511E46510</t>
  </si>
  <si>
    <t>511E53012</t>
  </si>
  <si>
    <t xml:space="preserve"> MOMENT SLAB</t>
  </si>
  <si>
    <t xml:space="preserve"> WITH QC/QA, SUPERSTRUCTURE</t>
  </si>
  <si>
    <t xml:space="preserve"> WITH QC/QA, BRIDGE DECK</t>
  </si>
  <si>
    <t xml:space="preserve"> WITH QC/QA, PIER ABOVE FOOTINGS</t>
  </si>
  <si>
    <t xml:space="preserve"> WITH QC/QA, SIDEWALK</t>
  </si>
  <si>
    <t>503E11101</t>
  </si>
  <si>
    <t>526E30011</t>
  </si>
  <si>
    <t xml:space="preserve"> (11'-10" TALL AESTHETIC FENCE) (ALTERNATIVE 2)</t>
  </si>
  <si>
    <t xml:space="preserve"> (6'-7" TALL AESTHETIC FENCE) (ALTERNATIVE 2)</t>
  </si>
  <si>
    <t>503E31500</t>
  </si>
  <si>
    <t xml:space="preserve"> REAR ABUTMENT</t>
  </si>
  <si>
    <t xml:space="preserve"> FORWARD ABUTMENT</t>
  </si>
  <si>
    <t>638E98000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</si>
</sst>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2"/>
      <name val="Verdana"/>
      <family val="2"/>
    </font>
    <font>
      <b/>
      <sz val="9"/>
      <color indexed="10"/>
      <name val="Arial"/>
      <family val="2"/>
    </font>
    <font>
      <sz val="10"/>
      <color theme="0"/>
      <name val="Arial"/>
      <family val="2"/>
    </font>
    <font>
      <sz val="1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85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/>
    </xf>
    <xf numFmtId="164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164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33" xfId="0" applyFont="1" applyBorder="1" applyProtection="1"/>
    <xf numFmtId="0" fontId="1" fillId="0" borderId="34" xfId="0" applyFont="1" applyBorder="1" applyProtection="1"/>
    <xf numFmtId="0" fontId="1" fillId="0" borderId="35" xfId="0" applyFont="1" applyBorder="1" applyProtection="1"/>
    <xf numFmtId="0" fontId="1" fillId="0" borderId="36" xfId="0" applyFont="1" applyBorder="1" applyProtection="1"/>
    <xf numFmtId="0" fontId="6" fillId="0" borderId="11" xfId="0" applyFont="1" applyFill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7" fillId="2" borderId="0" xfId="0" applyFont="1" applyFill="1" applyProtection="1"/>
    <xf numFmtId="0" fontId="2" fillId="0" borderId="38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8" fillId="0" borderId="0" xfId="0" applyFont="1" applyFill="1" applyProtection="1"/>
    <xf numFmtId="0" fontId="9" fillId="0" borderId="11" xfId="0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center"/>
      <protection locked="0"/>
    </xf>
    <xf numFmtId="0" fontId="9" fillId="0" borderId="12" xfId="0" applyFont="1" applyFill="1" applyBorder="1" applyAlignment="1" applyProtection="1">
      <alignment horizontal="right"/>
    </xf>
    <xf numFmtId="14" fontId="9" fillId="0" borderId="13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right"/>
    </xf>
    <xf numFmtId="14" fontId="9" fillId="0" borderId="2" xfId="0" applyNumberFormat="1" applyFont="1" applyFill="1" applyBorder="1" applyAlignment="1" applyProtection="1">
      <alignment horizontal="right"/>
      <protection locked="0"/>
    </xf>
    <xf numFmtId="11" fontId="1" fillId="0" borderId="3" xfId="0" applyNumberFormat="1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49" fontId="1" fillId="3" borderId="37" xfId="0" applyNumberFormat="1" applyFont="1" applyFill="1" applyBorder="1" applyAlignment="1" applyProtection="1">
      <alignment horizontal="center" vertical="center" wrapText="1"/>
    </xf>
    <xf numFmtId="49" fontId="1" fillId="3" borderId="17" xfId="0" applyNumberFormat="1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20" xfId="0" applyFont="1" applyFill="1" applyBorder="1" applyAlignment="1" applyProtection="1">
      <alignment horizontal="center" vertical="center"/>
    </xf>
    <xf numFmtId="49" fontId="1" fillId="3" borderId="39" xfId="0" applyNumberFormat="1" applyFont="1" applyFill="1" applyBorder="1" applyAlignment="1" applyProtection="1">
      <alignment horizontal="center" vertical="center" wrapText="1"/>
    </xf>
    <xf numFmtId="49" fontId="1" fillId="3" borderId="21" xfId="0" applyNumberFormat="1" applyFont="1" applyFill="1" applyBorder="1" applyAlignment="1" applyProtection="1">
      <alignment horizontal="center" vertical="center" wrapText="1"/>
    </xf>
    <xf numFmtId="49" fontId="1" fillId="3" borderId="22" xfId="0" applyNumberFormat="1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7" xfId="2" xr:uid="{00000000-0005-0000-0000-000002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C7909" t="str">
            <v>LS</v>
          </cell>
          <cell r="D7909" t="str">
            <v>ESTIMATED COST OF RIGHT OF WAY</v>
          </cell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C7910" t="str">
            <v>LS</v>
          </cell>
          <cell r="D7910" t="str">
            <v>ESTIMATED COST OF ENGINEERING, SUPERINTENDENCE AND CONTINGENCIES</v>
          </cell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C7911" t="str">
            <v>LS</v>
          </cell>
          <cell r="D7911" t="str">
            <v>ESTIMATED COST OF PRELIMINARY ENGINEERING</v>
          </cell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C7912" t="str">
            <v>LS</v>
          </cell>
          <cell r="D7912" t="str">
            <v>ESTIMATED COST OF FORCE ACCOUNT WORK</v>
          </cell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C7913" t="str">
            <v>LS</v>
          </cell>
          <cell r="D7913" t="str">
            <v>ESTIMATED COST OF INCENTIVE/DISINCENTIVE PAYMENT</v>
          </cell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C7914" t="str">
            <v>LS</v>
          </cell>
          <cell r="D7914" t="str">
            <v>FORCE ACCOUNT</v>
          </cell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C7915" t="str">
            <v>LS</v>
          </cell>
          <cell r="D7915" t="str">
            <v>DIFFERENCE BETWEEN ESTIMATED AND ACTUAL COST OF FORCE ACCOUNT</v>
          </cell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C7916" t="str">
            <v>DLR</v>
          </cell>
          <cell r="D7916" t="str">
            <v>INTEREST PAYMENTS</v>
          </cell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C7917" t="str">
            <v>LS</v>
          </cell>
          <cell r="D7917" t="str">
            <v>BITUMINOUS PRICE ADJUSTMENT</v>
          </cell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C7918" t="str">
            <v>LS</v>
          </cell>
          <cell r="D7918" t="str">
            <v>446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C7919" t="str">
            <v>LS</v>
          </cell>
          <cell r="D7919" t="str">
            <v>447 MAT DENSITY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C7920" t="str">
            <v>LS</v>
          </cell>
          <cell r="D7920" t="str">
            <v>447 JOINT DENSITY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C7921" t="str">
            <v>LS</v>
          </cell>
          <cell r="D7921" t="str">
            <v>448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C7922" t="str">
            <v>LS</v>
          </cell>
          <cell r="D7922" t="str">
            <v>PAVEMENT SMOOTHNESS ADJUSTMENT (PN 420)</v>
          </cell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C7923" t="str">
            <v>LS</v>
          </cell>
          <cell r="D7923" t="str">
            <v>BRIDGE SMOOTHNESS ADJUSTMENT (PN 555)</v>
          </cell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C7924" t="str">
            <v>LS</v>
          </cell>
          <cell r="D7924" t="str">
            <v>STEEL PRICE ADJUSTMENT</v>
          </cell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C7925" t="str">
            <v>LS</v>
          </cell>
          <cell r="D7925" t="str">
            <v>QC / QA</v>
          </cell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C7926" t="str">
            <v>LS</v>
          </cell>
          <cell r="D7926" t="str">
            <v>LANDSCAPING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C7927" t="str">
            <v>LS</v>
          </cell>
          <cell r="D7927" t="str">
            <v>104.02 ADJUSTMENT</v>
          </cell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C7928" t="str">
            <v>LS</v>
          </cell>
          <cell r="D7928" t="str">
            <v>NON-SPEC MATERIAL DEDUCTION</v>
          </cell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C7929" t="str">
            <v>LS</v>
          </cell>
          <cell r="D7929" t="str">
            <v>109.05 - BUY BACK MATERIAL</v>
          </cell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C7930" t="str">
            <v>LS</v>
          </cell>
          <cell r="D7930" t="str">
            <v>FUEL PRICE ADJUSTMENT</v>
          </cell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C7931" t="str">
            <v>LS</v>
          </cell>
          <cell r="D7931" t="str">
            <v>UTILITY CONFLICT/DELAYS</v>
          </cell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C7932" t="str">
            <v>LS</v>
          </cell>
          <cell r="D7932" t="str">
            <v>ABANDONED UTILITY CONFLICT/DELAYS</v>
          </cell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C7933" t="str">
            <v>LS</v>
          </cell>
          <cell r="D7933" t="str">
            <v>105.03 NON-CONFORMANCE ADJUSTMENT</v>
          </cell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C7934" t="str">
            <v>LS</v>
          </cell>
          <cell r="D7934" t="str">
            <v>LUMP SUM ADJUSTMENT - GENERAL / OTHER ITEMS</v>
          </cell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C7935" t="str">
            <v>LS</v>
          </cell>
          <cell r="D7935" t="str">
            <v>FAILURE TO MEET DBE COMMITMENTS</v>
          </cell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C7936" t="str">
            <v>LS</v>
          </cell>
          <cell r="D7936" t="str">
            <v>AGREED LUMP SUM</v>
          </cell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C7937" t="str">
            <v>EACH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C7938" t="str">
            <v>FT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C7939" t="str">
            <v>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C7940" t="str">
            <v>SY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C7941" t="str">
            <v>MILE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C7942" t="str">
            <v>CY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C7943" t="str">
            <v>LB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C7944" t="str">
            <v>MNTH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C7945" t="str">
            <v>TON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C7946" t="str">
            <v>TKFT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C7947" t="str">
            <v>HOUR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C7948" t="str">
            <v>DAY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C7949" t="str">
            <v>GAL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C7950" t="str">
            <v>STA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C7951" t="str">
            <v>MSF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C7952" t="str">
            <v>MGAL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02"/>
  <sheetViews>
    <sheetView showGridLines="0" tabSelected="1" topLeftCell="A44" zoomScale="85" zoomScaleNormal="85" workbookViewId="0">
      <selection activeCell="O75" sqref="O75"/>
    </sheetView>
  </sheetViews>
  <sheetFormatPr defaultRowHeight="12.75" customHeight="1" x14ac:dyDescent="0.2"/>
  <cols>
    <col min="1" max="1" width="2.7109375" style="1" customWidth="1"/>
    <col min="2" max="2" width="11.7109375" style="2" customWidth="1"/>
    <col min="3" max="3" width="12.7109375" style="2" customWidth="1"/>
    <col min="4" max="5" width="11.7109375" style="2" customWidth="1"/>
    <col min="6" max="6" width="100.7109375" style="1" customWidth="1"/>
    <col min="7" max="11" width="11.7109375" style="2" customWidth="1"/>
    <col min="12" max="13" width="2.7109375" style="1" customWidth="1"/>
    <col min="14" max="14" width="17" style="1" bestFit="1" customWidth="1"/>
    <col min="15" max="15" width="11.7109375" style="1" customWidth="1"/>
    <col min="16" max="16" width="35.7109375" style="1" customWidth="1"/>
    <col min="17" max="18" width="9.140625" style="1"/>
    <col min="19" max="19" width="25.7109375" style="1" customWidth="1"/>
    <col min="20" max="16384" width="9.140625" style="1"/>
  </cols>
  <sheetData>
    <row r="1" spans="1:20" s="3" customFormat="1" ht="12.75" customHeight="1" x14ac:dyDescent="0.2">
      <c r="A1" s="1">
        <v>3</v>
      </c>
      <c r="B1" s="6"/>
      <c r="C1" s="7" t="s">
        <v>14</v>
      </c>
      <c r="D1" s="44" t="s">
        <v>26</v>
      </c>
      <c r="E1" s="45" t="s">
        <v>30</v>
      </c>
      <c r="F1" s="8"/>
      <c r="G1" s="6"/>
      <c r="H1" s="6"/>
      <c r="I1" s="6"/>
      <c r="J1" s="6"/>
      <c r="K1" s="6"/>
      <c r="L1" s="4"/>
      <c r="M1" s="5"/>
      <c r="N1" s="5"/>
      <c r="O1" s="5"/>
      <c r="P1" s="5"/>
    </row>
    <row r="2" spans="1:20" s="3" customFormat="1" ht="12.75" customHeight="1" x14ac:dyDescent="0.2">
      <c r="A2" s="1" t="s">
        <v>19</v>
      </c>
      <c r="B2" s="6"/>
      <c r="C2" s="7" t="s">
        <v>12</v>
      </c>
      <c r="D2" s="44" t="s">
        <v>27</v>
      </c>
      <c r="E2" s="45" t="s">
        <v>31</v>
      </c>
      <c r="F2" s="8"/>
      <c r="G2" s="6"/>
      <c r="H2" s="6"/>
      <c r="I2" s="6"/>
      <c r="J2" s="6"/>
      <c r="K2" s="6"/>
      <c r="L2" s="4"/>
      <c r="M2" s="5"/>
      <c r="N2" s="5"/>
      <c r="O2" s="5"/>
      <c r="P2" s="5"/>
    </row>
    <row r="3" spans="1:20" s="3" customFormat="1" ht="12.75" customHeight="1" x14ac:dyDescent="0.2">
      <c r="A3" s="1"/>
      <c r="B3" s="6"/>
      <c r="C3" s="7"/>
      <c r="D3" s="44" t="s">
        <v>28</v>
      </c>
      <c r="E3" s="45" t="s">
        <v>32</v>
      </c>
      <c r="F3" s="8"/>
      <c r="G3" s="6"/>
      <c r="H3" s="6"/>
      <c r="I3" s="6"/>
      <c r="J3" s="6"/>
      <c r="K3" s="6"/>
      <c r="L3" s="4"/>
      <c r="M3" s="5"/>
      <c r="N3" s="5"/>
      <c r="O3" s="5"/>
      <c r="P3" s="5"/>
    </row>
    <row r="4" spans="1:20" s="3" customFormat="1" ht="12.75" customHeight="1" x14ac:dyDescent="0.2">
      <c r="B4" s="6"/>
      <c r="C4" s="9"/>
      <c r="D4" s="44" t="s">
        <v>29</v>
      </c>
      <c r="E4" s="45" t="s">
        <v>33</v>
      </c>
      <c r="F4" s="8"/>
      <c r="G4" s="6"/>
      <c r="H4" s="6"/>
      <c r="I4" s="6"/>
      <c r="J4" s="6"/>
      <c r="K4" s="6"/>
      <c r="L4" s="4"/>
      <c r="M4" s="5"/>
      <c r="N4" s="5"/>
      <c r="O4" s="5"/>
      <c r="P4" s="5"/>
    </row>
    <row r="5" spans="1:20" s="3" customFormat="1" ht="12.75" customHeight="1" x14ac:dyDescent="0.2">
      <c r="B5" s="6"/>
      <c r="C5" s="9"/>
      <c r="D5" s="44"/>
      <c r="E5" s="45"/>
      <c r="F5" s="6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</row>
    <row r="6" spans="1:20" s="3" customFormat="1" ht="12.75" customHeight="1" x14ac:dyDescent="0.2">
      <c r="B6" s="41"/>
      <c r="C6" s="9"/>
      <c r="D6" s="44"/>
      <c r="E6" s="8"/>
      <c r="F6" s="8"/>
      <c r="G6" s="6"/>
      <c r="H6" s="6"/>
      <c r="I6" s="6"/>
      <c r="J6" s="6"/>
      <c r="K6" s="6"/>
      <c r="L6" s="4"/>
      <c r="M6" s="5"/>
      <c r="N6" s="5"/>
      <c r="O6" s="5"/>
      <c r="P6" s="5"/>
    </row>
    <row r="8" spans="1:20" ht="12.75" customHeight="1" thickBot="1" x14ac:dyDescent="0.25">
      <c r="B8" s="64" t="s">
        <v>17</v>
      </c>
      <c r="C8" s="64"/>
      <c r="D8" s="64"/>
      <c r="E8" s="64"/>
      <c r="F8" s="64"/>
      <c r="G8" s="65" t="s">
        <v>16</v>
      </c>
      <c r="H8" s="65"/>
      <c r="I8" s="65"/>
      <c r="J8" s="65"/>
      <c r="K8" s="65"/>
      <c r="L8" s="65"/>
      <c r="M8" s="65"/>
      <c r="N8" s="65"/>
      <c r="O8" s="65"/>
      <c r="P8" s="65"/>
      <c r="Q8" s="23"/>
      <c r="R8" s="23"/>
    </row>
    <row r="9" spans="1:20" ht="12.75" customHeight="1" thickBot="1" x14ac:dyDescent="0.25">
      <c r="N9" s="42" t="s">
        <v>25</v>
      </c>
      <c r="O9" s="58" t="s">
        <v>86</v>
      </c>
      <c r="P9" s="59"/>
    </row>
    <row r="10" spans="1:20" ht="12.75" customHeight="1" thickBot="1" x14ac:dyDescent="0.25">
      <c r="G10" s="1"/>
      <c r="H10" s="47" t="s">
        <v>9</v>
      </c>
      <c r="I10" s="48"/>
      <c r="J10" s="49" t="s">
        <v>11</v>
      </c>
      <c r="K10" s="50"/>
      <c r="N10" s="42" t="s">
        <v>22</v>
      </c>
      <c r="O10" s="58" t="s">
        <v>87</v>
      </c>
      <c r="P10" s="59"/>
    </row>
    <row r="11" spans="1:20" ht="12.75" customHeight="1" thickBot="1" x14ac:dyDescent="0.25">
      <c r="G11" s="1"/>
      <c r="H11" s="51" t="s">
        <v>10</v>
      </c>
      <c r="I11" s="52"/>
      <c r="J11" s="53" t="s">
        <v>11</v>
      </c>
      <c r="K11" s="54"/>
      <c r="N11" s="42" t="s">
        <v>23</v>
      </c>
      <c r="O11" s="58">
        <v>3108680</v>
      </c>
      <c r="P11" s="59"/>
    </row>
    <row r="12" spans="1:20" ht="12.75" customHeight="1" thickBot="1" x14ac:dyDescent="0.25">
      <c r="B12" s="75" t="str">
        <f>CONCATENATE("E S T I M A T E D     Q U A N T I T I E S"," (",O12,")")</f>
        <v>E S T I M A T E D     Q U A N T I T I E S (01/IMS/10)</v>
      </c>
      <c r="C12" s="76"/>
      <c r="D12" s="76"/>
      <c r="E12" s="76"/>
      <c r="F12" s="76"/>
      <c r="G12" s="76"/>
      <c r="H12" s="76"/>
      <c r="I12" s="76"/>
      <c r="J12" s="76"/>
      <c r="K12" s="77"/>
      <c r="N12" s="43" t="s">
        <v>24</v>
      </c>
      <c r="O12" s="58" t="s">
        <v>85</v>
      </c>
      <c r="P12" s="59"/>
    </row>
    <row r="13" spans="1:20" ht="12.75" customHeight="1" thickBot="1" x14ac:dyDescent="0.25">
      <c r="B13" s="78"/>
      <c r="C13" s="79"/>
      <c r="D13" s="79"/>
      <c r="E13" s="79"/>
      <c r="F13" s="79"/>
      <c r="G13" s="79"/>
      <c r="H13" s="79"/>
      <c r="I13" s="79"/>
      <c r="J13" s="79"/>
      <c r="K13" s="80"/>
      <c r="N13" s="66" t="s">
        <v>20</v>
      </c>
      <c r="O13" s="72" t="s">
        <v>13</v>
      </c>
      <c r="P13" s="69" t="s">
        <v>21</v>
      </c>
      <c r="R13" s="60" t="s">
        <v>18</v>
      </c>
      <c r="S13" s="61"/>
    </row>
    <row r="14" spans="1:20" ht="12.75" customHeight="1" x14ac:dyDescent="0.2">
      <c r="B14" s="83" t="s">
        <v>0</v>
      </c>
      <c r="C14" s="56" t="s">
        <v>1</v>
      </c>
      <c r="D14" s="56" t="s">
        <v>2</v>
      </c>
      <c r="E14" s="56" t="s">
        <v>3</v>
      </c>
      <c r="F14" s="56" t="s">
        <v>4</v>
      </c>
      <c r="G14" s="56" t="s">
        <v>5</v>
      </c>
      <c r="H14" s="56" t="s">
        <v>8</v>
      </c>
      <c r="I14" s="56" t="s">
        <v>6</v>
      </c>
      <c r="J14" s="56" t="s">
        <v>7</v>
      </c>
      <c r="K14" s="81" t="s">
        <v>15</v>
      </c>
      <c r="N14" s="67"/>
      <c r="O14" s="73"/>
      <c r="P14" s="70"/>
      <c r="R14" s="62"/>
      <c r="S14" s="63"/>
    </row>
    <row r="15" spans="1:20" ht="12.75" customHeight="1" thickBot="1" x14ac:dyDescent="0.25">
      <c r="B15" s="84"/>
      <c r="C15" s="57"/>
      <c r="D15" s="57"/>
      <c r="E15" s="57"/>
      <c r="F15" s="57"/>
      <c r="G15" s="57"/>
      <c r="H15" s="57"/>
      <c r="I15" s="57"/>
      <c r="J15" s="57"/>
      <c r="K15" s="82"/>
      <c r="N15" s="68"/>
      <c r="O15" s="74"/>
      <c r="P15" s="71"/>
      <c r="R15" s="62"/>
      <c r="S15" s="63"/>
    </row>
    <row r="16" spans="1:20" ht="12.75" customHeight="1" x14ac:dyDescent="0.2">
      <c r="B16" s="12" t="str">
        <f t="shared" ref="B16:B47" si="0">IF(OR(TRIM(N16)=0,TRIM(N16)=""),"",IF(IFERROR(TRIM(INDEX(QryItemNamed,MATCH(TRIM(N16),ITEM,0),2)),"")="Y","SPECIAL",LEFT(IFERROR(TRIM(INDEX(ITEM,MATCH(TRIM(N16),ITEM,0))),""),3)))</f>
        <v>202</v>
      </c>
      <c r="C16" s="13" t="str">
        <f t="shared" ref="C16:C47" si="1">IF(OR(TRIM(N16)=0,TRIM(N16)=""),"",IF(IFERROR(TRIM(INDEX(QryItemNamed,MATCH(TRIM(N16),ITEM,0),2)),"")="Y",LEFT(IFERROR(TRIM(INDEX(ITEM,MATCH(TRIM(N16),ITEM,0))),""),3)&amp;RIGHT(IFERROR(TRIM(INDEX(ITEM,MATCH(TRIM(N16),ITEM,0))),""),5),RIGHT(IFERROR(TRIM(INDEX(ITEM,MATCH(TRIM(N16),ITEM,0))),""),5)))</f>
        <v>11003</v>
      </c>
      <c r="D16" s="13" t="str">
        <f t="shared" ref="D16:D47" si="2">IF(OR(TRIM(N16)=0,TRIM(N16)=""),"",IF(IFERROR(TRIM(INDEX(QryItemNamed,MATCH(TRIM(N16),ITEM,0),3)),"")="LS","LS",IF((SUM(G16:J16)+O16)=0,"",SUM(G16:J16)+O16)))</f>
        <v>LS</v>
      </c>
      <c r="E16" s="14" t="str">
        <f t="shared" ref="E16:E47" si="3">IF(OR(TRIM(N16)=0,TRIM(N16)=""),"",IF(IFERROR(TRIM(INDEX(QryItemNamed,MATCH(TRIM(N16),ITEM,0),3)),"")="LS","",IFERROR(TRIM(INDEX(QryItemNamed,MATCH(TRIM(N16),ITEM,0),3)),"")))</f>
        <v/>
      </c>
      <c r="F16" s="15" t="str">
        <f t="shared" ref="F16:F47" si="4">IF(OR(TRIM(N16)=0,TRIM(N16)=""),IF(P16="","",P16),IF(IFERROR(TRIM(INDEX(QryItemNamed,MATCH(TRIM(N16),ITEM,0),2)),"")="Y",TRIM(RIGHT(IFERROR(TRIM(INDEX(QryItemNamed,MATCH(TRIM(N16),ITEM,0),4)),"123456789012"),LEN(IFERROR(TRIM(INDEX(QryItemNamed,MATCH(TRIM(N16),ITEM,0),4)),"123456789012"))-9))&amp;P16,IFERROR(TRIM(INDEX(QryItemNamed,MATCH(TRIM(N16),ITEM,0),4))&amp;P16,"ITEM CODE DOES NOT EXIST IN ITEM MASTER")))</f>
        <v>STRUCTURE REMOVED, OVER 20 FOOT SPAN, AS PER PLAN</v>
      </c>
      <c r="G16" s="24"/>
      <c r="H16" s="24"/>
      <c r="I16" s="24"/>
      <c r="J16" s="24"/>
      <c r="K16" s="25"/>
      <c r="L16" s="26"/>
      <c r="M16" s="26"/>
      <c r="N16" s="11" t="s">
        <v>34</v>
      </c>
      <c r="O16" s="32" t="s">
        <v>37</v>
      </c>
      <c r="P16" s="29"/>
      <c r="R16" s="39" t="str">
        <f t="shared" ref="R16:R47" si="5">IF(OR(TRIM(N16)=0,TRIM(N16)=""),"",IFERROR(TRIM(INDEX(QryItemNamed,MATCH(TRIM(N16),ITEM,0),6)),""))</f>
        <v/>
      </c>
      <c r="S16" s="40"/>
      <c r="T16" s="46" t="str">
        <f t="shared" ref="T16:T47" si="6">IF(OR(TRIM(N16)=0,TRIM(N16)=""),"",IFERROR(TRIM(INDEX(QryItemNamed,MATCH(TRIM(N16),ITEM,0),7)),""))</f>
        <v>0</v>
      </c>
    </row>
    <row r="17" spans="2:20" ht="12.75" customHeight="1" x14ac:dyDescent="0.2">
      <c r="B17" s="16" t="str">
        <f t="shared" si="0"/>
        <v>202</v>
      </c>
      <c r="C17" s="17" t="str">
        <f t="shared" si="1"/>
        <v>22900</v>
      </c>
      <c r="D17" s="18">
        <f t="shared" si="2"/>
        <v>167</v>
      </c>
      <c r="E17" s="18" t="str">
        <f t="shared" si="3"/>
        <v>SY</v>
      </c>
      <c r="F17" s="19" t="str">
        <f t="shared" si="4"/>
        <v>APPROACH SLAB REMOVED</v>
      </c>
      <c r="G17" s="27"/>
      <c r="H17" s="27"/>
      <c r="I17" s="27"/>
      <c r="J17" s="27"/>
      <c r="K17" s="28"/>
      <c r="L17" s="26"/>
      <c r="M17" s="26"/>
      <c r="N17" s="10" t="s">
        <v>35</v>
      </c>
      <c r="O17" s="33">
        <v>167</v>
      </c>
      <c r="P17" s="30"/>
      <c r="R17" s="35" t="str">
        <f t="shared" si="5"/>
        <v/>
      </c>
      <c r="S17" s="36"/>
      <c r="T17" s="46" t="str">
        <f t="shared" si="6"/>
        <v>0</v>
      </c>
    </row>
    <row r="18" spans="2:20" ht="12.75" customHeight="1" x14ac:dyDescent="0.2">
      <c r="B18" s="16" t="str">
        <f t="shared" si="0"/>
        <v>202</v>
      </c>
      <c r="C18" s="17" t="str">
        <f t="shared" si="1"/>
        <v>23500</v>
      </c>
      <c r="D18" s="18">
        <f t="shared" si="2"/>
        <v>167</v>
      </c>
      <c r="E18" s="18" t="str">
        <f t="shared" si="3"/>
        <v>SY</v>
      </c>
      <c r="F18" s="19" t="str">
        <f t="shared" si="4"/>
        <v>WEARING COURSE REMOVED</v>
      </c>
      <c r="G18" s="27"/>
      <c r="H18" s="27"/>
      <c r="I18" s="27"/>
      <c r="J18" s="27"/>
      <c r="K18" s="28"/>
      <c r="L18" s="26"/>
      <c r="M18" s="26"/>
      <c r="N18" s="10" t="s">
        <v>36</v>
      </c>
      <c r="O18" s="33">
        <v>167</v>
      </c>
      <c r="P18" s="30"/>
      <c r="R18" s="35" t="str">
        <f t="shared" si="5"/>
        <v/>
      </c>
      <c r="S18" s="36"/>
      <c r="T18" s="46" t="str">
        <f t="shared" si="6"/>
        <v>0</v>
      </c>
    </row>
    <row r="19" spans="2:20" ht="12.75" customHeight="1" x14ac:dyDescent="0.2">
      <c r="B19" s="16" t="str">
        <f t="shared" si="0"/>
        <v/>
      </c>
      <c r="C19" s="17" t="str">
        <f t="shared" si="1"/>
        <v/>
      </c>
      <c r="D19" s="18" t="str">
        <f t="shared" si="2"/>
        <v/>
      </c>
      <c r="E19" s="18" t="str">
        <f t="shared" si="3"/>
        <v/>
      </c>
      <c r="F19" s="19" t="str">
        <f t="shared" si="4"/>
        <v/>
      </c>
      <c r="G19" s="27"/>
      <c r="H19" s="27"/>
      <c r="I19" s="27"/>
      <c r="J19" s="27"/>
      <c r="K19" s="28"/>
      <c r="L19" s="26"/>
      <c r="M19" s="26"/>
      <c r="N19" s="10"/>
      <c r="O19" s="33"/>
      <c r="P19" s="30"/>
      <c r="R19" s="35" t="str">
        <f t="shared" si="5"/>
        <v/>
      </c>
      <c r="S19" s="36"/>
      <c r="T19" s="46" t="str">
        <f t="shared" si="6"/>
        <v/>
      </c>
    </row>
    <row r="20" spans="2:20" ht="12.75" customHeight="1" x14ac:dyDescent="0.2">
      <c r="B20" s="16" t="str">
        <f t="shared" si="0"/>
        <v>203</v>
      </c>
      <c r="C20" s="17" t="str">
        <f t="shared" si="1"/>
        <v>35111</v>
      </c>
      <c r="D20" s="18">
        <f t="shared" si="2"/>
        <v>479</v>
      </c>
      <c r="E20" s="18" t="str">
        <f t="shared" si="3"/>
        <v>CY</v>
      </c>
      <c r="F20" s="19" t="str">
        <f t="shared" si="4"/>
        <v>GRANULAR MATERIAL, TYPE B, AS PER PLAN</v>
      </c>
      <c r="G20" s="27"/>
      <c r="H20" s="27"/>
      <c r="I20" s="27"/>
      <c r="J20" s="27"/>
      <c r="K20" s="28"/>
      <c r="L20" s="26"/>
      <c r="M20" s="26"/>
      <c r="N20" s="10" t="s">
        <v>38</v>
      </c>
      <c r="O20" s="33">
        <v>479</v>
      </c>
      <c r="P20" s="30"/>
      <c r="R20" s="35" t="str">
        <f t="shared" si="5"/>
        <v/>
      </c>
      <c r="S20" s="36"/>
      <c r="T20" s="46" t="str">
        <f t="shared" si="6"/>
        <v>0</v>
      </c>
    </row>
    <row r="21" spans="2:20" ht="12.75" customHeight="1" x14ac:dyDescent="0.2">
      <c r="B21" s="16" t="str">
        <f t="shared" si="0"/>
        <v>503</v>
      </c>
      <c r="C21" s="17" t="str">
        <f t="shared" si="1"/>
        <v>31500</v>
      </c>
      <c r="D21" s="18" t="str">
        <f t="shared" si="2"/>
        <v>LS</v>
      </c>
      <c r="E21" s="18" t="str">
        <f t="shared" si="3"/>
        <v/>
      </c>
      <c r="F21" s="19" t="str">
        <f t="shared" si="4"/>
        <v>STRUCTURAL EXCAVATION, MISC.: REAR ABUTMENT</v>
      </c>
      <c r="G21" s="27"/>
      <c r="H21" s="27"/>
      <c r="I21" s="27"/>
      <c r="J21" s="27"/>
      <c r="K21" s="28"/>
      <c r="L21" s="26"/>
      <c r="M21" s="26"/>
      <c r="N21" s="10" t="s">
        <v>101</v>
      </c>
      <c r="O21" s="33" t="s">
        <v>37</v>
      </c>
      <c r="P21" s="30" t="s">
        <v>102</v>
      </c>
      <c r="R21" s="35" t="str">
        <f t="shared" si="5"/>
        <v>ADD SUPPLEMENTAL DESCRIPTION</v>
      </c>
      <c r="S21" s="36"/>
      <c r="T21" s="46" t="str">
        <f t="shared" si="6"/>
        <v>1</v>
      </c>
    </row>
    <row r="22" spans="2:20" ht="12.75" customHeight="1" x14ac:dyDescent="0.2">
      <c r="B22" s="16" t="str">
        <f t="shared" si="0"/>
        <v>503</v>
      </c>
      <c r="C22" s="17" t="str">
        <f t="shared" si="1"/>
        <v>31500</v>
      </c>
      <c r="D22" s="18" t="str">
        <f t="shared" si="2"/>
        <v>LS</v>
      </c>
      <c r="E22" s="18" t="str">
        <f t="shared" si="3"/>
        <v/>
      </c>
      <c r="F22" s="19" t="str">
        <f t="shared" si="4"/>
        <v>STRUCTURAL EXCAVATION, MISC.: FORWARD ABUTMENT</v>
      </c>
      <c r="G22" s="27"/>
      <c r="H22" s="27"/>
      <c r="I22" s="27"/>
      <c r="J22" s="27"/>
      <c r="K22" s="28"/>
      <c r="L22" s="26"/>
      <c r="M22" s="26"/>
      <c r="N22" s="10" t="s">
        <v>101</v>
      </c>
      <c r="O22" s="33" t="s">
        <v>37</v>
      </c>
      <c r="P22" s="30" t="s">
        <v>103</v>
      </c>
      <c r="R22" s="35" t="str">
        <f t="shared" si="5"/>
        <v>ADD SUPPLEMENTAL DESCRIPTION</v>
      </c>
      <c r="S22" s="36"/>
      <c r="T22" s="46" t="str">
        <f t="shared" si="6"/>
        <v>1</v>
      </c>
    </row>
    <row r="23" spans="2:20" ht="12.75" customHeight="1" x14ac:dyDescent="0.2">
      <c r="B23" s="16" t="str">
        <f t="shared" si="0"/>
        <v>503</v>
      </c>
      <c r="C23" s="17" t="str">
        <f t="shared" si="1"/>
        <v>11101</v>
      </c>
      <c r="D23" s="18" t="str">
        <f t="shared" si="2"/>
        <v>LS</v>
      </c>
      <c r="E23" s="18" t="str">
        <f t="shared" si="3"/>
        <v/>
      </c>
      <c r="F23" s="19" t="str">
        <f t="shared" si="4"/>
        <v>COFFERDAMS AND EXCAVATION BRACING, AS PER PLAN</v>
      </c>
      <c r="G23" s="27"/>
      <c r="H23" s="27"/>
      <c r="I23" s="27"/>
      <c r="J23" s="27"/>
      <c r="K23" s="28"/>
      <c r="L23" s="26"/>
      <c r="M23" s="26"/>
      <c r="N23" s="10" t="s">
        <v>97</v>
      </c>
      <c r="O23" s="33" t="s">
        <v>37</v>
      </c>
      <c r="P23" s="30"/>
      <c r="R23" s="35" t="str">
        <f t="shared" si="5"/>
        <v/>
      </c>
      <c r="S23" s="36"/>
      <c r="T23" s="46" t="str">
        <f t="shared" si="6"/>
        <v>0</v>
      </c>
    </row>
    <row r="24" spans="2:20" ht="12.75" customHeight="1" x14ac:dyDescent="0.2">
      <c r="B24" s="16" t="str">
        <f t="shared" si="0"/>
        <v>503</v>
      </c>
      <c r="C24" s="17" t="str">
        <f t="shared" si="1"/>
        <v>21300</v>
      </c>
      <c r="D24" s="18" t="str">
        <f t="shared" si="2"/>
        <v>LS</v>
      </c>
      <c r="E24" s="18" t="str">
        <f t="shared" si="3"/>
        <v/>
      </c>
      <c r="F24" s="19" t="str">
        <f t="shared" si="4"/>
        <v>UNCLASSIFIED EXCAVATION</v>
      </c>
      <c r="G24" s="27"/>
      <c r="H24" s="27"/>
      <c r="I24" s="27"/>
      <c r="J24" s="27"/>
      <c r="K24" s="28"/>
      <c r="L24" s="26"/>
      <c r="M24" s="26"/>
      <c r="N24" s="10" t="s">
        <v>39</v>
      </c>
      <c r="O24" s="33" t="s">
        <v>37</v>
      </c>
      <c r="P24" s="30"/>
      <c r="R24" s="35" t="str">
        <f t="shared" si="5"/>
        <v>CHECK UNIT OF MEASURE</v>
      </c>
      <c r="S24" s="36"/>
      <c r="T24" s="46" t="str">
        <f t="shared" si="6"/>
        <v>0</v>
      </c>
    </row>
    <row r="25" spans="2:20" ht="12.75" customHeight="1" x14ac:dyDescent="0.2">
      <c r="B25" s="16" t="str">
        <f t="shared" si="0"/>
        <v/>
      </c>
      <c r="C25" s="17" t="str">
        <f t="shared" si="1"/>
        <v/>
      </c>
      <c r="D25" s="18" t="str">
        <f t="shared" si="2"/>
        <v/>
      </c>
      <c r="E25" s="18" t="str">
        <f t="shared" si="3"/>
        <v/>
      </c>
      <c r="F25" s="19" t="str">
        <f t="shared" si="4"/>
        <v/>
      </c>
      <c r="G25" s="27"/>
      <c r="H25" s="27"/>
      <c r="I25" s="27"/>
      <c r="J25" s="27"/>
      <c r="K25" s="28"/>
      <c r="L25" s="26"/>
      <c r="M25" s="26"/>
      <c r="N25" s="10"/>
      <c r="O25" s="33"/>
      <c r="P25" s="30"/>
      <c r="R25" s="35" t="str">
        <f t="shared" si="5"/>
        <v/>
      </c>
      <c r="S25" s="36"/>
      <c r="T25" s="46" t="str">
        <f t="shared" si="6"/>
        <v/>
      </c>
    </row>
    <row r="26" spans="2:20" ht="12.75" customHeight="1" x14ac:dyDescent="0.2">
      <c r="B26" s="16" t="str">
        <f t="shared" si="0"/>
        <v>507</v>
      </c>
      <c r="C26" s="17" t="str">
        <f t="shared" si="1"/>
        <v>00101</v>
      </c>
      <c r="D26" s="18">
        <f t="shared" si="2"/>
        <v>900</v>
      </c>
      <c r="E26" s="18" t="str">
        <f t="shared" si="3"/>
        <v>FT</v>
      </c>
      <c r="F26" s="19" t="str">
        <f t="shared" si="4"/>
        <v>STEEL PILES HP10X42, FURNISHED, AS PER PLAN</v>
      </c>
      <c r="G26" s="27"/>
      <c r="H26" s="27"/>
      <c r="I26" s="27"/>
      <c r="J26" s="27"/>
      <c r="K26" s="28"/>
      <c r="L26" s="26"/>
      <c r="M26" s="26"/>
      <c r="N26" s="10" t="s">
        <v>40</v>
      </c>
      <c r="O26" s="33">
        <v>900</v>
      </c>
      <c r="P26" s="30"/>
      <c r="R26" s="35" t="str">
        <f t="shared" si="5"/>
        <v/>
      </c>
      <c r="S26" s="36"/>
      <c r="T26" s="46" t="str">
        <f t="shared" si="6"/>
        <v>0</v>
      </c>
    </row>
    <row r="27" spans="2:20" ht="12.75" customHeight="1" x14ac:dyDescent="0.2">
      <c r="B27" s="16" t="str">
        <f t="shared" si="0"/>
        <v>507</v>
      </c>
      <c r="C27" s="17" t="str">
        <f t="shared" si="1"/>
        <v>92201</v>
      </c>
      <c r="D27" s="18">
        <f t="shared" si="2"/>
        <v>262</v>
      </c>
      <c r="E27" s="18" t="str">
        <f t="shared" si="3"/>
        <v>FT</v>
      </c>
      <c r="F27" s="19" t="str">
        <f t="shared" si="4"/>
        <v>PREBORED HOLES, AS PER PLAN</v>
      </c>
      <c r="G27" s="27"/>
      <c r="H27" s="27"/>
      <c r="I27" s="27"/>
      <c r="J27" s="27"/>
      <c r="K27" s="28"/>
      <c r="L27" s="26"/>
      <c r="M27" s="26"/>
      <c r="N27" s="10" t="s">
        <v>41</v>
      </c>
      <c r="O27" s="33">
        <v>262</v>
      </c>
      <c r="P27" s="30"/>
      <c r="R27" s="35" t="str">
        <f t="shared" si="5"/>
        <v/>
      </c>
      <c r="S27" s="36"/>
      <c r="T27" s="46" t="str">
        <f t="shared" si="6"/>
        <v>0</v>
      </c>
    </row>
    <row r="28" spans="2:20" ht="12.75" customHeight="1" x14ac:dyDescent="0.2">
      <c r="B28" s="16" t="str">
        <f t="shared" si="0"/>
        <v/>
      </c>
      <c r="C28" s="17" t="str">
        <f t="shared" si="1"/>
        <v/>
      </c>
      <c r="D28" s="18" t="str">
        <f t="shared" si="2"/>
        <v/>
      </c>
      <c r="E28" s="18" t="str">
        <f t="shared" si="3"/>
        <v/>
      </c>
      <c r="F28" s="19" t="str">
        <f t="shared" si="4"/>
        <v/>
      </c>
      <c r="G28" s="27"/>
      <c r="H28" s="27"/>
      <c r="I28" s="27"/>
      <c r="J28" s="27"/>
      <c r="K28" s="28"/>
      <c r="L28" s="26"/>
      <c r="M28" s="26"/>
      <c r="N28" s="10"/>
      <c r="O28" s="33"/>
      <c r="P28" s="30"/>
      <c r="R28" s="35" t="str">
        <f t="shared" si="5"/>
        <v/>
      </c>
      <c r="S28" s="36"/>
      <c r="T28" s="46" t="str">
        <f t="shared" si="6"/>
        <v/>
      </c>
    </row>
    <row r="29" spans="2:20" ht="12.75" customHeight="1" x14ac:dyDescent="0.2">
      <c r="B29" s="16" t="str">
        <f t="shared" si="0"/>
        <v>509</v>
      </c>
      <c r="C29" s="17" t="str">
        <f t="shared" si="1"/>
        <v>26000</v>
      </c>
      <c r="D29" s="18">
        <f t="shared" si="2"/>
        <v>114538</v>
      </c>
      <c r="E29" s="18" t="str">
        <f t="shared" si="3"/>
        <v>LB</v>
      </c>
      <c r="F29" s="19" t="str">
        <f t="shared" si="4"/>
        <v>GALVANIZED STEEL REINFORCEMENT</v>
      </c>
      <c r="G29" s="27"/>
      <c r="H29" s="27"/>
      <c r="I29" s="27"/>
      <c r="J29" s="27"/>
      <c r="K29" s="28"/>
      <c r="L29" s="26"/>
      <c r="M29" s="26"/>
      <c r="N29" s="10" t="s">
        <v>42</v>
      </c>
      <c r="O29" s="33">
        <v>114538</v>
      </c>
      <c r="P29" s="30"/>
      <c r="R29" s="35" t="str">
        <f t="shared" si="5"/>
        <v/>
      </c>
      <c r="S29" s="36"/>
      <c r="T29" s="46" t="str">
        <f t="shared" si="6"/>
        <v>0</v>
      </c>
    </row>
    <row r="30" spans="2:20" ht="12.75" customHeight="1" x14ac:dyDescent="0.2">
      <c r="B30" s="16" t="str">
        <f t="shared" si="0"/>
        <v>509</v>
      </c>
      <c r="C30" s="17" t="str">
        <f t="shared" si="1"/>
        <v>30020</v>
      </c>
      <c r="D30" s="18">
        <f t="shared" si="2"/>
        <v>4603</v>
      </c>
      <c r="E30" s="18" t="str">
        <f t="shared" si="3"/>
        <v>FT</v>
      </c>
      <c r="F30" s="19" t="str">
        <f t="shared" si="4"/>
        <v>NO. 4 DEFORMED GFRP REINFORCEMENT</v>
      </c>
      <c r="G30" s="27"/>
      <c r="H30" s="27"/>
      <c r="I30" s="27"/>
      <c r="J30" s="27"/>
      <c r="K30" s="28"/>
      <c r="L30" s="26"/>
      <c r="M30" s="26"/>
      <c r="N30" s="10" t="s">
        <v>43</v>
      </c>
      <c r="O30" s="33">
        <v>4603</v>
      </c>
      <c r="P30" s="30"/>
      <c r="R30" s="35" t="str">
        <f t="shared" si="5"/>
        <v/>
      </c>
      <c r="S30" s="36"/>
      <c r="T30" s="46" t="str">
        <f t="shared" si="6"/>
        <v>0</v>
      </c>
    </row>
    <row r="31" spans="2:20" ht="12.75" customHeight="1" x14ac:dyDescent="0.2">
      <c r="B31" s="16" t="str">
        <f t="shared" si="0"/>
        <v/>
      </c>
      <c r="C31" s="17" t="str">
        <f t="shared" si="1"/>
        <v/>
      </c>
      <c r="D31" s="18" t="str">
        <f t="shared" si="2"/>
        <v/>
      </c>
      <c r="E31" s="18" t="str">
        <f t="shared" si="3"/>
        <v/>
      </c>
      <c r="F31" s="19" t="str">
        <f t="shared" si="4"/>
        <v/>
      </c>
      <c r="G31" s="27"/>
      <c r="H31" s="27"/>
      <c r="I31" s="27"/>
      <c r="J31" s="27"/>
      <c r="K31" s="28"/>
      <c r="L31" s="26"/>
      <c r="M31" s="26"/>
      <c r="N31" s="10"/>
      <c r="O31" s="33"/>
      <c r="P31" s="30"/>
      <c r="R31" s="35" t="str">
        <f t="shared" si="5"/>
        <v/>
      </c>
      <c r="S31" s="36"/>
      <c r="T31" s="46" t="str">
        <f t="shared" si="6"/>
        <v/>
      </c>
    </row>
    <row r="32" spans="2:20" ht="12.75" customHeight="1" x14ac:dyDescent="0.2">
      <c r="B32" s="16" t="str">
        <f t="shared" si="0"/>
        <v>511</v>
      </c>
      <c r="C32" s="17" t="str">
        <f t="shared" si="1"/>
        <v>33500</v>
      </c>
      <c r="D32" s="18">
        <f t="shared" si="2"/>
        <v>2</v>
      </c>
      <c r="E32" s="18" t="str">
        <f t="shared" si="3"/>
        <v>EACH</v>
      </c>
      <c r="F32" s="19" t="str">
        <f t="shared" si="4"/>
        <v>SEMI-INTEGRAL DIAPHRAGM GUIDE</v>
      </c>
      <c r="G32" s="27"/>
      <c r="H32" s="27"/>
      <c r="I32" s="27"/>
      <c r="J32" s="27"/>
      <c r="K32" s="28"/>
      <c r="L32" s="26"/>
      <c r="M32" s="26"/>
      <c r="N32" s="10" t="s">
        <v>44</v>
      </c>
      <c r="O32" s="33">
        <v>2</v>
      </c>
      <c r="P32" s="30"/>
      <c r="R32" s="35" t="str">
        <f t="shared" si="5"/>
        <v/>
      </c>
      <c r="S32" s="36"/>
      <c r="T32" s="46" t="str">
        <f t="shared" si="6"/>
        <v>0</v>
      </c>
    </row>
    <row r="33" spans="2:20" ht="12.75" customHeight="1" x14ac:dyDescent="0.2">
      <c r="B33" s="16" t="str">
        <f t="shared" si="0"/>
        <v>511</v>
      </c>
      <c r="C33" s="17" t="str">
        <f t="shared" si="1"/>
        <v>34460</v>
      </c>
      <c r="D33" s="18">
        <f t="shared" si="2"/>
        <v>71</v>
      </c>
      <c r="E33" s="18" t="str">
        <f t="shared" si="3"/>
        <v>CY</v>
      </c>
      <c r="F33" s="19" t="str">
        <f t="shared" si="4"/>
        <v>CLASS QC SCC CONCRETE, BRIDGE DECK (PARAPET)</v>
      </c>
      <c r="G33" s="27"/>
      <c r="H33" s="27"/>
      <c r="I33" s="27"/>
      <c r="J33" s="27"/>
      <c r="K33" s="28"/>
      <c r="L33" s="26"/>
      <c r="M33" s="26"/>
      <c r="N33" s="10" t="s">
        <v>88</v>
      </c>
      <c r="O33" s="33">
        <v>71</v>
      </c>
      <c r="P33" s="30"/>
      <c r="R33" s="35" t="str">
        <f t="shared" si="5"/>
        <v/>
      </c>
      <c r="S33" s="36"/>
      <c r="T33" s="46" t="str">
        <f t="shared" si="6"/>
        <v>0</v>
      </c>
    </row>
    <row r="34" spans="2:20" ht="12.75" customHeight="1" x14ac:dyDescent="0.2">
      <c r="B34" s="16" t="str">
        <f t="shared" si="0"/>
        <v>511</v>
      </c>
      <c r="C34" s="17" t="str">
        <f t="shared" si="1"/>
        <v>43510</v>
      </c>
      <c r="D34" s="18">
        <f t="shared" si="2"/>
        <v>78</v>
      </c>
      <c r="E34" s="18" t="str">
        <f t="shared" si="3"/>
        <v>CY</v>
      </c>
      <c r="F34" s="19" t="str">
        <f t="shared" si="4"/>
        <v>CLASS QC1 CONCRETE, ABUTMENT INCLUDING FOOTING</v>
      </c>
      <c r="G34" s="27"/>
      <c r="H34" s="27"/>
      <c r="I34" s="27"/>
      <c r="J34" s="27"/>
      <c r="K34" s="28"/>
      <c r="L34" s="26"/>
      <c r="M34" s="26"/>
      <c r="N34" s="10" t="s">
        <v>89</v>
      </c>
      <c r="O34" s="33">
        <v>78</v>
      </c>
      <c r="P34" s="30"/>
      <c r="R34" s="35" t="str">
        <f t="shared" si="5"/>
        <v/>
      </c>
      <c r="S34" s="36"/>
      <c r="T34" s="46" t="str">
        <f t="shared" si="6"/>
        <v>0</v>
      </c>
    </row>
    <row r="35" spans="2:20" ht="12.75" customHeight="1" x14ac:dyDescent="0.2">
      <c r="B35" s="16" t="str">
        <f t="shared" si="0"/>
        <v>511</v>
      </c>
      <c r="C35" s="17" t="str">
        <f t="shared" si="1"/>
        <v>46510</v>
      </c>
      <c r="D35" s="18">
        <f t="shared" si="2"/>
        <v>27</v>
      </c>
      <c r="E35" s="18" t="str">
        <f t="shared" si="3"/>
        <v>CY</v>
      </c>
      <c r="F35" s="19" t="str">
        <f t="shared" si="4"/>
        <v>CLASS QC1 CONCRETE, FOOTING</v>
      </c>
      <c r="G35" s="27"/>
      <c r="H35" s="27"/>
      <c r="I35" s="27"/>
      <c r="J35" s="27"/>
      <c r="K35" s="28"/>
      <c r="L35" s="26"/>
      <c r="M35" s="26"/>
      <c r="N35" s="10" t="s">
        <v>90</v>
      </c>
      <c r="O35" s="33">
        <v>27</v>
      </c>
      <c r="P35" s="30"/>
      <c r="R35" s="35" t="str">
        <f t="shared" si="5"/>
        <v/>
      </c>
      <c r="S35" s="36"/>
      <c r="T35" s="46" t="str">
        <f t="shared" si="6"/>
        <v>0</v>
      </c>
    </row>
    <row r="36" spans="2:20" ht="12.75" customHeight="1" x14ac:dyDescent="0.2">
      <c r="B36" s="16" t="str">
        <f t="shared" si="0"/>
        <v>511</v>
      </c>
      <c r="C36" s="17" t="str">
        <f t="shared" si="1"/>
        <v>53012</v>
      </c>
      <c r="D36" s="18">
        <f t="shared" si="2"/>
        <v>81</v>
      </c>
      <c r="E36" s="18" t="str">
        <f t="shared" si="3"/>
        <v>CY</v>
      </c>
      <c r="F36" s="19" t="str">
        <f t="shared" si="4"/>
        <v>CLASS QC2 CONCRETE, MISC.: MOMENT SLAB</v>
      </c>
      <c r="G36" s="27"/>
      <c r="H36" s="27"/>
      <c r="I36" s="27"/>
      <c r="J36" s="27"/>
      <c r="K36" s="28"/>
      <c r="L36" s="26"/>
      <c r="M36" s="26"/>
      <c r="N36" s="10" t="s">
        <v>91</v>
      </c>
      <c r="O36" s="33">
        <v>81</v>
      </c>
      <c r="P36" s="30" t="s">
        <v>92</v>
      </c>
      <c r="R36" s="35" t="str">
        <f t="shared" si="5"/>
        <v>ADD SUPPLEMENTAL DESCRIPTION</v>
      </c>
      <c r="S36" s="36"/>
      <c r="T36" s="46" t="str">
        <f t="shared" si="6"/>
        <v>1</v>
      </c>
    </row>
    <row r="37" spans="2:20" ht="12.75" customHeight="1" x14ac:dyDescent="0.2">
      <c r="B37" s="16" t="str">
        <f t="shared" si="0"/>
        <v>511</v>
      </c>
      <c r="C37" s="17" t="str">
        <f t="shared" si="1"/>
        <v>53014</v>
      </c>
      <c r="D37" s="18">
        <f t="shared" si="2"/>
        <v>48</v>
      </c>
      <c r="E37" s="18" t="str">
        <f t="shared" si="3"/>
        <v>CY</v>
      </c>
      <c r="F37" s="19" t="str">
        <f t="shared" si="4"/>
        <v>CLASS QC3 CONCRETE, MISC.: WITH QC/QA, SUPERSTRUCTURE</v>
      </c>
      <c r="G37" s="27"/>
      <c r="H37" s="27"/>
      <c r="I37" s="27"/>
      <c r="J37" s="27"/>
      <c r="K37" s="28"/>
      <c r="L37" s="26"/>
      <c r="M37" s="26"/>
      <c r="N37" s="10" t="s">
        <v>45</v>
      </c>
      <c r="O37" s="33">
        <v>48</v>
      </c>
      <c r="P37" s="30" t="s">
        <v>93</v>
      </c>
      <c r="R37" s="35" t="str">
        <f t="shared" si="5"/>
        <v>ADD SUPPLEMENTAL DESCRIPTION</v>
      </c>
      <c r="S37" s="36"/>
      <c r="T37" s="46" t="str">
        <f t="shared" si="6"/>
        <v>1</v>
      </c>
    </row>
    <row r="38" spans="2:20" ht="12.75" customHeight="1" x14ac:dyDescent="0.2">
      <c r="B38" s="16" t="str">
        <f t="shared" si="0"/>
        <v>511</v>
      </c>
      <c r="C38" s="17" t="str">
        <f t="shared" si="1"/>
        <v>53014</v>
      </c>
      <c r="D38" s="18">
        <f t="shared" si="2"/>
        <v>241</v>
      </c>
      <c r="E38" s="18" t="str">
        <f t="shared" si="3"/>
        <v>CY</v>
      </c>
      <c r="F38" s="19" t="str">
        <f t="shared" si="4"/>
        <v>CLASS QC3 CONCRETE, MISC.: WITH QC/QA, BRIDGE DECK</v>
      </c>
      <c r="G38" s="27"/>
      <c r="H38" s="27"/>
      <c r="I38" s="27"/>
      <c r="J38" s="27"/>
      <c r="K38" s="28"/>
      <c r="L38" s="26"/>
      <c r="M38" s="26"/>
      <c r="N38" s="10" t="s">
        <v>45</v>
      </c>
      <c r="O38" s="33">
        <v>241</v>
      </c>
      <c r="P38" s="30" t="s">
        <v>94</v>
      </c>
      <c r="R38" s="35" t="str">
        <f t="shared" si="5"/>
        <v>ADD SUPPLEMENTAL DESCRIPTION</v>
      </c>
      <c r="S38" s="36"/>
      <c r="T38" s="46" t="str">
        <f t="shared" si="6"/>
        <v>1</v>
      </c>
    </row>
    <row r="39" spans="2:20" ht="12.75" customHeight="1" x14ac:dyDescent="0.2">
      <c r="B39" s="16" t="str">
        <f t="shared" si="0"/>
        <v>511</v>
      </c>
      <c r="C39" s="17" t="str">
        <f t="shared" si="1"/>
        <v>53014</v>
      </c>
      <c r="D39" s="18">
        <f t="shared" si="2"/>
        <v>45</v>
      </c>
      <c r="E39" s="18" t="str">
        <f t="shared" si="3"/>
        <v>CY</v>
      </c>
      <c r="F39" s="19" t="str">
        <f t="shared" si="4"/>
        <v>CLASS QC3 CONCRETE, MISC.: WITH QC/QA, PIER ABOVE FOOTINGS</v>
      </c>
      <c r="G39" s="27"/>
      <c r="H39" s="27"/>
      <c r="I39" s="27"/>
      <c r="J39" s="27"/>
      <c r="K39" s="28"/>
      <c r="L39" s="26"/>
      <c r="M39" s="26"/>
      <c r="N39" s="10" t="s">
        <v>45</v>
      </c>
      <c r="O39" s="33">
        <v>45</v>
      </c>
      <c r="P39" s="30" t="s">
        <v>95</v>
      </c>
      <c r="R39" s="35" t="str">
        <f t="shared" si="5"/>
        <v>ADD SUPPLEMENTAL DESCRIPTION</v>
      </c>
      <c r="S39" s="36"/>
      <c r="T39" s="46" t="str">
        <f t="shared" si="6"/>
        <v>1</v>
      </c>
    </row>
    <row r="40" spans="2:20" ht="12.75" customHeight="1" x14ac:dyDescent="0.2">
      <c r="B40" s="16" t="str">
        <f t="shared" si="0"/>
        <v>511</v>
      </c>
      <c r="C40" s="17" t="str">
        <f t="shared" si="1"/>
        <v>53014</v>
      </c>
      <c r="D40" s="18">
        <f t="shared" si="2"/>
        <v>36</v>
      </c>
      <c r="E40" s="18" t="str">
        <f t="shared" si="3"/>
        <v>CY</v>
      </c>
      <c r="F40" s="19" t="str">
        <f t="shared" si="4"/>
        <v>CLASS QC3 CONCRETE, MISC.: WITH QC/QA, SIDEWALK</v>
      </c>
      <c r="G40" s="27"/>
      <c r="H40" s="27"/>
      <c r="I40" s="27"/>
      <c r="J40" s="27"/>
      <c r="K40" s="28"/>
      <c r="L40" s="26"/>
      <c r="M40" s="26"/>
      <c r="N40" s="10" t="s">
        <v>45</v>
      </c>
      <c r="O40" s="33">
        <v>36</v>
      </c>
      <c r="P40" s="30" t="s">
        <v>96</v>
      </c>
      <c r="R40" s="35" t="str">
        <f t="shared" si="5"/>
        <v>ADD SUPPLEMENTAL DESCRIPTION</v>
      </c>
      <c r="S40" s="36"/>
      <c r="T40" s="46" t="str">
        <f t="shared" si="6"/>
        <v>1</v>
      </c>
    </row>
    <row r="41" spans="2:20" ht="12.75" customHeight="1" x14ac:dyDescent="0.2">
      <c r="B41" s="16" t="str">
        <f t="shared" si="0"/>
        <v>512</v>
      </c>
      <c r="C41" s="17" t="str">
        <f t="shared" si="1"/>
        <v>10050</v>
      </c>
      <c r="D41" s="18">
        <f t="shared" si="2"/>
        <v>231</v>
      </c>
      <c r="E41" s="18" t="str">
        <f t="shared" si="3"/>
        <v>SY</v>
      </c>
      <c r="F41" s="19" t="str">
        <f t="shared" si="4"/>
        <v>SEALING OF CONCRETE SURFACES (NON-EPOXY)</v>
      </c>
      <c r="G41" s="27"/>
      <c r="H41" s="27"/>
      <c r="I41" s="27"/>
      <c r="J41" s="27"/>
      <c r="K41" s="28"/>
      <c r="L41" s="26"/>
      <c r="M41" s="26"/>
      <c r="N41" s="10" t="s">
        <v>46</v>
      </c>
      <c r="O41" s="33">
        <v>231</v>
      </c>
      <c r="P41" s="30"/>
      <c r="R41" s="35" t="str">
        <f t="shared" si="5"/>
        <v/>
      </c>
      <c r="S41" s="36"/>
      <c r="T41" s="46" t="str">
        <f t="shared" si="6"/>
        <v>0</v>
      </c>
    </row>
    <row r="42" spans="2:20" ht="12.75" customHeight="1" x14ac:dyDescent="0.2">
      <c r="B42" s="16" t="str">
        <f t="shared" si="0"/>
        <v>512</v>
      </c>
      <c r="C42" s="17" t="str">
        <f t="shared" si="1"/>
        <v>10100</v>
      </c>
      <c r="D42" s="18">
        <f t="shared" si="2"/>
        <v>524</v>
      </c>
      <c r="E42" s="18" t="str">
        <f t="shared" si="3"/>
        <v>SY</v>
      </c>
      <c r="F42" s="19" t="str">
        <f t="shared" si="4"/>
        <v>SEALING OF CONCRETE SURFACES (EPOXY-URETHANE) (LIGHT NEUTRAL) (MSE WALLS)</v>
      </c>
      <c r="G42" s="27"/>
      <c r="H42" s="27"/>
      <c r="I42" s="27"/>
      <c r="J42" s="27"/>
      <c r="K42" s="28"/>
      <c r="L42" s="26"/>
      <c r="M42" s="26"/>
      <c r="N42" s="10" t="s">
        <v>47</v>
      </c>
      <c r="O42" s="33">
        <v>524</v>
      </c>
      <c r="P42" s="30" t="s">
        <v>48</v>
      </c>
      <c r="R42" s="35" t="str">
        <f t="shared" si="5"/>
        <v/>
      </c>
      <c r="S42" s="36"/>
      <c r="T42" s="46" t="str">
        <f t="shared" si="6"/>
        <v>0</v>
      </c>
    </row>
    <row r="43" spans="2:20" ht="12.75" customHeight="1" x14ac:dyDescent="0.2">
      <c r="B43" s="16" t="str">
        <f t="shared" si="0"/>
        <v>512</v>
      </c>
      <c r="C43" s="17" t="str">
        <f t="shared" si="1"/>
        <v>10100</v>
      </c>
      <c r="D43" s="18">
        <f t="shared" si="2"/>
        <v>771</v>
      </c>
      <c r="E43" s="18" t="str">
        <f t="shared" si="3"/>
        <v>SY</v>
      </c>
      <c r="F43" s="19" t="str">
        <f t="shared" si="4"/>
        <v>SEALING OF CONCRETE SURFACES (EPOXY-URETHANE) (GRAY)</v>
      </c>
      <c r="G43" s="27"/>
      <c r="H43" s="27"/>
      <c r="I43" s="27"/>
      <c r="J43" s="27"/>
      <c r="K43" s="28"/>
      <c r="L43" s="26"/>
      <c r="M43" s="26"/>
      <c r="N43" s="10" t="s">
        <v>47</v>
      </c>
      <c r="O43" s="33">
        <v>771</v>
      </c>
      <c r="P43" s="30" t="s">
        <v>49</v>
      </c>
      <c r="R43" s="35" t="str">
        <f t="shared" si="5"/>
        <v/>
      </c>
      <c r="S43" s="36"/>
      <c r="T43" s="46" t="str">
        <f t="shared" si="6"/>
        <v>0</v>
      </c>
    </row>
    <row r="44" spans="2:20" ht="12.75" customHeight="1" x14ac:dyDescent="0.2">
      <c r="B44" s="16" t="str">
        <f t="shared" si="0"/>
        <v/>
      </c>
      <c r="C44" s="17" t="str">
        <f t="shared" si="1"/>
        <v/>
      </c>
      <c r="D44" s="18" t="str">
        <f t="shared" si="2"/>
        <v/>
      </c>
      <c r="E44" s="18" t="str">
        <f t="shared" si="3"/>
        <v/>
      </c>
      <c r="F44" s="19" t="str">
        <f t="shared" si="4"/>
        <v/>
      </c>
      <c r="G44" s="27"/>
      <c r="H44" s="27"/>
      <c r="I44" s="27"/>
      <c r="J44" s="27"/>
      <c r="K44" s="28"/>
      <c r="L44" s="26"/>
      <c r="M44" s="26"/>
      <c r="N44" s="10"/>
      <c r="O44" s="33"/>
      <c r="P44" s="30"/>
      <c r="R44" s="35" t="str">
        <f t="shared" si="5"/>
        <v/>
      </c>
      <c r="S44" s="36"/>
      <c r="T44" s="46" t="str">
        <f t="shared" si="6"/>
        <v/>
      </c>
    </row>
    <row r="45" spans="2:20" ht="12.75" customHeight="1" x14ac:dyDescent="0.2">
      <c r="B45" s="16" t="str">
        <f t="shared" si="0"/>
        <v/>
      </c>
      <c r="C45" s="17" t="str">
        <f t="shared" si="1"/>
        <v/>
      </c>
      <c r="D45" s="18" t="str">
        <f t="shared" si="2"/>
        <v/>
      </c>
      <c r="E45" s="18" t="str">
        <f t="shared" si="3"/>
        <v/>
      </c>
      <c r="F45" s="19" t="str">
        <f t="shared" si="4"/>
        <v/>
      </c>
      <c r="G45" s="27"/>
      <c r="H45" s="27"/>
      <c r="I45" s="27"/>
      <c r="J45" s="27"/>
      <c r="K45" s="28"/>
      <c r="L45" s="26"/>
      <c r="M45" s="26"/>
      <c r="N45" s="10"/>
      <c r="O45" s="33"/>
      <c r="P45" s="30"/>
      <c r="R45" s="35" t="str">
        <f t="shared" si="5"/>
        <v/>
      </c>
      <c r="S45" s="36"/>
      <c r="T45" s="46" t="str">
        <f t="shared" si="6"/>
        <v/>
      </c>
    </row>
    <row r="46" spans="2:20" ht="12.75" customHeight="1" x14ac:dyDescent="0.2">
      <c r="B46" s="16" t="str">
        <f t="shared" si="0"/>
        <v>515</v>
      </c>
      <c r="C46" s="17" t="str">
        <f t="shared" si="1"/>
        <v>15080</v>
      </c>
      <c r="D46" s="18">
        <f t="shared" si="2"/>
        <v>10</v>
      </c>
      <c r="E46" s="18" t="str">
        <f t="shared" si="3"/>
        <v>EACH</v>
      </c>
      <c r="F46" s="19" t="str">
        <f t="shared" si="4"/>
        <v>DRAPED STRAND PRESTRESSED CONCRETE BRIDGE I-BEAM MEMBERS, LEVEL 3, TYPE WF42-49 (90'-7" LENGTH)</v>
      </c>
      <c r="G46" s="27"/>
      <c r="H46" s="27"/>
      <c r="I46" s="27"/>
      <c r="J46" s="27"/>
      <c r="K46" s="28"/>
      <c r="L46" s="26"/>
      <c r="M46" s="26"/>
      <c r="N46" s="10" t="s">
        <v>50</v>
      </c>
      <c r="O46" s="33">
        <v>10</v>
      </c>
      <c r="P46" s="30" t="s">
        <v>51</v>
      </c>
      <c r="R46" s="35" t="str">
        <f t="shared" si="5"/>
        <v>SPECIFY BEAM LENGTH</v>
      </c>
      <c r="S46" s="36"/>
      <c r="T46" s="46" t="str">
        <f t="shared" si="6"/>
        <v>1</v>
      </c>
    </row>
    <row r="47" spans="2:20" ht="12.75" customHeight="1" x14ac:dyDescent="0.2">
      <c r="B47" s="16" t="str">
        <f t="shared" si="0"/>
        <v>515</v>
      </c>
      <c r="C47" s="17" t="str">
        <f t="shared" si="1"/>
        <v>20000</v>
      </c>
      <c r="D47" s="18">
        <f t="shared" si="2"/>
        <v>24</v>
      </c>
      <c r="E47" s="18" t="str">
        <f t="shared" si="3"/>
        <v>EACH</v>
      </c>
      <c r="F47" s="19" t="str">
        <f t="shared" si="4"/>
        <v>INTERMEDIATE DIAPHRAGMS</v>
      </c>
      <c r="G47" s="27"/>
      <c r="H47" s="27"/>
      <c r="I47" s="27"/>
      <c r="J47" s="27"/>
      <c r="K47" s="28"/>
      <c r="L47" s="26"/>
      <c r="M47" s="26"/>
      <c r="N47" s="10" t="s">
        <v>52</v>
      </c>
      <c r="O47" s="33">
        <v>24</v>
      </c>
      <c r="P47" s="30"/>
      <c r="R47" s="35" t="str">
        <f t="shared" si="5"/>
        <v/>
      </c>
      <c r="S47" s="36"/>
      <c r="T47" s="46" t="str">
        <f t="shared" si="6"/>
        <v>0</v>
      </c>
    </row>
    <row r="48" spans="2:20" ht="12.75" customHeight="1" x14ac:dyDescent="0.2">
      <c r="B48" s="16"/>
      <c r="C48" s="17"/>
      <c r="D48" s="18"/>
      <c r="E48" s="18"/>
      <c r="F48" s="19"/>
      <c r="G48" s="27"/>
      <c r="H48" s="27"/>
      <c r="I48" s="27"/>
      <c r="J48" s="27"/>
      <c r="K48" s="28"/>
      <c r="L48" s="26"/>
      <c r="M48" s="26"/>
      <c r="N48" s="10"/>
      <c r="O48" s="33"/>
      <c r="P48" s="30"/>
      <c r="R48" s="35"/>
      <c r="S48" s="36"/>
      <c r="T48" s="46"/>
    </row>
    <row r="49" spans="2:20" ht="12.75" customHeight="1" x14ac:dyDescent="0.2">
      <c r="B49" s="16" t="str">
        <f t="shared" ref="B49:B75" si="7">IF(OR(TRIM(N49)=0,TRIM(N49)=""),"",IF(IFERROR(TRIM(INDEX(QryItemNamed,MATCH(TRIM(N49),ITEM,0),2)),"")="Y","SPECIAL",LEFT(IFERROR(TRIM(INDEX(ITEM,MATCH(TRIM(N49),ITEM,0))),""),3)))</f>
        <v>516</v>
      </c>
      <c r="C49" s="17" t="str">
        <f t="shared" ref="C49:C75" si="8">IF(OR(TRIM(N49)=0,TRIM(N49)=""),"",IF(IFERROR(TRIM(INDEX(QryItemNamed,MATCH(TRIM(N49),ITEM,0),2)),"")="Y",LEFT(IFERROR(TRIM(INDEX(ITEM,MATCH(TRIM(N49),ITEM,0))),""),3)&amp;RIGHT(IFERROR(TRIM(INDEX(ITEM,MATCH(TRIM(N49),ITEM,0))),""),5),RIGHT(IFERROR(TRIM(INDEX(ITEM,MATCH(TRIM(N49),ITEM,0))),""),5)))</f>
        <v>10010</v>
      </c>
      <c r="D49" s="18">
        <f t="shared" ref="D49:D75" si="9">IF(OR(TRIM(N49)=0,TRIM(N49)=""),"",IF(IFERROR(TRIM(INDEX(QryItemNamed,MATCH(TRIM(N49),ITEM,0),3)),"")="LS","LS",IF((SUM(G49:J49)+O49)=0,"",SUM(G49:J49)+O49)))</f>
        <v>78</v>
      </c>
      <c r="E49" s="18" t="str">
        <f t="shared" ref="E49:E75" si="10">IF(OR(TRIM(N49)=0,TRIM(N49)=""),"",IF(IFERROR(TRIM(INDEX(QryItemNamed,MATCH(TRIM(N49),ITEM,0),3)),"")="LS","",IFERROR(TRIM(INDEX(QryItemNamed,MATCH(TRIM(N49),ITEM,0),3)),"")))</f>
        <v>FT</v>
      </c>
      <c r="F49" s="19" t="str">
        <f t="shared" ref="F49:F75" si="11">IF(OR(TRIM(N49)=0,TRIM(N49)=""),IF(P49="","",P49),IF(IFERROR(TRIM(INDEX(QryItemNamed,MATCH(TRIM(N49),ITEM,0),2)),"")="Y",TRIM(RIGHT(IFERROR(TRIM(INDEX(QryItemNamed,MATCH(TRIM(N49),ITEM,0),4)),"123456789012"),LEN(IFERROR(TRIM(INDEX(QryItemNamed,MATCH(TRIM(N49),ITEM,0),4)),"123456789012"))-9))&amp;P49,IFERROR(TRIM(INDEX(QryItemNamed,MATCH(TRIM(N49),ITEM,0),4))&amp;P49,"ITEM CODE DOES NOT EXIST IN ITEM MASTER")))</f>
        <v>ARMORLESS PREFORMED JOINT SEAL</v>
      </c>
      <c r="G49" s="27"/>
      <c r="H49" s="27"/>
      <c r="I49" s="27"/>
      <c r="J49" s="27"/>
      <c r="K49" s="28"/>
      <c r="L49" s="26"/>
      <c r="M49" s="26"/>
      <c r="N49" s="10" t="s">
        <v>53</v>
      </c>
      <c r="O49" s="33">
        <v>78</v>
      </c>
      <c r="P49" s="30"/>
      <c r="R49" s="35"/>
      <c r="S49" s="36"/>
      <c r="T49" s="46"/>
    </row>
    <row r="50" spans="2:20" ht="12.75" customHeight="1" x14ac:dyDescent="0.2">
      <c r="B50" s="16" t="str">
        <f t="shared" si="7"/>
        <v>516</v>
      </c>
      <c r="C50" s="17" t="str">
        <f t="shared" si="8"/>
        <v>13200</v>
      </c>
      <c r="D50" s="18">
        <f t="shared" si="9"/>
        <v>78</v>
      </c>
      <c r="E50" s="18" t="str">
        <f t="shared" si="10"/>
        <v>SF</v>
      </c>
      <c r="F50" s="19" t="str">
        <f t="shared" si="11"/>
        <v>1/2" PREFORMED EXPANSION JOINT FILLER</v>
      </c>
      <c r="G50" s="27"/>
      <c r="H50" s="27"/>
      <c r="I50" s="27"/>
      <c r="J50" s="27"/>
      <c r="K50" s="28"/>
      <c r="L50" s="26"/>
      <c r="M50" s="26"/>
      <c r="N50" s="10" t="s">
        <v>54</v>
      </c>
      <c r="O50" s="33">
        <v>78</v>
      </c>
      <c r="P50" s="30"/>
      <c r="R50" s="35"/>
      <c r="S50" s="36"/>
      <c r="T50" s="46"/>
    </row>
    <row r="51" spans="2:20" ht="12.75" customHeight="1" x14ac:dyDescent="0.2">
      <c r="B51" s="16" t="str">
        <f t="shared" si="7"/>
        <v>516</v>
      </c>
      <c r="C51" s="17" t="str">
        <f t="shared" si="8"/>
        <v>13600</v>
      </c>
      <c r="D51" s="18">
        <f t="shared" si="9"/>
        <v>16</v>
      </c>
      <c r="E51" s="18" t="str">
        <f t="shared" si="10"/>
        <v>SF</v>
      </c>
      <c r="F51" s="19" t="str">
        <f t="shared" si="11"/>
        <v>1" PREFORMED EXPANSION JOINT FILLER</v>
      </c>
      <c r="G51" s="27"/>
      <c r="H51" s="27"/>
      <c r="I51" s="27"/>
      <c r="J51" s="27"/>
      <c r="K51" s="28"/>
      <c r="L51" s="26"/>
      <c r="M51" s="26"/>
      <c r="N51" s="10" t="s">
        <v>55</v>
      </c>
      <c r="O51" s="33">
        <v>16</v>
      </c>
      <c r="P51" s="30"/>
      <c r="R51" s="35"/>
      <c r="S51" s="36"/>
      <c r="T51" s="46"/>
    </row>
    <row r="52" spans="2:20" ht="12.75" customHeight="1" x14ac:dyDescent="0.2">
      <c r="B52" s="16" t="str">
        <f t="shared" si="7"/>
        <v>516</v>
      </c>
      <c r="C52" s="17" t="str">
        <f t="shared" si="8"/>
        <v>13900</v>
      </c>
      <c r="D52" s="18">
        <f t="shared" si="9"/>
        <v>614</v>
      </c>
      <c r="E52" s="18" t="str">
        <f t="shared" si="10"/>
        <v>SF</v>
      </c>
      <c r="F52" s="19" t="str">
        <f t="shared" si="11"/>
        <v>2" PREFORMED EXPANSION JOINT FILLER</v>
      </c>
      <c r="G52" s="27"/>
      <c r="H52" s="27"/>
      <c r="I52" s="27"/>
      <c r="J52" s="27"/>
      <c r="K52" s="28"/>
      <c r="L52" s="26"/>
      <c r="M52" s="26"/>
      <c r="N52" s="10" t="s">
        <v>56</v>
      </c>
      <c r="O52" s="33">
        <v>614</v>
      </c>
      <c r="P52" s="30"/>
      <c r="R52" s="35"/>
      <c r="S52" s="36"/>
      <c r="T52" s="46"/>
    </row>
    <row r="53" spans="2:20" ht="12.75" customHeight="1" x14ac:dyDescent="0.2">
      <c r="B53" s="16" t="str">
        <f t="shared" si="7"/>
        <v>516</v>
      </c>
      <c r="C53" s="17" t="str">
        <f t="shared" si="8"/>
        <v>14020</v>
      </c>
      <c r="D53" s="18">
        <f t="shared" si="9"/>
        <v>78</v>
      </c>
      <c r="E53" s="18" t="str">
        <f t="shared" si="10"/>
        <v>FT</v>
      </c>
      <c r="F53" s="19" t="str">
        <f t="shared" si="11"/>
        <v>SEMI-INTEGRAL ABUTMENT EXPANSION JOINT SEAL</v>
      </c>
      <c r="G53" s="27"/>
      <c r="H53" s="27"/>
      <c r="I53" s="27"/>
      <c r="J53" s="27"/>
      <c r="K53" s="28"/>
      <c r="L53" s="26"/>
      <c r="M53" s="26"/>
      <c r="N53" s="10" t="s">
        <v>57</v>
      </c>
      <c r="O53" s="33">
        <v>78</v>
      </c>
      <c r="P53" s="30"/>
      <c r="R53" s="35"/>
      <c r="S53" s="36"/>
      <c r="T53" s="46"/>
    </row>
    <row r="54" spans="2:20" ht="12.75" customHeight="1" x14ac:dyDescent="0.2">
      <c r="B54" s="16" t="str">
        <f t="shared" si="7"/>
        <v>516</v>
      </c>
      <c r="C54" s="17" t="str">
        <f t="shared" si="8"/>
        <v>44101</v>
      </c>
      <c r="D54" s="18">
        <f t="shared" si="9"/>
        <v>10</v>
      </c>
      <c r="E54" s="18" t="str">
        <f t="shared" si="10"/>
        <v>EACH</v>
      </c>
      <c r="F54" s="19" t="str">
        <f t="shared" si="11"/>
        <v>ELASTOMERIC BEARING WITH INTERNAL LAMINATES AND LOAD PLATE (NEOPRENE), AS PER PLAN (2 9/16" x 2'-4" x 10" WITH W-SECTION)</v>
      </c>
      <c r="G54" s="27"/>
      <c r="H54" s="27"/>
      <c r="I54" s="27"/>
      <c r="J54" s="27"/>
      <c r="K54" s="28"/>
      <c r="L54" s="26"/>
      <c r="M54" s="26"/>
      <c r="N54" s="10" t="s">
        <v>58</v>
      </c>
      <c r="O54" s="33">
        <v>10</v>
      </c>
      <c r="P54" s="30" t="s">
        <v>76</v>
      </c>
      <c r="R54" s="35"/>
      <c r="S54" s="36"/>
      <c r="T54" s="46"/>
    </row>
    <row r="55" spans="2:20" ht="12.75" customHeight="1" x14ac:dyDescent="0.2">
      <c r="B55" s="16" t="str">
        <f t="shared" si="7"/>
        <v>516</v>
      </c>
      <c r="C55" s="17" t="str">
        <f t="shared" si="8"/>
        <v>44101</v>
      </c>
      <c r="D55" s="18">
        <f t="shared" si="9"/>
        <v>10</v>
      </c>
      <c r="E55" s="18" t="str">
        <f t="shared" si="10"/>
        <v>EACH</v>
      </c>
      <c r="F55" s="19" t="str">
        <f t="shared" si="11"/>
        <v>ELASTOMERIC BEARING WITH INTERNAL LAMINATES AND LOAD PLATE (NEOPRENE), AS PER PLAN (2 9/16" x 2'-4" x 10")</v>
      </c>
      <c r="G55" s="27"/>
      <c r="H55" s="27"/>
      <c r="I55" s="27"/>
      <c r="J55" s="27"/>
      <c r="K55" s="28"/>
      <c r="L55" s="26"/>
      <c r="M55" s="26"/>
      <c r="N55" s="10" t="s">
        <v>58</v>
      </c>
      <c r="O55" s="33">
        <v>10</v>
      </c>
      <c r="P55" s="30" t="s">
        <v>77</v>
      </c>
      <c r="R55" s="35"/>
      <c r="S55" s="36"/>
      <c r="T55" s="46"/>
    </row>
    <row r="56" spans="2:20" ht="12.75" customHeight="1" x14ac:dyDescent="0.2">
      <c r="B56" s="16" t="str">
        <f t="shared" si="7"/>
        <v/>
      </c>
      <c r="C56" s="17" t="str">
        <f t="shared" si="8"/>
        <v/>
      </c>
      <c r="D56" s="18" t="str">
        <f t="shared" si="9"/>
        <v/>
      </c>
      <c r="E56" s="18" t="str">
        <f t="shared" si="10"/>
        <v/>
      </c>
      <c r="F56" s="19" t="str">
        <f t="shared" si="11"/>
        <v/>
      </c>
      <c r="G56" s="27"/>
      <c r="H56" s="27"/>
      <c r="I56" s="27"/>
      <c r="J56" s="27"/>
      <c r="K56" s="28"/>
      <c r="L56" s="26"/>
      <c r="M56" s="26"/>
      <c r="N56" s="10"/>
      <c r="O56" s="33"/>
      <c r="P56" s="30"/>
      <c r="R56" s="35"/>
      <c r="S56" s="36"/>
      <c r="T56" s="46"/>
    </row>
    <row r="57" spans="2:20" ht="12.75" customHeight="1" x14ac:dyDescent="0.2">
      <c r="B57" s="16" t="str">
        <f t="shared" si="7"/>
        <v/>
      </c>
      <c r="C57" s="17" t="str">
        <f t="shared" si="8"/>
        <v/>
      </c>
      <c r="D57" s="18" t="str">
        <f t="shared" si="9"/>
        <v/>
      </c>
      <c r="E57" s="18" t="str">
        <f t="shared" si="10"/>
        <v/>
      </c>
      <c r="F57" s="19" t="str">
        <f t="shared" si="11"/>
        <v/>
      </c>
      <c r="G57" s="27"/>
      <c r="H57" s="27"/>
      <c r="I57" s="27"/>
      <c r="J57" s="27"/>
      <c r="K57" s="28"/>
      <c r="L57" s="26"/>
      <c r="M57" s="26"/>
      <c r="N57" s="10"/>
      <c r="O57" s="33"/>
      <c r="P57" s="30"/>
      <c r="R57" s="35"/>
      <c r="S57" s="36"/>
      <c r="T57" s="46"/>
    </row>
    <row r="58" spans="2:20" ht="12.75" customHeight="1" x14ac:dyDescent="0.2">
      <c r="B58" s="16" t="str">
        <f t="shared" si="7"/>
        <v>526</v>
      </c>
      <c r="C58" s="17" t="str">
        <f t="shared" si="8"/>
        <v>30011</v>
      </c>
      <c r="D58" s="18">
        <v>259</v>
      </c>
      <c r="E58" s="18" t="str">
        <f t="shared" si="10"/>
        <v>SY</v>
      </c>
      <c r="F58" s="19" t="str">
        <f t="shared" si="11"/>
        <v>REINFORCED CONCRETE APPROACH SLABS WITH QC/QA (T=17"), AS PER PLAN</v>
      </c>
      <c r="G58" s="27"/>
      <c r="H58" s="27"/>
      <c r="I58" s="27"/>
      <c r="J58" s="27"/>
      <c r="K58" s="28"/>
      <c r="L58" s="26"/>
      <c r="M58" s="26"/>
      <c r="N58" s="10" t="s">
        <v>98</v>
      </c>
      <c r="O58" s="33">
        <v>259</v>
      </c>
      <c r="P58" s="30"/>
      <c r="R58" s="35"/>
      <c r="S58" s="36"/>
      <c r="T58" s="46"/>
    </row>
    <row r="59" spans="2:20" ht="12.75" customHeight="1" x14ac:dyDescent="0.2">
      <c r="B59" s="16" t="str">
        <f t="shared" si="7"/>
        <v/>
      </c>
      <c r="C59" s="17" t="str">
        <f t="shared" si="8"/>
        <v/>
      </c>
      <c r="D59" s="18" t="str">
        <f t="shared" si="9"/>
        <v/>
      </c>
      <c r="E59" s="18" t="str">
        <f t="shared" si="10"/>
        <v/>
      </c>
      <c r="F59" s="19" t="str">
        <f t="shared" si="11"/>
        <v/>
      </c>
      <c r="G59" s="27"/>
      <c r="H59" s="27"/>
      <c r="I59" s="27"/>
      <c r="J59" s="27"/>
      <c r="K59" s="28"/>
      <c r="L59" s="26"/>
      <c r="M59" s="26"/>
      <c r="N59" s="10"/>
      <c r="O59" s="33"/>
      <c r="P59" s="30"/>
      <c r="R59" s="35"/>
      <c r="S59" s="36"/>
      <c r="T59" s="46"/>
    </row>
    <row r="60" spans="2:20" ht="12.75" customHeight="1" x14ac:dyDescent="0.2">
      <c r="B60" s="16" t="str">
        <f t="shared" si="7"/>
        <v>526</v>
      </c>
      <c r="C60" s="17" t="str">
        <f t="shared" si="8"/>
        <v>90031</v>
      </c>
      <c r="D60" s="18">
        <f t="shared" si="9"/>
        <v>78</v>
      </c>
      <c r="E60" s="18" t="str">
        <f t="shared" si="10"/>
        <v>FT</v>
      </c>
      <c r="F60" s="19" t="str">
        <f t="shared" si="11"/>
        <v>TYPE C INSTALLATION, AS PER PLAN</v>
      </c>
      <c r="G60" s="27"/>
      <c r="H60" s="27"/>
      <c r="I60" s="27"/>
      <c r="J60" s="27"/>
      <c r="K60" s="28"/>
      <c r="L60" s="26"/>
      <c r="M60" s="26"/>
      <c r="N60" s="10" t="s">
        <v>59</v>
      </c>
      <c r="O60" s="33">
        <v>78</v>
      </c>
      <c r="P60" s="30"/>
      <c r="R60" s="35"/>
      <c r="S60" s="36"/>
      <c r="T60" s="46"/>
    </row>
    <row r="61" spans="2:20" ht="12.75" customHeight="1" x14ac:dyDescent="0.2">
      <c r="B61" s="16" t="str">
        <f t="shared" si="7"/>
        <v/>
      </c>
      <c r="C61" s="17" t="str">
        <f t="shared" si="8"/>
        <v/>
      </c>
      <c r="D61" s="18" t="str">
        <f t="shared" si="9"/>
        <v/>
      </c>
      <c r="E61" s="18" t="str">
        <f t="shared" si="10"/>
        <v/>
      </c>
      <c r="F61" s="19" t="str">
        <f t="shared" si="11"/>
        <v/>
      </c>
      <c r="G61" s="27"/>
      <c r="H61" s="27"/>
      <c r="I61" s="27"/>
      <c r="J61" s="27"/>
      <c r="K61" s="28"/>
      <c r="L61" s="26"/>
      <c r="M61" s="26"/>
      <c r="N61" s="10"/>
      <c r="O61" s="33"/>
      <c r="P61" s="30"/>
      <c r="R61" s="35"/>
      <c r="S61" s="36"/>
      <c r="T61" s="46"/>
    </row>
    <row r="62" spans="2:20" ht="12.75" customHeight="1" x14ac:dyDescent="0.2">
      <c r="B62" s="16" t="str">
        <f t="shared" si="7"/>
        <v>SPECIAL</v>
      </c>
      <c r="C62" s="17" t="str">
        <f t="shared" si="8"/>
        <v>53013000</v>
      </c>
      <c r="D62" s="18">
        <f t="shared" si="9"/>
        <v>2148</v>
      </c>
      <c r="E62" s="18" t="str">
        <f t="shared" si="10"/>
        <v>SF</v>
      </c>
      <c r="F62" s="19" t="str">
        <f t="shared" si="11"/>
        <v>FORM LINER</v>
      </c>
      <c r="G62" s="27"/>
      <c r="H62" s="27"/>
      <c r="I62" s="27"/>
      <c r="J62" s="27"/>
      <c r="K62" s="28"/>
      <c r="L62" s="26"/>
      <c r="M62" s="26"/>
      <c r="N62" s="10" t="s">
        <v>60</v>
      </c>
      <c r="O62" s="33">
        <v>2148</v>
      </c>
      <c r="P62" s="30"/>
      <c r="R62" s="35"/>
      <c r="S62" s="36"/>
      <c r="T62" s="46"/>
    </row>
    <row r="63" spans="2:20" ht="12.75" customHeight="1" x14ac:dyDescent="0.2">
      <c r="B63" s="16" t="str">
        <f t="shared" si="7"/>
        <v/>
      </c>
      <c r="C63" s="17" t="str">
        <f t="shared" si="8"/>
        <v/>
      </c>
      <c r="D63" s="18" t="str">
        <f t="shared" si="9"/>
        <v/>
      </c>
      <c r="E63" s="18" t="str">
        <f t="shared" si="10"/>
        <v/>
      </c>
      <c r="F63" s="19" t="str">
        <f t="shared" si="11"/>
        <v/>
      </c>
      <c r="G63" s="27"/>
      <c r="H63" s="27"/>
      <c r="I63" s="27"/>
      <c r="J63" s="27"/>
      <c r="K63" s="28"/>
      <c r="L63" s="26"/>
      <c r="M63" s="26"/>
      <c r="N63" s="10"/>
      <c r="O63" s="33"/>
      <c r="P63" s="30"/>
      <c r="R63" s="35"/>
      <c r="S63" s="36"/>
      <c r="T63" s="46"/>
    </row>
    <row r="64" spans="2:20" ht="12.75" customHeight="1" x14ac:dyDescent="0.2">
      <c r="B64" s="16" t="str">
        <f t="shared" si="7"/>
        <v>601</v>
      </c>
      <c r="C64" s="17" t="str">
        <f t="shared" si="8"/>
        <v>21000</v>
      </c>
      <c r="D64" s="18">
        <f t="shared" si="9"/>
        <v>17</v>
      </c>
      <c r="E64" s="18" t="str">
        <f t="shared" si="10"/>
        <v>SY</v>
      </c>
      <c r="F64" s="19" t="str">
        <f t="shared" si="11"/>
        <v>CONCRETE SLOPE PROTECTION</v>
      </c>
      <c r="G64" s="27"/>
      <c r="H64" s="27"/>
      <c r="I64" s="27"/>
      <c r="J64" s="27"/>
      <c r="K64" s="28"/>
      <c r="L64" s="26"/>
      <c r="M64" s="26"/>
      <c r="N64" s="10" t="s">
        <v>61</v>
      </c>
      <c r="O64" s="33">
        <v>17</v>
      </c>
      <c r="P64" s="30"/>
      <c r="R64" s="35"/>
      <c r="S64" s="36"/>
      <c r="T64" s="46"/>
    </row>
    <row r="65" spans="2:20" ht="12.75" customHeight="1" x14ac:dyDescent="0.2">
      <c r="B65" s="16" t="str">
        <f t="shared" si="7"/>
        <v/>
      </c>
      <c r="C65" s="17" t="str">
        <f t="shared" si="8"/>
        <v/>
      </c>
      <c r="D65" s="18" t="str">
        <f t="shared" si="9"/>
        <v/>
      </c>
      <c r="E65" s="18" t="str">
        <f t="shared" si="10"/>
        <v/>
      </c>
      <c r="F65" s="19" t="str">
        <f t="shared" si="11"/>
        <v/>
      </c>
      <c r="G65" s="27"/>
      <c r="H65" s="27"/>
      <c r="I65" s="27"/>
      <c r="J65" s="27"/>
      <c r="K65" s="28"/>
      <c r="L65" s="26"/>
      <c r="M65" s="26"/>
      <c r="N65" s="10"/>
      <c r="O65" s="33"/>
      <c r="P65" s="30"/>
      <c r="R65" s="35"/>
      <c r="S65" s="36"/>
      <c r="T65" s="46"/>
    </row>
    <row r="66" spans="2:20" ht="12.75" customHeight="1" x14ac:dyDescent="0.2">
      <c r="B66" s="16" t="str">
        <f t="shared" si="7"/>
        <v/>
      </c>
      <c r="C66" s="17" t="str">
        <f t="shared" si="8"/>
        <v/>
      </c>
      <c r="D66" s="18" t="str">
        <f t="shared" si="9"/>
        <v/>
      </c>
      <c r="E66" s="18" t="str">
        <f t="shared" si="10"/>
        <v/>
      </c>
      <c r="F66" s="19" t="str">
        <f t="shared" si="11"/>
        <v/>
      </c>
      <c r="G66" s="27"/>
      <c r="H66" s="27"/>
      <c r="I66" s="27"/>
      <c r="J66" s="27"/>
      <c r="K66" s="28"/>
      <c r="L66" s="26"/>
      <c r="M66" s="26"/>
      <c r="N66" s="10"/>
      <c r="O66" s="33"/>
      <c r="P66" s="30"/>
      <c r="R66" s="35"/>
      <c r="S66" s="36"/>
      <c r="T66" s="46"/>
    </row>
    <row r="67" spans="2:20" ht="12.75" customHeight="1" x14ac:dyDescent="0.2">
      <c r="B67" s="16" t="str">
        <f t="shared" si="7"/>
        <v/>
      </c>
      <c r="C67" s="17" t="str">
        <f t="shared" si="8"/>
        <v/>
      </c>
      <c r="D67" s="18" t="str">
        <f t="shared" si="9"/>
        <v/>
      </c>
      <c r="E67" s="18" t="str">
        <f t="shared" si="10"/>
        <v/>
      </c>
      <c r="F67" s="19" t="str">
        <f t="shared" si="11"/>
        <v/>
      </c>
      <c r="G67" s="27"/>
      <c r="H67" s="27"/>
      <c r="I67" s="27"/>
      <c r="J67" s="27"/>
      <c r="K67" s="28"/>
      <c r="L67" s="26"/>
      <c r="M67" s="26"/>
      <c r="N67" s="10"/>
      <c r="O67" s="33"/>
      <c r="P67" s="30"/>
      <c r="R67" s="35"/>
      <c r="S67" s="36"/>
      <c r="T67" s="46"/>
    </row>
    <row r="68" spans="2:20" ht="12.75" customHeight="1" x14ac:dyDescent="0.2">
      <c r="B68" s="16" t="str">
        <f t="shared" si="7"/>
        <v>622</v>
      </c>
      <c r="C68" s="17" t="str">
        <f t="shared" si="8"/>
        <v>25000</v>
      </c>
      <c r="D68" s="18">
        <f t="shared" si="9"/>
        <v>1</v>
      </c>
      <c r="E68" s="18" t="str">
        <f t="shared" si="10"/>
        <v>EACH</v>
      </c>
      <c r="F68" s="19" t="str">
        <f t="shared" si="11"/>
        <v>CONCRETE BARRIER END SECTION, TYPE D</v>
      </c>
      <c r="G68" s="27"/>
      <c r="H68" s="27"/>
      <c r="I68" s="27"/>
      <c r="J68" s="27"/>
      <c r="K68" s="28"/>
      <c r="L68" s="26"/>
      <c r="M68" s="26"/>
      <c r="N68" s="10" t="s">
        <v>62</v>
      </c>
      <c r="O68" s="33">
        <v>1</v>
      </c>
      <c r="P68" s="30"/>
      <c r="R68" s="35" t="str">
        <f t="shared" ref="R68:R102" si="12">IF(OR(TRIM(N68)=0,TRIM(N68)=""),"",IFERROR(TRIM(INDEX(QryItemNamed,MATCH(TRIM(N68),ITEM,0),6)),""))</f>
        <v/>
      </c>
      <c r="S68" s="36"/>
      <c r="T68" s="46" t="str">
        <f t="shared" ref="T68:T102" si="13">IF(OR(TRIM(N68)=0,TRIM(N68)=""),"",IFERROR(TRIM(INDEX(QryItemNamed,MATCH(TRIM(N68),ITEM,0),7)),""))</f>
        <v>0</v>
      </c>
    </row>
    <row r="69" spans="2:20" ht="12.75" customHeight="1" x14ac:dyDescent="0.2">
      <c r="B69" s="16" t="str">
        <f t="shared" si="7"/>
        <v/>
      </c>
      <c r="C69" s="17" t="str">
        <f t="shared" si="8"/>
        <v/>
      </c>
      <c r="D69" s="18" t="str">
        <f t="shared" si="9"/>
        <v/>
      </c>
      <c r="E69" s="18" t="str">
        <f t="shared" si="10"/>
        <v/>
      </c>
      <c r="F69" s="19" t="str">
        <f t="shared" si="11"/>
        <v/>
      </c>
      <c r="G69" s="27"/>
      <c r="H69" s="27"/>
      <c r="I69" s="27"/>
      <c r="J69" s="27"/>
      <c r="K69" s="28"/>
      <c r="L69" s="26"/>
      <c r="M69" s="26"/>
      <c r="N69" s="10"/>
      <c r="O69" s="33"/>
      <c r="P69" s="30"/>
      <c r="R69" s="35" t="str">
        <f t="shared" si="12"/>
        <v/>
      </c>
      <c r="S69" s="36"/>
      <c r="T69" s="46" t="str">
        <f t="shared" si="13"/>
        <v/>
      </c>
    </row>
    <row r="70" spans="2:20" ht="12.75" customHeight="1" x14ac:dyDescent="0.2">
      <c r="B70" s="16" t="str">
        <f t="shared" si="7"/>
        <v>625</v>
      </c>
      <c r="C70" s="17" t="str">
        <f t="shared" si="8"/>
        <v>25502</v>
      </c>
      <c r="D70" s="18">
        <f t="shared" si="9"/>
        <v>660</v>
      </c>
      <c r="E70" s="18" t="str">
        <f t="shared" si="10"/>
        <v>FT</v>
      </c>
      <c r="F70" s="19" t="str">
        <f t="shared" si="11"/>
        <v>CONDUIT, 3", 725.05</v>
      </c>
      <c r="G70" s="27"/>
      <c r="H70" s="27"/>
      <c r="I70" s="27"/>
      <c r="J70" s="27"/>
      <c r="K70" s="28"/>
      <c r="L70" s="26"/>
      <c r="M70" s="26"/>
      <c r="N70" s="10" t="s">
        <v>63</v>
      </c>
      <c r="O70" s="33">
        <v>660</v>
      </c>
      <c r="P70" s="30"/>
      <c r="R70" s="35" t="str">
        <f t="shared" si="12"/>
        <v/>
      </c>
      <c r="S70" s="36"/>
      <c r="T70" s="46" t="str">
        <f t="shared" si="13"/>
        <v>0</v>
      </c>
    </row>
    <row r="71" spans="2:20" ht="12.75" customHeight="1" x14ac:dyDescent="0.2">
      <c r="B71" s="16" t="str">
        <f t="shared" si="7"/>
        <v>625</v>
      </c>
      <c r="C71" s="17" t="str">
        <f t="shared" si="8"/>
        <v>29920</v>
      </c>
      <c r="D71" s="18">
        <f t="shared" si="9"/>
        <v>2</v>
      </c>
      <c r="E71" s="18" t="str">
        <f t="shared" si="10"/>
        <v>EACH</v>
      </c>
      <c r="F71" s="19" t="str">
        <f t="shared" si="11"/>
        <v>STRUCTURE JUNCTION BOX</v>
      </c>
      <c r="G71" s="27"/>
      <c r="H71" s="27"/>
      <c r="I71" s="27"/>
      <c r="J71" s="27"/>
      <c r="K71" s="28"/>
      <c r="L71" s="26"/>
      <c r="M71" s="26"/>
      <c r="N71" s="10" t="s">
        <v>64</v>
      </c>
      <c r="O71" s="33">
        <v>2</v>
      </c>
      <c r="P71" s="30"/>
      <c r="R71" s="35" t="str">
        <f t="shared" si="12"/>
        <v/>
      </c>
      <c r="S71" s="36"/>
      <c r="T71" s="46" t="str">
        <f t="shared" si="13"/>
        <v>0</v>
      </c>
    </row>
    <row r="72" spans="2:20" ht="12.75" customHeight="1" x14ac:dyDescent="0.2">
      <c r="B72" s="16" t="str">
        <f t="shared" si="7"/>
        <v>625</v>
      </c>
      <c r="C72" s="17" t="str">
        <f t="shared" si="8"/>
        <v>30520</v>
      </c>
      <c r="D72" s="18">
        <f t="shared" si="9"/>
        <v>4</v>
      </c>
      <c r="E72" s="18" t="str">
        <f t="shared" si="10"/>
        <v>EACH</v>
      </c>
      <c r="F72" s="19" t="str">
        <f t="shared" si="11"/>
        <v>PULL BOX, 725.06, SIZE 7</v>
      </c>
      <c r="G72" s="27"/>
      <c r="H72" s="27"/>
      <c r="I72" s="27"/>
      <c r="J72" s="27"/>
      <c r="K72" s="28"/>
      <c r="L72" s="26"/>
      <c r="M72" s="26"/>
      <c r="N72" s="10" t="s">
        <v>65</v>
      </c>
      <c r="O72" s="33">
        <v>4</v>
      </c>
      <c r="P72" s="30"/>
      <c r="R72" s="35" t="str">
        <f t="shared" si="12"/>
        <v/>
      </c>
      <c r="S72" s="36"/>
      <c r="T72" s="46" t="str">
        <f t="shared" si="13"/>
        <v>0</v>
      </c>
    </row>
    <row r="73" spans="2:20" ht="12.75" customHeight="1" x14ac:dyDescent="0.2">
      <c r="B73" s="16" t="str">
        <f t="shared" si="7"/>
        <v>625</v>
      </c>
      <c r="C73" s="17" t="str">
        <f t="shared" si="8"/>
        <v>33000</v>
      </c>
      <c r="D73" s="18">
        <f t="shared" si="9"/>
        <v>1</v>
      </c>
      <c r="E73" s="18" t="str">
        <f t="shared" si="10"/>
        <v>EACH</v>
      </c>
      <c r="F73" s="19" t="str">
        <f t="shared" si="11"/>
        <v>STRUCTURE GROUNDING SYSTEM</v>
      </c>
      <c r="G73" s="27"/>
      <c r="H73" s="27"/>
      <c r="I73" s="27"/>
      <c r="J73" s="27"/>
      <c r="K73" s="28"/>
      <c r="L73" s="26"/>
      <c r="M73" s="26"/>
      <c r="N73" s="10" t="s">
        <v>66</v>
      </c>
      <c r="O73" s="33">
        <v>1</v>
      </c>
      <c r="P73" s="30"/>
      <c r="R73" s="35" t="str">
        <f t="shared" si="12"/>
        <v/>
      </c>
      <c r="S73" s="36"/>
      <c r="T73" s="46" t="str">
        <f t="shared" si="13"/>
        <v>0</v>
      </c>
    </row>
    <row r="74" spans="2:20" ht="12.75" customHeight="1" x14ac:dyDescent="0.2">
      <c r="B74" s="16" t="str">
        <f t="shared" si="7"/>
        <v>638</v>
      </c>
      <c r="C74" s="17" t="str">
        <f t="shared" si="8"/>
        <v>98000</v>
      </c>
      <c r="D74" s="18">
        <f t="shared" si="9"/>
        <v>4</v>
      </c>
      <c r="E74" s="18" t="str">
        <f t="shared" si="10"/>
        <v>EACH</v>
      </c>
      <c r="F74" s="19" t="str">
        <f t="shared" si="11"/>
        <v>WATER WORK, MISC.:</v>
      </c>
      <c r="G74" s="27"/>
      <c r="H74" s="27"/>
      <c r="I74" s="27"/>
      <c r="J74" s="27"/>
      <c r="K74" s="28"/>
      <c r="L74" s="26"/>
      <c r="M74" s="26"/>
      <c r="N74" s="10" t="s">
        <v>104</v>
      </c>
      <c r="O74" s="33">
        <v>4</v>
      </c>
      <c r="P74" s="30"/>
      <c r="R74" s="35" t="str">
        <f t="shared" si="12"/>
        <v>ADD SUPPLEMENTAL DESCRIPTION</v>
      </c>
      <c r="S74" s="36"/>
      <c r="T74" s="46" t="str">
        <f t="shared" si="13"/>
        <v>1</v>
      </c>
    </row>
    <row r="75" spans="2:20" ht="12.75" customHeight="1" x14ac:dyDescent="0.2">
      <c r="B75" s="16" t="str">
        <f t="shared" si="7"/>
        <v>840</v>
      </c>
      <c r="C75" s="17" t="str">
        <f t="shared" si="8"/>
        <v>20000</v>
      </c>
      <c r="D75" s="18">
        <f t="shared" si="9"/>
        <v>6246</v>
      </c>
      <c r="E75" s="18" t="str">
        <f t="shared" si="10"/>
        <v>SF</v>
      </c>
      <c r="F75" s="19" t="str">
        <f t="shared" si="11"/>
        <v>MECHANICALLY STABILIZED EARTH WALL</v>
      </c>
      <c r="G75" s="27"/>
      <c r="H75" s="27"/>
      <c r="I75" s="27"/>
      <c r="J75" s="27"/>
      <c r="K75" s="28"/>
      <c r="L75" s="26"/>
      <c r="M75" s="26"/>
      <c r="N75" s="10" t="s">
        <v>67</v>
      </c>
      <c r="O75" s="33">
        <v>6246</v>
      </c>
      <c r="P75" s="30"/>
      <c r="R75" s="35" t="str">
        <f t="shared" si="12"/>
        <v/>
      </c>
      <c r="S75" s="36"/>
      <c r="T75" s="46" t="str">
        <f t="shared" si="13"/>
        <v>0</v>
      </c>
    </row>
    <row r="76" spans="2:20" ht="12.75" customHeight="1" x14ac:dyDescent="0.2">
      <c r="B76" s="16" t="str">
        <f t="shared" ref="B76:B102" si="14">IF(OR(TRIM(N76)=0,TRIM(N76)=""),"",IF(IFERROR(TRIM(INDEX(QryItemNamed,MATCH(TRIM(N76),ITEM,0),2)),"")="Y","SPECIAL",LEFT(IFERROR(TRIM(INDEX(ITEM,MATCH(TRIM(N76),ITEM,0))),""),3)))</f>
        <v>840</v>
      </c>
      <c r="C76" s="17" t="str">
        <f t="shared" ref="C76:C102" si="15">IF(OR(TRIM(N76)=0,TRIM(N76)=""),"",IF(IFERROR(TRIM(INDEX(QryItemNamed,MATCH(TRIM(N76),ITEM,0),2)),"")="Y",LEFT(IFERROR(TRIM(INDEX(ITEM,MATCH(TRIM(N76),ITEM,0))),""),3)&amp;RIGHT(IFERROR(TRIM(INDEX(ITEM,MATCH(TRIM(N76),ITEM,0))),""),5),RIGHT(IFERROR(TRIM(INDEX(ITEM,MATCH(TRIM(N76),ITEM,0))),""),5)))</f>
        <v>21000</v>
      </c>
      <c r="D76" s="18">
        <f t="shared" ref="D76:D102" si="16">IF(OR(TRIM(N76)=0,TRIM(N76)=""),"",IF(IFERROR(TRIM(INDEX(QryItemNamed,MATCH(TRIM(N76),ITEM,0),3)),"")="LS","LS",IF((SUM(G76:J76)+O76)=0,"",SUM(G76:J76)+O76)))</f>
        <v>1588</v>
      </c>
      <c r="E76" s="18" t="str">
        <f t="shared" ref="E76:E102" si="17">IF(OR(TRIM(N76)=0,TRIM(N76)=""),"",IF(IFERROR(TRIM(INDEX(QryItemNamed,MATCH(TRIM(N76),ITEM,0),3)),"")="LS","",IFERROR(TRIM(INDEX(QryItemNamed,MATCH(TRIM(N76),ITEM,0),3)),"")))</f>
        <v>CY</v>
      </c>
      <c r="F76" s="19" t="str">
        <f t="shared" ref="F76:F102" si="18">IF(OR(TRIM(N76)=0,TRIM(N76)=""),IF(P76="","",P76),IF(IFERROR(TRIM(INDEX(QryItemNamed,MATCH(TRIM(N76),ITEM,0),2)),"")="Y",TRIM(RIGHT(IFERROR(TRIM(INDEX(QryItemNamed,MATCH(TRIM(N76),ITEM,0),4)),"123456789012"),LEN(IFERROR(TRIM(INDEX(QryItemNamed,MATCH(TRIM(N76),ITEM,0),4)),"123456789012"))-9))&amp;P76,IFERROR(TRIM(INDEX(QryItemNamed,MATCH(TRIM(N76),ITEM,0),4))&amp;P76,"ITEM CODE DOES NOT EXIST IN ITEM MASTER")))</f>
        <v>WALL EXCAVATION</v>
      </c>
      <c r="G76" s="27"/>
      <c r="H76" s="27"/>
      <c r="I76" s="27"/>
      <c r="J76" s="27"/>
      <c r="K76" s="28"/>
      <c r="L76" s="26"/>
      <c r="M76" s="26"/>
      <c r="N76" s="10" t="s">
        <v>68</v>
      </c>
      <c r="O76" s="33">
        <v>1588</v>
      </c>
      <c r="P76" s="30"/>
      <c r="R76" s="35" t="str">
        <f t="shared" si="12"/>
        <v/>
      </c>
      <c r="S76" s="36"/>
      <c r="T76" s="46" t="str">
        <f t="shared" si="13"/>
        <v>0</v>
      </c>
    </row>
    <row r="77" spans="2:20" ht="12.75" customHeight="1" x14ac:dyDescent="0.2">
      <c r="B77" s="16" t="str">
        <f t="shared" si="14"/>
        <v>840</v>
      </c>
      <c r="C77" s="17" t="str">
        <f t="shared" si="15"/>
        <v>22000</v>
      </c>
      <c r="D77" s="18">
        <f t="shared" si="16"/>
        <v>566</v>
      </c>
      <c r="E77" s="18" t="str">
        <f t="shared" si="17"/>
        <v>SY</v>
      </c>
      <c r="F77" s="19" t="str">
        <f t="shared" si="18"/>
        <v>FOUNDATION PREPARATION</v>
      </c>
      <c r="G77" s="27"/>
      <c r="H77" s="27"/>
      <c r="I77" s="27"/>
      <c r="J77" s="27"/>
      <c r="K77" s="28"/>
      <c r="L77" s="26"/>
      <c r="M77" s="26"/>
      <c r="N77" s="10" t="s">
        <v>69</v>
      </c>
      <c r="O77" s="33">
        <v>566</v>
      </c>
      <c r="P77" s="30"/>
      <c r="R77" s="35"/>
      <c r="S77" s="36"/>
      <c r="T77" s="46"/>
    </row>
    <row r="78" spans="2:20" ht="12.75" customHeight="1" x14ac:dyDescent="0.2">
      <c r="B78" s="16" t="str">
        <f t="shared" si="14"/>
        <v>840</v>
      </c>
      <c r="C78" s="17" t="str">
        <f t="shared" si="15"/>
        <v>23000</v>
      </c>
      <c r="D78" s="18">
        <f t="shared" si="16"/>
        <v>2817</v>
      </c>
      <c r="E78" s="18" t="str">
        <f t="shared" si="17"/>
        <v>CY</v>
      </c>
      <c r="F78" s="19" t="str">
        <f t="shared" si="18"/>
        <v>SELECT GRANULAR BACKFILL</v>
      </c>
      <c r="G78" s="27"/>
      <c r="H78" s="27"/>
      <c r="I78" s="27"/>
      <c r="J78" s="27"/>
      <c r="K78" s="28"/>
      <c r="L78" s="26"/>
      <c r="M78" s="26"/>
      <c r="N78" s="10" t="s">
        <v>70</v>
      </c>
      <c r="O78" s="33">
        <v>2817</v>
      </c>
      <c r="P78" s="30"/>
      <c r="R78" s="35"/>
      <c r="S78" s="36"/>
      <c r="T78" s="46"/>
    </row>
    <row r="79" spans="2:20" ht="12.75" customHeight="1" x14ac:dyDescent="0.2">
      <c r="B79" s="16" t="str">
        <f t="shared" si="14"/>
        <v>840</v>
      </c>
      <c r="C79" s="17" t="str">
        <f t="shared" si="15"/>
        <v>25010</v>
      </c>
      <c r="D79" s="18">
        <f t="shared" si="16"/>
        <v>306</v>
      </c>
      <c r="E79" s="18" t="str">
        <f t="shared" si="17"/>
        <v>FT</v>
      </c>
      <c r="F79" s="19" t="str">
        <f t="shared" si="18"/>
        <v>6" DRAINAGE PIPE, PERFORATED</v>
      </c>
      <c r="G79" s="27"/>
      <c r="H79" s="27"/>
      <c r="I79" s="27"/>
      <c r="J79" s="27"/>
      <c r="K79" s="28"/>
      <c r="L79" s="26"/>
      <c r="M79" s="26"/>
      <c r="N79" s="10" t="s">
        <v>71</v>
      </c>
      <c r="O79" s="33">
        <v>306</v>
      </c>
      <c r="P79" s="30"/>
      <c r="R79" s="35"/>
      <c r="S79" s="36"/>
      <c r="T79" s="46"/>
    </row>
    <row r="80" spans="2:20" ht="12.75" customHeight="1" x14ac:dyDescent="0.2">
      <c r="B80" s="16" t="str">
        <f t="shared" si="14"/>
        <v>840</v>
      </c>
      <c r="C80" s="17" t="str">
        <f t="shared" si="15"/>
        <v>25020</v>
      </c>
      <c r="D80" s="18">
        <f t="shared" si="16"/>
        <v>10</v>
      </c>
      <c r="E80" s="18" t="str">
        <f t="shared" si="17"/>
        <v>FT</v>
      </c>
      <c r="F80" s="19" t="str">
        <f t="shared" si="18"/>
        <v>6" DRAINAGE PIPE, NON-PERFORATED</v>
      </c>
      <c r="G80" s="27"/>
      <c r="H80" s="27"/>
      <c r="I80" s="27"/>
      <c r="J80" s="27"/>
      <c r="K80" s="28"/>
      <c r="L80" s="26"/>
      <c r="M80" s="26"/>
      <c r="N80" s="10" t="s">
        <v>72</v>
      </c>
      <c r="O80" s="33">
        <v>10</v>
      </c>
      <c r="P80" s="30"/>
      <c r="R80" s="35"/>
      <c r="S80" s="36"/>
      <c r="T80" s="46"/>
    </row>
    <row r="81" spans="2:20" ht="12.75" customHeight="1" x14ac:dyDescent="0.2">
      <c r="B81" s="16" t="str">
        <f t="shared" si="14"/>
        <v>840</v>
      </c>
      <c r="C81" s="17" t="str">
        <f t="shared" si="15"/>
        <v>26000</v>
      </c>
      <c r="D81" s="18">
        <f t="shared" si="16"/>
        <v>337</v>
      </c>
      <c r="E81" s="18" t="str">
        <f t="shared" si="17"/>
        <v>FT</v>
      </c>
      <c r="F81" s="19" t="str">
        <f t="shared" si="18"/>
        <v>CONCRETE COPING</v>
      </c>
      <c r="G81" s="27"/>
      <c r="H81" s="27"/>
      <c r="I81" s="27"/>
      <c r="J81" s="27"/>
      <c r="K81" s="28"/>
      <c r="L81" s="26"/>
      <c r="M81" s="26"/>
      <c r="N81" s="10" t="s">
        <v>73</v>
      </c>
      <c r="O81" s="33">
        <v>337</v>
      </c>
      <c r="P81" s="30"/>
      <c r="R81" s="35"/>
      <c r="S81" s="36"/>
      <c r="T81" s="46"/>
    </row>
    <row r="82" spans="2:20" ht="12.75" customHeight="1" x14ac:dyDescent="0.2">
      <c r="B82" s="16" t="str">
        <f t="shared" si="14"/>
        <v>840</v>
      </c>
      <c r="C82" s="17" t="str">
        <f t="shared" si="15"/>
        <v>27000</v>
      </c>
      <c r="D82" s="18">
        <f t="shared" si="16"/>
        <v>5</v>
      </c>
      <c r="E82" s="18" t="str">
        <f t="shared" si="17"/>
        <v>DAY</v>
      </c>
      <c r="F82" s="19" t="str">
        <f t="shared" si="18"/>
        <v>ON-SITE ASSISTANCE</v>
      </c>
      <c r="G82" s="27"/>
      <c r="H82" s="27"/>
      <c r="I82" s="27"/>
      <c r="J82" s="27"/>
      <c r="K82" s="28"/>
      <c r="L82" s="26"/>
      <c r="M82" s="26"/>
      <c r="N82" s="10" t="s">
        <v>74</v>
      </c>
      <c r="O82" s="33">
        <v>5</v>
      </c>
      <c r="P82" s="30"/>
      <c r="R82" s="35"/>
      <c r="S82" s="36"/>
      <c r="T82" s="46"/>
    </row>
    <row r="83" spans="2:20" ht="12.75" customHeight="1" x14ac:dyDescent="0.2">
      <c r="B83" s="16" t="str">
        <f t="shared" si="14"/>
        <v/>
      </c>
      <c r="C83" s="17" t="str">
        <f t="shared" si="15"/>
        <v/>
      </c>
      <c r="D83" s="18" t="str">
        <f t="shared" si="16"/>
        <v/>
      </c>
      <c r="E83" s="18" t="str">
        <f t="shared" si="17"/>
        <v/>
      </c>
      <c r="F83" s="19" t="str">
        <f t="shared" si="18"/>
        <v/>
      </c>
      <c r="G83" s="27"/>
      <c r="H83" s="27"/>
      <c r="I83" s="27"/>
      <c r="J83" s="27"/>
      <c r="K83" s="28"/>
      <c r="L83" s="26"/>
      <c r="M83" s="26"/>
      <c r="N83" s="10"/>
      <c r="O83" s="33"/>
      <c r="P83" s="30"/>
      <c r="R83" s="35"/>
      <c r="S83" s="36"/>
      <c r="T83" s="46"/>
    </row>
    <row r="84" spans="2:20" ht="12.75" customHeight="1" x14ac:dyDescent="0.2">
      <c r="B84" s="16" t="str">
        <f t="shared" si="14"/>
        <v>878</v>
      </c>
      <c r="C84" s="17" t="str">
        <f t="shared" si="15"/>
        <v>25000</v>
      </c>
      <c r="D84" s="18" t="str">
        <f t="shared" si="16"/>
        <v>LS</v>
      </c>
      <c r="E84" s="18" t="str">
        <f t="shared" si="17"/>
        <v/>
      </c>
      <c r="F84" s="19" t="str">
        <f t="shared" si="18"/>
        <v>INSPECTION AND COMPACTION TESTING OF UNBOUND MATERIALS</v>
      </c>
      <c r="G84" s="27"/>
      <c r="H84" s="27"/>
      <c r="I84" s="27"/>
      <c r="J84" s="27"/>
      <c r="K84" s="28"/>
      <c r="L84" s="26"/>
      <c r="M84" s="26"/>
      <c r="N84" s="10" t="s">
        <v>75</v>
      </c>
      <c r="O84" s="33" t="s">
        <v>37</v>
      </c>
      <c r="P84" s="30"/>
      <c r="R84" s="35"/>
      <c r="S84" s="36"/>
      <c r="T84" s="46"/>
    </row>
    <row r="85" spans="2:20" ht="12.75" customHeight="1" x14ac:dyDescent="0.2">
      <c r="B85" s="16" t="str">
        <f t="shared" si="14"/>
        <v/>
      </c>
      <c r="C85" s="17" t="str">
        <f t="shared" si="15"/>
        <v/>
      </c>
      <c r="D85" s="18" t="str">
        <f t="shared" si="16"/>
        <v/>
      </c>
      <c r="E85" s="18" t="str">
        <f t="shared" si="17"/>
        <v/>
      </c>
      <c r="F85" s="19" t="str">
        <f t="shared" si="18"/>
        <v/>
      </c>
      <c r="G85" s="27"/>
      <c r="H85" s="27"/>
      <c r="I85" s="27"/>
      <c r="J85" s="27"/>
      <c r="K85" s="28"/>
      <c r="L85" s="26"/>
      <c r="M85" s="26"/>
      <c r="N85" s="10"/>
      <c r="O85" s="33"/>
      <c r="P85" s="30"/>
      <c r="R85" s="35"/>
      <c r="S85" s="36"/>
      <c r="T85" s="46"/>
    </row>
    <row r="86" spans="2:20" ht="12.75" customHeight="1" x14ac:dyDescent="0.2">
      <c r="B86" s="16" t="str">
        <f t="shared" si="14"/>
        <v/>
      </c>
      <c r="C86" s="17" t="str">
        <f t="shared" si="15"/>
        <v/>
      </c>
      <c r="D86" s="18" t="str">
        <f t="shared" si="16"/>
        <v/>
      </c>
      <c r="E86" s="18" t="str">
        <f t="shared" si="17"/>
        <v/>
      </c>
      <c r="F86" s="19" t="str">
        <f t="shared" si="18"/>
        <v/>
      </c>
      <c r="G86" s="27"/>
      <c r="H86" s="27"/>
      <c r="I86" s="27"/>
      <c r="J86" s="27"/>
      <c r="K86" s="28"/>
      <c r="L86" s="26"/>
      <c r="M86" s="26"/>
      <c r="N86" s="10"/>
      <c r="O86" s="33"/>
      <c r="P86" s="30"/>
      <c r="R86" s="35"/>
      <c r="S86" s="36"/>
      <c r="T86" s="46"/>
    </row>
    <row r="87" spans="2:20" ht="12.75" customHeight="1" x14ac:dyDescent="0.2">
      <c r="B87" s="16" t="str">
        <f t="shared" si="14"/>
        <v>512</v>
      </c>
      <c r="C87" s="17" t="str">
        <f t="shared" si="15"/>
        <v>10100</v>
      </c>
      <c r="D87" s="18">
        <f t="shared" si="16"/>
        <v>366</v>
      </c>
      <c r="E87" s="18" t="str">
        <f t="shared" si="17"/>
        <v>SY</v>
      </c>
      <c r="F87" s="19" t="str">
        <f t="shared" si="18"/>
        <v>SEALING OF CONCRETE SURFACES (EPOXY-URETHANE) (GRAY) (FASCIA BEAMS) (ALTERNATIVE 1)</v>
      </c>
      <c r="G87" s="27"/>
      <c r="H87" s="27"/>
      <c r="I87" s="27"/>
      <c r="J87" s="27"/>
      <c r="K87" s="28"/>
      <c r="L87" s="26"/>
      <c r="M87" s="26"/>
      <c r="N87" s="10" t="s">
        <v>78</v>
      </c>
      <c r="O87" s="33">
        <v>366</v>
      </c>
      <c r="P87" s="30" t="s">
        <v>82</v>
      </c>
      <c r="R87" s="35"/>
      <c r="S87" s="36"/>
      <c r="T87" s="46"/>
    </row>
    <row r="88" spans="2:20" ht="12.75" customHeight="1" x14ac:dyDescent="0.2">
      <c r="B88" s="55"/>
      <c r="C88" s="17" t="str">
        <f t="shared" si="15"/>
        <v/>
      </c>
      <c r="D88" s="18" t="str">
        <f t="shared" si="16"/>
        <v/>
      </c>
      <c r="E88" s="18" t="str">
        <f t="shared" si="17"/>
        <v/>
      </c>
      <c r="F88" s="19" t="str">
        <f t="shared" si="18"/>
        <v/>
      </c>
      <c r="G88" s="27"/>
      <c r="H88" s="27"/>
      <c r="I88" s="27"/>
      <c r="J88" s="27"/>
      <c r="K88" s="28"/>
      <c r="L88" s="26"/>
      <c r="M88" s="26"/>
      <c r="N88" s="10"/>
      <c r="O88" s="33"/>
      <c r="P88" s="30"/>
      <c r="R88" s="35"/>
      <c r="S88" s="36"/>
      <c r="T88" s="46"/>
    </row>
    <row r="89" spans="2:20" ht="12.75" customHeight="1" x14ac:dyDescent="0.2">
      <c r="B89" s="16" t="str">
        <f t="shared" si="14"/>
        <v>607</v>
      </c>
      <c r="C89" s="17" t="str">
        <f t="shared" si="15"/>
        <v>39900</v>
      </c>
      <c r="D89" s="18">
        <f t="shared" si="16"/>
        <v>178</v>
      </c>
      <c r="E89" s="18" t="str">
        <f t="shared" si="17"/>
        <v>FT</v>
      </c>
      <c r="F89" s="19" t="str">
        <f t="shared" si="18"/>
        <v>VANDAL PROTECTION FENCE, 6' STRAIGHT, COATED FABRIC (ALTERNATIVE 1)</v>
      </c>
      <c r="G89" s="27"/>
      <c r="H89" s="27"/>
      <c r="I89" s="27"/>
      <c r="J89" s="27"/>
      <c r="K89" s="28"/>
      <c r="L89" s="26"/>
      <c r="M89" s="26"/>
      <c r="N89" s="10" t="s">
        <v>79</v>
      </c>
      <c r="O89" s="33">
        <v>178</v>
      </c>
      <c r="P89" s="30" t="s">
        <v>83</v>
      </c>
      <c r="R89" s="35"/>
      <c r="S89" s="36"/>
      <c r="T89" s="46"/>
    </row>
    <row r="90" spans="2:20" ht="12.75" customHeight="1" x14ac:dyDescent="0.2">
      <c r="B90" s="16" t="str">
        <f t="shared" si="14"/>
        <v>607</v>
      </c>
      <c r="C90" s="17" t="str">
        <f t="shared" si="15"/>
        <v>39930</v>
      </c>
      <c r="D90" s="18">
        <f t="shared" si="16"/>
        <v>178</v>
      </c>
      <c r="E90" s="18" t="str">
        <f t="shared" si="17"/>
        <v>FT</v>
      </c>
      <c r="F90" s="19" t="str">
        <f t="shared" si="18"/>
        <v>VANDAL PROTECTION FENCE, 12' CURVED, COATED FABRIC (ALTERNATIVE 1)</v>
      </c>
      <c r="G90" s="27"/>
      <c r="H90" s="27"/>
      <c r="I90" s="27"/>
      <c r="J90" s="27"/>
      <c r="K90" s="28"/>
      <c r="L90" s="26"/>
      <c r="M90" s="26"/>
      <c r="N90" s="10" t="s">
        <v>80</v>
      </c>
      <c r="O90" s="33">
        <v>178</v>
      </c>
      <c r="P90" s="30" t="s">
        <v>83</v>
      </c>
      <c r="R90" s="35"/>
      <c r="S90" s="36"/>
      <c r="T90" s="46"/>
    </row>
    <row r="91" spans="2:20" ht="12.75" customHeight="1" x14ac:dyDescent="0.2">
      <c r="B91" s="16" t="str">
        <f t="shared" si="14"/>
        <v/>
      </c>
      <c r="C91" s="17" t="str">
        <f t="shared" si="15"/>
        <v/>
      </c>
      <c r="D91" s="18" t="str">
        <f t="shared" si="16"/>
        <v/>
      </c>
      <c r="E91" s="18" t="str">
        <f t="shared" si="17"/>
        <v/>
      </c>
      <c r="F91" s="19" t="str">
        <f t="shared" si="18"/>
        <v/>
      </c>
      <c r="G91" s="27"/>
      <c r="H91" s="27"/>
      <c r="I91" s="27"/>
      <c r="J91" s="27"/>
      <c r="K91" s="28"/>
      <c r="L91" s="26"/>
      <c r="M91" s="26"/>
      <c r="N91" s="10"/>
      <c r="O91" s="33"/>
      <c r="P91" s="30"/>
      <c r="R91" s="35"/>
      <c r="S91" s="36"/>
      <c r="T91" s="46"/>
    </row>
    <row r="92" spans="2:20" ht="12.75" customHeight="1" x14ac:dyDescent="0.2">
      <c r="B92" s="16" t="str">
        <f t="shared" si="14"/>
        <v/>
      </c>
      <c r="C92" s="17" t="str">
        <f t="shared" si="15"/>
        <v/>
      </c>
      <c r="D92" s="18" t="str">
        <f t="shared" si="16"/>
        <v/>
      </c>
      <c r="E92" s="18" t="str">
        <f t="shared" si="17"/>
        <v/>
      </c>
      <c r="F92" s="19" t="str">
        <f t="shared" si="18"/>
        <v/>
      </c>
      <c r="G92" s="27"/>
      <c r="H92" s="27"/>
      <c r="I92" s="27"/>
      <c r="J92" s="27"/>
      <c r="K92" s="28"/>
      <c r="L92" s="26"/>
      <c r="M92" s="26"/>
      <c r="N92" s="10"/>
      <c r="O92" s="33"/>
      <c r="P92" s="30"/>
      <c r="R92" s="35"/>
      <c r="S92" s="36"/>
      <c r="T92" s="46"/>
    </row>
    <row r="93" spans="2:20" ht="12.75" customHeight="1" x14ac:dyDescent="0.2">
      <c r="B93" s="16" t="str">
        <f t="shared" si="14"/>
        <v>512</v>
      </c>
      <c r="C93" s="17" t="str">
        <f t="shared" si="15"/>
        <v>10100</v>
      </c>
      <c r="D93" s="18">
        <f t="shared" si="16"/>
        <v>366</v>
      </c>
      <c r="E93" s="18" t="str">
        <f t="shared" si="17"/>
        <v>SY</v>
      </c>
      <c r="F93" s="19" t="str">
        <f t="shared" si="18"/>
        <v>SEALING OF CONCRETE SURFACES (EPOXY-URETHANE) (DARK GREEN) (FASCIA BEAMS) (ALTERNATIVE 2)</v>
      </c>
      <c r="G93" s="27"/>
      <c r="H93" s="27"/>
      <c r="I93" s="27"/>
      <c r="J93" s="27"/>
      <c r="K93" s="28"/>
      <c r="L93" s="26"/>
      <c r="M93" s="26"/>
      <c r="N93" s="10" t="s">
        <v>78</v>
      </c>
      <c r="O93" s="33">
        <v>366</v>
      </c>
      <c r="P93" s="30" t="s">
        <v>84</v>
      </c>
      <c r="R93" s="35"/>
      <c r="S93" s="36"/>
      <c r="T93" s="46"/>
    </row>
    <row r="94" spans="2:20" ht="12.75" customHeight="1" x14ac:dyDescent="0.2">
      <c r="B94" s="16" t="str">
        <f t="shared" si="14"/>
        <v/>
      </c>
      <c r="C94" s="17" t="str">
        <f t="shared" si="15"/>
        <v/>
      </c>
      <c r="D94" s="18" t="str">
        <f t="shared" si="16"/>
        <v/>
      </c>
      <c r="E94" s="18" t="str">
        <f t="shared" si="17"/>
        <v/>
      </c>
      <c r="F94" s="19" t="str">
        <f t="shared" si="18"/>
        <v/>
      </c>
      <c r="G94" s="27"/>
      <c r="H94" s="27"/>
      <c r="I94" s="27"/>
      <c r="J94" s="27"/>
      <c r="K94" s="28"/>
      <c r="L94" s="26"/>
      <c r="M94" s="26"/>
      <c r="N94" s="10"/>
      <c r="O94" s="33"/>
      <c r="P94" s="30"/>
      <c r="R94" s="35"/>
      <c r="S94" s="36"/>
      <c r="T94" s="46"/>
    </row>
    <row r="95" spans="2:20" ht="12.75" customHeight="1" x14ac:dyDescent="0.2">
      <c r="B95" s="16" t="str">
        <f t="shared" si="14"/>
        <v>SPECIAL</v>
      </c>
      <c r="C95" s="17" t="str">
        <f t="shared" si="15"/>
        <v>60740000</v>
      </c>
      <c r="D95" s="18">
        <f t="shared" si="16"/>
        <v>178</v>
      </c>
      <c r="E95" s="18" t="str">
        <f t="shared" si="17"/>
        <v>FT</v>
      </c>
      <c r="F95" s="19" t="str">
        <f t="shared" si="18"/>
        <v>VANDAL PROTECTION FENCE (11'-10" TALL AESTHETIC FENCE) (ALTERNATIVE 2)</v>
      </c>
      <c r="G95" s="27"/>
      <c r="H95" s="27"/>
      <c r="I95" s="27"/>
      <c r="J95" s="27"/>
      <c r="K95" s="28"/>
      <c r="L95" s="26"/>
      <c r="M95" s="26"/>
      <c r="N95" s="10" t="s">
        <v>81</v>
      </c>
      <c r="O95" s="33">
        <v>178</v>
      </c>
      <c r="P95" s="30" t="s">
        <v>99</v>
      </c>
      <c r="R95" s="35" t="str">
        <f t="shared" si="12"/>
        <v>SEE BDM 310.11, STR GROUNDING</v>
      </c>
      <c r="S95" s="36"/>
      <c r="T95" s="46" t="str">
        <f t="shared" si="13"/>
        <v>0</v>
      </c>
    </row>
    <row r="96" spans="2:20" ht="12.75" customHeight="1" x14ac:dyDescent="0.2">
      <c r="B96" s="16" t="str">
        <f t="shared" si="14"/>
        <v>SPECIAL</v>
      </c>
      <c r="C96" s="17" t="str">
        <f t="shared" si="15"/>
        <v>60740000</v>
      </c>
      <c r="D96" s="18">
        <f t="shared" si="16"/>
        <v>178</v>
      </c>
      <c r="E96" s="18" t="str">
        <f t="shared" si="17"/>
        <v>FT</v>
      </c>
      <c r="F96" s="19" t="str">
        <f t="shared" si="18"/>
        <v>VANDAL PROTECTION FENCE (6'-7" TALL AESTHETIC FENCE) (ALTERNATIVE 2)</v>
      </c>
      <c r="G96" s="27"/>
      <c r="H96" s="27"/>
      <c r="I96" s="27"/>
      <c r="J96" s="27"/>
      <c r="K96" s="28"/>
      <c r="L96" s="26"/>
      <c r="M96" s="26"/>
      <c r="N96" s="10" t="s">
        <v>81</v>
      </c>
      <c r="O96" s="33">
        <v>178</v>
      </c>
      <c r="P96" s="30" t="s">
        <v>100</v>
      </c>
      <c r="R96" s="35" t="str">
        <f t="shared" si="12"/>
        <v>SEE BDM 310.11, STR GROUNDING</v>
      </c>
      <c r="S96" s="36"/>
      <c r="T96" s="46" t="str">
        <f t="shared" si="13"/>
        <v>0</v>
      </c>
    </row>
    <row r="97" spans="2:20" ht="12.75" customHeight="1" x14ac:dyDescent="0.2">
      <c r="B97" s="16" t="str">
        <f t="shared" si="14"/>
        <v/>
      </c>
      <c r="C97" s="17" t="str">
        <f t="shared" si="15"/>
        <v/>
      </c>
      <c r="D97" s="18" t="str">
        <f t="shared" si="16"/>
        <v/>
      </c>
      <c r="E97" s="18" t="str">
        <f t="shared" si="17"/>
        <v/>
      </c>
      <c r="F97" s="19" t="str">
        <f t="shared" si="18"/>
        <v/>
      </c>
      <c r="G97" s="27"/>
      <c r="H97" s="27"/>
      <c r="I97" s="27"/>
      <c r="J97" s="27"/>
      <c r="K97" s="28"/>
      <c r="L97" s="26"/>
      <c r="M97" s="26"/>
      <c r="N97" s="10"/>
      <c r="O97" s="33"/>
      <c r="P97" s="30"/>
      <c r="R97" s="35" t="str">
        <f t="shared" si="12"/>
        <v/>
      </c>
      <c r="S97" s="36"/>
      <c r="T97" s="46" t="str">
        <f t="shared" si="13"/>
        <v/>
      </c>
    </row>
    <row r="98" spans="2:20" ht="12.75" customHeight="1" x14ac:dyDescent="0.2">
      <c r="B98" s="16" t="str">
        <f t="shared" si="14"/>
        <v/>
      </c>
      <c r="C98" s="17" t="str">
        <f t="shared" si="15"/>
        <v/>
      </c>
      <c r="D98" s="18" t="str">
        <f t="shared" si="16"/>
        <v/>
      </c>
      <c r="E98" s="18" t="str">
        <f t="shared" si="17"/>
        <v/>
      </c>
      <c r="F98" s="19" t="str">
        <f t="shared" si="18"/>
        <v/>
      </c>
      <c r="G98" s="27"/>
      <c r="H98" s="27"/>
      <c r="I98" s="27"/>
      <c r="J98" s="27"/>
      <c r="K98" s="28"/>
      <c r="L98" s="26"/>
      <c r="M98" s="26"/>
      <c r="N98" s="10"/>
      <c r="O98" s="33"/>
      <c r="P98" s="30"/>
      <c r="R98" s="35" t="str">
        <f t="shared" si="12"/>
        <v/>
      </c>
      <c r="S98" s="36"/>
      <c r="T98" s="46" t="str">
        <f t="shared" si="13"/>
        <v/>
      </c>
    </row>
    <row r="99" spans="2:20" ht="12.75" customHeight="1" x14ac:dyDescent="0.2">
      <c r="B99" s="16" t="str">
        <f t="shared" si="14"/>
        <v/>
      </c>
      <c r="C99" s="17" t="str">
        <f t="shared" si="15"/>
        <v/>
      </c>
      <c r="D99" s="18" t="str">
        <f t="shared" si="16"/>
        <v/>
      </c>
      <c r="E99" s="18" t="str">
        <f t="shared" si="17"/>
        <v/>
      </c>
      <c r="F99" s="19" t="str">
        <f t="shared" si="18"/>
        <v/>
      </c>
      <c r="G99" s="27"/>
      <c r="H99" s="27"/>
      <c r="I99" s="27"/>
      <c r="J99" s="27"/>
      <c r="K99" s="28"/>
      <c r="L99" s="26"/>
      <c r="M99" s="26"/>
      <c r="N99" s="10"/>
      <c r="O99" s="33"/>
      <c r="P99" s="30"/>
      <c r="R99" s="35" t="str">
        <f t="shared" si="12"/>
        <v/>
      </c>
      <c r="S99" s="36"/>
      <c r="T99" s="46" t="str">
        <f t="shared" si="13"/>
        <v/>
      </c>
    </row>
    <row r="100" spans="2:20" ht="12.75" customHeight="1" x14ac:dyDescent="0.2">
      <c r="B100" s="16" t="str">
        <f t="shared" si="14"/>
        <v/>
      </c>
      <c r="C100" s="17" t="str">
        <f t="shared" si="15"/>
        <v/>
      </c>
      <c r="D100" s="18" t="str">
        <f t="shared" si="16"/>
        <v/>
      </c>
      <c r="E100" s="18" t="str">
        <f t="shared" si="17"/>
        <v/>
      </c>
      <c r="F100" s="19" t="str">
        <f t="shared" si="18"/>
        <v/>
      </c>
      <c r="G100" s="27"/>
      <c r="H100" s="27"/>
      <c r="I100" s="27"/>
      <c r="J100" s="27"/>
      <c r="K100" s="28"/>
      <c r="L100" s="26"/>
      <c r="M100" s="26"/>
      <c r="N100" s="10"/>
      <c r="O100" s="33"/>
      <c r="P100" s="30"/>
      <c r="R100" s="35" t="str">
        <f t="shared" si="12"/>
        <v/>
      </c>
      <c r="S100" s="36"/>
      <c r="T100" s="46" t="str">
        <f t="shared" si="13"/>
        <v/>
      </c>
    </row>
    <row r="101" spans="2:20" ht="12.75" customHeight="1" x14ac:dyDescent="0.2">
      <c r="B101" s="16" t="str">
        <f t="shared" si="14"/>
        <v/>
      </c>
      <c r="C101" s="17" t="str">
        <f t="shared" si="15"/>
        <v/>
      </c>
      <c r="D101" s="18" t="str">
        <f t="shared" si="16"/>
        <v/>
      </c>
      <c r="E101" s="18" t="str">
        <f t="shared" si="17"/>
        <v/>
      </c>
      <c r="F101" s="19" t="str">
        <f t="shared" si="18"/>
        <v/>
      </c>
      <c r="G101" s="27"/>
      <c r="H101" s="27"/>
      <c r="I101" s="27"/>
      <c r="J101" s="27"/>
      <c r="K101" s="28"/>
      <c r="L101" s="26"/>
      <c r="M101" s="26"/>
      <c r="N101" s="10"/>
      <c r="O101" s="33"/>
      <c r="P101" s="30"/>
      <c r="R101" s="35" t="str">
        <f t="shared" si="12"/>
        <v/>
      </c>
      <c r="S101" s="36"/>
      <c r="T101" s="46" t="str">
        <f t="shared" si="13"/>
        <v/>
      </c>
    </row>
    <row r="102" spans="2:20" ht="12.75" customHeight="1" thickBot="1" x14ac:dyDescent="0.25">
      <c r="B102" s="16" t="str">
        <f t="shared" si="14"/>
        <v/>
      </c>
      <c r="C102" s="17" t="str">
        <f t="shared" si="15"/>
        <v/>
      </c>
      <c r="D102" s="18" t="str">
        <f t="shared" si="16"/>
        <v/>
      </c>
      <c r="E102" s="18" t="str">
        <f t="shared" si="17"/>
        <v/>
      </c>
      <c r="F102" s="19" t="str">
        <f t="shared" si="18"/>
        <v/>
      </c>
      <c r="G102" s="27"/>
      <c r="H102" s="27"/>
      <c r="I102" s="27"/>
      <c r="J102" s="27"/>
      <c r="K102" s="28"/>
      <c r="L102" s="26"/>
      <c r="M102" s="26"/>
      <c r="N102" s="20"/>
      <c r="O102" s="34"/>
      <c r="P102" s="31"/>
      <c r="R102" s="37" t="str">
        <f t="shared" si="12"/>
        <v/>
      </c>
      <c r="S102" s="38"/>
      <c r="T102" s="46" t="str">
        <f t="shared" si="13"/>
        <v/>
      </c>
    </row>
  </sheetData>
  <sheetProtection sheet="1" objects="1" scenarios="1"/>
  <mergeCells count="21">
    <mergeCell ref="O9:P9"/>
    <mergeCell ref="R13:S15"/>
    <mergeCell ref="B8:F8"/>
    <mergeCell ref="G8:P8"/>
    <mergeCell ref="O12:P12"/>
    <mergeCell ref="O11:P11"/>
    <mergeCell ref="O10:P10"/>
    <mergeCell ref="H14:H15"/>
    <mergeCell ref="I14:I15"/>
    <mergeCell ref="N13:N15"/>
    <mergeCell ref="P13:P15"/>
    <mergeCell ref="O13:O15"/>
    <mergeCell ref="J14:J15"/>
    <mergeCell ref="B12:K13"/>
    <mergeCell ref="K14:K15"/>
    <mergeCell ref="B14:B15"/>
    <mergeCell ref="C14:C15"/>
    <mergeCell ref="D14:D15"/>
    <mergeCell ref="E14:E15"/>
    <mergeCell ref="F14:F15"/>
    <mergeCell ref="G14:G15"/>
  </mergeCells>
  <phoneticPr fontId="0" type="noConversion"/>
  <conditionalFormatting sqref="F16:F102">
    <cfRule type="expression" priority="3" stopIfTrue="1">
      <formula>N16=""</formula>
    </cfRule>
    <cfRule type="expression" dxfId="1" priority="4">
      <formula>$F16="ITEM CODE DOES NOT EXIST IN ITEM MASTER"</formula>
    </cfRule>
  </conditionalFormatting>
  <conditionalFormatting sqref="P16:P102">
    <cfRule type="expression" priority="1" stopIfTrue="1">
      <formula>$N16=""</formula>
    </cfRule>
    <cfRule type="expression" dxfId="0" priority="2">
      <formula>$T16=1</formula>
    </cfRule>
  </conditionalFormatting>
  <pageMargins left="0.75" right="0.75" top="1" bottom="1" header="0.5" footer="0.5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Single_Bridge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avega</cp:lastModifiedBy>
  <cp:lastPrinted>2015-05-19T20:08:47Z</cp:lastPrinted>
  <dcterms:created xsi:type="dcterms:W3CDTF">2005-08-16T18:59:51Z</dcterms:created>
  <dcterms:modified xsi:type="dcterms:W3CDTF">2024-07-29T19:00:29Z</dcterms:modified>
</cp:coreProperties>
</file>