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"/>
    </mc:Choice>
  </mc:AlternateContent>
  <xr:revisionPtr revIDLastSave="0" documentId="13_ncr:1_{2F1345E9-C234-4171-B0B5-7A8A5DD23B12}" xr6:coauthVersionLast="47" xr6:coauthVersionMax="47" xr10:uidLastSave="{00000000-0000-0000-0000-000000000000}"/>
  <bookViews>
    <workbookView xWindow="28680" yWindow="-120" windowWidth="29040" windowHeight="15840" xr2:uid="{9E9D7F6B-4F1F-4AD7-9E7E-1DADF0A44EC8}"/>
  </bookViews>
  <sheets>
    <sheet name="Race Rd LoN" sheetId="2" r:id="rId1"/>
    <sheet name="IR-74_LoN" sheetId="1" r:id="rId2"/>
  </sheets>
  <definedNames>
    <definedName name="_xlnm.Print_Area" localSheetId="1">'IR-74_LoN'!$A$1:$Q$72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E42" i="1"/>
  <c r="E54" i="2" l="1"/>
  <c r="E39" i="2"/>
  <c r="E40" i="2" s="1"/>
  <c r="E24" i="2"/>
  <c r="E25" i="2" s="1"/>
  <c r="E9" i="2"/>
  <c r="E12" i="2" s="1"/>
  <c r="E54" i="1"/>
  <c r="E57" i="1" s="1"/>
  <c r="E39" i="1"/>
  <c r="E40" i="1" s="1"/>
  <c r="E9" i="1"/>
  <c r="E12" i="1" s="1"/>
  <c r="E24" i="1"/>
  <c r="E25" i="1" s="1"/>
  <c r="E27" i="1" l="1"/>
  <c r="E42" i="2"/>
  <c r="E55" i="2"/>
  <c r="E10" i="2"/>
  <c r="E27" i="2"/>
  <c r="E55" i="1"/>
  <c r="E10" i="1"/>
</calcChain>
</file>

<file path=xl/sharedStrings.xml><?xml version="1.0" encoding="utf-8"?>
<sst xmlns="http://schemas.openxmlformats.org/spreadsheetml/2006/main" count="164" uniqueCount="43">
  <si>
    <t>fig 602-1</t>
  </si>
  <si>
    <t>https://www.transportation.ohio.gov/wps/wcm/connect/gov/3a320023-0979-470b-9e01-7aa8b99e2e14/602-1.pdf?MOD=AJPERES&amp;CONVERT_TO=url&amp;CACHEID=ROOTWORKSPACE.Z18_M1HGGIK0N0JO00QO9DDDDM3000-3a320023-0979-470b-9e01-7aa8b99e2e14-nQJXoFE</t>
  </si>
  <si>
    <t>fig 600-2</t>
  </si>
  <si>
    <t>https://www.transportation.ohio.gov/wps/wcm/connect/gov/6aefe78d-3826-421e-a2f4-4aafbb17bd1c/600-2.pdf?MOD=AJPERES&amp;CONVERT_TO=url&amp;CACHEID=ROOTWORKSPACE.Z18_K9I401S01H7F40QBNJU3SO1F56-6aefe78d-3826-421e-a2f4-4aafbb17bd1c-nQJXAmy</t>
  </si>
  <si>
    <t>fig 600-1</t>
  </si>
  <si>
    <t>https://www.transportation.ohio.gov/wps/wcm/connect/gov/58020faa-0a0a-49a8-8d21-fe1231f5c881/600-1.pdf?MOD=AJPERES&amp;CONVERT_TO=url&amp;CACHEID=ROOTWORKSPACE.Z18_K9I401S01H7F40QBNJU3SO1F56-58020faa-0a0a-49a8-8d21-fe1231f5c881-nQJXCDX</t>
  </si>
  <si>
    <t>.</t>
  </si>
  <si>
    <t>Warranting Feature:</t>
  </si>
  <si>
    <t>Design Speed:</t>
  </si>
  <si>
    <t>Clear Zone (Lc):</t>
  </si>
  <si>
    <t>Obstruction offset (Lh):</t>
  </si>
  <si>
    <t>Barrier offset (L2):</t>
  </si>
  <si>
    <t>Warranting Feature STA.:</t>
  </si>
  <si>
    <t>Flare Rate (b/a):</t>
  </si>
  <si>
    <t>LH&gt;LC</t>
  </si>
  <si>
    <t>YES</t>
  </si>
  <si>
    <t>Runout Length (Lr):</t>
  </si>
  <si>
    <t>ADT (veh/day):</t>
  </si>
  <si>
    <t>Single Barrier Length (L1):</t>
  </si>
  <si>
    <t>X</t>
  </si>
  <si>
    <t>Y</t>
  </si>
  <si>
    <t>LoN STA:</t>
  </si>
  <si>
    <t>Calculated JBT 2-27-24</t>
  </si>
  <si>
    <t>Checked AJV 2-27-24</t>
  </si>
  <si>
    <t>Reviewed JAL 2-27-24</t>
  </si>
  <si>
    <t>Parapet/Wall</t>
  </si>
  <si>
    <t>NW Corner (SB Adjacent)</t>
  </si>
  <si>
    <t>NE Corner (SB Opposing)</t>
  </si>
  <si>
    <t>NO</t>
  </si>
  <si>
    <t>SW Corner (NB Opposing)</t>
  </si>
  <si>
    <t>SE Corner (NB Adjacent)</t>
  </si>
  <si>
    <t>Headwall</t>
  </si>
  <si>
    <t>IR-74 GUARDRAIL LENGTH OF NEED CALCS</t>
  </si>
  <si>
    <t>Race Rd. GUARDRAIL LENGTH OF NEED CALCS</t>
  </si>
  <si>
    <t>EB Shoulder (EB adjacent)</t>
  </si>
  <si>
    <t>WB Shoulder (WB adjacent)</t>
  </si>
  <si>
    <t>Median (EB Opposing)</t>
  </si>
  <si>
    <t>Median (WB Opposing)</t>
  </si>
  <si>
    <t>Bridge Pier</t>
  </si>
  <si>
    <t xml:space="preserve">Reviewed </t>
  </si>
  <si>
    <t>Checked AJV 3-27-24</t>
  </si>
  <si>
    <t xml:space="preserve">NOTE: </t>
  </si>
  <si>
    <t>GR extended past LoN STA to utilize more cost effetive type T anchor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</si>
</sst>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+##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6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1" applyAlignment="1">
      <alignment horizontal="left" vertical="top"/>
    </xf>
    <xf numFmtId="0" fontId="4" fillId="0" borderId="0" xfId="0" applyFont="1" applyAlignment="1">
      <alignment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6" fillId="3" borderId="0" xfId="3" applyAlignment="1">
      <alignment horizontal="left" vertical="top"/>
    </xf>
    <xf numFmtId="164" fontId="6" fillId="3" borderId="0" xfId="3" applyNumberFormat="1" applyAlignment="1">
      <alignment horizontal="left" vertical="top"/>
    </xf>
    <xf numFmtId="1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0" fontId="8" fillId="2" borderId="0" xfId="2" applyFont="1" applyAlignment="1">
      <alignment horizontal="left" vertical="top"/>
    </xf>
    <xf numFmtId="164" fontId="8" fillId="2" borderId="0" xfId="2" applyNumberFormat="1" applyFont="1" applyAlignment="1">
      <alignment horizontal="left"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33618</xdr:rowOff>
    </xdr:from>
    <xdr:to>
      <xdr:col>16</xdr:col>
      <xdr:colOff>331465</xdr:colOff>
      <xdr:row>7</xdr:row>
      <xdr:rowOff>106626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A4A15-16B9-4199-B96F-4A4DA384E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490818"/>
          <a:ext cx="6427465" cy="121600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15</xdr:col>
      <xdr:colOff>425825</xdr:colOff>
      <xdr:row>50</xdr:row>
      <xdr:rowOff>123163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56A928-CD3E-4E11-89C9-5CF6B5BF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5625" y="3152775"/>
          <a:ext cx="5912225" cy="7362163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7</xdr:row>
      <xdr:rowOff>47625</xdr:rowOff>
    </xdr:from>
    <xdr:to>
      <xdr:col>15</xdr:col>
      <xdr:colOff>515173</xdr:colOff>
      <xdr:row>11</xdr:row>
      <xdr:rowOff>66784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1573E1-497F-4DC8-2920-DE579CFE2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10400" y="2238375"/>
          <a:ext cx="5896798" cy="781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33618</xdr:rowOff>
    </xdr:from>
    <xdr:to>
      <xdr:col>16</xdr:col>
      <xdr:colOff>331465</xdr:colOff>
      <xdr:row>4</xdr:row>
      <xdr:rowOff>87576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DC490-3F43-C5B4-705F-4A79C0F42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9529" y="33618"/>
          <a:ext cx="6382641" cy="121937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16</xdr:col>
      <xdr:colOff>17096</xdr:colOff>
      <xdr:row>10</xdr:row>
      <xdr:rowOff>133475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B57BAE-A4F7-CFA6-C5F4-DA1246C41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529" y="1546412"/>
          <a:ext cx="6068272" cy="895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15</xdr:col>
      <xdr:colOff>425825</xdr:colOff>
      <xdr:row>50</xdr:row>
      <xdr:rowOff>113638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F9ACE6-66C3-53C5-AD05-050112DD1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99529" y="2689412"/>
          <a:ext cx="5871883" cy="736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ransportation.ohio.gov/wps/wcm/connect/gov/58020faa-0a0a-49a8-8d21-fe1231f5c881/600-1.pdf?MOD=AJPERES&amp;CONVERT_TO=url&amp;CACHEID=ROOTWORKSPACE.Z18_K9I401S01H7F40QBNJU3SO1F56-58020faa-0a0a-49a8-8d21-fe1231f5c881-nQJXCDX" TargetMode="External"/><Relationship Id="rId1" Type="http://schemas.openxmlformats.org/officeDocument/2006/relationships/hyperlink" Target="https://www.transportation.ohio.gov/wps/wcm/connect/gov/3a320023-0979-470b-9e01-7aa8b99e2e14/602-1.pdf?MOD=AJPERES&amp;CONVERT_TO=url&amp;CACHEID=ROOTWORKSPACE.Z18_M1HGGIK0N0JO00QO9DDDDM3000-3a320023-0979-470b-9e01-7aa8b99e2e14-nQJXoF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ortation.ohio.gov/wps/wcm/connect/gov/58020faa-0a0a-49a8-8d21-fe1231f5c881/600-1.pdf?MOD=AJPERES&amp;CONVERT_TO=url&amp;CACHEID=ROOTWORKSPACE.Z18_K9I401S01H7F40QBNJU3SO1F56-58020faa-0a0a-49a8-8d21-fe1231f5c881-nQJXCDX" TargetMode="External"/><Relationship Id="rId1" Type="http://schemas.openxmlformats.org/officeDocument/2006/relationships/hyperlink" Target="https://www.transportation.ohio.gov/wps/wcm/connect/gov/3a320023-0979-470b-9e01-7aa8b99e2e14/602-1.pdf?MOD=AJPERES&amp;CONVERT_TO=url&amp;CACHEID=ROOTWORKSPACE.Z18_M1HGGIK0N0JO00QO9DDDDM3000-3a320023-0979-470b-9e01-7aa8b99e2e14-nQJXoF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2C1E-D6E6-45B0-8021-4C90E7B1AECF}">
  <dimension ref="A1:P64"/>
  <sheetViews>
    <sheetView tabSelected="1" topLeftCell="A38" workbookViewId="0">
      <selection activeCell="E58" sqref="E58"/>
    </sheetView>
  </sheetViews>
  <sheetFormatPr defaultColWidth="9.140625" defaultRowHeight="15" x14ac:dyDescent="0.25"/>
  <cols>
    <col min="1" max="1" width="30.28515625" style="19" bestFit="1" customWidth="1"/>
    <col min="2" max="3" width="12.42578125" style="19" customWidth="1"/>
    <col min="4" max="6" width="16.140625" style="19" customWidth="1"/>
    <col min="7" max="16384" width="9.140625" style="19"/>
  </cols>
  <sheetData>
    <row r="1" spans="1:16" s="15" customFormat="1" ht="36" customHeight="1" x14ac:dyDescent="0.25">
      <c r="A1" s="11" t="s">
        <v>22</v>
      </c>
      <c r="B1" s="12" t="s">
        <v>23</v>
      </c>
      <c r="C1" s="12" t="s">
        <v>24</v>
      </c>
      <c r="D1" s="13"/>
      <c r="E1" s="13"/>
      <c r="F1" s="13"/>
      <c r="G1" s="14"/>
      <c r="H1" s="14"/>
    </row>
    <row r="2" spans="1:16" ht="61.5" customHeight="1" x14ac:dyDescent="0.25">
      <c r="A2" s="22" t="s">
        <v>33</v>
      </c>
      <c r="B2" s="22"/>
      <c r="C2" s="22"/>
      <c r="D2" s="22"/>
      <c r="E2" s="22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19" t="s">
        <v>0</v>
      </c>
      <c r="B3" s="23" t="s">
        <v>1</v>
      </c>
      <c r="C3" s="24"/>
      <c r="D3" s="24"/>
      <c r="E3" s="24"/>
      <c r="F3" s="19" t="s">
        <v>6</v>
      </c>
    </row>
    <row r="4" spans="1:16" x14ac:dyDescent="0.25">
      <c r="A4" s="19" t="s">
        <v>2</v>
      </c>
      <c r="B4" s="18" t="s">
        <v>3</v>
      </c>
      <c r="F4" s="19" t="s">
        <v>6</v>
      </c>
    </row>
    <row r="5" spans="1:16" x14ac:dyDescent="0.25">
      <c r="A5" s="19" t="s">
        <v>4</v>
      </c>
      <c r="B5" s="18" t="s">
        <v>5</v>
      </c>
      <c r="F5" s="19" t="s">
        <v>6</v>
      </c>
    </row>
    <row r="6" spans="1:16" x14ac:dyDescent="0.25">
      <c r="B6" s="2"/>
      <c r="C6" s="2"/>
      <c r="D6" s="2"/>
      <c r="E6" s="2"/>
    </row>
    <row r="7" spans="1:16" x14ac:dyDescent="0.25">
      <c r="A7" s="7" t="s">
        <v>29</v>
      </c>
    </row>
    <row r="9" spans="1:16" x14ac:dyDescent="0.25">
      <c r="A9" s="21" t="s">
        <v>7</v>
      </c>
      <c r="B9" s="21"/>
      <c r="C9" s="9" t="s">
        <v>25</v>
      </c>
      <c r="D9" s="19" t="s">
        <v>19</v>
      </c>
      <c r="E9" s="8">
        <f>IF(C13&gt;C14,(C14+(C17*C16)-C15)/(C17+(C14/C18)),(C13+(C17*C16)-C15)/(C17+(C13/C18)))</f>
        <v>-19.411764705882355</v>
      </c>
    </row>
    <row r="10" spans="1:16" x14ac:dyDescent="0.25">
      <c r="A10" s="20" t="s">
        <v>12</v>
      </c>
      <c r="B10" s="20"/>
      <c r="C10" s="10">
        <v>1867</v>
      </c>
      <c r="D10" s="19" t="s">
        <v>20</v>
      </c>
      <c r="E10" s="19">
        <f>C14-(E9*(C14/C18))</f>
        <v>21.529411764705884</v>
      </c>
    </row>
    <row r="11" spans="1:16" x14ac:dyDescent="0.25">
      <c r="A11" s="20" t="s">
        <v>8</v>
      </c>
      <c r="B11" s="20"/>
      <c r="C11" s="9">
        <v>35</v>
      </c>
    </row>
    <row r="12" spans="1:16" ht="15.75" x14ac:dyDescent="0.25">
      <c r="A12" s="20" t="s">
        <v>17</v>
      </c>
      <c r="B12" s="20"/>
      <c r="C12" s="9">
        <v>7600</v>
      </c>
      <c r="D12" s="16" t="s">
        <v>21</v>
      </c>
      <c r="E12" s="17">
        <f>C10+E9</f>
        <v>1847.5882352941176</v>
      </c>
    </row>
    <row r="13" spans="1:16" x14ac:dyDescent="0.25">
      <c r="A13" s="20" t="s">
        <v>9</v>
      </c>
      <c r="B13" s="20"/>
      <c r="C13" s="9">
        <v>17</v>
      </c>
    </row>
    <row r="14" spans="1:16" x14ac:dyDescent="0.25">
      <c r="A14" s="20" t="s">
        <v>10</v>
      </c>
      <c r="B14" s="20"/>
      <c r="C14" s="9">
        <v>18.3</v>
      </c>
      <c r="D14" s="19" t="s">
        <v>41</v>
      </c>
    </row>
    <row r="15" spans="1:16" ht="15" customHeight="1" x14ac:dyDescent="0.25">
      <c r="A15" s="20" t="s">
        <v>11</v>
      </c>
      <c r="B15" s="20"/>
      <c r="C15" s="9">
        <v>20</v>
      </c>
      <c r="D15" s="25" t="s">
        <v>42</v>
      </c>
      <c r="E15" s="25"/>
    </row>
    <row r="16" spans="1:16" x14ac:dyDescent="0.25">
      <c r="A16" s="20" t="s">
        <v>18</v>
      </c>
      <c r="B16" s="20"/>
      <c r="C16" s="9">
        <v>12.5</v>
      </c>
      <c r="D16" s="25"/>
      <c r="E16" s="25"/>
    </row>
    <row r="17" spans="1:5" x14ac:dyDescent="0.25">
      <c r="A17" s="20" t="s">
        <v>13</v>
      </c>
      <c r="B17" s="20"/>
      <c r="C17" s="9">
        <v>0</v>
      </c>
    </row>
    <row r="18" spans="1:5" x14ac:dyDescent="0.25">
      <c r="A18" s="20" t="s">
        <v>16</v>
      </c>
      <c r="B18" s="20"/>
      <c r="C18" s="9">
        <v>110</v>
      </c>
    </row>
    <row r="19" spans="1:5" x14ac:dyDescent="0.25">
      <c r="A19" s="20" t="s">
        <v>14</v>
      </c>
      <c r="B19" s="20"/>
      <c r="C19" s="9" t="s">
        <v>15</v>
      </c>
    </row>
    <row r="21" spans="1:5" ht="15" customHeight="1" x14ac:dyDescent="0.25"/>
    <row r="22" spans="1:5" ht="15" customHeight="1" x14ac:dyDescent="0.25">
      <c r="A22" s="7" t="s">
        <v>30</v>
      </c>
    </row>
    <row r="23" spans="1:5" ht="15" customHeight="1" x14ac:dyDescent="0.25"/>
    <row r="24" spans="1:5" ht="15" customHeight="1" x14ac:dyDescent="0.25">
      <c r="A24" s="21" t="s">
        <v>7</v>
      </c>
      <c r="B24" s="21"/>
      <c r="C24" s="9" t="s">
        <v>25</v>
      </c>
      <c r="D24" s="19" t="s">
        <v>19</v>
      </c>
      <c r="E24" s="8">
        <f>IF(C28&gt;C29,(C29+(C32*C31)-C30)/(C32+(C29/C33)),(C28+(C32*C31)-C30)/(C32+(C28/C33)))</f>
        <v>15.781584582441113</v>
      </c>
    </row>
    <row r="25" spans="1:5" ht="15" customHeight="1" x14ac:dyDescent="0.25">
      <c r="A25" s="20" t="s">
        <v>12</v>
      </c>
      <c r="B25" s="20"/>
      <c r="C25" s="10">
        <v>1867</v>
      </c>
      <c r="D25" s="19" t="s">
        <v>20</v>
      </c>
      <c r="E25" s="19">
        <f>C29-(E24*(C29/C33))</f>
        <v>8</v>
      </c>
    </row>
    <row r="26" spans="1:5" ht="15" customHeight="1" x14ac:dyDescent="0.25">
      <c r="A26" s="20" t="s">
        <v>8</v>
      </c>
      <c r="B26" s="20"/>
      <c r="C26" s="9">
        <v>35</v>
      </c>
    </row>
    <row r="27" spans="1:5" ht="15" customHeight="1" x14ac:dyDescent="0.25">
      <c r="A27" s="20" t="s">
        <v>17</v>
      </c>
      <c r="B27" s="20"/>
      <c r="C27" s="9">
        <v>7600</v>
      </c>
      <c r="D27" s="16" t="s">
        <v>21</v>
      </c>
      <c r="E27" s="17">
        <f>C25+E24</f>
        <v>1882.7815845824412</v>
      </c>
    </row>
    <row r="28" spans="1:5" x14ac:dyDescent="0.25">
      <c r="A28" s="20" t="s">
        <v>9</v>
      </c>
      <c r="B28" s="20"/>
      <c r="C28" s="9">
        <v>16</v>
      </c>
    </row>
    <row r="29" spans="1:5" x14ac:dyDescent="0.25">
      <c r="A29" s="20" t="s">
        <v>10</v>
      </c>
      <c r="B29" s="20"/>
      <c r="C29" s="9">
        <v>9.34</v>
      </c>
    </row>
    <row r="30" spans="1:5" x14ac:dyDescent="0.25">
      <c r="A30" s="20" t="s">
        <v>11</v>
      </c>
      <c r="B30" s="20"/>
      <c r="C30" s="9">
        <v>8</v>
      </c>
    </row>
    <row r="31" spans="1:5" x14ac:dyDescent="0.25">
      <c r="A31" s="20" t="s">
        <v>18</v>
      </c>
      <c r="B31" s="20"/>
      <c r="C31" s="9">
        <v>16</v>
      </c>
    </row>
    <row r="32" spans="1:5" x14ac:dyDescent="0.25">
      <c r="A32" s="20" t="s">
        <v>13</v>
      </c>
      <c r="B32" s="20"/>
      <c r="C32" s="9">
        <v>0</v>
      </c>
    </row>
    <row r="33" spans="1:5" x14ac:dyDescent="0.25">
      <c r="A33" s="20" t="s">
        <v>16</v>
      </c>
      <c r="B33" s="20"/>
      <c r="C33" s="9">
        <v>110</v>
      </c>
    </row>
    <row r="34" spans="1:5" x14ac:dyDescent="0.25">
      <c r="A34" s="20" t="s">
        <v>14</v>
      </c>
      <c r="B34" s="20"/>
      <c r="C34" s="9" t="s">
        <v>28</v>
      </c>
    </row>
    <row r="37" spans="1:5" x14ac:dyDescent="0.25">
      <c r="A37" s="7" t="s">
        <v>26</v>
      </c>
    </row>
    <row r="39" spans="1:5" x14ac:dyDescent="0.25">
      <c r="A39" s="21" t="s">
        <v>7</v>
      </c>
      <c r="B39" s="21"/>
      <c r="C39" s="9" t="s">
        <v>25</v>
      </c>
      <c r="D39" s="19" t="s">
        <v>19</v>
      </c>
      <c r="E39" s="8">
        <f>IF(C43&gt;C44,(C44+(C47*C46)-C45)/(C47+(C44/C48)),(C43+(C47*C46)-C45)/(C47+(C43/C48)))</f>
        <v>-125.54603854389723</v>
      </c>
    </row>
    <row r="40" spans="1:5" x14ac:dyDescent="0.25">
      <c r="A40" s="20" t="s">
        <v>12</v>
      </c>
      <c r="B40" s="20"/>
      <c r="C40" s="10">
        <v>2149.29</v>
      </c>
      <c r="D40" s="19" t="s">
        <v>20</v>
      </c>
      <c r="E40" s="19">
        <f>C44-(E39*(C44/C48))</f>
        <v>20</v>
      </c>
    </row>
    <row r="41" spans="1:5" x14ac:dyDescent="0.25">
      <c r="A41" s="20" t="s">
        <v>8</v>
      </c>
      <c r="B41" s="20"/>
      <c r="C41" s="9">
        <v>35</v>
      </c>
    </row>
    <row r="42" spans="1:5" ht="15.75" x14ac:dyDescent="0.25">
      <c r="A42" s="20" t="s">
        <v>17</v>
      </c>
      <c r="B42" s="20"/>
      <c r="C42" s="9">
        <v>7600</v>
      </c>
      <c r="D42" s="16" t="s">
        <v>21</v>
      </c>
      <c r="E42" s="17">
        <f>C40-E39</f>
        <v>2274.8360385438973</v>
      </c>
    </row>
    <row r="43" spans="1:5" x14ac:dyDescent="0.25">
      <c r="A43" s="20" t="s">
        <v>9</v>
      </c>
      <c r="B43" s="20"/>
      <c r="C43" s="9">
        <v>17</v>
      </c>
    </row>
    <row r="44" spans="1:5" x14ac:dyDescent="0.25">
      <c r="A44" s="20" t="s">
        <v>10</v>
      </c>
      <c r="B44" s="20"/>
      <c r="C44" s="9">
        <v>9.34</v>
      </c>
    </row>
    <row r="45" spans="1:5" x14ac:dyDescent="0.25">
      <c r="A45" s="20" t="s">
        <v>11</v>
      </c>
      <c r="B45" s="20"/>
      <c r="C45" s="9">
        <v>20</v>
      </c>
    </row>
    <row r="46" spans="1:5" x14ac:dyDescent="0.25">
      <c r="A46" s="20" t="s">
        <v>18</v>
      </c>
      <c r="B46" s="20"/>
      <c r="C46" s="9">
        <v>12.5</v>
      </c>
    </row>
    <row r="47" spans="1:5" x14ac:dyDescent="0.25">
      <c r="A47" s="20" t="s">
        <v>13</v>
      </c>
      <c r="B47" s="20"/>
      <c r="C47" s="9">
        <v>0</v>
      </c>
    </row>
    <row r="48" spans="1:5" x14ac:dyDescent="0.25">
      <c r="A48" s="20" t="s">
        <v>16</v>
      </c>
      <c r="B48" s="20"/>
      <c r="C48" s="9">
        <v>110</v>
      </c>
    </row>
    <row r="49" spans="1:5" x14ac:dyDescent="0.25">
      <c r="A49" s="20" t="s">
        <v>14</v>
      </c>
      <c r="B49" s="20"/>
      <c r="C49" s="9" t="s">
        <v>28</v>
      </c>
    </row>
    <row r="52" spans="1:5" x14ac:dyDescent="0.25">
      <c r="A52" s="7" t="s">
        <v>27</v>
      </c>
    </row>
    <row r="54" spans="1:5" x14ac:dyDescent="0.25">
      <c r="A54" s="21" t="s">
        <v>7</v>
      </c>
      <c r="B54" s="21"/>
      <c r="C54" s="9" t="s">
        <v>25</v>
      </c>
      <c r="D54" s="19" t="s">
        <v>19</v>
      </c>
      <c r="E54" s="8">
        <f>IF(C58&gt;C59,(C59+(C62*C61)-C60)/(C62+(C59/C63)),(C58+(C62*C61)-C60)/(C62+(C58/C63)))</f>
        <v>21.176470588235293</v>
      </c>
    </row>
    <row r="55" spans="1:5" x14ac:dyDescent="0.25">
      <c r="A55" s="20" t="s">
        <v>12</v>
      </c>
      <c r="B55" s="20"/>
      <c r="C55" s="10">
        <v>2149</v>
      </c>
      <c r="D55" s="19" t="s">
        <v>20</v>
      </c>
      <c r="E55" s="19">
        <f>C59-(E54*(C59/C63))</f>
        <v>17.223529411764705</v>
      </c>
    </row>
    <row r="56" spans="1:5" x14ac:dyDescent="0.25">
      <c r="A56" s="20" t="s">
        <v>8</v>
      </c>
      <c r="B56" s="20"/>
      <c r="C56" s="9">
        <v>35</v>
      </c>
    </row>
    <row r="57" spans="1:5" ht="15.75" x14ac:dyDescent="0.25">
      <c r="A57" s="20" t="s">
        <v>17</v>
      </c>
      <c r="B57" s="20"/>
      <c r="C57" s="9">
        <v>7600</v>
      </c>
      <c r="D57" s="16" t="s">
        <v>21</v>
      </c>
      <c r="E57" s="17">
        <f>C55+E54</f>
        <v>2170.1764705882351</v>
      </c>
    </row>
    <row r="58" spans="1:5" x14ac:dyDescent="0.25">
      <c r="A58" s="20" t="s">
        <v>9</v>
      </c>
      <c r="B58" s="20"/>
      <c r="C58" s="9">
        <v>17</v>
      </c>
    </row>
    <row r="59" spans="1:5" x14ac:dyDescent="0.25">
      <c r="A59" s="20" t="s">
        <v>10</v>
      </c>
      <c r="B59" s="20"/>
      <c r="C59" s="9">
        <v>18.3</v>
      </c>
    </row>
    <row r="60" spans="1:5" x14ac:dyDescent="0.25">
      <c r="A60" s="20" t="s">
        <v>11</v>
      </c>
      <c r="B60" s="20"/>
      <c r="C60" s="9">
        <v>16</v>
      </c>
    </row>
    <row r="61" spans="1:5" x14ac:dyDescent="0.25">
      <c r="A61" s="20" t="s">
        <v>18</v>
      </c>
      <c r="B61" s="20"/>
      <c r="C61" s="9">
        <v>12.5</v>
      </c>
    </row>
    <row r="62" spans="1:5" x14ac:dyDescent="0.25">
      <c r="A62" s="20" t="s">
        <v>13</v>
      </c>
      <c r="B62" s="20"/>
      <c r="C62" s="9">
        <v>0</v>
      </c>
    </row>
    <row r="63" spans="1:5" x14ac:dyDescent="0.25">
      <c r="A63" s="20" t="s">
        <v>16</v>
      </c>
      <c r="B63" s="20"/>
      <c r="C63" s="9">
        <v>360</v>
      </c>
    </row>
    <row r="64" spans="1:5" x14ac:dyDescent="0.25">
      <c r="A64" s="20" t="s">
        <v>14</v>
      </c>
      <c r="B64" s="20"/>
      <c r="C64" s="9" t="s">
        <v>15</v>
      </c>
    </row>
  </sheetData>
  <mergeCells count="47">
    <mergeCell ref="A18:B18"/>
    <mergeCell ref="A2:E2"/>
    <mergeCell ref="B3:E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D15:E16"/>
    <mergeCell ref="A34:B34"/>
    <mergeCell ref="A19:B19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54:B54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</mergeCells>
  <hyperlinks>
    <hyperlink ref="B3" r:id="rId1" xr:uid="{6711F6C5-7034-4300-818F-9BAB84E72546}"/>
    <hyperlink ref="B5" r:id="rId2" xr:uid="{6705BC10-CFD0-4D6F-BFB9-4A6408E30FE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CE8F-C7A9-4A49-8C28-CF7DEEBB69E5}">
  <sheetPr>
    <pageSetUpPr fitToPage="1"/>
  </sheetPr>
  <dimension ref="A1:P64"/>
  <sheetViews>
    <sheetView view="pageBreakPreview" topLeftCell="A2" zoomScaleNormal="85" zoomScaleSheetLayoutView="100" workbookViewId="0">
      <selection activeCell="E21" sqref="E21"/>
    </sheetView>
  </sheetViews>
  <sheetFormatPr defaultColWidth="9.140625" defaultRowHeight="15" x14ac:dyDescent="0.25"/>
  <cols>
    <col min="1" max="1" width="30.28515625" style="1" bestFit="1" customWidth="1"/>
    <col min="2" max="3" width="12.42578125" style="1" customWidth="1"/>
    <col min="4" max="6" width="16.140625" style="1" customWidth="1"/>
    <col min="7" max="16384" width="9.140625" style="1"/>
  </cols>
  <sheetData>
    <row r="1" spans="1:16" s="15" customFormat="1" ht="36" customHeight="1" x14ac:dyDescent="0.25">
      <c r="A1" s="11" t="s">
        <v>22</v>
      </c>
      <c r="B1" s="12" t="s">
        <v>40</v>
      </c>
      <c r="C1" s="12" t="s">
        <v>39</v>
      </c>
      <c r="D1" s="13"/>
      <c r="E1" s="13"/>
      <c r="F1" s="13"/>
      <c r="G1" s="14"/>
      <c r="H1" s="14"/>
    </row>
    <row r="2" spans="1:16" ht="61.5" customHeight="1" x14ac:dyDescent="0.25">
      <c r="A2" s="22" t="s">
        <v>32</v>
      </c>
      <c r="B2" s="22"/>
      <c r="C2" s="22"/>
      <c r="D2" s="22"/>
      <c r="E2" s="22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1" t="s">
        <v>0</v>
      </c>
      <c r="B3" s="23" t="s">
        <v>1</v>
      </c>
      <c r="C3" s="24"/>
      <c r="D3" s="24"/>
      <c r="E3" s="24"/>
      <c r="F3" s="1" t="s">
        <v>6</v>
      </c>
    </row>
    <row r="4" spans="1:16" x14ac:dyDescent="0.25">
      <c r="A4" s="1" t="s">
        <v>2</v>
      </c>
      <c r="B4" s="3" t="s">
        <v>3</v>
      </c>
      <c r="F4" s="1" t="s">
        <v>6</v>
      </c>
    </row>
    <row r="5" spans="1:16" x14ac:dyDescent="0.25">
      <c r="A5" s="1" t="s">
        <v>4</v>
      </c>
      <c r="B5" s="5" t="s">
        <v>5</v>
      </c>
      <c r="F5" s="1" t="s">
        <v>6</v>
      </c>
    </row>
    <row r="6" spans="1:16" x14ac:dyDescent="0.25">
      <c r="B6" s="2"/>
      <c r="C6" s="2"/>
      <c r="D6" s="2"/>
      <c r="E6" s="2"/>
    </row>
    <row r="7" spans="1:16" x14ac:dyDescent="0.25">
      <c r="A7" s="7" t="s">
        <v>34</v>
      </c>
      <c r="B7" s="6"/>
      <c r="C7" s="6"/>
      <c r="D7" s="6"/>
      <c r="E7" s="6"/>
    </row>
    <row r="8" spans="1:16" x14ac:dyDescent="0.25">
      <c r="A8" s="6"/>
      <c r="B8" s="6"/>
      <c r="C8" s="6"/>
      <c r="D8" s="6"/>
      <c r="E8" s="6"/>
    </row>
    <row r="9" spans="1:16" x14ac:dyDescent="0.25">
      <c r="A9" s="21" t="s">
        <v>7</v>
      </c>
      <c r="B9" s="21"/>
      <c r="C9" s="9" t="s">
        <v>31</v>
      </c>
      <c r="D9" s="6" t="s">
        <v>19</v>
      </c>
      <c r="E9" s="8">
        <f>IF(C13&gt;C14,(C14+(C17*C16)-C15)/(C17+(C14/C18)),(C13+(C17*C16)-C15)/(C17+(C13/C18)))</f>
        <v>199.20000000000002</v>
      </c>
    </row>
    <row r="10" spans="1:16" x14ac:dyDescent="0.25">
      <c r="A10" s="20" t="s">
        <v>12</v>
      </c>
      <c r="B10" s="20"/>
      <c r="C10" s="10">
        <v>72153.509999999995</v>
      </c>
      <c r="D10" s="6" t="s">
        <v>20</v>
      </c>
      <c r="E10" s="6">
        <f>C14-(E9*(C14/C18))</f>
        <v>13.846666666666664</v>
      </c>
    </row>
    <row r="11" spans="1:16" x14ac:dyDescent="0.25">
      <c r="A11" s="20" t="s">
        <v>8</v>
      </c>
      <c r="B11" s="20"/>
      <c r="C11" s="9">
        <v>70</v>
      </c>
      <c r="D11" s="6"/>
      <c r="E11" s="6"/>
    </row>
    <row r="12" spans="1:16" ht="15.75" x14ac:dyDescent="0.25">
      <c r="A12" s="20" t="s">
        <v>17</v>
      </c>
      <c r="B12" s="20"/>
      <c r="C12" s="9">
        <v>45000</v>
      </c>
      <c r="D12" s="16" t="s">
        <v>21</v>
      </c>
      <c r="E12" s="17">
        <f>C10-E9</f>
        <v>71954.31</v>
      </c>
    </row>
    <row r="13" spans="1:16" x14ac:dyDescent="0.25">
      <c r="A13" s="20" t="s">
        <v>9</v>
      </c>
      <c r="B13" s="20"/>
      <c r="C13" s="9">
        <v>30</v>
      </c>
      <c r="D13" s="6"/>
      <c r="E13" s="6"/>
    </row>
    <row r="14" spans="1:16" x14ac:dyDescent="0.25">
      <c r="A14" s="20" t="s">
        <v>10</v>
      </c>
      <c r="B14" s="20"/>
      <c r="C14" s="9">
        <v>31</v>
      </c>
      <c r="D14" s="6"/>
      <c r="E14" s="6"/>
    </row>
    <row r="15" spans="1:16" ht="15" customHeight="1" x14ac:dyDescent="0.25">
      <c r="A15" s="20" t="s">
        <v>11</v>
      </c>
      <c r="B15" s="20"/>
      <c r="C15" s="9">
        <v>13.4</v>
      </c>
      <c r="D15" s="6"/>
      <c r="E15" s="6"/>
    </row>
    <row r="16" spans="1:16" x14ac:dyDescent="0.25">
      <c r="A16" s="20" t="s">
        <v>18</v>
      </c>
      <c r="B16" s="20"/>
      <c r="C16" s="9">
        <v>12.5</v>
      </c>
      <c r="D16" s="6"/>
      <c r="E16" s="6"/>
    </row>
    <row r="17" spans="1:5" x14ac:dyDescent="0.25">
      <c r="A17" s="20" t="s">
        <v>13</v>
      </c>
      <c r="B17" s="20"/>
      <c r="C17" s="9">
        <v>0</v>
      </c>
      <c r="D17" s="6"/>
      <c r="E17" s="6"/>
    </row>
    <row r="18" spans="1:5" x14ac:dyDescent="0.25">
      <c r="A18" s="20" t="s">
        <v>16</v>
      </c>
      <c r="B18" s="20"/>
      <c r="C18" s="9">
        <v>360</v>
      </c>
      <c r="D18" s="6"/>
      <c r="E18" s="6"/>
    </row>
    <row r="19" spans="1:5" x14ac:dyDescent="0.25">
      <c r="A19" s="20" t="s">
        <v>14</v>
      </c>
      <c r="B19" s="20"/>
      <c r="C19" s="9" t="s">
        <v>15</v>
      </c>
      <c r="D19" s="6"/>
      <c r="E19" s="6"/>
    </row>
    <row r="20" spans="1:5" x14ac:dyDescent="0.25">
      <c r="A20" s="6"/>
      <c r="B20" s="6"/>
      <c r="C20" s="6"/>
      <c r="D20" s="6"/>
      <c r="E20" s="6"/>
    </row>
    <row r="21" spans="1:5" ht="15" customHeight="1" x14ac:dyDescent="0.25">
      <c r="A21" s="6"/>
      <c r="B21" s="6"/>
      <c r="C21" s="6"/>
      <c r="D21" s="6"/>
      <c r="E21" s="6"/>
    </row>
    <row r="22" spans="1:5" ht="15" customHeight="1" x14ac:dyDescent="0.25">
      <c r="A22" s="7" t="s">
        <v>35</v>
      </c>
      <c r="B22" s="6"/>
      <c r="C22" s="6"/>
      <c r="D22" s="6"/>
      <c r="E22" s="6"/>
    </row>
    <row r="23" spans="1:5" ht="15" customHeight="1" x14ac:dyDescent="0.25">
      <c r="A23" s="6"/>
      <c r="B23" s="6"/>
      <c r="C23" s="6"/>
      <c r="D23" s="6"/>
      <c r="E23" s="6"/>
    </row>
    <row r="24" spans="1:5" ht="15" customHeight="1" x14ac:dyDescent="0.25">
      <c r="A24" s="21" t="s">
        <v>7</v>
      </c>
      <c r="B24" s="21"/>
      <c r="C24" s="9" t="s">
        <v>31</v>
      </c>
      <c r="D24" s="6" t="s">
        <v>19</v>
      </c>
      <c r="E24" s="8">
        <f>IF(C28&gt;C29,(C29+(C32*C31)-C30)/(C32+(C29/C33)),(C28+(C32*C31)-C30)/(C32+(C28/C33)))</f>
        <v>206.64804469273744</v>
      </c>
    </row>
    <row r="25" spans="1:5" ht="15" customHeight="1" x14ac:dyDescent="0.25">
      <c r="A25" s="20" t="s">
        <v>12</v>
      </c>
      <c r="B25" s="20"/>
      <c r="C25" s="10">
        <v>72440</v>
      </c>
      <c r="D25" s="6" t="s">
        <v>20</v>
      </c>
      <c r="E25" s="6">
        <f>C29-(E24*(C29/C33))</f>
        <v>12.2</v>
      </c>
    </row>
    <row r="26" spans="1:5" ht="15" customHeight="1" x14ac:dyDescent="0.25">
      <c r="A26" s="20" t="s">
        <v>8</v>
      </c>
      <c r="B26" s="20"/>
      <c r="C26" s="9">
        <v>70</v>
      </c>
      <c r="D26" s="6"/>
      <c r="E26" s="6"/>
    </row>
    <row r="27" spans="1:5" ht="15" customHeight="1" x14ac:dyDescent="0.25">
      <c r="A27" s="20" t="s">
        <v>17</v>
      </c>
      <c r="B27" s="20"/>
      <c r="C27" s="9">
        <v>45000</v>
      </c>
      <c r="D27" s="16" t="s">
        <v>21</v>
      </c>
      <c r="E27" s="17">
        <f>C25+E24</f>
        <v>72646.648044692731</v>
      </c>
    </row>
    <row r="28" spans="1:5" x14ac:dyDescent="0.25">
      <c r="A28" s="20" t="s">
        <v>9</v>
      </c>
      <c r="B28" s="20"/>
      <c r="C28" s="9">
        <v>30</v>
      </c>
      <c r="D28" s="6"/>
      <c r="E28" s="6"/>
    </row>
    <row r="29" spans="1:5" x14ac:dyDescent="0.25">
      <c r="A29" s="20" t="s">
        <v>10</v>
      </c>
      <c r="B29" s="20"/>
      <c r="C29" s="9">
        <v>28.64</v>
      </c>
      <c r="D29" s="6"/>
      <c r="E29" s="6"/>
    </row>
    <row r="30" spans="1:5" x14ac:dyDescent="0.25">
      <c r="A30" s="20" t="s">
        <v>11</v>
      </c>
      <c r="B30" s="20"/>
      <c r="C30" s="9">
        <v>12.2</v>
      </c>
      <c r="D30" s="6"/>
      <c r="E30" s="6"/>
    </row>
    <row r="31" spans="1:5" x14ac:dyDescent="0.25">
      <c r="A31" s="20" t="s">
        <v>18</v>
      </c>
      <c r="B31" s="20"/>
      <c r="C31" s="9">
        <v>12.5</v>
      </c>
      <c r="D31" s="6"/>
      <c r="E31" s="6"/>
    </row>
    <row r="32" spans="1:5" x14ac:dyDescent="0.25">
      <c r="A32" s="20" t="s">
        <v>13</v>
      </c>
      <c r="B32" s="20"/>
      <c r="C32" s="9">
        <v>0</v>
      </c>
      <c r="D32" s="6"/>
      <c r="E32" s="6"/>
    </row>
    <row r="33" spans="1:5" x14ac:dyDescent="0.25">
      <c r="A33" s="20" t="s">
        <v>16</v>
      </c>
      <c r="B33" s="20"/>
      <c r="C33" s="9">
        <v>360</v>
      </c>
      <c r="D33" s="6"/>
      <c r="E33" s="6"/>
    </row>
    <row r="34" spans="1:5" x14ac:dyDescent="0.25">
      <c r="A34" s="20" t="s">
        <v>14</v>
      </c>
      <c r="B34" s="20"/>
      <c r="C34" s="9" t="s">
        <v>28</v>
      </c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7" t="s">
        <v>36</v>
      </c>
      <c r="B37" s="19"/>
      <c r="C37" s="19"/>
      <c r="D37" s="19"/>
      <c r="E37" s="19"/>
    </row>
    <row r="38" spans="1:5" x14ac:dyDescent="0.25">
      <c r="A38" s="19"/>
      <c r="B38" s="19"/>
      <c r="C38" s="19"/>
      <c r="D38" s="19"/>
      <c r="E38" s="19"/>
    </row>
    <row r="39" spans="1:5" x14ac:dyDescent="0.25">
      <c r="A39" s="21" t="s">
        <v>7</v>
      </c>
      <c r="B39" s="21"/>
      <c r="C39" s="9" t="s">
        <v>38</v>
      </c>
      <c r="D39" s="19" t="s">
        <v>19</v>
      </c>
      <c r="E39" s="8">
        <f>IF(C43&gt;C44,(C44+(C47*C46)-C45)/(C47+(C44/C48)),(C43+(C47*C46)-C45)/(C47+(C43/C48)))</f>
        <v>74.399999999999991</v>
      </c>
    </row>
    <row r="40" spans="1:5" x14ac:dyDescent="0.25">
      <c r="A40" s="20" t="s">
        <v>12</v>
      </c>
      <c r="B40" s="20"/>
      <c r="C40" s="10">
        <v>72217</v>
      </c>
      <c r="D40" s="19" t="s">
        <v>20</v>
      </c>
      <c r="E40" s="19">
        <f>C44-(E39*(C44/C48))</f>
        <v>24.593333333333334</v>
      </c>
    </row>
    <row r="41" spans="1:5" x14ac:dyDescent="0.25">
      <c r="A41" s="20" t="s">
        <v>8</v>
      </c>
      <c r="B41" s="20"/>
      <c r="C41" s="9">
        <v>70</v>
      </c>
      <c r="D41" s="19"/>
      <c r="E41" s="19"/>
    </row>
    <row r="42" spans="1:5" ht="15.75" x14ac:dyDescent="0.25">
      <c r="A42" s="20" t="s">
        <v>17</v>
      </c>
      <c r="B42" s="20"/>
      <c r="C42" s="9">
        <v>45000</v>
      </c>
      <c r="D42" s="16" t="s">
        <v>21</v>
      </c>
      <c r="E42" s="17">
        <f>C40-E39</f>
        <v>72142.600000000006</v>
      </c>
    </row>
    <row r="43" spans="1:5" x14ac:dyDescent="0.25">
      <c r="A43" s="20" t="s">
        <v>9</v>
      </c>
      <c r="B43" s="20"/>
      <c r="C43" s="9">
        <v>30</v>
      </c>
      <c r="D43" s="19"/>
      <c r="E43" s="19"/>
    </row>
    <row r="44" spans="1:5" x14ac:dyDescent="0.25">
      <c r="A44" s="20" t="s">
        <v>10</v>
      </c>
      <c r="B44" s="20"/>
      <c r="C44" s="9">
        <v>31</v>
      </c>
      <c r="D44" s="19"/>
      <c r="E44" s="19"/>
    </row>
    <row r="45" spans="1:5" x14ac:dyDescent="0.25">
      <c r="A45" s="20" t="s">
        <v>11</v>
      </c>
      <c r="B45" s="20"/>
      <c r="C45" s="9">
        <v>23.8</v>
      </c>
      <c r="D45" s="19"/>
      <c r="E45" s="19"/>
    </row>
    <row r="46" spans="1:5" x14ac:dyDescent="0.25">
      <c r="A46" s="20" t="s">
        <v>18</v>
      </c>
      <c r="B46" s="20"/>
      <c r="C46" s="9">
        <v>12.5</v>
      </c>
      <c r="D46" s="19"/>
      <c r="E46" s="19"/>
    </row>
    <row r="47" spans="1:5" x14ac:dyDescent="0.25">
      <c r="A47" s="20" t="s">
        <v>13</v>
      </c>
      <c r="B47" s="20"/>
      <c r="C47" s="9">
        <v>0</v>
      </c>
      <c r="D47" s="19"/>
      <c r="E47" s="19"/>
    </row>
    <row r="48" spans="1:5" x14ac:dyDescent="0.25">
      <c r="A48" s="20" t="s">
        <v>16</v>
      </c>
      <c r="B48" s="20"/>
      <c r="C48" s="9">
        <v>360</v>
      </c>
      <c r="D48" s="19"/>
      <c r="E48" s="19"/>
    </row>
    <row r="49" spans="1:5" x14ac:dyDescent="0.25">
      <c r="A49" s="20" t="s">
        <v>14</v>
      </c>
      <c r="B49" s="20"/>
      <c r="C49" s="9" t="s">
        <v>15</v>
      </c>
      <c r="D49" s="19"/>
      <c r="E49" s="19"/>
    </row>
    <row r="52" spans="1:5" x14ac:dyDescent="0.25">
      <c r="A52" s="7" t="s">
        <v>37</v>
      </c>
      <c r="B52" s="19"/>
      <c r="C52" s="19"/>
      <c r="D52" s="19"/>
      <c r="E52" s="19"/>
    </row>
    <row r="53" spans="1:5" x14ac:dyDescent="0.25">
      <c r="A53" s="19"/>
      <c r="B53" s="19"/>
      <c r="C53" s="19"/>
      <c r="D53" s="19"/>
      <c r="E53" s="19"/>
    </row>
    <row r="54" spans="1:5" x14ac:dyDescent="0.25">
      <c r="A54" s="21" t="s">
        <v>7</v>
      </c>
      <c r="B54" s="21"/>
      <c r="C54" s="9" t="s">
        <v>38</v>
      </c>
      <c r="D54" s="19" t="s">
        <v>19</v>
      </c>
      <c r="E54" s="8">
        <f>IF(C58&gt;C59,(C59+(C62*C61)-C60)/(C62+(C59/C63)),(C58+(C62*C61)-C60)/(C62+(C58/C63)))</f>
        <v>74.399999999999991</v>
      </c>
    </row>
    <row r="55" spans="1:5" x14ac:dyDescent="0.25">
      <c r="A55" s="20" t="s">
        <v>12</v>
      </c>
      <c r="B55" s="20"/>
      <c r="C55" s="10">
        <v>72252</v>
      </c>
      <c r="D55" s="19" t="s">
        <v>20</v>
      </c>
      <c r="E55" s="19">
        <f>C59-(E54*(C59/C63))</f>
        <v>24.593333333333334</v>
      </c>
    </row>
    <row r="56" spans="1:5" x14ac:dyDescent="0.25">
      <c r="A56" s="20" t="s">
        <v>8</v>
      </c>
      <c r="B56" s="20"/>
      <c r="C56" s="9">
        <v>70</v>
      </c>
      <c r="D56" s="19"/>
      <c r="E56" s="19"/>
    </row>
    <row r="57" spans="1:5" ht="15.75" x14ac:dyDescent="0.25">
      <c r="A57" s="20" t="s">
        <v>17</v>
      </c>
      <c r="B57" s="20"/>
      <c r="C57" s="9">
        <v>45000</v>
      </c>
      <c r="D57" s="16" t="s">
        <v>21</v>
      </c>
      <c r="E57" s="17">
        <f>C55+E54</f>
        <v>72326.399999999994</v>
      </c>
    </row>
    <row r="58" spans="1:5" x14ac:dyDescent="0.25">
      <c r="A58" s="20" t="s">
        <v>9</v>
      </c>
      <c r="B58" s="20"/>
      <c r="C58" s="9">
        <v>30</v>
      </c>
      <c r="D58" s="19"/>
      <c r="E58" s="19"/>
    </row>
    <row r="59" spans="1:5" x14ac:dyDescent="0.25">
      <c r="A59" s="20" t="s">
        <v>10</v>
      </c>
      <c r="B59" s="20"/>
      <c r="C59" s="9">
        <v>31</v>
      </c>
      <c r="D59" s="19"/>
      <c r="E59" s="19"/>
    </row>
    <row r="60" spans="1:5" x14ac:dyDescent="0.25">
      <c r="A60" s="20" t="s">
        <v>11</v>
      </c>
      <c r="B60" s="20"/>
      <c r="C60" s="9">
        <v>23.8</v>
      </c>
      <c r="D60" s="19"/>
      <c r="E60" s="19"/>
    </row>
    <row r="61" spans="1:5" x14ac:dyDescent="0.25">
      <c r="A61" s="20" t="s">
        <v>18</v>
      </c>
      <c r="B61" s="20"/>
      <c r="C61" s="9">
        <v>12.5</v>
      </c>
      <c r="D61" s="19"/>
      <c r="E61" s="19"/>
    </row>
    <row r="62" spans="1:5" x14ac:dyDescent="0.25">
      <c r="A62" s="20" t="s">
        <v>13</v>
      </c>
      <c r="B62" s="20"/>
      <c r="C62" s="9">
        <v>0</v>
      </c>
      <c r="D62" s="19"/>
      <c r="E62" s="19"/>
    </row>
    <row r="63" spans="1:5" x14ac:dyDescent="0.25">
      <c r="A63" s="20" t="s">
        <v>16</v>
      </c>
      <c r="B63" s="20"/>
      <c r="C63" s="9">
        <v>360</v>
      </c>
      <c r="D63" s="19"/>
      <c r="E63" s="19"/>
    </row>
    <row r="64" spans="1:5" x14ac:dyDescent="0.25">
      <c r="A64" s="20" t="s">
        <v>14</v>
      </c>
      <c r="B64" s="20"/>
      <c r="C64" s="9" t="s">
        <v>15</v>
      </c>
      <c r="D64" s="19"/>
      <c r="E64" s="19"/>
    </row>
  </sheetData>
  <mergeCells count="46">
    <mergeCell ref="A17:B17"/>
    <mergeCell ref="A18:B18"/>
    <mergeCell ref="A24:B24"/>
    <mergeCell ref="A2:E2"/>
    <mergeCell ref="B3:E3"/>
    <mergeCell ref="A9:B9"/>
    <mergeCell ref="A11:B11"/>
    <mergeCell ref="A12:B12"/>
    <mergeCell ref="A13:B13"/>
    <mergeCell ref="A14:B14"/>
    <mergeCell ref="A15:B15"/>
    <mergeCell ref="A10:B10"/>
    <mergeCell ref="A16:B16"/>
    <mergeCell ref="A25:B25"/>
    <mergeCell ref="A26:B26"/>
    <mergeCell ref="A27:B27"/>
    <mergeCell ref="A28:B28"/>
    <mergeCell ref="A19:B19"/>
    <mergeCell ref="A34:B34"/>
    <mergeCell ref="A29:B29"/>
    <mergeCell ref="A30:B30"/>
    <mergeCell ref="A31:B31"/>
    <mergeCell ref="A32:B32"/>
    <mergeCell ref="A33:B33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4:B54"/>
    <mergeCell ref="A55:B55"/>
    <mergeCell ref="A56:B56"/>
    <mergeCell ref="A57:B57"/>
    <mergeCell ref="A63:B63"/>
    <mergeCell ref="A64:B64"/>
    <mergeCell ref="A58:B58"/>
    <mergeCell ref="A59:B59"/>
    <mergeCell ref="A60:B60"/>
    <mergeCell ref="A61:B61"/>
    <mergeCell ref="A62:B62"/>
  </mergeCells>
  <hyperlinks>
    <hyperlink ref="B3" r:id="rId1" xr:uid="{24846E99-2332-4D66-823D-762B10496BF0}"/>
    <hyperlink ref="B5" r:id="rId2" xr:uid="{9A44D5FC-ADA4-48F7-BA86-FE0ED947BD2F}"/>
  </hyperlinks>
  <pageMargins left="0.7" right="0.7" top="0.75" bottom="0.75" header="0.3" footer="0.3"/>
  <pageSetup scale="44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Race Rd LoN</vt:lpstr>
      <vt:lpstr>IR-74_LoN</vt:lpstr>
      <vt:lpstr>'IR-74_LoN'!Print_Area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jlight</dc:creator>
  <cp:lastModifiedBy>avega</cp:lastModifiedBy>
  <cp:lastPrinted>2024-02-27T21:17:22Z</cp:lastPrinted>
  <dcterms:created xsi:type="dcterms:W3CDTF">2022-10-17T20:45:47Z</dcterms:created>
  <dcterms:modified xsi:type="dcterms:W3CDTF">2024-05-01T19:32:39Z</dcterms:modified>
</cp:coreProperties>
</file>