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HAN\87005\roadway\spreadsheets\"/>
    </mc:Choice>
  </mc:AlternateContent>
  <bookViews>
    <workbookView xWindow="0" yWindow="0" windowWidth="28800" windowHeight="13020"/>
  </bookViews>
  <sheets>
    <sheet name="DriveQty1 " sheetId="5" r:id="rId1"/>
  </sheets>
  <definedNames>
    <definedName name="_xlnm.Print_Area" localSheetId="0">'DriveQty1 '!$A$1:$T$74</definedName>
  </definedNames>
  <calcPr calcId="152511"/>
</workbook>
</file>

<file path=xl/calcChain.xml><?xml version="1.0" encoding="utf-8"?>
<calcChain xmlns="http://schemas.openxmlformats.org/spreadsheetml/2006/main">
  <c r="P57" i="5" l="1"/>
  <c r="Q57" i="5"/>
  <c r="R57" i="5"/>
  <c r="S57" i="5"/>
  <c r="T57" i="5"/>
  <c r="P16" i="5" l="1"/>
  <c r="Q16" i="5"/>
  <c r="R16" i="5"/>
  <c r="S16" i="5"/>
  <c r="T16" i="5"/>
  <c r="U16" i="5"/>
  <c r="U18" i="5" l="1"/>
  <c r="U17" i="5"/>
  <c r="U19" i="5"/>
  <c r="U20" i="5"/>
  <c r="T17" i="5"/>
  <c r="T18" i="5"/>
  <c r="T19" i="5"/>
  <c r="T20" i="5"/>
  <c r="S17" i="5"/>
  <c r="S18" i="5"/>
  <c r="S19" i="5"/>
  <c r="R17" i="5"/>
  <c r="R18" i="5"/>
  <c r="R19" i="5"/>
  <c r="Q17" i="5"/>
  <c r="Q18" i="5"/>
  <c r="Q19" i="5"/>
  <c r="Q20" i="5"/>
  <c r="P17" i="5"/>
  <c r="P18" i="5"/>
  <c r="P19" i="5"/>
  <c r="P24" i="5"/>
  <c r="Q24" i="5"/>
  <c r="R24" i="5"/>
  <c r="S24" i="5"/>
  <c r="T24" i="5"/>
  <c r="P25" i="5"/>
  <c r="Q25" i="5"/>
  <c r="R25" i="5"/>
  <c r="S25" i="5"/>
  <c r="T25" i="5"/>
  <c r="U24" i="5"/>
  <c r="P20" i="5"/>
  <c r="R20" i="5"/>
  <c r="S20" i="5"/>
  <c r="P21" i="5"/>
  <c r="Q21" i="5"/>
  <c r="R21" i="5"/>
  <c r="S21" i="5"/>
  <c r="T21" i="5"/>
  <c r="U21" i="5"/>
  <c r="P22" i="5"/>
  <c r="Q22" i="5"/>
  <c r="R22" i="5"/>
  <c r="S22" i="5"/>
  <c r="T22" i="5"/>
  <c r="U22" i="5"/>
  <c r="Q23" i="5"/>
  <c r="R23" i="5"/>
  <c r="S23" i="5"/>
  <c r="T23" i="5"/>
  <c r="U23" i="5"/>
  <c r="U25" i="5"/>
  <c r="P27" i="5"/>
  <c r="Q27" i="5"/>
  <c r="R27" i="5"/>
  <c r="S27" i="5"/>
  <c r="T27" i="5"/>
  <c r="U27" i="5"/>
  <c r="P28" i="5"/>
  <c r="Q28" i="5"/>
  <c r="R28" i="5"/>
  <c r="S28" i="5"/>
  <c r="T28" i="5"/>
  <c r="U28" i="5"/>
  <c r="P29" i="5"/>
  <c r="Q29" i="5"/>
  <c r="R29" i="5"/>
  <c r="S29" i="5"/>
  <c r="T29" i="5"/>
  <c r="U29" i="5"/>
  <c r="P30" i="5"/>
  <c r="Q30" i="5"/>
  <c r="R30" i="5"/>
  <c r="S30" i="5"/>
  <c r="T30" i="5"/>
  <c r="U30" i="5"/>
  <c r="P31" i="5"/>
  <c r="Q31" i="5"/>
  <c r="R31" i="5"/>
  <c r="S31" i="5"/>
  <c r="T31" i="5"/>
  <c r="U31" i="5"/>
  <c r="P33" i="5"/>
  <c r="Q33" i="5"/>
  <c r="R33" i="5"/>
  <c r="S33" i="5"/>
  <c r="T33" i="5"/>
  <c r="U33" i="5"/>
  <c r="P34" i="5"/>
  <c r="Q34" i="5"/>
  <c r="R34" i="5"/>
  <c r="S34" i="5"/>
  <c r="T34" i="5"/>
  <c r="U34" i="5"/>
  <c r="P35" i="5"/>
  <c r="Q35" i="5"/>
  <c r="R35" i="5"/>
  <c r="S35" i="5"/>
  <c r="T35" i="5"/>
  <c r="U35" i="5"/>
  <c r="P36" i="5"/>
  <c r="Q36" i="5"/>
  <c r="R36" i="5"/>
  <c r="S36" i="5"/>
  <c r="T36" i="5"/>
  <c r="U36" i="5"/>
  <c r="Q38" i="5"/>
  <c r="R38" i="5"/>
  <c r="S38" i="5"/>
  <c r="T38" i="5"/>
  <c r="U38" i="5"/>
  <c r="P40" i="5"/>
  <c r="Q40" i="5"/>
  <c r="R40" i="5"/>
  <c r="S40" i="5"/>
  <c r="T40" i="5"/>
  <c r="U40" i="5"/>
  <c r="P41" i="5"/>
  <c r="Q41" i="5"/>
  <c r="R41" i="5"/>
  <c r="S41" i="5"/>
  <c r="T41" i="5"/>
  <c r="U41" i="5"/>
  <c r="P42" i="5"/>
  <c r="Q42" i="5"/>
  <c r="R42" i="5"/>
  <c r="S42" i="5"/>
  <c r="T42" i="5"/>
  <c r="U42" i="5"/>
  <c r="P43" i="5"/>
  <c r="Q43" i="5"/>
  <c r="R43" i="5"/>
  <c r="S43" i="5"/>
  <c r="T43" i="5"/>
  <c r="U43" i="5"/>
  <c r="P44" i="5"/>
  <c r="Q44" i="5"/>
  <c r="R44" i="5"/>
  <c r="S44" i="5"/>
  <c r="T44" i="5"/>
  <c r="U44" i="5"/>
  <c r="P45" i="5"/>
  <c r="Q45" i="5"/>
  <c r="R45" i="5"/>
  <c r="S45" i="5"/>
  <c r="T45" i="5"/>
  <c r="U45" i="5"/>
  <c r="P58" i="5"/>
  <c r="Q58" i="5"/>
  <c r="R58" i="5"/>
  <c r="S58" i="5"/>
  <c r="T58" i="5"/>
  <c r="U58" i="5"/>
  <c r="P59" i="5"/>
  <c r="Q59" i="5"/>
  <c r="R59" i="5"/>
  <c r="S59" i="5"/>
  <c r="T59" i="5"/>
  <c r="U59" i="5"/>
  <c r="P60" i="5"/>
  <c r="Q60" i="5"/>
  <c r="R60" i="5"/>
  <c r="S60" i="5"/>
  <c r="T60" i="5"/>
  <c r="U60" i="5"/>
  <c r="P61" i="5"/>
  <c r="Q61" i="5"/>
  <c r="R61" i="5"/>
  <c r="S61" i="5"/>
  <c r="T61" i="5"/>
  <c r="U61" i="5"/>
  <c r="P62" i="5"/>
  <c r="Q62" i="5"/>
  <c r="R62" i="5"/>
  <c r="S62" i="5"/>
  <c r="T62" i="5"/>
  <c r="U62" i="5"/>
  <c r="P63" i="5"/>
  <c r="Q63" i="5"/>
  <c r="R63" i="5"/>
  <c r="S63" i="5"/>
  <c r="T63" i="5"/>
  <c r="U63" i="5"/>
  <c r="P64" i="5"/>
  <c r="Q64" i="5"/>
  <c r="R64" i="5"/>
  <c r="S64" i="5"/>
  <c r="T64" i="5"/>
  <c r="U64" i="5"/>
  <c r="P65" i="5"/>
  <c r="Q65" i="5"/>
  <c r="R65" i="5"/>
  <c r="S65" i="5"/>
  <c r="T65" i="5"/>
  <c r="U65" i="5"/>
  <c r="P67" i="5"/>
  <c r="Q67" i="5"/>
  <c r="R67" i="5"/>
  <c r="S67" i="5"/>
  <c r="T67" i="5"/>
  <c r="U67" i="5"/>
  <c r="P68" i="5"/>
  <c r="Q68" i="5"/>
  <c r="R68" i="5"/>
  <c r="S68" i="5"/>
  <c r="T68" i="5"/>
  <c r="U68" i="5"/>
  <c r="P69" i="5"/>
  <c r="Q69" i="5"/>
  <c r="R69" i="5"/>
  <c r="S69" i="5"/>
  <c r="T69" i="5"/>
  <c r="U69" i="5"/>
  <c r="P70" i="5"/>
  <c r="Q70" i="5"/>
  <c r="R70" i="5"/>
  <c r="S70" i="5"/>
  <c r="T70" i="5"/>
  <c r="U70" i="5"/>
  <c r="P71" i="5"/>
  <c r="Q71" i="5"/>
  <c r="R71" i="5"/>
  <c r="S71" i="5"/>
  <c r="T71" i="5"/>
  <c r="U71" i="5"/>
  <c r="P72" i="5"/>
  <c r="Q72" i="5"/>
  <c r="R72" i="5"/>
  <c r="S72" i="5"/>
  <c r="T72" i="5"/>
  <c r="U72" i="5"/>
  <c r="O73" i="5"/>
  <c r="N73" i="5"/>
  <c r="P73" i="5" l="1"/>
  <c r="U73" i="5"/>
  <c r="T73" i="5"/>
  <c r="R73" i="5"/>
  <c r="Q73" i="5"/>
  <c r="S73" i="5"/>
</calcChain>
</file>

<file path=xl/comments1.xml><?xml version="1.0" encoding="utf-8"?>
<comments xmlns="http://schemas.openxmlformats.org/spreadsheetml/2006/main">
  <authors>
    <author>hartzelljh</author>
  </authors>
  <commentList>
    <comment ref="P23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Adjusted to account for 8" aggregate shoulders.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Adjusted to account for 8" aggregate shoulders.</t>
        </r>
      </text>
    </comment>
  </commentList>
</comments>
</file>

<file path=xl/sharedStrings.xml><?xml version="1.0" encoding="utf-8"?>
<sst xmlns="http://schemas.openxmlformats.org/spreadsheetml/2006/main" count="193" uniqueCount="91">
  <si>
    <t>SIDE</t>
  </si>
  <si>
    <t>STATION</t>
  </si>
  <si>
    <t>FT</t>
  </si>
  <si>
    <t>SQ FT</t>
  </si>
  <si>
    <t>TOTALS CARRIED TO GENERAL SUMMARY</t>
  </si>
  <si>
    <t>SHEET NO.</t>
  </si>
  <si>
    <t>REFERENCE NO.</t>
  </si>
  <si>
    <t>DRIVE TYPE</t>
  </si>
  <si>
    <t>DRIVE ANGLE</t>
  </si>
  <si>
    <t>DEG</t>
  </si>
  <si>
    <t>APRON LENGTH "L1"</t>
  </si>
  <si>
    <t>DRIVEWAY LENGTH "L2"</t>
  </si>
  <si>
    <t>WIDTH "W"</t>
  </si>
  <si>
    <t>GAL</t>
  </si>
  <si>
    <t>CADD GENERATED
SURFACE AREA "A1"</t>
  </si>
  <si>
    <t>CADD GENERATED
SURFACE AREA "A2"</t>
  </si>
  <si>
    <t>EXCAVATION</t>
  </si>
  <si>
    <t>FULL DEPTH PAVEMENT SAWING</t>
  </si>
  <si>
    <t>NON-REINFORCED CONCRETE PAVEMENT (8 INCH)</t>
  </si>
  <si>
    <t>TACK COAT FOR INTERMEDIATE COURSE (0.04 GAL / SQ YD)</t>
  </si>
  <si>
    <t xml:space="preserve">                R1
(LEFT SIDE RADII OF DRIVE LOOKING FROM CL)</t>
  </si>
  <si>
    <t xml:space="preserve">                R2
(RIGHT SIDE RADII OF DRIVE LOOKING FROM CL)</t>
  </si>
  <si>
    <t>AGGREGATE BASE (8 INCH)</t>
  </si>
  <si>
    <t>PRIME COAT (0.4 GAL / SQ YD)</t>
  </si>
  <si>
    <t>COMM, ASPH</t>
  </si>
  <si>
    <t>COMM, CONC</t>
  </si>
  <si>
    <t>COMM, GRAVEL</t>
  </si>
  <si>
    <t>RESID, ASPH</t>
  </si>
  <si>
    <t>RESID, CONC</t>
  </si>
  <si>
    <t>RESID, GRAVEL</t>
  </si>
  <si>
    <t>LIMA AVE</t>
  </si>
  <si>
    <t>LT</t>
  </si>
  <si>
    <t>N/A</t>
  </si>
  <si>
    <t>53+03.05</t>
  </si>
  <si>
    <t>RT</t>
  </si>
  <si>
    <t>54+09.53</t>
  </si>
  <si>
    <t>58+78.50</t>
  </si>
  <si>
    <t>GRAY STREET</t>
  </si>
  <si>
    <t>VAR</t>
  </si>
  <si>
    <t>8+76.25</t>
  </si>
  <si>
    <t>LOGAN AVE</t>
  </si>
  <si>
    <t>11+35.23</t>
  </si>
  <si>
    <t>SOUTH RIVER ROAD (TWP 89)</t>
  </si>
  <si>
    <t>52+90.70</t>
  </si>
  <si>
    <t>CL</t>
  </si>
  <si>
    <t>SERVICE ROAD (LIMA AVE.)</t>
  </si>
  <si>
    <t>52+00.00</t>
  </si>
  <si>
    <t>1+06.90</t>
  </si>
  <si>
    <t/>
  </si>
  <si>
    <t>2+36.84</t>
  </si>
  <si>
    <t>5+00.00</t>
  </si>
  <si>
    <t>12+50.00</t>
  </si>
  <si>
    <t>15+59.93</t>
  </si>
  <si>
    <t>CURB, TYPE 6</t>
  </si>
  <si>
    <t xml:space="preserve">C. Y. </t>
  </si>
  <si>
    <t>S. Y.</t>
  </si>
  <si>
    <t>9+27.56</t>
  </si>
  <si>
    <t>11+86.29</t>
  </si>
  <si>
    <t>DR1</t>
  </si>
  <si>
    <t>DR2</t>
  </si>
  <si>
    <t>DR3</t>
  </si>
  <si>
    <t>DR8</t>
  </si>
  <si>
    <t>DR9</t>
  </si>
  <si>
    <t>DR4</t>
  </si>
  <si>
    <t>DR5</t>
  </si>
  <si>
    <t>DR6</t>
  </si>
  <si>
    <t>DR7</t>
  </si>
  <si>
    <t>DR20</t>
  </si>
  <si>
    <t>DR10</t>
  </si>
  <si>
    <t>DR11</t>
  </si>
  <si>
    <t>DR12</t>
  </si>
  <si>
    <t>DR13</t>
  </si>
  <si>
    <t>DR14</t>
  </si>
  <si>
    <t>DR15</t>
  </si>
  <si>
    <t>DR16</t>
  </si>
  <si>
    <t>DR18</t>
  </si>
  <si>
    <t>GP201</t>
  </si>
  <si>
    <t>GP202</t>
  </si>
  <si>
    <t>GP203</t>
  </si>
  <si>
    <t>GP240</t>
  </si>
  <si>
    <t>GP241</t>
  </si>
  <si>
    <t>GP013</t>
  </si>
  <si>
    <t>GP235</t>
  </si>
  <si>
    <t>GP236</t>
  </si>
  <si>
    <t>GP237</t>
  </si>
  <si>
    <t>GP238</t>
  </si>
  <si>
    <t>9+89.85</t>
  </si>
  <si>
    <t>SEEDING ANDMULCHING</t>
  </si>
  <si>
    <t>S.Y.</t>
  </si>
  <si>
    <t>1.25" ASPHALT CONCRETE SURFACE COURSE, TYPE 1, (448), PG64-22</t>
  </si>
  <si>
    <t>1.75" ASPHALT CONCRETE INTERMEDIATE COURSE, TYPE 2, (448)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</si>
</sst>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\+##.00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4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 applyAlignment="1">
      <alignment horizontal="center"/>
    </xf>
    <xf numFmtId="4" fontId="0" fillId="0" borderId="0" xfId="0" applyNumberFormat="1" applyFill="1" applyBorder="1"/>
    <xf numFmtId="164" fontId="0" fillId="0" borderId="8" xfId="0" applyNumberForma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textRotation="90"/>
    </xf>
    <xf numFmtId="164" fontId="0" fillId="0" borderId="8" xfId="0" applyNumberForma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/>
    </xf>
    <xf numFmtId="164" fontId="1" fillId="0" borderId="1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vertical="center"/>
    </xf>
    <xf numFmtId="1" fontId="1" fillId="0" borderId="28" xfId="0" applyNumberFormat="1" applyFont="1" applyFill="1" applyBorder="1" applyAlignment="1">
      <alignment vertical="center"/>
    </xf>
    <xf numFmtId="2" fontId="1" fillId="0" borderId="28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3" fillId="0" borderId="14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8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textRotation="90" wrapText="1"/>
    </xf>
    <xf numFmtId="4" fontId="3" fillId="0" borderId="5" xfId="0" applyNumberFormat="1" applyFont="1" applyFill="1" applyBorder="1" applyAlignment="1">
      <alignment horizontal="center" textRotation="90" wrapText="1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165" fontId="4" fillId="0" borderId="13" xfId="0" applyNumberFormat="1" applyFont="1" applyFill="1" applyBorder="1" applyAlignment="1">
      <alignment horizontal="center" textRotation="90"/>
    </xf>
    <xf numFmtId="165" fontId="4" fillId="0" borderId="1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textRotation="90" wrapText="1"/>
    </xf>
    <xf numFmtId="2" fontId="4" fillId="0" borderId="1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164" fontId="1" fillId="0" borderId="5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textRotation="90" wrapText="1"/>
    </xf>
    <xf numFmtId="4" fontId="3" fillId="0" borderId="24" xfId="0" applyNumberFormat="1" applyFont="1" applyFill="1" applyBorder="1" applyAlignment="1">
      <alignment horizontal="center" textRotation="90" wrapText="1"/>
    </xf>
    <xf numFmtId="3" fontId="5" fillId="0" borderId="18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 textRotation="90"/>
    </xf>
    <xf numFmtId="2" fontId="4" fillId="0" borderId="13" xfId="0" applyNumberFormat="1" applyFont="1" applyFill="1" applyBorder="1" applyAlignment="1">
      <alignment horizontal="center" textRotation="90"/>
    </xf>
    <xf numFmtId="2" fontId="4" fillId="0" borderId="10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31</xdr:col>
      <xdr:colOff>372711</xdr:colOff>
      <xdr:row>74</xdr:row>
      <xdr:rowOff>158376</xdr:rowOff>
    </xdr:to>
    <xdr:sp macro="" textlink="">
      <xdr:nvSpPr>
        <xdr:cNvPr id="3350" name="Rectangle 1"/>
        <xdr:cNvSpPr>
          <a:spLocks noChangeArrowheads="1"/>
        </xdr:cNvSpPr>
      </xdr:nvSpPr>
      <xdr:spPr bwMode="auto">
        <a:xfrm>
          <a:off x="0" y="0"/>
          <a:ext cx="17621250" cy="12144375"/>
        </a:xfrm>
        <a:prstGeom prst="rect">
          <a:avLst/>
        </a:prstGeom>
        <a:noFill/>
        <a:ln w="12700">
          <a:solidFill>
            <a:srgbClr val="FF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4"/>
  <sheetViews>
    <sheetView tabSelected="1" zoomScale="75" zoomScaleNormal="75" workbookViewId="0">
      <pane ySplit="13" topLeftCell="A14" activePane="bottomLeft" state="frozen"/>
      <selection pane="bottomLeft" activeCell="W73" sqref="A1:W74"/>
    </sheetView>
  </sheetViews>
  <sheetFormatPr defaultRowHeight="12.75" x14ac:dyDescent="0.2"/>
  <cols>
    <col min="1" max="1" width="8.5703125" style="19" customWidth="1"/>
    <col min="2" max="2" width="6.28515625" style="19" customWidth="1"/>
    <col min="3" max="3" width="10.28515625" style="19" bestFit="1" customWidth="1"/>
    <col min="4" max="4" width="5" style="2" customWidth="1"/>
    <col min="5" max="5" width="14.5703125" style="19" bestFit="1" customWidth="1"/>
    <col min="6" max="6" width="6.42578125" style="14" bestFit="1" customWidth="1"/>
    <col min="7" max="8" width="7" style="76" customWidth="1"/>
    <col min="9" max="9" width="9.140625" style="14" customWidth="1"/>
    <col min="10" max="10" width="8.7109375" style="14" customWidth="1"/>
    <col min="11" max="11" width="7" style="76" customWidth="1"/>
    <col min="12" max="13" width="7.7109375" style="14" customWidth="1"/>
    <col min="14" max="15" width="6.85546875" style="19" customWidth="1"/>
    <col min="16" max="16" width="10.140625" style="20" customWidth="1"/>
    <col min="17" max="17" width="8.42578125" style="20" customWidth="1"/>
    <col min="18" max="21" width="8.42578125" style="21" customWidth="1"/>
    <col min="22" max="22" width="6.85546875" style="31" customWidth="1"/>
    <col min="23" max="23" width="6.85546875" style="2" customWidth="1"/>
    <col min="24" max="16384" width="9.140625" style="2"/>
  </cols>
  <sheetData>
    <row r="1" spans="1:30" s="5" customFormat="1" x14ac:dyDescent="0.2">
      <c r="A1" s="142" t="s">
        <v>5</v>
      </c>
      <c r="B1" s="142" t="s">
        <v>6</v>
      </c>
      <c r="C1" s="107" t="s">
        <v>1</v>
      </c>
      <c r="D1" s="122" t="s">
        <v>0</v>
      </c>
      <c r="E1" s="122" t="s">
        <v>7</v>
      </c>
      <c r="F1" s="145" t="s">
        <v>8</v>
      </c>
      <c r="G1" s="109" t="s">
        <v>10</v>
      </c>
      <c r="H1" s="109" t="s">
        <v>11</v>
      </c>
      <c r="I1" s="120" t="s">
        <v>14</v>
      </c>
      <c r="J1" s="120" t="s">
        <v>15</v>
      </c>
      <c r="K1" s="109" t="s">
        <v>12</v>
      </c>
      <c r="L1" s="120" t="s">
        <v>20</v>
      </c>
      <c r="M1" s="120" t="s">
        <v>21</v>
      </c>
      <c r="N1" s="3">
        <v>203</v>
      </c>
      <c r="O1" s="7">
        <v>252</v>
      </c>
      <c r="P1" s="61">
        <v>304</v>
      </c>
      <c r="Q1" s="28">
        <v>407</v>
      </c>
      <c r="R1" s="3">
        <v>408</v>
      </c>
      <c r="S1" s="61">
        <v>441</v>
      </c>
      <c r="T1" s="3">
        <v>441</v>
      </c>
      <c r="U1" s="3">
        <v>452</v>
      </c>
      <c r="V1" s="32">
        <v>609</v>
      </c>
      <c r="W1" s="32">
        <v>659</v>
      </c>
    </row>
    <row r="2" spans="1:30" ht="12.75" customHeight="1" x14ac:dyDescent="0.2">
      <c r="A2" s="143"/>
      <c r="B2" s="143"/>
      <c r="C2" s="108"/>
      <c r="D2" s="123"/>
      <c r="E2" s="123"/>
      <c r="F2" s="146"/>
      <c r="G2" s="110"/>
      <c r="H2" s="110"/>
      <c r="I2" s="121"/>
      <c r="J2" s="121"/>
      <c r="K2" s="110"/>
      <c r="L2" s="121"/>
      <c r="M2" s="121"/>
      <c r="N2" s="106" t="s">
        <v>16</v>
      </c>
      <c r="O2" s="105" t="s">
        <v>17</v>
      </c>
      <c r="P2" s="105" t="s">
        <v>22</v>
      </c>
      <c r="Q2" s="105" t="s">
        <v>19</v>
      </c>
      <c r="R2" s="105" t="s">
        <v>23</v>
      </c>
      <c r="S2" s="147" t="s">
        <v>89</v>
      </c>
      <c r="T2" s="147" t="s">
        <v>90</v>
      </c>
      <c r="U2" s="105" t="s">
        <v>18</v>
      </c>
      <c r="V2" s="105" t="s">
        <v>53</v>
      </c>
      <c r="W2" s="147" t="s">
        <v>87</v>
      </c>
    </row>
    <row r="3" spans="1:30" ht="12.75" customHeight="1" x14ac:dyDescent="0.2">
      <c r="A3" s="143"/>
      <c r="B3" s="143"/>
      <c r="C3" s="108"/>
      <c r="D3" s="123"/>
      <c r="E3" s="123"/>
      <c r="F3" s="146"/>
      <c r="G3" s="110"/>
      <c r="H3" s="110"/>
      <c r="I3" s="121"/>
      <c r="J3" s="121"/>
      <c r="K3" s="110"/>
      <c r="L3" s="121"/>
      <c r="M3" s="121"/>
      <c r="N3" s="132"/>
      <c r="O3" s="105"/>
      <c r="P3" s="105"/>
      <c r="Q3" s="105"/>
      <c r="R3" s="105"/>
      <c r="S3" s="105"/>
      <c r="T3" s="105"/>
      <c r="U3" s="105"/>
      <c r="V3" s="105"/>
      <c r="W3" s="105"/>
      <c r="AD3" s="2" t="s">
        <v>24</v>
      </c>
    </row>
    <row r="4" spans="1:30" ht="12.75" customHeight="1" x14ac:dyDescent="0.2">
      <c r="A4" s="143"/>
      <c r="B4" s="143"/>
      <c r="C4" s="108"/>
      <c r="D4" s="123"/>
      <c r="E4" s="123"/>
      <c r="F4" s="146"/>
      <c r="G4" s="110"/>
      <c r="H4" s="110"/>
      <c r="I4" s="121"/>
      <c r="J4" s="121"/>
      <c r="K4" s="110"/>
      <c r="L4" s="121"/>
      <c r="M4" s="121"/>
      <c r="N4" s="132"/>
      <c r="O4" s="105"/>
      <c r="P4" s="105"/>
      <c r="Q4" s="105"/>
      <c r="R4" s="105"/>
      <c r="S4" s="105"/>
      <c r="T4" s="105"/>
      <c r="U4" s="105"/>
      <c r="V4" s="105"/>
      <c r="W4" s="105"/>
      <c r="AD4" s="2" t="s">
        <v>25</v>
      </c>
    </row>
    <row r="5" spans="1:30" ht="12.75" customHeight="1" x14ac:dyDescent="0.2">
      <c r="A5" s="143"/>
      <c r="B5" s="143"/>
      <c r="C5" s="108"/>
      <c r="D5" s="123"/>
      <c r="E5" s="123"/>
      <c r="F5" s="146"/>
      <c r="G5" s="110"/>
      <c r="H5" s="110"/>
      <c r="I5" s="121"/>
      <c r="J5" s="121"/>
      <c r="K5" s="110"/>
      <c r="L5" s="121"/>
      <c r="M5" s="121"/>
      <c r="N5" s="132"/>
      <c r="O5" s="105"/>
      <c r="P5" s="105"/>
      <c r="Q5" s="105"/>
      <c r="R5" s="105"/>
      <c r="S5" s="105"/>
      <c r="T5" s="105"/>
      <c r="U5" s="105"/>
      <c r="V5" s="105"/>
      <c r="W5" s="105"/>
      <c r="AD5" s="2" t="s">
        <v>26</v>
      </c>
    </row>
    <row r="6" spans="1:30" ht="12.75" customHeight="1" x14ac:dyDescent="0.2">
      <c r="A6" s="143"/>
      <c r="B6" s="143"/>
      <c r="C6" s="108"/>
      <c r="D6" s="123"/>
      <c r="E6" s="123"/>
      <c r="F6" s="146"/>
      <c r="G6" s="110"/>
      <c r="H6" s="110"/>
      <c r="I6" s="121"/>
      <c r="J6" s="121"/>
      <c r="K6" s="110"/>
      <c r="L6" s="121"/>
      <c r="M6" s="121"/>
      <c r="N6" s="132"/>
      <c r="O6" s="105"/>
      <c r="P6" s="105"/>
      <c r="Q6" s="105"/>
      <c r="R6" s="105"/>
      <c r="S6" s="105"/>
      <c r="T6" s="105"/>
      <c r="U6" s="105"/>
      <c r="V6" s="105"/>
      <c r="W6" s="105"/>
      <c r="AD6" s="2" t="s">
        <v>27</v>
      </c>
    </row>
    <row r="7" spans="1:30" ht="12.75" customHeight="1" x14ac:dyDescent="0.2">
      <c r="A7" s="143"/>
      <c r="B7" s="143"/>
      <c r="C7" s="108"/>
      <c r="D7" s="123"/>
      <c r="E7" s="123"/>
      <c r="F7" s="146"/>
      <c r="G7" s="110"/>
      <c r="H7" s="110"/>
      <c r="I7" s="121"/>
      <c r="J7" s="121"/>
      <c r="K7" s="110"/>
      <c r="L7" s="121"/>
      <c r="M7" s="121"/>
      <c r="N7" s="132"/>
      <c r="O7" s="105"/>
      <c r="P7" s="105"/>
      <c r="Q7" s="105"/>
      <c r="R7" s="105"/>
      <c r="S7" s="105"/>
      <c r="T7" s="105"/>
      <c r="U7" s="105"/>
      <c r="V7" s="105"/>
      <c r="W7" s="105"/>
      <c r="AD7" s="2" t="s">
        <v>28</v>
      </c>
    </row>
    <row r="8" spans="1:30" ht="12.75" customHeight="1" x14ac:dyDescent="0.2">
      <c r="A8" s="143"/>
      <c r="B8" s="143"/>
      <c r="C8" s="108"/>
      <c r="D8" s="123"/>
      <c r="E8" s="123"/>
      <c r="F8" s="146"/>
      <c r="G8" s="110"/>
      <c r="H8" s="110"/>
      <c r="I8" s="121"/>
      <c r="J8" s="121"/>
      <c r="K8" s="110"/>
      <c r="L8" s="121"/>
      <c r="M8" s="121"/>
      <c r="N8" s="132"/>
      <c r="O8" s="105"/>
      <c r="P8" s="105"/>
      <c r="Q8" s="105"/>
      <c r="R8" s="105"/>
      <c r="S8" s="105"/>
      <c r="T8" s="105"/>
      <c r="U8" s="105"/>
      <c r="V8" s="105"/>
      <c r="W8" s="105"/>
      <c r="AD8" s="2" t="s">
        <v>29</v>
      </c>
    </row>
    <row r="9" spans="1:30" ht="12.75" customHeight="1" x14ac:dyDescent="0.2">
      <c r="A9" s="143"/>
      <c r="B9" s="143"/>
      <c r="C9" s="108"/>
      <c r="D9" s="123"/>
      <c r="E9" s="123"/>
      <c r="F9" s="146"/>
      <c r="G9" s="110"/>
      <c r="H9" s="110"/>
      <c r="I9" s="121"/>
      <c r="J9" s="121"/>
      <c r="K9" s="110"/>
      <c r="L9" s="121"/>
      <c r="M9" s="121"/>
      <c r="N9" s="132"/>
      <c r="O9" s="105"/>
      <c r="P9" s="105"/>
      <c r="Q9" s="105"/>
      <c r="R9" s="105"/>
      <c r="S9" s="105"/>
      <c r="T9" s="105"/>
      <c r="U9" s="105"/>
      <c r="V9" s="105"/>
      <c r="W9" s="105"/>
    </row>
    <row r="10" spans="1:30" ht="12.75" customHeight="1" x14ac:dyDescent="0.2">
      <c r="A10" s="143"/>
      <c r="B10" s="143"/>
      <c r="C10" s="108"/>
      <c r="D10" s="123"/>
      <c r="E10" s="123"/>
      <c r="F10" s="146"/>
      <c r="G10" s="110"/>
      <c r="H10" s="110"/>
      <c r="I10" s="121"/>
      <c r="J10" s="121"/>
      <c r="K10" s="110"/>
      <c r="L10" s="121"/>
      <c r="M10" s="121"/>
      <c r="N10" s="132"/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30" ht="12.75" customHeight="1" x14ac:dyDescent="0.2">
      <c r="A11" s="143"/>
      <c r="B11" s="143"/>
      <c r="C11" s="108"/>
      <c r="D11" s="123"/>
      <c r="E11" s="123"/>
      <c r="F11" s="146"/>
      <c r="G11" s="110"/>
      <c r="H11" s="110"/>
      <c r="I11" s="121"/>
      <c r="J11" s="121"/>
      <c r="K11" s="110"/>
      <c r="L11" s="121"/>
      <c r="M11" s="121"/>
      <c r="N11" s="132"/>
      <c r="O11" s="105"/>
      <c r="P11" s="105"/>
      <c r="Q11" s="105"/>
      <c r="R11" s="105"/>
      <c r="S11" s="105"/>
      <c r="T11" s="105"/>
      <c r="U11" s="105"/>
      <c r="V11" s="105"/>
      <c r="W11" s="105"/>
    </row>
    <row r="12" spans="1:30" ht="13.5" thickBot="1" x14ac:dyDescent="0.25">
      <c r="A12" s="143"/>
      <c r="B12" s="143"/>
      <c r="C12" s="108"/>
      <c r="D12" s="123"/>
      <c r="E12" s="123"/>
      <c r="F12" s="146"/>
      <c r="G12" s="110"/>
      <c r="H12" s="110"/>
      <c r="I12" s="121"/>
      <c r="J12" s="121"/>
      <c r="K12" s="110"/>
      <c r="L12" s="121"/>
      <c r="M12" s="121"/>
      <c r="N12" s="133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1:30" ht="12.75" customHeight="1" thickBot="1" x14ac:dyDescent="0.25">
      <c r="A13" s="144"/>
      <c r="B13" s="143"/>
      <c r="C13" s="108"/>
      <c r="D13" s="123"/>
      <c r="E13" s="124"/>
      <c r="F13" s="66" t="s">
        <v>9</v>
      </c>
      <c r="G13" s="70" t="s">
        <v>2</v>
      </c>
      <c r="H13" s="70" t="s">
        <v>2</v>
      </c>
      <c r="I13" s="12" t="s">
        <v>3</v>
      </c>
      <c r="J13" s="12" t="s">
        <v>3</v>
      </c>
      <c r="K13" s="70" t="s">
        <v>2</v>
      </c>
      <c r="L13" s="12" t="s">
        <v>2</v>
      </c>
      <c r="M13" s="12" t="s">
        <v>2</v>
      </c>
      <c r="N13" s="33" t="s">
        <v>54</v>
      </c>
      <c r="O13" s="4" t="s">
        <v>2</v>
      </c>
      <c r="P13" s="33" t="s">
        <v>54</v>
      </c>
      <c r="Q13" s="6" t="s">
        <v>13</v>
      </c>
      <c r="R13" s="4" t="s">
        <v>13</v>
      </c>
      <c r="S13" s="33" t="s">
        <v>54</v>
      </c>
      <c r="T13" s="33" t="s">
        <v>54</v>
      </c>
      <c r="U13" s="33" t="s">
        <v>55</v>
      </c>
      <c r="V13" s="33" t="s">
        <v>2</v>
      </c>
      <c r="W13" s="83" t="s">
        <v>88</v>
      </c>
    </row>
    <row r="14" spans="1:30" ht="12.75" customHeight="1" x14ac:dyDescent="0.2">
      <c r="A14" s="42"/>
      <c r="B14" s="38"/>
      <c r="C14" s="44"/>
      <c r="D14" s="39"/>
      <c r="E14" s="46"/>
      <c r="F14" s="67"/>
      <c r="G14" s="71"/>
      <c r="H14" s="71"/>
      <c r="I14" s="37"/>
      <c r="J14" s="37"/>
      <c r="K14" s="77"/>
      <c r="L14" s="37"/>
      <c r="M14" s="40"/>
      <c r="N14" s="84"/>
      <c r="O14" s="41"/>
      <c r="P14" s="34"/>
      <c r="Q14" s="34"/>
      <c r="R14" s="34"/>
      <c r="S14" s="34"/>
      <c r="T14" s="34"/>
      <c r="U14" s="34"/>
      <c r="V14" s="59"/>
      <c r="W14" s="59"/>
      <c r="X14" s="31"/>
    </row>
    <row r="15" spans="1:30" ht="12.75" customHeight="1" x14ac:dyDescent="0.2">
      <c r="A15" s="126" t="s">
        <v>30</v>
      </c>
      <c r="B15" s="127"/>
      <c r="C15" s="127"/>
      <c r="D15" s="127"/>
      <c r="E15" s="128"/>
      <c r="F15" s="10"/>
      <c r="G15" s="72"/>
      <c r="H15" s="72"/>
      <c r="I15" s="30"/>
      <c r="J15" s="30"/>
      <c r="K15" s="78"/>
      <c r="L15" s="30"/>
      <c r="M15" s="30"/>
      <c r="N15" s="52"/>
      <c r="O15" s="30"/>
      <c r="P15" s="47"/>
      <c r="Q15" s="47"/>
      <c r="R15" s="47"/>
      <c r="S15" s="47"/>
      <c r="T15" s="47"/>
      <c r="U15" s="47"/>
      <c r="V15" s="60"/>
      <c r="W15" s="60"/>
      <c r="X15" s="31"/>
    </row>
    <row r="16" spans="1:30" ht="12.75" customHeight="1" x14ac:dyDescent="0.2">
      <c r="A16" s="43"/>
      <c r="B16" s="58" t="s">
        <v>58</v>
      </c>
      <c r="C16" s="54" t="s">
        <v>43</v>
      </c>
      <c r="D16" s="36" t="s">
        <v>31</v>
      </c>
      <c r="E16" s="49" t="s">
        <v>24</v>
      </c>
      <c r="F16" s="10">
        <v>90</v>
      </c>
      <c r="G16" s="73"/>
      <c r="H16" s="73">
        <v>2</v>
      </c>
      <c r="I16" s="30"/>
      <c r="J16" s="30">
        <v>84.36</v>
      </c>
      <c r="K16" s="73">
        <v>42</v>
      </c>
      <c r="L16" s="15" t="s">
        <v>32</v>
      </c>
      <c r="M16" s="30">
        <v>10.5</v>
      </c>
      <c r="N16" s="52"/>
      <c r="O16" s="52">
        <v>44</v>
      </c>
      <c r="P16" s="47">
        <f t="shared" ref="P16:P72" si="0">IF($E16="RESID, GRAVEL",(($I16+$J16)*0.6667)/27,IF($E16="COMM, ASPH",(($I16+$J16)*0.6667)/27,""))</f>
        <v>2.0830671111111108</v>
      </c>
      <c r="Q16" s="47">
        <f t="shared" ref="Q16:Q72" si="1">IF($E16="COMM, ASPH",((($I16+$J16)/9)*0.04),"")</f>
        <v>0.37493333333333334</v>
      </c>
      <c r="R16" s="47">
        <f t="shared" ref="R16:R72" si="2">IF($E16="COMM, ASPH",(($I16+$J16)/9)*0.4,IF($E16="RESID, ASPH",(($I16+$J16)/9)*0.4,""))</f>
        <v>3.7493333333333334</v>
      </c>
      <c r="S16" s="47">
        <f t="shared" ref="S16:S72" si="3">IF($E16="COMM, ASPH",((($I16+$J16)*0.1041667)/27),"")</f>
        <v>0.32546306711111112</v>
      </c>
      <c r="T16" s="47">
        <f t="shared" ref="T16:T72" si="4">IF($E16="COMM, ASPH",((($I16+$J16)*0.145833)/27),"")</f>
        <v>0.45564710666666663</v>
      </c>
      <c r="U16" s="47" t="str">
        <f t="shared" ref="U16:U72" si="5">IF($E16="COMM, CONC",((($I16+$J16)/9)),"")</f>
        <v/>
      </c>
      <c r="V16" s="60">
        <v>16</v>
      </c>
      <c r="W16" s="60"/>
      <c r="X16" s="31"/>
      <c r="AD16" s="43" t="s">
        <v>76</v>
      </c>
    </row>
    <row r="17" spans="1:30" ht="12.75" customHeight="1" x14ac:dyDescent="0.2">
      <c r="A17" s="113"/>
      <c r="B17" s="125" t="s">
        <v>59</v>
      </c>
      <c r="C17" s="113" t="s">
        <v>33</v>
      </c>
      <c r="D17" s="115" t="s">
        <v>34</v>
      </c>
      <c r="E17" s="49" t="s">
        <v>25</v>
      </c>
      <c r="F17" s="101">
        <v>52.05</v>
      </c>
      <c r="G17" s="73">
        <v>10</v>
      </c>
      <c r="H17" s="73"/>
      <c r="I17" s="30">
        <v>420.24</v>
      </c>
      <c r="J17" s="30"/>
      <c r="K17" s="103">
        <v>34.75</v>
      </c>
      <c r="L17" s="101">
        <v>25</v>
      </c>
      <c r="M17" s="101">
        <v>10</v>
      </c>
      <c r="N17" s="117"/>
      <c r="O17" s="117">
        <v>34</v>
      </c>
      <c r="P17" s="47" t="str">
        <f t="shared" si="0"/>
        <v/>
      </c>
      <c r="Q17" s="47" t="str">
        <f t="shared" si="1"/>
        <v/>
      </c>
      <c r="R17" s="47" t="str">
        <f t="shared" si="2"/>
        <v/>
      </c>
      <c r="S17" s="47" t="str">
        <f t="shared" si="3"/>
        <v/>
      </c>
      <c r="T17" s="47" t="str">
        <f t="shared" si="4"/>
        <v/>
      </c>
      <c r="U17" s="47">
        <f t="shared" si="5"/>
        <v>46.693333333333335</v>
      </c>
      <c r="V17" s="130">
        <v>58</v>
      </c>
      <c r="W17" s="130"/>
      <c r="X17" s="31"/>
      <c r="AD17" s="113" t="s">
        <v>76</v>
      </c>
    </row>
    <row r="18" spans="1:30" ht="12.75" customHeight="1" x14ac:dyDescent="0.2">
      <c r="A18" s="114"/>
      <c r="B18" s="112"/>
      <c r="C18" s="114"/>
      <c r="D18" s="116"/>
      <c r="E18" s="49" t="s">
        <v>24</v>
      </c>
      <c r="F18" s="102"/>
      <c r="G18" s="73"/>
      <c r="H18" s="73" t="s">
        <v>38</v>
      </c>
      <c r="I18" s="30"/>
      <c r="J18" s="30">
        <v>616.35</v>
      </c>
      <c r="K18" s="104"/>
      <c r="L18" s="102"/>
      <c r="M18" s="102"/>
      <c r="N18" s="118"/>
      <c r="O18" s="118"/>
      <c r="P18" s="47">
        <f t="shared" si="0"/>
        <v>15.219279444444444</v>
      </c>
      <c r="Q18" s="47">
        <f t="shared" si="1"/>
        <v>2.7393333333333336</v>
      </c>
      <c r="R18" s="47">
        <f t="shared" si="2"/>
        <v>27.393333333333334</v>
      </c>
      <c r="S18" s="47">
        <f t="shared" si="3"/>
        <v>2.3778942794444444</v>
      </c>
      <c r="T18" s="47">
        <f t="shared" si="4"/>
        <v>3.3290433166666666</v>
      </c>
      <c r="U18" s="47" t="str">
        <f t="shared" si="5"/>
        <v/>
      </c>
      <c r="V18" s="131"/>
      <c r="W18" s="131"/>
      <c r="X18" s="31"/>
      <c r="AD18" s="114"/>
    </row>
    <row r="19" spans="1:30" ht="12.75" customHeight="1" x14ac:dyDescent="0.2">
      <c r="A19" s="43"/>
      <c r="B19" s="58" t="s">
        <v>60</v>
      </c>
      <c r="C19" s="54" t="s">
        <v>35</v>
      </c>
      <c r="D19" s="36" t="s">
        <v>31</v>
      </c>
      <c r="E19" s="49" t="s">
        <v>25</v>
      </c>
      <c r="F19" s="10">
        <v>90</v>
      </c>
      <c r="G19" s="72">
        <v>11.5</v>
      </c>
      <c r="H19" s="72"/>
      <c r="I19" s="30">
        <v>492.35</v>
      </c>
      <c r="J19" s="30"/>
      <c r="K19" s="78">
        <v>40</v>
      </c>
      <c r="L19" s="30">
        <v>10</v>
      </c>
      <c r="M19" s="30">
        <v>10</v>
      </c>
      <c r="N19" s="52"/>
      <c r="O19" s="52">
        <v>40</v>
      </c>
      <c r="P19" s="47" t="str">
        <f t="shared" si="0"/>
        <v/>
      </c>
      <c r="Q19" s="47" t="str">
        <f t="shared" si="1"/>
        <v/>
      </c>
      <c r="R19" s="47" t="str">
        <f t="shared" si="2"/>
        <v/>
      </c>
      <c r="S19" s="47" t="str">
        <f t="shared" si="3"/>
        <v/>
      </c>
      <c r="T19" s="47" t="str">
        <f t="shared" si="4"/>
        <v/>
      </c>
      <c r="U19" s="47">
        <f t="shared" si="5"/>
        <v>54.705555555555556</v>
      </c>
      <c r="V19" s="60">
        <v>42</v>
      </c>
      <c r="W19" s="60"/>
      <c r="X19" s="31"/>
      <c r="AD19" s="43" t="s">
        <v>77</v>
      </c>
    </row>
    <row r="20" spans="1:30" ht="12.75" customHeight="1" x14ac:dyDescent="0.2">
      <c r="A20" s="113"/>
      <c r="B20" s="125" t="s">
        <v>61</v>
      </c>
      <c r="C20" s="113" t="s">
        <v>36</v>
      </c>
      <c r="D20" s="115" t="s">
        <v>31</v>
      </c>
      <c r="E20" s="49" t="s">
        <v>25</v>
      </c>
      <c r="F20" s="101">
        <v>87.73</v>
      </c>
      <c r="G20" s="72">
        <v>27.99</v>
      </c>
      <c r="H20" s="72"/>
      <c r="I20" s="30">
        <v>953.63</v>
      </c>
      <c r="J20" s="30"/>
      <c r="K20" s="103">
        <v>24</v>
      </c>
      <c r="L20" s="101">
        <v>25</v>
      </c>
      <c r="M20" s="101">
        <v>25</v>
      </c>
      <c r="N20" s="117"/>
      <c r="O20" s="117"/>
      <c r="P20" s="47" t="str">
        <f t="shared" si="0"/>
        <v/>
      </c>
      <c r="Q20" s="47" t="str">
        <f t="shared" si="1"/>
        <v/>
      </c>
      <c r="R20" s="47" t="str">
        <f t="shared" si="2"/>
        <v/>
      </c>
      <c r="S20" s="47" t="str">
        <f t="shared" si="3"/>
        <v/>
      </c>
      <c r="T20" s="47" t="str">
        <f t="shared" si="4"/>
        <v/>
      </c>
      <c r="U20" s="47">
        <f t="shared" si="5"/>
        <v>105.95888888888889</v>
      </c>
      <c r="V20" s="130">
        <v>87</v>
      </c>
      <c r="W20" s="130"/>
      <c r="X20" s="31"/>
      <c r="AD20" s="113" t="s">
        <v>78</v>
      </c>
    </row>
    <row r="21" spans="1:30" ht="12.75" customHeight="1" x14ac:dyDescent="0.2">
      <c r="A21" s="114"/>
      <c r="B21" s="112"/>
      <c r="C21" s="114"/>
      <c r="D21" s="116"/>
      <c r="E21" s="49" t="s">
        <v>24</v>
      </c>
      <c r="F21" s="102"/>
      <c r="G21" s="72"/>
      <c r="H21" s="72">
        <v>104.67</v>
      </c>
      <c r="I21" s="30"/>
      <c r="J21" s="30">
        <v>2511.96</v>
      </c>
      <c r="K21" s="104"/>
      <c r="L21" s="102"/>
      <c r="M21" s="102"/>
      <c r="N21" s="118"/>
      <c r="O21" s="118"/>
      <c r="P21" s="47">
        <f t="shared" si="0"/>
        <v>62.026804888888883</v>
      </c>
      <c r="Q21" s="47">
        <f t="shared" si="1"/>
        <v>11.164266666666668</v>
      </c>
      <c r="R21" s="47">
        <f t="shared" si="2"/>
        <v>111.64266666666668</v>
      </c>
      <c r="S21" s="47">
        <f t="shared" si="3"/>
        <v>9.6912068048888909</v>
      </c>
      <c r="T21" s="47">
        <f t="shared" si="4"/>
        <v>13.567654173333333</v>
      </c>
      <c r="U21" s="47" t="str">
        <f t="shared" si="5"/>
        <v/>
      </c>
      <c r="V21" s="131"/>
      <c r="W21" s="131"/>
      <c r="X21" s="31"/>
      <c r="AD21" s="114"/>
    </row>
    <row r="22" spans="1:30" ht="12.75" customHeight="1" x14ac:dyDescent="0.2">
      <c r="A22" s="113"/>
      <c r="B22" s="125" t="s">
        <v>62</v>
      </c>
      <c r="C22" s="113" t="s">
        <v>36</v>
      </c>
      <c r="D22" s="115" t="s">
        <v>34</v>
      </c>
      <c r="E22" s="49" t="s">
        <v>25</v>
      </c>
      <c r="F22" s="101">
        <v>90</v>
      </c>
      <c r="G22" s="72">
        <v>25</v>
      </c>
      <c r="H22" s="72"/>
      <c r="I22" s="30">
        <v>816.47</v>
      </c>
      <c r="J22" s="30"/>
      <c r="K22" s="103">
        <v>24</v>
      </c>
      <c r="L22" s="101">
        <v>25</v>
      </c>
      <c r="M22" s="101">
        <v>25</v>
      </c>
      <c r="N22" s="117">
        <v>403</v>
      </c>
      <c r="O22" s="117">
        <v>37.78</v>
      </c>
      <c r="P22" s="47" t="str">
        <f t="shared" si="0"/>
        <v/>
      </c>
      <c r="Q22" s="47" t="str">
        <f t="shared" si="1"/>
        <v/>
      </c>
      <c r="R22" s="47" t="str">
        <f t="shared" si="2"/>
        <v/>
      </c>
      <c r="S22" s="47" t="str">
        <f t="shared" si="3"/>
        <v/>
      </c>
      <c r="T22" s="47" t="str">
        <f t="shared" si="4"/>
        <v/>
      </c>
      <c r="U22" s="47">
        <f t="shared" si="5"/>
        <v>90.718888888888898</v>
      </c>
      <c r="V22" s="130">
        <v>79</v>
      </c>
      <c r="W22" s="130">
        <v>832</v>
      </c>
      <c r="X22" s="31"/>
      <c r="AD22" s="113" t="s">
        <v>78</v>
      </c>
    </row>
    <row r="23" spans="1:30" ht="12.75" customHeight="1" x14ac:dyDescent="0.2">
      <c r="A23" s="114"/>
      <c r="B23" s="112"/>
      <c r="C23" s="129"/>
      <c r="D23" s="116"/>
      <c r="E23" s="49" t="s">
        <v>24</v>
      </c>
      <c r="F23" s="102"/>
      <c r="G23" s="72"/>
      <c r="H23" s="72">
        <v>264.38</v>
      </c>
      <c r="I23" s="30"/>
      <c r="J23" s="30">
        <v>6720.97</v>
      </c>
      <c r="K23" s="104"/>
      <c r="L23" s="102"/>
      <c r="M23" s="102"/>
      <c r="N23" s="118"/>
      <c r="O23" s="118"/>
      <c r="P23" s="47">
        <v>192.16</v>
      </c>
      <c r="Q23" s="47">
        <f t="shared" si="1"/>
        <v>29.870977777777782</v>
      </c>
      <c r="R23" s="47">
        <f t="shared" si="2"/>
        <v>298.70977777777779</v>
      </c>
      <c r="S23" s="47">
        <f t="shared" si="3"/>
        <v>25.92967650737037</v>
      </c>
      <c r="T23" s="47">
        <f t="shared" si="4"/>
        <v>36.301452518888887</v>
      </c>
      <c r="U23" s="47" t="str">
        <f t="shared" si="5"/>
        <v/>
      </c>
      <c r="V23" s="131"/>
      <c r="W23" s="131"/>
      <c r="X23" s="31"/>
      <c r="AD23" s="114"/>
    </row>
    <row r="24" spans="1:30" ht="12.75" customHeight="1" x14ac:dyDescent="0.2">
      <c r="A24" s="48"/>
      <c r="B24" s="57" t="s">
        <v>75</v>
      </c>
      <c r="C24" s="55" t="s">
        <v>46</v>
      </c>
      <c r="D24" s="56" t="s">
        <v>34</v>
      </c>
      <c r="E24" s="49" t="s">
        <v>24</v>
      </c>
      <c r="F24" s="68">
        <v>90</v>
      </c>
      <c r="G24" s="73">
        <v>5</v>
      </c>
      <c r="H24" s="73"/>
      <c r="I24" s="30">
        <v>291.33</v>
      </c>
      <c r="J24" s="30"/>
      <c r="K24" s="79" t="s">
        <v>38</v>
      </c>
      <c r="L24" s="15">
        <v>25</v>
      </c>
      <c r="M24" s="62" t="s">
        <v>32</v>
      </c>
      <c r="N24" s="52"/>
      <c r="O24" s="52"/>
      <c r="P24" s="47">
        <f t="shared" si="0"/>
        <v>7.1936929999999997</v>
      </c>
      <c r="Q24" s="47">
        <f t="shared" si="1"/>
        <v>1.2948</v>
      </c>
      <c r="R24" s="47">
        <f t="shared" si="2"/>
        <v>12.948</v>
      </c>
      <c r="S24" s="47">
        <f t="shared" si="3"/>
        <v>1.1239586929999998</v>
      </c>
      <c r="T24" s="47">
        <f t="shared" si="4"/>
        <v>1.5735380699999997</v>
      </c>
      <c r="U24" s="47" t="str">
        <f t="shared" si="5"/>
        <v/>
      </c>
      <c r="V24" s="60">
        <v>21</v>
      </c>
      <c r="W24" s="60"/>
      <c r="X24" s="31"/>
      <c r="AD24" s="48" t="s">
        <v>76</v>
      </c>
    </row>
    <row r="25" spans="1:30" ht="12.75" customHeight="1" x14ac:dyDescent="0.2">
      <c r="A25" s="43"/>
      <c r="B25" s="35"/>
      <c r="C25" s="45"/>
      <c r="D25" s="36"/>
      <c r="E25" s="49"/>
      <c r="F25" s="10"/>
      <c r="G25" s="72"/>
      <c r="H25" s="72"/>
      <c r="I25" s="30"/>
      <c r="J25" s="30"/>
      <c r="K25" s="78"/>
      <c r="L25" s="30"/>
      <c r="M25" s="30"/>
      <c r="N25" s="52"/>
      <c r="O25" s="52"/>
      <c r="P25" s="47" t="str">
        <f t="shared" si="0"/>
        <v/>
      </c>
      <c r="Q25" s="47" t="str">
        <f t="shared" si="1"/>
        <v/>
      </c>
      <c r="R25" s="47" t="str">
        <f t="shared" si="2"/>
        <v/>
      </c>
      <c r="S25" s="47" t="str">
        <f t="shared" si="3"/>
        <v/>
      </c>
      <c r="T25" s="47" t="str">
        <f t="shared" si="4"/>
        <v/>
      </c>
      <c r="U25" s="47" t="str">
        <f t="shared" si="5"/>
        <v/>
      </c>
      <c r="V25" s="60"/>
      <c r="W25" s="60"/>
      <c r="X25" s="31"/>
    </row>
    <row r="26" spans="1:30" ht="12.75" customHeight="1" x14ac:dyDescent="0.2">
      <c r="A26" s="126" t="s">
        <v>37</v>
      </c>
      <c r="B26" s="127"/>
      <c r="C26" s="127"/>
      <c r="D26" s="127"/>
      <c r="E26" s="128"/>
      <c r="F26" s="10"/>
      <c r="G26" s="72"/>
      <c r="H26" s="72"/>
      <c r="I26" s="30"/>
      <c r="J26" s="30"/>
      <c r="K26" s="78"/>
      <c r="L26" s="30"/>
      <c r="M26" s="30"/>
      <c r="N26" s="52"/>
      <c r="O26" s="52"/>
      <c r="P26" s="47"/>
      <c r="Q26" s="47"/>
      <c r="R26" s="47"/>
      <c r="S26" s="47"/>
      <c r="T26" s="47"/>
      <c r="U26" s="47"/>
      <c r="V26" s="60"/>
      <c r="W26" s="60"/>
      <c r="X26" s="31"/>
    </row>
    <row r="27" spans="1:30" ht="12.75" customHeight="1" x14ac:dyDescent="0.2">
      <c r="A27" s="58"/>
      <c r="B27" s="58" t="s">
        <v>63</v>
      </c>
      <c r="C27" s="35" t="s">
        <v>39</v>
      </c>
      <c r="D27" s="35" t="s">
        <v>31</v>
      </c>
      <c r="E27" s="49" t="s">
        <v>24</v>
      </c>
      <c r="F27" s="10">
        <v>90</v>
      </c>
      <c r="G27" s="73">
        <v>14</v>
      </c>
      <c r="H27" s="73"/>
      <c r="I27" s="30">
        <v>205.65</v>
      </c>
      <c r="J27" s="30"/>
      <c r="K27" s="80" t="s">
        <v>38</v>
      </c>
      <c r="L27" s="15" t="s">
        <v>32</v>
      </c>
      <c r="M27" s="30">
        <v>10</v>
      </c>
      <c r="N27" s="52"/>
      <c r="O27" s="52">
        <v>28.58</v>
      </c>
      <c r="P27" s="47">
        <f t="shared" si="0"/>
        <v>5.0780316666666669</v>
      </c>
      <c r="Q27" s="47">
        <f t="shared" si="1"/>
        <v>0.91400000000000003</v>
      </c>
      <c r="R27" s="47">
        <f t="shared" si="2"/>
        <v>9.14</v>
      </c>
      <c r="S27" s="47">
        <f t="shared" si="3"/>
        <v>0.7934030316666667</v>
      </c>
      <c r="T27" s="47">
        <f t="shared" si="4"/>
        <v>1.11076135</v>
      </c>
      <c r="U27" s="47" t="str">
        <f t="shared" si="5"/>
        <v/>
      </c>
      <c r="V27" s="60"/>
      <c r="W27" s="60"/>
      <c r="X27" s="31"/>
      <c r="AD27" s="58" t="s">
        <v>80</v>
      </c>
    </row>
    <row r="28" spans="1:30" ht="12.75" customHeight="1" x14ac:dyDescent="0.2">
      <c r="A28" s="125"/>
      <c r="B28" s="125" t="s">
        <v>64</v>
      </c>
      <c r="C28" s="125" t="s">
        <v>56</v>
      </c>
      <c r="D28" s="111" t="s">
        <v>34</v>
      </c>
      <c r="E28" s="49" t="s">
        <v>25</v>
      </c>
      <c r="F28" s="101">
        <v>90</v>
      </c>
      <c r="G28" s="72">
        <v>9.41</v>
      </c>
      <c r="H28" s="72"/>
      <c r="I28" s="30">
        <v>263.02999999999997</v>
      </c>
      <c r="J28" s="30"/>
      <c r="K28" s="119" t="s">
        <v>38</v>
      </c>
      <c r="L28" s="101">
        <v>10.25</v>
      </c>
      <c r="M28" s="101">
        <v>10.25</v>
      </c>
      <c r="N28" s="117"/>
      <c r="O28" s="117">
        <v>69.94</v>
      </c>
      <c r="P28" s="47" t="str">
        <f t="shared" si="0"/>
        <v/>
      </c>
      <c r="Q28" s="47" t="str">
        <f t="shared" si="1"/>
        <v/>
      </c>
      <c r="R28" s="47" t="str">
        <f t="shared" si="2"/>
        <v/>
      </c>
      <c r="S28" s="47" t="str">
        <f t="shared" si="3"/>
        <v/>
      </c>
      <c r="T28" s="47" t="str">
        <f t="shared" si="4"/>
        <v/>
      </c>
      <c r="U28" s="47">
        <f t="shared" si="5"/>
        <v>29.225555555555552</v>
      </c>
      <c r="V28" s="130">
        <v>72</v>
      </c>
      <c r="W28" s="130"/>
      <c r="X28" s="31"/>
      <c r="AD28" s="125" t="s">
        <v>80</v>
      </c>
    </row>
    <row r="29" spans="1:30" ht="12.75" customHeight="1" x14ac:dyDescent="0.2">
      <c r="A29" s="112"/>
      <c r="B29" s="112"/>
      <c r="C29" s="112"/>
      <c r="D29" s="112"/>
      <c r="E29" s="49" t="s">
        <v>24</v>
      </c>
      <c r="F29" s="102"/>
      <c r="G29" s="72"/>
      <c r="H29" s="72">
        <v>26.43</v>
      </c>
      <c r="I29" s="30"/>
      <c r="J29" s="30">
        <v>1122.6099999999999</v>
      </c>
      <c r="K29" s="104"/>
      <c r="L29" s="102"/>
      <c r="M29" s="102"/>
      <c r="N29" s="118"/>
      <c r="O29" s="118"/>
      <c r="P29" s="47">
        <f t="shared" si="0"/>
        <v>27.720151370370363</v>
      </c>
      <c r="Q29" s="47">
        <f t="shared" si="1"/>
        <v>4.9893777777777775</v>
      </c>
      <c r="R29" s="47">
        <f t="shared" si="2"/>
        <v>49.893777777777778</v>
      </c>
      <c r="S29" s="47">
        <f t="shared" si="3"/>
        <v>4.3310584847037035</v>
      </c>
      <c r="T29" s="47">
        <f t="shared" si="4"/>
        <v>6.0634660788888883</v>
      </c>
      <c r="U29" s="47" t="str">
        <f t="shared" si="5"/>
        <v/>
      </c>
      <c r="V29" s="131"/>
      <c r="W29" s="131"/>
      <c r="X29" s="31"/>
      <c r="AD29" s="112"/>
    </row>
    <row r="30" spans="1:30" ht="12.75" customHeight="1" x14ac:dyDescent="0.2">
      <c r="A30" s="35"/>
      <c r="B30" s="35"/>
      <c r="C30" s="35"/>
      <c r="D30" s="35"/>
      <c r="E30" s="49"/>
      <c r="F30" s="10"/>
      <c r="G30" s="72"/>
      <c r="H30" s="72"/>
      <c r="I30" s="30"/>
      <c r="J30" s="30"/>
      <c r="K30" s="78"/>
      <c r="L30" s="30"/>
      <c r="M30" s="30"/>
      <c r="N30" s="52"/>
      <c r="O30" s="52"/>
      <c r="P30" s="47" t="str">
        <f t="shared" si="0"/>
        <v/>
      </c>
      <c r="Q30" s="47" t="str">
        <f t="shared" si="1"/>
        <v/>
      </c>
      <c r="R30" s="47" t="str">
        <f t="shared" si="2"/>
        <v/>
      </c>
      <c r="S30" s="47" t="str">
        <f t="shared" si="3"/>
        <v/>
      </c>
      <c r="T30" s="47" t="str">
        <f t="shared" si="4"/>
        <v/>
      </c>
      <c r="U30" s="47" t="str">
        <f t="shared" si="5"/>
        <v/>
      </c>
      <c r="V30" s="60"/>
      <c r="W30" s="60"/>
      <c r="X30" s="31"/>
    </row>
    <row r="31" spans="1:30" ht="12.75" customHeight="1" x14ac:dyDescent="0.2">
      <c r="A31" s="35"/>
      <c r="B31" s="35"/>
      <c r="C31" s="35"/>
      <c r="D31" s="35"/>
      <c r="E31" s="49"/>
      <c r="F31" s="10"/>
      <c r="G31" s="72"/>
      <c r="H31" s="72"/>
      <c r="I31" s="30"/>
      <c r="J31" s="30"/>
      <c r="K31" s="78"/>
      <c r="L31" s="30"/>
      <c r="M31" s="30"/>
      <c r="N31" s="52"/>
      <c r="O31" s="52"/>
      <c r="P31" s="47" t="str">
        <f t="shared" si="0"/>
        <v/>
      </c>
      <c r="Q31" s="47" t="str">
        <f t="shared" si="1"/>
        <v/>
      </c>
      <c r="R31" s="47" t="str">
        <f t="shared" si="2"/>
        <v/>
      </c>
      <c r="S31" s="47" t="str">
        <f t="shared" si="3"/>
        <v/>
      </c>
      <c r="T31" s="47" t="str">
        <f t="shared" si="4"/>
        <v/>
      </c>
      <c r="U31" s="47" t="str">
        <f t="shared" si="5"/>
        <v/>
      </c>
      <c r="V31" s="60"/>
      <c r="W31" s="60"/>
      <c r="X31" s="31"/>
    </row>
    <row r="32" spans="1:30" ht="12.75" customHeight="1" x14ac:dyDescent="0.2">
      <c r="A32" s="126" t="s">
        <v>40</v>
      </c>
      <c r="B32" s="127"/>
      <c r="C32" s="127"/>
      <c r="D32" s="127"/>
      <c r="E32" s="128"/>
      <c r="F32" s="10"/>
      <c r="G32" s="72"/>
      <c r="H32" s="72"/>
      <c r="I32" s="30"/>
      <c r="J32" s="30"/>
      <c r="K32" s="78"/>
      <c r="L32" s="30"/>
      <c r="M32" s="30"/>
      <c r="N32" s="52"/>
      <c r="O32" s="52"/>
      <c r="P32" s="47"/>
      <c r="Q32" s="47"/>
      <c r="R32" s="47"/>
      <c r="S32" s="47"/>
      <c r="T32" s="47"/>
      <c r="U32" s="47"/>
      <c r="V32" s="60"/>
      <c r="W32" s="60"/>
      <c r="X32" s="31"/>
    </row>
    <row r="33" spans="1:30" ht="12.75" customHeight="1" x14ac:dyDescent="0.2">
      <c r="A33" s="58"/>
      <c r="B33" s="58" t="s">
        <v>65</v>
      </c>
      <c r="C33" s="58" t="s">
        <v>57</v>
      </c>
      <c r="D33" s="35" t="s">
        <v>31</v>
      </c>
      <c r="E33" s="49" t="s">
        <v>25</v>
      </c>
      <c r="F33" s="10">
        <v>90</v>
      </c>
      <c r="G33" s="73" t="s">
        <v>38</v>
      </c>
      <c r="H33" s="72"/>
      <c r="I33" s="30">
        <v>256.67</v>
      </c>
      <c r="J33" s="30"/>
      <c r="K33" s="78">
        <v>22</v>
      </c>
      <c r="L33" s="30">
        <v>5</v>
      </c>
      <c r="M33" s="30">
        <v>10</v>
      </c>
      <c r="N33" s="52"/>
      <c r="O33" s="52">
        <v>21.94</v>
      </c>
      <c r="P33" s="47" t="str">
        <f t="shared" si="0"/>
        <v/>
      </c>
      <c r="Q33" s="47" t="str">
        <f t="shared" si="1"/>
        <v/>
      </c>
      <c r="R33" s="47" t="str">
        <f t="shared" si="2"/>
        <v/>
      </c>
      <c r="S33" s="47" t="str">
        <f t="shared" si="3"/>
        <v/>
      </c>
      <c r="T33" s="47" t="str">
        <f t="shared" si="4"/>
        <v/>
      </c>
      <c r="U33" s="47">
        <f t="shared" si="5"/>
        <v>28.518888888888892</v>
      </c>
      <c r="V33" s="60">
        <v>14</v>
      </c>
      <c r="W33" s="60"/>
      <c r="X33" s="31"/>
      <c r="AD33" s="58" t="s">
        <v>79</v>
      </c>
    </row>
    <row r="34" spans="1:30" ht="12.75" customHeight="1" x14ac:dyDescent="0.2">
      <c r="A34" s="58"/>
      <c r="B34" s="58" t="s">
        <v>66</v>
      </c>
      <c r="C34" s="35" t="s">
        <v>41</v>
      </c>
      <c r="D34" s="35" t="s">
        <v>34</v>
      </c>
      <c r="E34" s="49" t="s">
        <v>25</v>
      </c>
      <c r="F34" s="10">
        <v>90</v>
      </c>
      <c r="G34" s="73" t="s">
        <v>38</v>
      </c>
      <c r="H34" s="72"/>
      <c r="I34" s="30">
        <v>1242.58</v>
      </c>
      <c r="J34" s="30"/>
      <c r="K34" s="80" t="s">
        <v>38</v>
      </c>
      <c r="L34" s="30">
        <v>20</v>
      </c>
      <c r="M34" s="30">
        <v>20</v>
      </c>
      <c r="N34" s="52"/>
      <c r="O34" s="52">
        <v>60.81</v>
      </c>
      <c r="P34" s="47" t="str">
        <f t="shared" si="0"/>
        <v/>
      </c>
      <c r="Q34" s="47" t="str">
        <f t="shared" si="1"/>
        <v/>
      </c>
      <c r="R34" s="47" t="str">
        <f t="shared" si="2"/>
        <v/>
      </c>
      <c r="S34" s="47" t="str">
        <f t="shared" si="3"/>
        <v/>
      </c>
      <c r="T34" s="47" t="str">
        <f t="shared" si="4"/>
        <v/>
      </c>
      <c r="U34" s="47">
        <f t="shared" si="5"/>
        <v>138.06444444444443</v>
      </c>
      <c r="V34" s="60">
        <v>66</v>
      </c>
      <c r="W34" s="60"/>
      <c r="X34" s="31"/>
      <c r="AD34" s="58" t="s">
        <v>79</v>
      </c>
    </row>
    <row r="35" spans="1:30" ht="12.75" customHeight="1" x14ac:dyDescent="0.2">
      <c r="A35" s="35"/>
      <c r="B35" s="35"/>
      <c r="C35" s="35"/>
      <c r="D35" s="35"/>
      <c r="E35" s="49"/>
      <c r="F35" s="10"/>
      <c r="G35" s="72"/>
      <c r="H35" s="72"/>
      <c r="I35" s="30"/>
      <c r="J35" s="30"/>
      <c r="K35" s="78"/>
      <c r="L35" s="30"/>
      <c r="M35" s="30"/>
      <c r="N35" s="52"/>
      <c r="O35" s="52"/>
      <c r="P35" s="47" t="str">
        <f t="shared" si="0"/>
        <v/>
      </c>
      <c r="Q35" s="47" t="str">
        <f t="shared" si="1"/>
        <v/>
      </c>
      <c r="R35" s="47" t="str">
        <f t="shared" si="2"/>
        <v/>
      </c>
      <c r="S35" s="47" t="str">
        <f t="shared" si="3"/>
        <v/>
      </c>
      <c r="T35" s="47" t="str">
        <f t="shared" si="4"/>
        <v/>
      </c>
      <c r="U35" s="47" t="str">
        <f t="shared" si="5"/>
        <v/>
      </c>
      <c r="V35" s="60"/>
      <c r="W35" s="60"/>
      <c r="X35" s="31"/>
    </row>
    <row r="36" spans="1:30" ht="12.75" customHeight="1" x14ac:dyDescent="0.2">
      <c r="A36" s="35"/>
      <c r="B36" s="35"/>
      <c r="C36" s="35"/>
      <c r="D36" s="35"/>
      <c r="E36" s="49"/>
      <c r="F36" s="10"/>
      <c r="G36" s="72"/>
      <c r="H36" s="72"/>
      <c r="I36" s="30"/>
      <c r="J36" s="30"/>
      <c r="K36" s="78"/>
      <c r="L36" s="30"/>
      <c r="M36" s="30"/>
      <c r="N36" s="52"/>
      <c r="O36" s="52"/>
      <c r="P36" s="47" t="str">
        <f t="shared" si="0"/>
        <v/>
      </c>
      <c r="Q36" s="47" t="str">
        <f t="shared" si="1"/>
        <v/>
      </c>
      <c r="R36" s="47" t="str">
        <f t="shared" si="2"/>
        <v/>
      </c>
      <c r="S36" s="47" t="str">
        <f t="shared" si="3"/>
        <v/>
      </c>
      <c r="T36" s="47" t="str">
        <f t="shared" si="4"/>
        <v/>
      </c>
      <c r="U36" s="47" t="str">
        <f t="shared" si="5"/>
        <v/>
      </c>
      <c r="V36" s="60"/>
      <c r="W36" s="60"/>
      <c r="X36" s="31"/>
    </row>
    <row r="37" spans="1:30" ht="12.75" customHeight="1" x14ac:dyDescent="0.2">
      <c r="A37" s="126" t="s">
        <v>42</v>
      </c>
      <c r="B37" s="127"/>
      <c r="C37" s="127"/>
      <c r="D37" s="127"/>
      <c r="E37" s="128"/>
      <c r="F37" s="10"/>
      <c r="G37" s="72"/>
      <c r="H37" s="72"/>
      <c r="I37" s="30"/>
      <c r="J37" s="30"/>
      <c r="K37" s="78"/>
      <c r="L37" s="30"/>
      <c r="M37" s="30"/>
      <c r="N37" s="52"/>
      <c r="O37" s="52"/>
      <c r="P37" s="47"/>
      <c r="Q37" s="47"/>
      <c r="R37" s="47"/>
      <c r="S37" s="47"/>
      <c r="T37" s="47"/>
      <c r="U37" s="47"/>
      <c r="V37" s="60"/>
      <c r="W37" s="60"/>
      <c r="X37" s="31"/>
    </row>
    <row r="38" spans="1:30" ht="12.75" customHeight="1" x14ac:dyDescent="0.2">
      <c r="A38" s="58"/>
      <c r="B38" s="58" t="s">
        <v>67</v>
      </c>
      <c r="C38" s="35" t="s">
        <v>86</v>
      </c>
      <c r="D38" s="35" t="s">
        <v>44</v>
      </c>
      <c r="E38" s="49" t="s">
        <v>24</v>
      </c>
      <c r="F38" s="10" t="s">
        <v>32</v>
      </c>
      <c r="G38" s="73">
        <v>48.04</v>
      </c>
      <c r="H38" s="72">
        <v>353.09</v>
      </c>
      <c r="I38" s="30">
        <v>1981.98</v>
      </c>
      <c r="J38" s="30">
        <v>8100.47</v>
      </c>
      <c r="K38" s="78">
        <v>20</v>
      </c>
      <c r="L38" s="30">
        <v>50</v>
      </c>
      <c r="M38" s="30">
        <v>50</v>
      </c>
      <c r="N38" s="52"/>
      <c r="O38" s="52">
        <v>17.77</v>
      </c>
      <c r="P38" s="47">
        <v>287.44</v>
      </c>
      <c r="Q38" s="47">
        <f t="shared" si="1"/>
        <v>44.810888888888897</v>
      </c>
      <c r="R38" s="47">
        <f t="shared" si="2"/>
        <v>448.10888888888894</v>
      </c>
      <c r="S38" s="47">
        <f t="shared" si="3"/>
        <v>38.898353496851854</v>
      </c>
      <c r="T38" s="47">
        <f t="shared" si="4"/>
        <v>54.457552994444448</v>
      </c>
      <c r="U38" s="47" t="str">
        <f t="shared" si="5"/>
        <v/>
      </c>
      <c r="V38" s="60"/>
      <c r="W38" s="60"/>
      <c r="X38" s="31"/>
      <c r="AD38" s="58" t="s">
        <v>81</v>
      </c>
    </row>
    <row r="39" spans="1:30" ht="12.75" customHeight="1" x14ac:dyDescent="0.2">
      <c r="A39" s="63"/>
      <c r="B39" s="63"/>
      <c r="C39" s="53"/>
      <c r="D39" s="63"/>
      <c r="E39" s="49"/>
      <c r="F39" s="65"/>
      <c r="G39" s="72"/>
      <c r="H39" s="72"/>
      <c r="I39" s="30"/>
      <c r="J39" s="30"/>
      <c r="K39" s="80"/>
      <c r="L39" s="65"/>
      <c r="M39" s="65"/>
      <c r="N39" s="64"/>
      <c r="O39" s="64"/>
      <c r="P39" s="47"/>
      <c r="Q39" s="47"/>
      <c r="R39" s="47"/>
      <c r="S39" s="47"/>
      <c r="T39" s="47"/>
      <c r="U39" s="47"/>
      <c r="V39" s="60"/>
      <c r="W39" s="60"/>
      <c r="X39" s="31"/>
    </row>
    <row r="40" spans="1:30" ht="12.75" customHeight="1" x14ac:dyDescent="0.2">
      <c r="A40" s="35"/>
      <c r="B40" s="35"/>
      <c r="C40" s="35"/>
      <c r="D40" s="35"/>
      <c r="E40" s="49"/>
      <c r="F40" s="10"/>
      <c r="G40" s="72"/>
      <c r="H40" s="72"/>
      <c r="I40" s="30"/>
      <c r="J40" s="30"/>
      <c r="K40" s="78"/>
      <c r="L40" s="30"/>
      <c r="M40" s="30"/>
      <c r="N40" s="52"/>
      <c r="O40" s="52"/>
      <c r="P40" s="47" t="str">
        <f t="shared" si="0"/>
        <v/>
      </c>
      <c r="Q40" s="47" t="str">
        <f t="shared" si="1"/>
        <v/>
      </c>
      <c r="R40" s="47" t="str">
        <f t="shared" si="2"/>
        <v/>
      </c>
      <c r="S40" s="47" t="str">
        <f t="shared" si="3"/>
        <v/>
      </c>
      <c r="T40" s="47" t="str">
        <f t="shared" si="4"/>
        <v/>
      </c>
      <c r="U40" s="47" t="str">
        <f t="shared" si="5"/>
        <v/>
      </c>
      <c r="V40" s="60"/>
      <c r="W40" s="60"/>
      <c r="X40" s="31"/>
    </row>
    <row r="41" spans="1:30" ht="12.75" customHeight="1" x14ac:dyDescent="0.2">
      <c r="A41" s="35"/>
      <c r="B41" s="35"/>
      <c r="C41" s="35"/>
      <c r="D41" s="35"/>
      <c r="E41" s="49"/>
      <c r="F41" s="10"/>
      <c r="G41" s="72"/>
      <c r="H41" s="72"/>
      <c r="I41" s="30"/>
      <c r="J41" s="30"/>
      <c r="K41" s="78"/>
      <c r="L41" s="30"/>
      <c r="M41" s="30"/>
      <c r="N41" s="52"/>
      <c r="O41" s="52"/>
      <c r="P41" s="47" t="str">
        <f t="shared" si="0"/>
        <v/>
      </c>
      <c r="Q41" s="47" t="str">
        <f t="shared" si="1"/>
        <v/>
      </c>
      <c r="R41" s="47" t="str">
        <f t="shared" si="2"/>
        <v/>
      </c>
      <c r="S41" s="47" t="str">
        <f t="shared" si="3"/>
        <v/>
      </c>
      <c r="T41" s="47" t="str">
        <f t="shared" si="4"/>
        <v/>
      </c>
      <c r="U41" s="47" t="str">
        <f t="shared" si="5"/>
        <v/>
      </c>
      <c r="V41" s="60"/>
      <c r="W41" s="60"/>
      <c r="X41" s="31"/>
    </row>
    <row r="42" spans="1:30" ht="12.75" customHeight="1" x14ac:dyDescent="0.2">
      <c r="A42" s="35"/>
      <c r="B42" s="35"/>
      <c r="C42" s="35"/>
      <c r="D42" s="35"/>
      <c r="E42" s="49"/>
      <c r="F42" s="10"/>
      <c r="G42" s="72"/>
      <c r="H42" s="72"/>
      <c r="I42" s="30"/>
      <c r="J42" s="30"/>
      <c r="K42" s="78"/>
      <c r="L42" s="30"/>
      <c r="M42" s="30"/>
      <c r="N42" s="52"/>
      <c r="O42" s="52"/>
      <c r="P42" s="47" t="str">
        <f t="shared" si="0"/>
        <v/>
      </c>
      <c r="Q42" s="47" t="str">
        <f t="shared" si="1"/>
        <v/>
      </c>
      <c r="R42" s="47" t="str">
        <f t="shared" si="2"/>
        <v/>
      </c>
      <c r="S42" s="47" t="str">
        <f t="shared" si="3"/>
        <v/>
      </c>
      <c r="T42" s="47" t="str">
        <f t="shared" si="4"/>
        <v/>
      </c>
      <c r="U42" s="47" t="str">
        <f t="shared" si="5"/>
        <v/>
      </c>
      <c r="V42" s="60"/>
      <c r="W42" s="60"/>
      <c r="X42" s="31"/>
    </row>
    <row r="43" spans="1:30" ht="12.75" customHeight="1" x14ac:dyDescent="0.2">
      <c r="A43" s="35"/>
      <c r="B43" s="35"/>
      <c r="C43" s="35"/>
      <c r="D43" s="35"/>
      <c r="E43" s="49"/>
      <c r="F43" s="10"/>
      <c r="G43" s="72"/>
      <c r="H43" s="72"/>
      <c r="I43" s="30"/>
      <c r="J43" s="30"/>
      <c r="K43" s="78"/>
      <c r="L43" s="30"/>
      <c r="M43" s="30"/>
      <c r="N43" s="52"/>
      <c r="O43" s="52"/>
      <c r="P43" s="47" t="str">
        <f t="shared" si="0"/>
        <v/>
      </c>
      <c r="Q43" s="47" t="str">
        <f t="shared" si="1"/>
        <v/>
      </c>
      <c r="R43" s="47" t="str">
        <f t="shared" si="2"/>
        <v/>
      </c>
      <c r="S43" s="47" t="str">
        <f t="shared" si="3"/>
        <v/>
      </c>
      <c r="T43" s="47" t="str">
        <f t="shared" si="4"/>
        <v/>
      </c>
      <c r="U43" s="47" t="str">
        <f t="shared" si="5"/>
        <v/>
      </c>
      <c r="V43" s="60"/>
      <c r="W43" s="60"/>
      <c r="X43" s="31"/>
    </row>
    <row r="44" spans="1:30" ht="12.75" customHeight="1" x14ac:dyDescent="0.2">
      <c r="A44" s="126" t="s">
        <v>45</v>
      </c>
      <c r="B44" s="127"/>
      <c r="C44" s="127"/>
      <c r="D44" s="127"/>
      <c r="E44" s="128"/>
      <c r="F44" s="10"/>
      <c r="G44" s="72"/>
      <c r="H44" s="72"/>
      <c r="I44" s="30"/>
      <c r="J44" s="30"/>
      <c r="K44" s="78"/>
      <c r="L44" s="30"/>
      <c r="M44" s="30"/>
      <c r="N44" s="52"/>
      <c r="O44" s="52"/>
      <c r="P44" s="47" t="str">
        <f t="shared" si="0"/>
        <v/>
      </c>
      <c r="Q44" s="47" t="str">
        <f t="shared" si="1"/>
        <v/>
      </c>
      <c r="R44" s="47" t="str">
        <f t="shared" si="2"/>
        <v/>
      </c>
      <c r="S44" s="47" t="str">
        <f t="shared" si="3"/>
        <v/>
      </c>
      <c r="T44" s="47" t="str">
        <f t="shared" si="4"/>
        <v/>
      </c>
      <c r="U44" s="47" t="str">
        <f t="shared" si="5"/>
        <v/>
      </c>
      <c r="V44" s="60"/>
      <c r="W44" s="60"/>
      <c r="X44" s="31"/>
    </row>
    <row r="45" spans="1:30" ht="12.75" customHeight="1" x14ac:dyDescent="0.2">
      <c r="A45" s="35"/>
      <c r="B45" s="35"/>
      <c r="C45" s="35"/>
      <c r="D45" s="35"/>
      <c r="E45" s="49"/>
      <c r="F45" s="10"/>
      <c r="G45" s="72"/>
      <c r="H45" s="72"/>
      <c r="I45" s="30"/>
      <c r="J45" s="30"/>
      <c r="K45" s="78"/>
      <c r="L45" s="30"/>
      <c r="M45" s="30"/>
      <c r="N45" s="52"/>
      <c r="O45" s="52"/>
      <c r="P45" s="47" t="str">
        <f t="shared" si="0"/>
        <v/>
      </c>
      <c r="Q45" s="47" t="str">
        <f t="shared" si="1"/>
        <v/>
      </c>
      <c r="R45" s="47" t="str">
        <f t="shared" si="2"/>
        <v/>
      </c>
      <c r="S45" s="47" t="str">
        <f t="shared" si="3"/>
        <v/>
      </c>
      <c r="T45" s="47" t="str">
        <f t="shared" si="4"/>
        <v/>
      </c>
      <c r="U45" s="47" t="str">
        <f t="shared" si="5"/>
        <v/>
      </c>
      <c r="V45" s="60"/>
      <c r="W45" s="60"/>
      <c r="X45" s="31"/>
    </row>
    <row r="46" spans="1:30" ht="12.75" customHeight="1" x14ac:dyDescent="0.2">
      <c r="A46" s="113"/>
      <c r="B46" s="125" t="s">
        <v>68</v>
      </c>
      <c r="C46" s="113" t="s">
        <v>47</v>
      </c>
      <c r="D46" s="115" t="s">
        <v>31</v>
      </c>
      <c r="E46" s="49" t="s">
        <v>25</v>
      </c>
      <c r="F46" s="101">
        <v>71</v>
      </c>
      <c r="G46" s="72">
        <v>22.67</v>
      </c>
      <c r="H46" s="72"/>
      <c r="I46" s="30">
        <v>538.4</v>
      </c>
      <c r="J46" s="30"/>
      <c r="K46" s="103">
        <v>18</v>
      </c>
      <c r="L46" s="101">
        <v>25</v>
      </c>
      <c r="M46" s="101">
        <v>25</v>
      </c>
      <c r="N46" s="117"/>
      <c r="O46" s="117">
        <v>39.130000000000003</v>
      </c>
      <c r="P46" s="47" t="s">
        <v>48</v>
      </c>
      <c r="Q46" s="47" t="s">
        <v>48</v>
      </c>
      <c r="R46" s="47" t="s">
        <v>48</v>
      </c>
      <c r="S46" s="47" t="s">
        <v>48</v>
      </c>
      <c r="T46" s="47" t="s">
        <v>48</v>
      </c>
      <c r="U46" s="47">
        <v>59.82</v>
      </c>
      <c r="V46" s="130">
        <v>114</v>
      </c>
      <c r="W46" s="130"/>
      <c r="X46" s="31"/>
      <c r="AD46" s="113" t="s">
        <v>82</v>
      </c>
    </row>
    <row r="47" spans="1:30" ht="12.75" customHeight="1" x14ac:dyDescent="0.2">
      <c r="A47" s="114"/>
      <c r="B47" s="112"/>
      <c r="C47" s="129"/>
      <c r="D47" s="116"/>
      <c r="E47" s="49" t="s">
        <v>24</v>
      </c>
      <c r="F47" s="102"/>
      <c r="G47" s="72"/>
      <c r="H47" s="72">
        <v>24.93</v>
      </c>
      <c r="I47" s="30"/>
      <c r="J47" s="30">
        <v>626.09</v>
      </c>
      <c r="K47" s="104"/>
      <c r="L47" s="102"/>
      <c r="M47" s="102"/>
      <c r="N47" s="118"/>
      <c r="O47" s="118"/>
      <c r="P47" s="47">
        <v>15.46</v>
      </c>
      <c r="Q47" s="47">
        <v>2.78</v>
      </c>
      <c r="R47" s="47">
        <v>27.83</v>
      </c>
      <c r="S47" s="47">
        <v>2.42</v>
      </c>
      <c r="T47" s="47">
        <v>3.38</v>
      </c>
      <c r="U47" s="47"/>
      <c r="V47" s="131"/>
      <c r="W47" s="131"/>
      <c r="X47" s="31"/>
      <c r="AD47" s="114"/>
    </row>
    <row r="48" spans="1:30" ht="12.75" customHeight="1" x14ac:dyDescent="0.2">
      <c r="A48" s="113"/>
      <c r="B48" s="125" t="s">
        <v>69</v>
      </c>
      <c r="C48" s="113" t="s">
        <v>49</v>
      </c>
      <c r="D48" s="115" t="s">
        <v>31</v>
      </c>
      <c r="E48" s="49" t="s">
        <v>25</v>
      </c>
      <c r="F48" s="148">
        <v>90</v>
      </c>
      <c r="G48" s="72">
        <v>25.69</v>
      </c>
      <c r="H48" s="72"/>
      <c r="I48" s="30">
        <v>885.14</v>
      </c>
      <c r="J48" s="30"/>
      <c r="K48" s="103">
        <v>24</v>
      </c>
      <c r="L48" s="101">
        <v>25</v>
      </c>
      <c r="M48" s="101">
        <v>25</v>
      </c>
      <c r="N48" s="117"/>
      <c r="O48" s="117">
        <v>25</v>
      </c>
      <c r="P48" s="47" t="s">
        <v>48</v>
      </c>
      <c r="Q48" s="47" t="s">
        <v>48</v>
      </c>
      <c r="R48" s="47" t="s">
        <v>48</v>
      </c>
      <c r="S48" s="47" t="s">
        <v>48</v>
      </c>
      <c r="T48" s="47" t="s">
        <v>48</v>
      </c>
      <c r="U48" s="47">
        <v>98.35</v>
      </c>
      <c r="V48" s="130">
        <v>128.5</v>
      </c>
      <c r="W48" s="130"/>
      <c r="X48" s="31"/>
      <c r="AD48" s="113" t="s">
        <v>82</v>
      </c>
    </row>
    <row r="49" spans="1:30" ht="12.75" customHeight="1" x14ac:dyDescent="0.2">
      <c r="A49" s="114"/>
      <c r="B49" s="112"/>
      <c r="C49" s="129"/>
      <c r="D49" s="116"/>
      <c r="E49" s="49" t="s">
        <v>24</v>
      </c>
      <c r="F49" s="149"/>
      <c r="G49" s="72"/>
      <c r="H49" s="72">
        <v>24.3</v>
      </c>
      <c r="I49" s="30"/>
      <c r="J49" s="30">
        <v>583.08000000000004</v>
      </c>
      <c r="K49" s="104"/>
      <c r="L49" s="102"/>
      <c r="M49" s="102"/>
      <c r="N49" s="118"/>
      <c r="O49" s="118"/>
      <c r="P49" s="47">
        <v>14.4</v>
      </c>
      <c r="Q49" s="47">
        <v>2.59</v>
      </c>
      <c r="R49" s="47">
        <v>25.91</v>
      </c>
      <c r="S49" s="47">
        <v>2.25</v>
      </c>
      <c r="T49" s="47">
        <v>3.15</v>
      </c>
      <c r="U49" s="47"/>
      <c r="V49" s="131"/>
      <c r="W49" s="131"/>
      <c r="X49" s="31"/>
      <c r="AD49" s="114"/>
    </row>
    <row r="50" spans="1:30" ht="12.75" customHeight="1" x14ac:dyDescent="0.2">
      <c r="A50" s="58"/>
      <c r="B50" s="58" t="s">
        <v>70</v>
      </c>
      <c r="C50" s="35" t="s">
        <v>50</v>
      </c>
      <c r="D50" s="35" t="s">
        <v>34</v>
      </c>
      <c r="E50" s="49" t="s">
        <v>25</v>
      </c>
      <c r="F50" s="96">
        <v>90</v>
      </c>
      <c r="G50" s="73">
        <v>22.88</v>
      </c>
      <c r="H50" s="73"/>
      <c r="I50" s="30">
        <v>1016.24</v>
      </c>
      <c r="J50" s="30"/>
      <c r="K50" s="80">
        <v>35</v>
      </c>
      <c r="L50" s="15">
        <v>25</v>
      </c>
      <c r="M50" s="30">
        <v>25</v>
      </c>
      <c r="N50" s="52"/>
      <c r="O50" s="30"/>
      <c r="P50" s="47" t="s">
        <v>48</v>
      </c>
      <c r="Q50" s="47" t="s">
        <v>48</v>
      </c>
      <c r="R50" s="47" t="s">
        <v>48</v>
      </c>
      <c r="S50" s="47" t="s">
        <v>48</v>
      </c>
      <c r="T50" s="47" t="s">
        <v>48</v>
      </c>
      <c r="U50" s="47">
        <v>112.91555555555556</v>
      </c>
      <c r="V50" s="51">
        <v>74</v>
      </c>
      <c r="W50" s="51"/>
      <c r="X50" s="31"/>
      <c r="AD50" s="58" t="s">
        <v>83</v>
      </c>
    </row>
    <row r="51" spans="1:30" ht="12.75" customHeight="1" x14ac:dyDescent="0.2">
      <c r="A51" s="58"/>
      <c r="B51" s="58" t="s">
        <v>71</v>
      </c>
      <c r="C51" s="35" t="s">
        <v>51</v>
      </c>
      <c r="D51" s="35" t="s">
        <v>31</v>
      </c>
      <c r="E51" s="49" t="s">
        <v>25</v>
      </c>
      <c r="F51" s="96">
        <v>90</v>
      </c>
      <c r="G51" s="73">
        <v>24.81</v>
      </c>
      <c r="H51" s="73"/>
      <c r="I51" s="30">
        <v>1114.68</v>
      </c>
      <c r="J51" s="30"/>
      <c r="K51" s="80">
        <v>35</v>
      </c>
      <c r="L51" s="15">
        <v>25</v>
      </c>
      <c r="M51" s="30">
        <v>25</v>
      </c>
      <c r="N51" s="52"/>
      <c r="O51" s="30"/>
      <c r="P51" s="47" t="s">
        <v>48</v>
      </c>
      <c r="Q51" s="47" t="s">
        <v>48</v>
      </c>
      <c r="R51" s="47" t="s">
        <v>48</v>
      </c>
      <c r="S51" s="47" t="s">
        <v>48</v>
      </c>
      <c r="T51" s="47" t="s">
        <v>48</v>
      </c>
      <c r="U51" s="47">
        <v>123.85333333333334</v>
      </c>
      <c r="V51" s="47"/>
      <c r="W51" s="47"/>
      <c r="X51" s="31"/>
      <c r="AD51" s="58" t="s">
        <v>84</v>
      </c>
    </row>
    <row r="52" spans="1:30" ht="12.75" customHeight="1" x14ac:dyDescent="0.2">
      <c r="A52" s="125"/>
      <c r="B52" s="125" t="s">
        <v>72</v>
      </c>
      <c r="C52" s="125" t="s">
        <v>52</v>
      </c>
      <c r="D52" s="125" t="s">
        <v>34</v>
      </c>
      <c r="E52" s="49" t="s">
        <v>25</v>
      </c>
      <c r="F52" s="148">
        <v>86</v>
      </c>
      <c r="G52" s="73">
        <v>16.41</v>
      </c>
      <c r="H52" s="73"/>
      <c r="I52" s="30">
        <v>736.58</v>
      </c>
      <c r="J52" s="30"/>
      <c r="K52" s="119">
        <v>35</v>
      </c>
      <c r="L52" s="159">
        <v>25</v>
      </c>
      <c r="M52" s="101">
        <v>25</v>
      </c>
      <c r="N52" s="52"/>
      <c r="O52" s="30"/>
      <c r="P52" s="47"/>
      <c r="Q52" s="47"/>
      <c r="R52" s="47"/>
      <c r="S52" s="47"/>
      <c r="T52" s="47"/>
      <c r="U52" s="47">
        <v>81.84</v>
      </c>
      <c r="V52" s="47"/>
      <c r="W52" s="47"/>
      <c r="X52" s="31"/>
      <c r="Y52" s="31"/>
      <c r="Z52" s="31"/>
      <c r="AA52" s="31"/>
      <c r="AD52" s="156" t="s">
        <v>85</v>
      </c>
    </row>
    <row r="53" spans="1:30" ht="12.75" customHeight="1" x14ac:dyDescent="0.2">
      <c r="A53" s="129"/>
      <c r="B53" s="129"/>
      <c r="C53" s="112"/>
      <c r="D53" s="112"/>
      <c r="E53" s="49" t="s">
        <v>24</v>
      </c>
      <c r="F53" s="149"/>
      <c r="G53" s="73"/>
      <c r="H53" s="73">
        <v>20.21</v>
      </c>
      <c r="I53" s="30"/>
      <c r="J53" s="30">
        <v>707.41</v>
      </c>
      <c r="K53" s="161"/>
      <c r="L53" s="160"/>
      <c r="M53" s="102"/>
      <c r="N53" s="52"/>
      <c r="O53" s="30"/>
      <c r="P53" s="47">
        <v>17.47</v>
      </c>
      <c r="Q53" s="47">
        <v>3.14</v>
      </c>
      <c r="R53" s="47">
        <v>31.44</v>
      </c>
      <c r="S53" s="47">
        <v>2.73</v>
      </c>
      <c r="T53" s="47">
        <v>3.82</v>
      </c>
      <c r="U53" s="47"/>
      <c r="V53" s="47"/>
      <c r="W53" s="47"/>
      <c r="X53" s="31"/>
      <c r="Y53" s="31"/>
      <c r="Z53" s="31"/>
      <c r="AA53" s="31"/>
      <c r="AD53" s="158"/>
    </row>
    <row r="54" spans="1:30" ht="12.75" customHeight="1" x14ac:dyDescent="0.2">
      <c r="A54" s="125"/>
      <c r="B54" s="125" t="s">
        <v>73</v>
      </c>
      <c r="C54" s="111" t="s">
        <v>52</v>
      </c>
      <c r="D54" s="111" t="s">
        <v>34</v>
      </c>
      <c r="E54" s="49" t="s">
        <v>25</v>
      </c>
      <c r="F54" s="148">
        <v>59</v>
      </c>
      <c r="G54" s="73">
        <v>13.95</v>
      </c>
      <c r="H54" s="73"/>
      <c r="I54" s="30">
        <v>622.82000000000005</v>
      </c>
      <c r="J54" s="30"/>
      <c r="K54" s="119">
        <v>35</v>
      </c>
      <c r="L54" s="159">
        <v>25</v>
      </c>
      <c r="M54" s="101">
        <v>25</v>
      </c>
      <c r="N54" s="52"/>
      <c r="O54" s="30"/>
      <c r="P54" s="47" t="s">
        <v>48</v>
      </c>
      <c r="Q54" s="47" t="s">
        <v>48</v>
      </c>
      <c r="R54" s="47" t="s">
        <v>48</v>
      </c>
      <c r="S54" s="47" t="s">
        <v>48</v>
      </c>
      <c r="T54" s="47" t="s">
        <v>48</v>
      </c>
      <c r="U54" s="47">
        <v>69.2</v>
      </c>
      <c r="V54" s="47"/>
      <c r="W54" s="47"/>
      <c r="X54" s="31"/>
      <c r="AD54" s="156" t="s">
        <v>85</v>
      </c>
    </row>
    <row r="55" spans="1:30" ht="12.75" customHeight="1" x14ac:dyDescent="0.2">
      <c r="A55" s="129"/>
      <c r="B55" s="129"/>
      <c r="C55" s="112"/>
      <c r="D55" s="112"/>
      <c r="E55" s="49" t="s">
        <v>24</v>
      </c>
      <c r="F55" s="149"/>
      <c r="G55" s="73"/>
      <c r="H55" s="73">
        <v>22.67</v>
      </c>
      <c r="I55" s="30"/>
      <c r="J55" s="30">
        <v>793.39</v>
      </c>
      <c r="K55" s="161"/>
      <c r="L55" s="160"/>
      <c r="M55" s="102"/>
      <c r="N55" s="52"/>
      <c r="O55" s="30"/>
      <c r="P55" s="47">
        <v>19.59</v>
      </c>
      <c r="Q55" s="47">
        <v>3.53</v>
      </c>
      <c r="R55" s="47">
        <v>35.26</v>
      </c>
      <c r="S55" s="47">
        <v>3.06</v>
      </c>
      <c r="T55" s="47">
        <v>4.29</v>
      </c>
      <c r="U55" s="47"/>
      <c r="V55" s="47"/>
      <c r="W55" s="47"/>
      <c r="X55" s="31"/>
      <c r="AD55" s="158"/>
    </row>
    <row r="56" spans="1:30" ht="12.75" customHeight="1" x14ac:dyDescent="0.2">
      <c r="A56" s="111"/>
      <c r="B56" s="88" t="s">
        <v>74</v>
      </c>
      <c r="C56" s="86" t="s">
        <v>52</v>
      </c>
      <c r="D56" s="88" t="s">
        <v>31</v>
      </c>
      <c r="E56" s="49" t="s">
        <v>25</v>
      </c>
      <c r="F56" s="97">
        <v>45</v>
      </c>
      <c r="G56" s="73">
        <v>13.95</v>
      </c>
      <c r="H56" s="73"/>
      <c r="I56" s="30">
        <v>622.82000000000005</v>
      </c>
      <c r="J56" s="30"/>
      <c r="K56" s="91">
        <v>35</v>
      </c>
      <c r="L56" s="94">
        <v>25</v>
      </c>
      <c r="M56" s="89">
        <v>25</v>
      </c>
      <c r="N56" s="52"/>
      <c r="O56" s="30"/>
      <c r="P56" s="47" t="s">
        <v>48</v>
      </c>
      <c r="Q56" s="47" t="s">
        <v>48</v>
      </c>
      <c r="R56" s="47" t="s">
        <v>48</v>
      </c>
      <c r="S56" s="47" t="s">
        <v>48</v>
      </c>
      <c r="T56" s="47" t="s">
        <v>48</v>
      </c>
      <c r="U56" s="47">
        <v>69.2</v>
      </c>
      <c r="V56" s="47"/>
      <c r="W56" s="47"/>
      <c r="AD56" s="156" t="s">
        <v>85</v>
      </c>
    </row>
    <row r="57" spans="1:30" ht="12.75" customHeight="1" x14ac:dyDescent="0.2">
      <c r="A57" s="112"/>
      <c r="B57" s="92"/>
      <c r="C57" s="87"/>
      <c r="D57" s="87"/>
      <c r="E57" s="49" t="s">
        <v>24</v>
      </c>
      <c r="F57" s="98"/>
      <c r="G57" s="72"/>
      <c r="H57" s="72">
        <v>22.67</v>
      </c>
      <c r="I57" s="30"/>
      <c r="J57" s="30">
        <v>793.39</v>
      </c>
      <c r="K57" s="93"/>
      <c r="L57" s="95"/>
      <c r="M57" s="90"/>
      <c r="N57" s="52"/>
      <c r="O57" s="30"/>
      <c r="P57" s="47">
        <f t="shared" si="0"/>
        <v>19.590856037037035</v>
      </c>
      <c r="Q57" s="47">
        <f t="shared" si="1"/>
        <v>3.5261777777777774</v>
      </c>
      <c r="R57" s="47">
        <f t="shared" si="2"/>
        <v>35.261777777777773</v>
      </c>
      <c r="S57" s="47">
        <f t="shared" si="3"/>
        <v>3.0609191893703702</v>
      </c>
      <c r="T57" s="47">
        <f t="shared" si="4"/>
        <v>4.2852756988888885</v>
      </c>
      <c r="U57" s="47"/>
      <c r="V57" s="47"/>
      <c r="W57" s="47"/>
      <c r="AD57" s="157"/>
    </row>
    <row r="58" spans="1:30" ht="12.75" customHeight="1" x14ac:dyDescent="0.2">
      <c r="A58" s="8"/>
      <c r="B58" s="8"/>
      <c r="C58" s="8"/>
      <c r="D58" s="8"/>
      <c r="E58" s="27"/>
      <c r="F58" s="10"/>
      <c r="G58" s="72"/>
      <c r="H58" s="72"/>
      <c r="I58" s="1"/>
      <c r="J58" s="1"/>
      <c r="K58" s="78"/>
      <c r="L58" s="30"/>
      <c r="M58" s="30"/>
      <c r="N58" s="52"/>
      <c r="O58" s="1"/>
      <c r="P58" s="26" t="str">
        <f t="shared" si="0"/>
        <v/>
      </c>
      <c r="Q58" s="26" t="str">
        <f t="shared" si="1"/>
        <v/>
      </c>
      <c r="R58" s="26" t="str">
        <f t="shared" si="2"/>
        <v/>
      </c>
      <c r="S58" s="26" t="str">
        <f t="shared" si="3"/>
        <v/>
      </c>
      <c r="T58" s="26" t="str">
        <f t="shared" si="4"/>
        <v/>
      </c>
      <c r="U58" s="26" t="str">
        <f t="shared" si="5"/>
        <v/>
      </c>
      <c r="V58" s="47"/>
      <c r="W58" s="47"/>
    </row>
    <row r="59" spans="1:30" ht="12.75" customHeight="1" x14ac:dyDescent="0.2">
      <c r="A59" s="8"/>
      <c r="B59" s="8"/>
      <c r="C59" s="8"/>
      <c r="D59" s="8"/>
      <c r="E59" s="27"/>
      <c r="F59" s="10"/>
      <c r="G59" s="72"/>
      <c r="H59" s="72"/>
      <c r="I59" s="1"/>
      <c r="J59" s="1"/>
      <c r="K59" s="78"/>
      <c r="L59" s="30"/>
      <c r="M59" s="30"/>
      <c r="N59" s="52"/>
      <c r="O59" s="1"/>
      <c r="P59" s="26" t="str">
        <f t="shared" si="0"/>
        <v/>
      </c>
      <c r="Q59" s="26" t="str">
        <f t="shared" si="1"/>
        <v/>
      </c>
      <c r="R59" s="26" t="str">
        <f t="shared" si="2"/>
        <v/>
      </c>
      <c r="S59" s="26" t="str">
        <f t="shared" si="3"/>
        <v/>
      </c>
      <c r="T59" s="26" t="str">
        <f t="shared" si="4"/>
        <v/>
      </c>
      <c r="U59" s="26" t="str">
        <f t="shared" si="5"/>
        <v/>
      </c>
      <c r="V59" s="47"/>
      <c r="W59" s="47"/>
    </row>
    <row r="60" spans="1:30" ht="12.75" customHeight="1" x14ac:dyDescent="0.2">
      <c r="A60" s="8"/>
      <c r="B60" s="8"/>
      <c r="C60" s="8"/>
      <c r="D60" s="8"/>
      <c r="E60" s="27"/>
      <c r="F60" s="10"/>
      <c r="G60" s="72"/>
      <c r="H60" s="72"/>
      <c r="I60" s="1"/>
      <c r="J60" s="1"/>
      <c r="K60" s="78"/>
      <c r="L60" s="30"/>
      <c r="M60" s="30"/>
      <c r="N60" s="52"/>
      <c r="O60" s="1"/>
      <c r="P60" s="26" t="str">
        <f t="shared" si="0"/>
        <v/>
      </c>
      <c r="Q60" s="26" t="str">
        <f t="shared" si="1"/>
        <v/>
      </c>
      <c r="R60" s="26" t="str">
        <f t="shared" si="2"/>
        <v/>
      </c>
      <c r="S60" s="26" t="str">
        <f t="shared" si="3"/>
        <v/>
      </c>
      <c r="T60" s="26" t="str">
        <f t="shared" si="4"/>
        <v/>
      </c>
      <c r="U60" s="26" t="str">
        <f t="shared" si="5"/>
        <v/>
      </c>
      <c r="V60" s="47"/>
      <c r="W60" s="47"/>
    </row>
    <row r="61" spans="1:30" ht="12.75" customHeight="1" x14ac:dyDescent="0.2">
      <c r="A61" s="8"/>
      <c r="B61" s="8"/>
      <c r="C61" s="8"/>
      <c r="D61" s="8"/>
      <c r="E61" s="27"/>
      <c r="F61" s="10"/>
      <c r="G61" s="74"/>
      <c r="H61" s="74"/>
      <c r="I61" s="11"/>
      <c r="J61" s="11"/>
      <c r="K61" s="78"/>
      <c r="L61" s="30"/>
      <c r="M61" s="30"/>
      <c r="N61" s="52"/>
      <c r="O61" s="1"/>
      <c r="P61" s="26" t="str">
        <f t="shared" si="0"/>
        <v/>
      </c>
      <c r="Q61" s="26" t="str">
        <f t="shared" si="1"/>
        <v/>
      </c>
      <c r="R61" s="26" t="str">
        <f t="shared" si="2"/>
        <v/>
      </c>
      <c r="S61" s="26" t="str">
        <f t="shared" si="3"/>
        <v/>
      </c>
      <c r="T61" s="26" t="str">
        <f t="shared" si="4"/>
        <v/>
      </c>
      <c r="U61" s="26" t="str">
        <f t="shared" si="5"/>
        <v/>
      </c>
      <c r="V61" s="47"/>
      <c r="W61" s="47"/>
    </row>
    <row r="62" spans="1:30" ht="12.75" customHeight="1" x14ac:dyDescent="0.2">
      <c r="A62" s="8"/>
      <c r="B62" s="8"/>
      <c r="C62" s="8"/>
      <c r="D62" s="8"/>
      <c r="E62" s="27"/>
      <c r="F62" s="10"/>
      <c r="G62" s="74"/>
      <c r="H62" s="74"/>
      <c r="I62" s="11"/>
      <c r="J62" s="11"/>
      <c r="K62" s="78"/>
      <c r="L62" s="30"/>
      <c r="M62" s="30"/>
      <c r="N62" s="52"/>
      <c r="O62" s="1"/>
      <c r="P62" s="26" t="str">
        <f t="shared" si="0"/>
        <v/>
      </c>
      <c r="Q62" s="26" t="str">
        <f t="shared" si="1"/>
        <v/>
      </c>
      <c r="R62" s="26" t="str">
        <f t="shared" si="2"/>
        <v/>
      </c>
      <c r="S62" s="26" t="str">
        <f t="shared" si="3"/>
        <v/>
      </c>
      <c r="T62" s="26" t="str">
        <f t="shared" si="4"/>
        <v/>
      </c>
      <c r="U62" s="26" t="str">
        <f t="shared" si="5"/>
        <v/>
      </c>
      <c r="V62" s="47"/>
      <c r="W62" s="47"/>
    </row>
    <row r="63" spans="1:30" ht="12.75" customHeight="1" x14ac:dyDescent="0.2">
      <c r="A63" s="8"/>
      <c r="B63" s="8"/>
      <c r="C63" s="8"/>
      <c r="D63" s="8"/>
      <c r="E63" s="27"/>
      <c r="F63" s="10"/>
      <c r="G63" s="72"/>
      <c r="H63" s="72"/>
      <c r="I63" s="1"/>
      <c r="J63" s="1"/>
      <c r="K63" s="78"/>
      <c r="L63" s="30"/>
      <c r="M63" s="30"/>
      <c r="N63" s="52"/>
      <c r="O63" s="1"/>
      <c r="P63" s="26" t="str">
        <f t="shared" si="0"/>
        <v/>
      </c>
      <c r="Q63" s="26" t="str">
        <f t="shared" si="1"/>
        <v/>
      </c>
      <c r="R63" s="26" t="str">
        <f t="shared" si="2"/>
        <v/>
      </c>
      <c r="S63" s="26" t="str">
        <f t="shared" si="3"/>
        <v/>
      </c>
      <c r="T63" s="26" t="str">
        <f t="shared" si="4"/>
        <v/>
      </c>
      <c r="U63" s="26" t="str">
        <f t="shared" si="5"/>
        <v/>
      </c>
      <c r="V63" s="47"/>
      <c r="W63" s="47"/>
    </row>
    <row r="64" spans="1:30" ht="12.75" customHeight="1" x14ac:dyDescent="0.2">
      <c r="A64" s="8"/>
      <c r="B64" s="8"/>
      <c r="C64" s="8"/>
      <c r="D64" s="8"/>
      <c r="E64" s="27"/>
      <c r="F64" s="10"/>
      <c r="G64" s="72"/>
      <c r="H64" s="72"/>
      <c r="I64" s="1"/>
      <c r="J64" s="1"/>
      <c r="K64" s="78"/>
      <c r="L64" s="30"/>
      <c r="M64" s="30"/>
      <c r="N64" s="52"/>
      <c r="O64" s="1"/>
      <c r="P64" s="26" t="str">
        <f t="shared" si="0"/>
        <v/>
      </c>
      <c r="Q64" s="26" t="str">
        <f t="shared" si="1"/>
        <v/>
      </c>
      <c r="R64" s="26" t="str">
        <f t="shared" si="2"/>
        <v/>
      </c>
      <c r="S64" s="26" t="str">
        <f t="shared" si="3"/>
        <v/>
      </c>
      <c r="T64" s="26" t="str">
        <f t="shared" si="4"/>
        <v/>
      </c>
      <c r="U64" s="26" t="str">
        <f t="shared" si="5"/>
        <v/>
      </c>
      <c r="V64" s="47"/>
      <c r="W64" s="47"/>
    </row>
    <row r="65" spans="1:23" ht="12.75" customHeight="1" x14ac:dyDescent="0.2">
      <c r="A65" s="8"/>
      <c r="B65" s="8"/>
      <c r="C65" s="8"/>
      <c r="D65" s="8"/>
      <c r="E65" s="27"/>
      <c r="F65" s="10"/>
      <c r="G65" s="72"/>
      <c r="H65" s="73"/>
      <c r="I65" s="1"/>
      <c r="J65" s="15"/>
      <c r="K65" s="78"/>
      <c r="L65" s="30"/>
      <c r="M65" s="30"/>
      <c r="N65" s="52"/>
      <c r="O65" s="1"/>
      <c r="P65" s="26" t="str">
        <f t="shared" si="0"/>
        <v/>
      </c>
      <c r="Q65" s="26" t="str">
        <f t="shared" si="1"/>
        <v/>
      </c>
      <c r="R65" s="26" t="str">
        <f t="shared" si="2"/>
        <v/>
      </c>
      <c r="S65" s="26" t="str">
        <f t="shared" si="3"/>
        <v/>
      </c>
      <c r="T65" s="26" t="str">
        <f t="shared" si="4"/>
        <v/>
      </c>
      <c r="U65" s="26" t="str">
        <f t="shared" si="5"/>
        <v/>
      </c>
      <c r="V65" s="47"/>
      <c r="W65" s="47"/>
    </row>
    <row r="66" spans="1:23" s="31" customFormat="1" ht="12.75" customHeight="1" x14ac:dyDescent="0.2">
      <c r="A66" s="35"/>
      <c r="B66" s="35"/>
      <c r="C66" s="35"/>
      <c r="D66" s="35"/>
      <c r="E66" s="49"/>
      <c r="F66" s="10"/>
      <c r="G66" s="72"/>
      <c r="H66" s="73"/>
      <c r="I66" s="30"/>
      <c r="J66" s="15"/>
      <c r="K66" s="82"/>
      <c r="L66" s="30"/>
      <c r="M66" s="30"/>
      <c r="N66" s="52"/>
      <c r="O66" s="30"/>
      <c r="P66" s="47"/>
      <c r="Q66" s="47"/>
      <c r="R66" s="47"/>
      <c r="S66" s="47"/>
      <c r="T66" s="47"/>
      <c r="U66" s="47"/>
      <c r="V66" s="47"/>
      <c r="W66" s="47"/>
    </row>
    <row r="67" spans="1:23" ht="12.75" customHeight="1" x14ac:dyDescent="0.2">
      <c r="A67" s="8"/>
      <c r="B67" s="8"/>
      <c r="C67" s="8"/>
      <c r="D67" s="8"/>
      <c r="E67" s="27"/>
      <c r="F67" s="10"/>
      <c r="G67" s="72"/>
      <c r="H67" s="72"/>
      <c r="I67" s="1"/>
      <c r="J67" s="1"/>
      <c r="K67" s="78"/>
      <c r="L67" s="30"/>
      <c r="M67" s="30"/>
      <c r="N67" s="52"/>
      <c r="O67" s="1"/>
      <c r="P67" s="26" t="str">
        <f t="shared" si="0"/>
        <v/>
      </c>
      <c r="Q67" s="26" t="str">
        <f t="shared" si="1"/>
        <v/>
      </c>
      <c r="R67" s="26" t="str">
        <f t="shared" si="2"/>
        <v/>
      </c>
      <c r="S67" s="26" t="str">
        <f t="shared" si="3"/>
        <v/>
      </c>
      <c r="T67" s="26" t="str">
        <f t="shared" si="4"/>
        <v/>
      </c>
      <c r="U67" s="26" t="str">
        <f t="shared" si="5"/>
        <v/>
      </c>
      <c r="V67" s="47"/>
      <c r="W67" s="47"/>
    </row>
    <row r="68" spans="1:23" ht="12.75" customHeight="1" x14ac:dyDescent="0.2">
      <c r="A68" s="8"/>
      <c r="B68" s="8"/>
      <c r="C68" s="8"/>
      <c r="D68" s="8"/>
      <c r="E68" s="27"/>
      <c r="F68" s="10"/>
      <c r="G68" s="72"/>
      <c r="H68" s="73"/>
      <c r="I68" s="1"/>
      <c r="J68" s="15"/>
      <c r="K68" s="78"/>
      <c r="L68" s="30"/>
      <c r="M68" s="30"/>
      <c r="N68" s="52"/>
      <c r="O68" s="1"/>
      <c r="P68" s="26" t="str">
        <f t="shared" si="0"/>
        <v/>
      </c>
      <c r="Q68" s="26" t="str">
        <f t="shared" si="1"/>
        <v/>
      </c>
      <c r="R68" s="26" t="str">
        <f t="shared" si="2"/>
        <v/>
      </c>
      <c r="S68" s="26" t="str">
        <f t="shared" si="3"/>
        <v/>
      </c>
      <c r="T68" s="26" t="str">
        <f t="shared" si="4"/>
        <v/>
      </c>
      <c r="U68" s="26" t="str">
        <f t="shared" si="5"/>
        <v/>
      </c>
      <c r="V68" s="47"/>
      <c r="W68" s="47"/>
    </row>
    <row r="69" spans="1:23" ht="12.75" customHeight="1" x14ac:dyDescent="0.2">
      <c r="A69" s="22"/>
      <c r="B69" s="8"/>
      <c r="C69" s="23"/>
      <c r="D69" s="9"/>
      <c r="E69" s="27"/>
      <c r="F69" s="10"/>
      <c r="G69" s="72"/>
      <c r="H69" s="72"/>
      <c r="I69" s="1"/>
      <c r="J69" s="1"/>
      <c r="K69" s="78"/>
      <c r="L69" s="30"/>
      <c r="M69" s="30"/>
      <c r="N69" s="52"/>
      <c r="O69" s="1"/>
      <c r="P69" s="26" t="str">
        <f t="shared" si="0"/>
        <v/>
      </c>
      <c r="Q69" s="26" t="str">
        <f t="shared" si="1"/>
        <v/>
      </c>
      <c r="R69" s="26" t="str">
        <f t="shared" si="2"/>
        <v/>
      </c>
      <c r="S69" s="26" t="str">
        <f t="shared" si="3"/>
        <v/>
      </c>
      <c r="T69" s="26" t="str">
        <f t="shared" si="4"/>
        <v/>
      </c>
      <c r="U69" s="26" t="str">
        <f t="shared" si="5"/>
        <v/>
      </c>
      <c r="V69" s="47"/>
      <c r="W69" s="47"/>
    </row>
    <row r="70" spans="1:23" ht="12.75" customHeight="1" x14ac:dyDescent="0.2">
      <c r="A70" s="22"/>
      <c r="B70" s="8"/>
      <c r="C70" s="23"/>
      <c r="D70" s="9"/>
      <c r="E70" s="27"/>
      <c r="F70" s="10"/>
      <c r="G70" s="72"/>
      <c r="H70" s="72"/>
      <c r="I70" s="1"/>
      <c r="J70" s="1"/>
      <c r="K70" s="78"/>
      <c r="L70" s="30"/>
      <c r="M70" s="30"/>
      <c r="N70" s="52"/>
      <c r="O70" s="1"/>
      <c r="P70" s="26" t="str">
        <f t="shared" si="0"/>
        <v/>
      </c>
      <c r="Q70" s="26" t="str">
        <f t="shared" si="1"/>
        <v/>
      </c>
      <c r="R70" s="26" t="str">
        <f t="shared" si="2"/>
        <v/>
      </c>
      <c r="S70" s="26" t="str">
        <f t="shared" si="3"/>
        <v/>
      </c>
      <c r="T70" s="26" t="str">
        <f t="shared" si="4"/>
        <v/>
      </c>
      <c r="U70" s="26" t="str">
        <f t="shared" si="5"/>
        <v/>
      </c>
      <c r="V70" s="47"/>
      <c r="W70" s="47"/>
    </row>
    <row r="71" spans="1:23" ht="12.75" customHeight="1" x14ac:dyDescent="0.2">
      <c r="A71" s="22"/>
      <c r="B71" s="8"/>
      <c r="C71" s="23"/>
      <c r="D71" s="9"/>
      <c r="E71" s="27"/>
      <c r="F71" s="10"/>
      <c r="G71" s="72"/>
      <c r="H71" s="72"/>
      <c r="I71" s="1"/>
      <c r="J71" s="1"/>
      <c r="K71" s="78"/>
      <c r="L71" s="30"/>
      <c r="M71" s="30"/>
      <c r="N71" s="52"/>
      <c r="O71" s="1"/>
      <c r="P71" s="26" t="str">
        <f t="shared" si="0"/>
        <v/>
      </c>
      <c r="Q71" s="26" t="str">
        <f t="shared" si="1"/>
        <v/>
      </c>
      <c r="R71" s="26" t="str">
        <f t="shared" si="2"/>
        <v/>
      </c>
      <c r="S71" s="26" t="str">
        <f t="shared" si="3"/>
        <v/>
      </c>
      <c r="T71" s="26" t="str">
        <f t="shared" si="4"/>
        <v/>
      </c>
      <c r="U71" s="26" t="str">
        <f t="shared" si="5"/>
        <v/>
      </c>
      <c r="V71" s="47"/>
      <c r="W71" s="47"/>
    </row>
    <row r="72" spans="1:23" ht="12.75" customHeight="1" thickBot="1" x14ac:dyDescent="0.25">
      <c r="A72" s="17"/>
      <c r="B72" s="16"/>
      <c r="C72" s="24"/>
      <c r="D72" s="25"/>
      <c r="E72" s="27"/>
      <c r="F72" s="69"/>
      <c r="G72" s="75"/>
      <c r="H72" s="75"/>
      <c r="I72" s="13"/>
      <c r="J72" s="13"/>
      <c r="K72" s="81"/>
      <c r="L72" s="13"/>
      <c r="M72" s="13"/>
      <c r="N72" s="85"/>
      <c r="O72" s="13"/>
      <c r="P72" s="29" t="str">
        <f t="shared" si="0"/>
        <v/>
      </c>
      <c r="Q72" s="29" t="str">
        <f t="shared" si="1"/>
        <v/>
      </c>
      <c r="R72" s="29" t="str">
        <f t="shared" si="2"/>
        <v/>
      </c>
      <c r="S72" s="29" t="str">
        <f t="shared" si="3"/>
        <v/>
      </c>
      <c r="T72" s="29" t="str">
        <f t="shared" si="4"/>
        <v/>
      </c>
      <c r="U72" s="29" t="str">
        <f t="shared" si="5"/>
        <v/>
      </c>
      <c r="V72" s="50"/>
      <c r="W72" s="50"/>
    </row>
    <row r="73" spans="1:23" s="18" customFormat="1" ht="12.75" customHeight="1" x14ac:dyDescent="0.2">
      <c r="A73" s="134" t="s">
        <v>4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6"/>
      <c r="N73" s="140">
        <f t="shared" ref="N73:U73" si="6">ROUND(SUM(N14:N72),0)</f>
        <v>403</v>
      </c>
      <c r="O73" s="140">
        <f t="shared" si="6"/>
        <v>419</v>
      </c>
      <c r="P73" s="140">
        <f t="shared" si="6"/>
        <v>685</v>
      </c>
      <c r="Q73" s="154">
        <f t="shared" si="6"/>
        <v>112</v>
      </c>
      <c r="R73" s="152">
        <f t="shared" si="6"/>
        <v>1117</v>
      </c>
      <c r="S73" s="150">
        <f t="shared" si="6"/>
        <v>97</v>
      </c>
      <c r="T73" s="99">
        <f t="shared" si="6"/>
        <v>136</v>
      </c>
      <c r="U73" s="99">
        <f t="shared" si="6"/>
        <v>1109</v>
      </c>
      <c r="V73" s="99">
        <v>317</v>
      </c>
      <c r="W73" s="99">
        <v>318</v>
      </c>
    </row>
    <row r="74" spans="1:23" s="18" customFormat="1" ht="12" customHeight="1" thickBot="1" x14ac:dyDescent="0.25">
      <c r="A74" s="137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9"/>
      <c r="N74" s="141"/>
      <c r="O74" s="141"/>
      <c r="P74" s="141"/>
      <c r="Q74" s="155"/>
      <c r="R74" s="153"/>
      <c r="S74" s="151"/>
      <c r="T74" s="100"/>
      <c r="U74" s="100"/>
      <c r="V74" s="100"/>
      <c r="W74" s="100"/>
    </row>
  </sheetData>
  <sortState ref="AD3:AD8">
    <sortCondition ref="AD17"/>
  </sortState>
  <dataConsolidate/>
  <mergeCells count="137">
    <mergeCell ref="AD56:AD57"/>
    <mergeCell ref="AD54:AD55"/>
    <mergeCell ref="AD52:AD53"/>
    <mergeCell ref="M52:M53"/>
    <mergeCell ref="L54:L55"/>
    <mergeCell ref="M54:M55"/>
    <mergeCell ref="A52:A53"/>
    <mergeCell ref="A54:A55"/>
    <mergeCell ref="A56:A57"/>
    <mergeCell ref="F52:F53"/>
    <mergeCell ref="F54:F55"/>
    <mergeCell ref="K52:K53"/>
    <mergeCell ref="K54:K55"/>
    <mergeCell ref="L52:L53"/>
    <mergeCell ref="B52:B53"/>
    <mergeCell ref="C52:C53"/>
    <mergeCell ref="D52:D53"/>
    <mergeCell ref="B54:B55"/>
    <mergeCell ref="C54:C55"/>
    <mergeCell ref="D54:D55"/>
    <mergeCell ref="K46:K47"/>
    <mergeCell ref="L46:L47"/>
    <mergeCell ref="M46:M47"/>
    <mergeCell ref="N46:N47"/>
    <mergeCell ref="K48:K49"/>
    <mergeCell ref="L48:L49"/>
    <mergeCell ref="M48:M49"/>
    <mergeCell ref="N48:N49"/>
    <mergeCell ref="R73:R74"/>
    <mergeCell ref="N73:N74"/>
    <mergeCell ref="Q73:Q74"/>
    <mergeCell ref="V20:V21"/>
    <mergeCell ref="V22:V23"/>
    <mergeCell ref="V28:V29"/>
    <mergeCell ref="V46:V47"/>
    <mergeCell ref="V48:V49"/>
    <mergeCell ref="V73:V74"/>
    <mergeCell ref="O46:O47"/>
    <mergeCell ref="O73:O74"/>
    <mergeCell ref="S73:S74"/>
    <mergeCell ref="T73:T74"/>
    <mergeCell ref="A46:A47"/>
    <mergeCell ref="B46:B47"/>
    <mergeCell ref="C46:C47"/>
    <mergeCell ref="D46:D47"/>
    <mergeCell ref="F46:F47"/>
    <mergeCell ref="A48:A49"/>
    <mergeCell ref="B48:B49"/>
    <mergeCell ref="C48:C49"/>
    <mergeCell ref="D48:D49"/>
    <mergeCell ref="F48:F49"/>
    <mergeCell ref="F1:F12"/>
    <mergeCell ref="N17:N18"/>
    <mergeCell ref="W2:W12"/>
    <mergeCell ref="T2:T12"/>
    <mergeCell ref="D17:D18"/>
    <mergeCell ref="F17:F18"/>
    <mergeCell ref="V2:V12"/>
    <mergeCell ref="V17:V18"/>
    <mergeCell ref="O17:O18"/>
    <mergeCell ref="O2:O12"/>
    <mergeCell ref="Q2:Q12"/>
    <mergeCell ref="S2:S12"/>
    <mergeCell ref="M1:M12"/>
    <mergeCell ref="G1:G12"/>
    <mergeCell ref="U2:U12"/>
    <mergeCell ref="L28:L29"/>
    <mergeCell ref="O28:O29"/>
    <mergeCell ref="N2:N12"/>
    <mergeCell ref="U73:U74"/>
    <mergeCell ref="N22:N23"/>
    <mergeCell ref="O20:O21"/>
    <mergeCell ref="N20:N21"/>
    <mergeCell ref="M22:M23"/>
    <mergeCell ref="L22:L23"/>
    <mergeCell ref="M20:M21"/>
    <mergeCell ref="L20:L21"/>
    <mergeCell ref="O22:O23"/>
    <mergeCell ref="O48:O49"/>
    <mergeCell ref="A73:M74"/>
    <mergeCell ref="A37:E37"/>
    <mergeCell ref="A44:E44"/>
    <mergeCell ref="P73:P74"/>
    <mergeCell ref="A15:E15"/>
    <mergeCell ref="C17:C18"/>
    <mergeCell ref="B17:B18"/>
    <mergeCell ref="A17:A18"/>
    <mergeCell ref="A1:A13"/>
    <mergeCell ref="B1:B13"/>
    <mergeCell ref="AD17:AD18"/>
    <mergeCell ref="AD20:AD21"/>
    <mergeCell ref="AD22:AD23"/>
    <mergeCell ref="AD28:AD29"/>
    <mergeCell ref="AD46:AD47"/>
    <mergeCell ref="AD48:AD49"/>
    <mergeCell ref="A32:E32"/>
    <mergeCell ref="A26:E26"/>
    <mergeCell ref="C28:C29"/>
    <mergeCell ref="B28:B29"/>
    <mergeCell ref="A22:A23"/>
    <mergeCell ref="D22:D23"/>
    <mergeCell ref="C22:C23"/>
    <mergeCell ref="F22:F23"/>
    <mergeCell ref="A28:A29"/>
    <mergeCell ref="B20:B21"/>
    <mergeCell ref="A20:A21"/>
    <mergeCell ref="B22:B23"/>
    <mergeCell ref="W28:W29"/>
    <mergeCell ref="W20:W21"/>
    <mergeCell ref="W22:W23"/>
    <mergeCell ref="W17:W18"/>
    <mergeCell ref="W46:W47"/>
    <mergeCell ref="W48:W49"/>
    <mergeCell ref="W73:W74"/>
    <mergeCell ref="M17:M18"/>
    <mergeCell ref="L17:L18"/>
    <mergeCell ref="K17:K18"/>
    <mergeCell ref="K22:K23"/>
    <mergeCell ref="R2:R12"/>
    <mergeCell ref="P2:P12"/>
    <mergeCell ref="C1:C13"/>
    <mergeCell ref="H1:H12"/>
    <mergeCell ref="D28:D29"/>
    <mergeCell ref="M28:M29"/>
    <mergeCell ref="C20:C21"/>
    <mergeCell ref="D20:D21"/>
    <mergeCell ref="F20:F21"/>
    <mergeCell ref="N28:N29"/>
    <mergeCell ref="K28:K29"/>
    <mergeCell ref="J1:J12"/>
    <mergeCell ref="K1:K12"/>
    <mergeCell ref="L1:L12"/>
    <mergeCell ref="F28:F29"/>
    <mergeCell ref="K20:K21"/>
    <mergeCell ref="E1:E13"/>
    <mergeCell ref="D1:D13"/>
    <mergeCell ref="I1:I12"/>
  </mergeCells>
  <phoneticPr fontId="0" type="noConversion"/>
  <dataValidations count="2">
    <dataValidation type="list" allowBlank="1" showInputMessage="1" showErrorMessage="1" errorTitle="Invalid Entry" error="Select a Drive Type from the list." promptTitle="Drive Types" sqref="E14">
      <formula1>$AD$3:$AD$23</formula1>
    </dataValidation>
    <dataValidation type="list" allowBlank="1" showInputMessage="1" showErrorMessage="1" errorTitle="Invalid Entry" error="Select a Drive Type from the list." promptTitle="Drive Types" sqref="E16:E25 E38:E43 E27:E31 E33:E36 E45:E72">
      <formula1>$AD$3:$AD$8</formula1>
    </dataValidation>
  </dataValidations>
  <pageMargins left="0.75" right="0.75" top="1" bottom="1" header="0.5" footer="0.5"/>
  <pageSetup paperSize="17" scale="6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DriveQty1 </vt:lpstr>
      <vt:lpstr>'DriveQty1 '!Print_Area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Cavello</dc:creator>
  <cp:lastModifiedBy>Schetter, Andrew B.</cp:lastModifiedBy>
  <cp:lastPrinted>2011-06-22T15:45:42Z</cp:lastPrinted>
  <dcterms:created xsi:type="dcterms:W3CDTF">2007-01-18T14:43:23Z</dcterms:created>
  <dcterms:modified xsi:type="dcterms:W3CDTF">2016-07-26T22:24:48Z</dcterms:modified>
</cp:coreProperties>
</file>