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cts\2011\2011-0414_00 HAN-75-14.39\Milestone Submittals\2015-05-20 Revised Stage 3 Roadway Submittal (Joint Details, Service Rd, Harrison St) Basemaps and Sheets\"/>
    </mc:Choice>
  </mc:AlternateContent>
  <bookViews>
    <workbookView xWindow="12" yWindow="0" windowWidth="24996" windowHeight="12732"/>
  </bookViews>
  <sheets>
    <sheet name="DriveQty1 " sheetId="5" r:id="rId1"/>
  </sheets>
  <definedNames>
    <definedName name="_xlnm.Print_Area" localSheetId="0">'DriveQty1 '!$A$1:$AA$77</definedName>
  </definedNames>
  <calcPr calcId="152511"/>
</workbook>
</file>

<file path=xl/calcChain.xml><?xml version="1.0" encoding="utf-8"?>
<calcChain xmlns="http://schemas.openxmlformats.org/spreadsheetml/2006/main">
  <c r="R52" i="5" l="1"/>
  <c r="Z54" i="5"/>
  <c r="Y54" i="5"/>
  <c r="X54" i="5"/>
  <c r="W54" i="5"/>
  <c r="V54" i="5"/>
  <c r="U54" i="5"/>
  <c r="T54" i="5"/>
  <c r="S54" i="5"/>
  <c r="R54" i="5"/>
  <c r="Q54" i="5"/>
  <c r="Z56" i="5"/>
  <c r="Y56" i="5"/>
  <c r="X56" i="5"/>
  <c r="W56" i="5"/>
  <c r="V56" i="5"/>
  <c r="U56" i="5"/>
  <c r="T56" i="5"/>
  <c r="S56" i="5"/>
  <c r="R56" i="5"/>
  <c r="Q56" i="5"/>
  <c r="Z52" i="5"/>
  <c r="Y52" i="5"/>
  <c r="X52" i="5"/>
  <c r="W52" i="5"/>
  <c r="V52" i="5"/>
  <c r="U52" i="5"/>
  <c r="T52" i="5"/>
  <c r="S52" i="5"/>
  <c r="Q52" i="5"/>
  <c r="Z48" i="5" l="1"/>
  <c r="Y48" i="5"/>
  <c r="X48" i="5"/>
  <c r="W48" i="5"/>
  <c r="V48" i="5"/>
  <c r="U48" i="5"/>
  <c r="T48" i="5"/>
  <c r="S48" i="5"/>
  <c r="R48" i="5"/>
  <c r="Q48" i="5"/>
  <c r="Z46" i="5"/>
  <c r="Y46" i="5"/>
  <c r="X46" i="5"/>
  <c r="W46" i="5"/>
  <c r="V46" i="5"/>
  <c r="U46" i="5"/>
  <c r="T46" i="5"/>
  <c r="S46" i="5"/>
  <c r="R46" i="5"/>
  <c r="Q46" i="5"/>
  <c r="S45" i="5"/>
  <c r="R45" i="5"/>
  <c r="Q45" i="5"/>
  <c r="Q49" i="5"/>
  <c r="R49" i="5"/>
  <c r="S49" i="5"/>
  <c r="T49" i="5"/>
  <c r="U49" i="5"/>
  <c r="V49" i="5"/>
  <c r="W49" i="5"/>
  <c r="X49" i="5"/>
  <c r="Y49" i="5"/>
  <c r="Z49" i="5"/>
  <c r="Q50" i="5"/>
  <c r="R50" i="5"/>
  <c r="S50" i="5"/>
  <c r="T50" i="5"/>
  <c r="U50" i="5"/>
  <c r="V50" i="5"/>
  <c r="W50" i="5"/>
  <c r="X50" i="5"/>
  <c r="Y50" i="5"/>
  <c r="Z50" i="5"/>
  <c r="Q51" i="5"/>
  <c r="R51" i="5"/>
  <c r="S51" i="5"/>
  <c r="T51" i="5"/>
  <c r="U51" i="5"/>
  <c r="V51" i="5"/>
  <c r="W51" i="5"/>
  <c r="X51" i="5"/>
  <c r="Y51" i="5"/>
  <c r="Q53" i="5"/>
  <c r="R53" i="5"/>
  <c r="S53" i="5"/>
  <c r="T53" i="5"/>
  <c r="U53" i="5"/>
  <c r="V53" i="5"/>
  <c r="W53" i="5"/>
  <c r="X53" i="5"/>
  <c r="Y53" i="5"/>
  <c r="Z53" i="5"/>
  <c r="Q55" i="5"/>
  <c r="R55" i="5"/>
  <c r="S55" i="5"/>
  <c r="T55" i="5"/>
  <c r="U55" i="5"/>
  <c r="V55" i="5"/>
  <c r="W55" i="5"/>
  <c r="X55" i="5"/>
  <c r="Y55" i="5"/>
  <c r="Z55" i="5"/>
  <c r="Q47" i="5"/>
  <c r="R47" i="5"/>
  <c r="S47" i="5"/>
  <c r="T47" i="5"/>
  <c r="U47" i="5"/>
  <c r="V47" i="5"/>
  <c r="W47" i="5"/>
  <c r="X47" i="5"/>
  <c r="Y47" i="5"/>
  <c r="Z47" i="5"/>
  <c r="Z75" i="5" l="1"/>
  <c r="Z74" i="5"/>
  <c r="Z73" i="5"/>
  <c r="Z72" i="5"/>
  <c r="Z71" i="5"/>
  <c r="Z70" i="5"/>
  <c r="Z69" i="5"/>
  <c r="Z68" i="5"/>
  <c r="Z67" i="5"/>
  <c r="Z66" i="5"/>
  <c r="Z65" i="5"/>
  <c r="Z45" i="5"/>
  <c r="Z44" i="5"/>
  <c r="Z43" i="5"/>
  <c r="Z42" i="5"/>
  <c r="Z41" i="5"/>
  <c r="Z40" i="5"/>
  <c r="Z76" i="5" l="1"/>
  <c r="Y45" i="5"/>
  <c r="X45" i="5"/>
  <c r="W45" i="5"/>
  <c r="V45" i="5"/>
  <c r="U45" i="5"/>
  <c r="T45" i="5"/>
  <c r="W40" i="5"/>
  <c r="W41" i="5"/>
  <c r="W42" i="5"/>
  <c r="W43" i="5"/>
  <c r="W44" i="5"/>
  <c r="W65" i="5"/>
  <c r="W66" i="5"/>
  <c r="W67" i="5"/>
  <c r="W68" i="5"/>
  <c r="W69" i="5"/>
  <c r="W70" i="5"/>
  <c r="W71" i="5"/>
  <c r="W72" i="5"/>
  <c r="W73" i="5"/>
  <c r="W74" i="5"/>
  <c r="W75" i="5"/>
  <c r="Q40" i="5"/>
  <c r="R40" i="5"/>
  <c r="S40" i="5"/>
  <c r="T40" i="5"/>
  <c r="U40" i="5"/>
  <c r="V40" i="5"/>
  <c r="X40" i="5"/>
  <c r="Y40" i="5"/>
  <c r="Q41" i="5"/>
  <c r="R41" i="5"/>
  <c r="S41" i="5"/>
  <c r="T41" i="5"/>
  <c r="U41" i="5"/>
  <c r="V41" i="5"/>
  <c r="X41" i="5"/>
  <c r="Y41" i="5"/>
  <c r="Q42" i="5"/>
  <c r="R42" i="5"/>
  <c r="S42" i="5"/>
  <c r="T42" i="5"/>
  <c r="U42" i="5"/>
  <c r="V42" i="5"/>
  <c r="X42" i="5"/>
  <c r="Y42" i="5"/>
  <c r="Q43" i="5"/>
  <c r="R43" i="5"/>
  <c r="S43" i="5"/>
  <c r="T43" i="5"/>
  <c r="U43" i="5"/>
  <c r="V43" i="5"/>
  <c r="X43" i="5"/>
  <c r="Y43" i="5"/>
  <c r="Q44" i="5"/>
  <c r="R44" i="5"/>
  <c r="S44" i="5"/>
  <c r="T44" i="5"/>
  <c r="U44" i="5"/>
  <c r="V44" i="5"/>
  <c r="X44" i="5"/>
  <c r="Y44" i="5"/>
  <c r="Q65" i="5"/>
  <c r="R65" i="5"/>
  <c r="S65" i="5"/>
  <c r="T65" i="5"/>
  <c r="U65" i="5"/>
  <c r="V65" i="5"/>
  <c r="X65" i="5"/>
  <c r="Y65" i="5"/>
  <c r="Q66" i="5"/>
  <c r="R66" i="5"/>
  <c r="S66" i="5"/>
  <c r="T66" i="5"/>
  <c r="U66" i="5"/>
  <c r="V66" i="5"/>
  <c r="X66" i="5"/>
  <c r="Y66" i="5"/>
  <c r="Q67" i="5"/>
  <c r="R67" i="5"/>
  <c r="S67" i="5"/>
  <c r="T67" i="5"/>
  <c r="U67" i="5"/>
  <c r="V67" i="5"/>
  <c r="X67" i="5"/>
  <c r="Y67" i="5"/>
  <c r="Q68" i="5"/>
  <c r="R68" i="5"/>
  <c r="S68" i="5"/>
  <c r="T68" i="5"/>
  <c r="U68" i="5"/>
  <c r="V68" i="5"/>
  <c r="X68" i="5"/>
  <c r="Y68" i="5"/>
  <c r="Q69" i="5"/>
  <c r="R69" i="5"/>
  <c r="S69" i="5"/>
  <c r="T69" i="5"/>
  <c r="U69" i="5"/>
  <c r="V69" i="5"/>
  <c r="X69" i="5"/>
  <c r="Y69" i="5"/>
  <c r="Q70" i="5"/>
  <c r="R70" i="5"/>
  <c r="S70" i="5"/>
  <c r="T70" i="5"/>
  <c r="U70" i="5"/>
  <c r="V70" i="5"/>
  <c r="X70" i="5"/>
  <c r="Y70" i="5"/>
  <c r="Q71" i="5"/>
  <c r="R71" i="5"/>
  <c r="S71" i="5"/>
  <c r="T71" i="5"/>
  <c r="U71" i="5"/>
  <c r="V71" i="5"/>
  <c r="X71" i="5"/>
  <c r="Y71" i="5"/>
  <c r="Q72" i="5"/>
  <c r="R72" i="5"/>
  <c r="S72" i="5"/>
  <c r="T72" i="5"/>
  <c r="U72" i="5"/>
  <c r="V72" i="5"/>
  <c r="X72" i="5"/>
  <c r="Y72" i="5"/>
  <c r="Q73" i="5"/>
  <c r="R73" i="5"/>
  <c r="S73" i="5"/>
  <c r="T73" i="5"/>
  <c r="U73" i="5"/>
  <c r="V73" i="5"/>
  <c r="X73" i="5"/>
  <c r="Y73" i="5"/>
  <c r="Q74" i="5"/>
  <c r="R74" i="5"/>
  <c r="S74" i="5"/>
  <c r="T74" i="5"/>
  <c r="U74" i="5"/>
  <c r="V74" i="5"/>
  <c r="X74" i="5"/>
  <c r="Y74" i="5"/>
  <c r="Q75" i="5"/>
  <c r="R75" i="5"/>
  <c r="S75" i="5"/>
  <c r="T75" i="5"/>
  <c r="U75" i="5"/>
  <c r="V75" i="5"/>
  <c r="X75" i="5"/>
  <c r="Y75" i="5"/>
  <c r="P76" i="5"/>
  <c r="N76" i="5"/>
  <c r="O76" i="5"/>
  <c r="Y76" i="5" l="1"/>
  <c r="X76" i="5"/>
  <c r="AA76" i="5"/>
  <c r="U76" i="5"/>
  <c r="T76" i="5"/>
  <c r="V76" i="5"/>
  <c r="Q76" i="5"/>
</calcChain>
</file>

<file path=xl/sharedStrings.xml><?xml version="1.0" encoding="utf-8"?>
<sst xmlns="http://schemas.openxmlformats.org/spreadsheetml/2006/main" count="158" uniqueCount="86">
  <si>
    <t>SIDE</t>
  </si>
  <si>
    <t>STATION</t>
  </si>
  <si>
    <t>FT</t>
  </si>
  <si>
    <t>SQ FT</t>
  </si>
  <si>
    <t>SQ YD</t>
  </si>
  <si>
    <t>CU YD</t>
  </si>
  <si>
    <t>TOTALS CARRIED TO GENERAL SUMMARY</t>
  </si>
  <si>
    <t>SHEET NO.</t>
  </si>
  <si>
    <t>REFERENCE NO.</t>
  </si>
  <si>
    <t>DRIVE TYPE</t>
  </si>
  <si>
    <t>DRIVE ANGLE</t>
  </si>
  <si>
    <t>DEG</t>
  </si>
  <si>
    <t>APRON LENGTH "L1"</t>
  </si>
  <si>
    <t>DRIVEWAY LENGTH "L2"</t>
  </si>
  <si>
    <t>WIDTH "W"</t>
  </si>
  <si>
    <t>GAL</t>
  </si>
  <si>
    <t>CADD GENERATED
SURFACE AREA "A1"</t>
  </si>
  <si>
    <t>CADD GENERATED
SURFACE AREA "A2"</t>
  </si>
  <si>
    <t>EXCAVATION</t>
  </si>
  <si>
    <t>EMBANKMENT</t>
  </si>
  <si>
    <t>FULL DEPTH PAVEMENT SAWING</t>
  </si>
  <si>
    <t>NON-REINFORCED CONCRETE PAVEMENT (8 INCH)</t>
  </si>
  <si>
    <t>TACK COAT FOR INTERMEDIATE COURSE (0.04 GAL / SQ YD)</t>
  </si>
  <si>
    <t xml:space="preserve">                R1
(LEFT SIDE RADII OF DRIVE LOOKING FROM CL)</t>
  </si>
  <si>
    <t xml:space="preserve">                R2
(RIGHT SIDE RADII OF DRIVE LOOKING FROM CL)</t>
  </si>
  <si>
    <t>AGGREGATE BASE (10 INCH)</t>
  </si>
  <si>
    <t>AGGREGATE BASE (8 INCH)</t>
  </si>
  <si>
    <t>PRIME COAT (0.4 GAL / SQ YD)</t>
  </si>
  <si>
    <t>COMM, ASPH</t>
  </si>
  <si>
    <t>AGGREGATE BASE (6 INCH)</t>
  </si>
  <si>
    <t>COMM, CONC</t>
  </si>
  <si>
    <t>COMM, GRAVEL</t>
  </si>
  <si>
    <t>RESID, ASPH</t>
  </si>
  <si>
    <t>RESID, CONC</t>
  </si>
  <si>
    <t>RESID, GRAVEL</t>
  </si>
  <si>
    <t>NON-REINFORCED CONCRETE PAVEMENT (6 INCH)</t>
  </si>
  <si>
    <t>LIMA AVE</t>
  </si>
  <si>
    <t>LT</t>
  </si>
  <si>
    <t>N/A</t>
  </si>
  <si>
    <t>53+03.05</t>
  </si>
  <si>
    <t>RT</t>
  </si>
  <si>
    <t>54+09.53</t>
  </si>
  <si>
    <t>DR-1</t>
  </si>
  <si>
    <t>DR-2</t>
  </si>
  <si>
    <t>DR-3</t>
  </si>
  <si>
    <t>DR-8</t>
  </si>
  <si>
    <t>58+78.50</t>
  </si>
  <si>
    <t>DR-9</t>
  </si>
  <si>
    <t>GRAY STREET</t>
  </si>
  <si>
    <t>D-4</t>
  </si>
  <si>
    <t>D-5</t>
  </si>
  <si>
    <t>D-6</t>
  </si>
  <si>
    <t>D-7</t>
  </si>
  <si>
    <t>VAR</t>
  </si>
  <si>
    <t>8+76.25</t>
  </si>
  <si>
    <t>9+18.00</t>
  </si>
  <si>
    <t>LOGAN AVE</t>
  </si>
  <si>
    <t>11-86.29</t>
  </si>
  <si>
    <t>11+35.23</t>
  </si>
  <si>
    <t>D-20</t>
  </si>
  <si>
    <t>SOUTH RIVER ROAD (TWP 89)</t>
  </si>
  <si>
    <t>52+90.70</t>
  </si>
  <si>
    <t>CL</t>
  </si>
  <si>
    <t>10+10.15</t>
  </si>
  <si>
    <t>5+88.72</t>
  </si>
  <si>
    <t>SERVICE ROAD (LIMA AVE.)</t>
  </si>
  <si>
    <t>1+06.90</t>
  </si>
  <si>
    <t>2+36.84</t>
  </si>
  <si>
    <t>5+00.00</t>
  </si>
  <si>
    <t>12+50.00</t>
  </si>
  <si>
    <t>15+59.93</t>
  </si>
  <si>
    <t>CURB, TYPE 6</t>
  </si>
  <si>
    <t>ASPHALT CONCRETE SURFACE COURSE, TYPE 1, (448) PG64-22 (1.25 INCH)</t>
  </si>
  <si>
    <t>ASPHALT CONCRETE SURFACE COURSE, TYPE 1, (448) PG64-22 (2.00 INCH)</t>
  </si>
  <si>
    <t>ASPHALT CONCRETE INTERMEDIATE COURSE, TYPE 2, (448) (1.75 INCH)</t>
  </si>
  <si>
    <t>GP238</t>
  </si>
  <si>
    <t>GP237</t>
  </si>
  <si>
    <t>GP236</t>
  </si>
  <si>
    <t>GP235</t>
  </si>
  <si>
    <t>DR10</t>
  </si>
  <si>
    <t>DR11</t>
  </si>
  <si>
    <t>DR12</t>
  </si>
  <si>
    <t>DR13</t>
  </si>
  <si>
    <t>DR14</t>
  </si>
  <si>
    <t>DR15</t>
  </si>
  <si>
    <t>DR16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</si>
</sst>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+##.00"/>
  </numFmts>
  <fonts count="6" x14ac:knownFonts="1">
    <font>
      <sz val="10"/>
      <name val="Arial"/>
    </font>
    <font>
      <sz val="10"/>
      <name val="Arial"/>
      <family val="2"/>
    </font>
    <font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4" fontId="3" fillId="0" borderId="6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1" fontId="3" fillId="0" borderId="1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4" fontId="3" fillId="0" borderId="14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4" fontId="0" fillId="0" borderId="0" xfId="0" applyNumberFormat="1" applyFill="1" applyBorder="1"/>
    <xf numFmtId="0" fontId="0" fillId="0" borderId="7" xfId="0" applyFill="1" applyBorder="1" applyAlignment="1">
      <alignment horizontal="center" vertical="center" textRotation="90"/>
    </xf>
    <xf numFmtId="164" fontId="0" fillId="0" borderId="8" xfId="0" applyNumberForma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/>
    </xf>
    <xf numFmtId="4" fontId="0" fillId="2" borderId="29" xfId="0" applyNumberForma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29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29" xfId="0" applyNumberForma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textRotation="90"/>
    </xf>
    <xf numFmtId="2" fontId="4" fillId="0" borderId="10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textRotation="90" wrapText="1"/>
    </xf>
    <xf numFmtId="4" fontId="3" fillId="0" borderId="5" xfId="0" applyNumberFormat="1" applyFont="1" applyFill="1" applyBorder="1" applyAlignment="1">
      <alignment horizontal="center" textRotation="90" wrapText="1"/>
    </xf>
    <xf numFmtId="2" fontId="4" fillId="0" borderId="13" xfId="0" applyNumberFormat="1" applyFont="1" applyFill="1" applyBorder="1" applyAlignment="1">
      <alignment horizontal="center" textRotation="90" wrapText="1"/>
    </xf>
    <xf numFmtId="2" fontId="4" fillId="0" borderId="10" xfId="0" applyNumberFormat="1" applyFont="1" applyFill="1" applyBorder="1" applyAlignment="1">
      <alignment horizontal="center" wrapText="1"/>
    </xf>
    <xf numFmtId="4" fontId="4" fillId="0" borderId="13" xfId="0" applyNumberFormat="1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textRotation="90" wrapText="1"/>
    </xf>
    <xf numFmtId="3" fontId="3" fillId="0" borderId="10" xfId="0" applyNumberFormat="1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 textRotation="90"/>
    </xf>
    <xf numFmtId="164" fontId="2" fillId="0" borderId="13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24" xfId="0" applyFill="1" applyBorder="1" applyAlignment="1">
      <alignment horizontal="center" vertical="center" textRotation="90"/>
    </xf>
    <xf numFmtId="1" fontId="4" fillId="0" borderId="13" xfId="0" applyNumberFormat="1" applyFont="1" applyFill="1" applyBorder="1" applyAlignment="1">
      <alignment horizontal="center" textRotation="90"/>
    </xf>
    <xf numFmtId="1" fontId="4" fillId="0" borderId="1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4" fontId="3" fillId="0" borderId="10" xfId="0" applyNumberFormat="1" applyFont="1" applyFill="1" applyBorder="1" applyAlignment="1">
      <alignment horizontal="center" textRotation="90" wrapText="1"/>
    </xf>
    <xf numFmtId="4" fontId="3" fillId="0" borderId="24" xfId="0" applyNumberFormat="1" applyFont="1" applyFill="1" applyBorder="1" applyAlignment="1">
      <alignment horizontal="center" textRotation="90" wrapText="1"/>
    </xf>
    <xf numFmtId="1" fontId="0" fillId="2" borderId="5" xfId="0" applyNumberForma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31</xdr:col>
      <xdr:colOff>494847</xdr:colOff>
      <xdr:row>74</xdr:row>
      <xdr:rowOff>145676</xdr:rowOff>
    </xdr:to>
    <xdr:sp macro="" textlink="">
      <xdr:nvSpPr>
        <xdr:cNvPr id="3350" name="Rectangle 1"/>
        <xdr:cNvSpPr>
          <a:spLocks noChangeArrowheads="1"/>
        </xdr:cNvSpPr>
      </xdr:nvSpPr>
      <xdr:spPr bwMode="auto">
        <a:xfrm>
          <a:off x="0" y="0"/>
          <a:ext cx="17621250" cy="12144375"/>
        </a:xfrm>
        <a:prstGeom prst="rect">
          <a:avLst/>
        </a:prstGeom>
        <a:noFill/>
        <a:ln w="12700">
          <a:solidFill>
            <a:srgbClr val="FF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7"/>
  <sheetViews>
    <sheetView tabSelected="1" zoomScale="140" zoomScaleNormal="140" workbookViewId="0">
      <pane ySplit="13" topLeftCell="A44" activePane="bottomLeft" state="frozen"/>
      <selection pane="bottomLeft" activeCell="A55" sqref="A55:A56"/>
    </sheetView>
  </sheetViews>
  <sheetFormatPr defaultColWidth="9.109375" defaultRowHeight="13.2" x14ac:dyDescent="0.25"/>
  <cols>
    <col min="1" max="1" width="8.5546875" style="32" customWidth="1"/>
    <col min="2" max="2" width="6.33203125" style="32" customWidth="1"/>
    <col min="3" max="3" width="10.33203125" style="32" bestFit="1" customWidth="1"/>
    <col min="4" max="4" width="5" style="2" customWidth="1"/>
    <col min="5" max="5" width="14.5546875" style="32" bestFit="1" customWidth="1"/>
    <col min="6" max="6" width="5.88671875" style="6" bestFit="1" customWidth="1"/>
    <col min="7" max="8" width="7" style="18" customWidth="1"/>
    <col min="9" max="9" width="8.33203125" style="18" customWidth="1"/>
    <col min="10" max="10" width="8.6640625" style="18" customWidth="1"/>
    <col min="11" max="11" width="7" style="34" customWidth="1"/>
    <col min="12" max="13" width="7.6640625" style="18" customWidth="1"/>
    <col min="14" max="16" width="8" style="32" customWidth="1"/>
    <col min="17" max="20" width="8.44140625" style="35" customWidth="1"/>
    <col min="21" max="26" width="8.44140625" style="36" customWidth="1"/>
    <col min="27" max="27" width="8" style="32" customWidth="1"/>
    <col min="28" max="16384" width="9.109375" style="2"/>
  </cols>
  <sheetData>
    <row r="1" spans="1:35" s="6" customFormat="1" x14ac:dyDescent="0.25">
      <c r="A1" s="129" t="s">
        <v>7</v>
      </c>
      <c r="B1" s="129" t="s">
        <v>8</v>
      </c>
      <c r="C1" s="134" t="s">
        <v>1</v>
      </c>
      <c r="D1" s="126" t="s">
        <v>0</v>
      </c>
      <c r="E1" s="126" t="s">
        <v>9</v>
      </c>
      <c r="F1" s="132" t="s">
        <v>10</v>
      </c>
      <c r="G1" s="100" t="s">
        <v>12</v>
      </c>
      <c r="H1" s="100" t="s">
        <v>13</v>
      </c>
      <c r="I1" s="108" t="s">
        <v>16</v>
      </c>
      <c r="J1" s="108" t="s">
        <v>17</v>
      </c>
      <c r="K1" s="110" t="s">
        <v>14</v>
      </c>
      <c r="L1" s="108" t="s">
        <v>23</v>
      </c>
      <c r="M1" s="108" t="s">
        <v>24</v>
      </c>
      <c r="N1" s="3">
        <v>203</v>
      </c>
      <c r="O1" s="3">
        <v>203</v>
      </c>
      <c r="P1" s="9">
        <v>252</v>
      </c>
      <c r="Q1" s="89">
        <v>304</v>
      </c>
      <c r="R1" s="90"/>
      <c r="S1" s="91"/>
      <c r="T1" s="53">
        <v>407</v>
      </c>
      <c r="U1" s="3">
        <v>408</v>
      </c>
      <c r="V1" s="89">
        <v>441</v>
      </c>
      <c r="W1" s="90"/>
      <c r="X1" s="91"/>
      <c r="Y1" s="3">
        <v>452</v>
      </c>
      <c r="Z1" s="3">
        <v>452</v>
      </c>
      <c r="AA1" s="3">
        <v>609</v>
      </c>
    </row>
    <row r="2" spans="1:35" ht="12.75" customHeight="1" x14ac:dyDescent="0.25">
      <c r="A2" s="130"/>
      <c r="B2" s="130"/>
      <c r="C2" s="135"/>
      <c r="D2" s="127"/>
      <c r="E2" s="127"/>
      <c r="F2" s="133"/>
      <c r="G2" s="101"/>
      <c r="H2" s="101"/>
      <c r="I2" s="109"/>
      <c r="J2" s="109"/>
      <c r="K2" s="111"/>
      <c r="L2" s="109"/>
      <c r="M2" s="109"/>
      <c r="N2" s="107" t="s">
        <v>18</v>
      </c>
      <c r="O2" s="107" t="s">
        <v>19</v>
      </c>
      <c r="P2" s="106" t="s">
        <v>20</v>
      </c>
      <c r="Q2" s="106" t="s">
        <v>25</v>
      </c>
      <c r="R2" s="106" t="s">
        <v>26</v>
      </c>
      <c r="S2" s="106" t="s">
        <v>29</v>
      </c>
      <c r="T2" s="106" t="s">
        <v>22</v>
      </c>
      <c r="U2" s="106" t="s">
        <v>27</v>
      </c>
      <c r="V2" s="112" t="s">
        <v>72</v>
      </c>
      <c r="W2" s="112" t="s">
        <v>73</v>
      </c>
      <c r="X2" s="112" t="s">
        <v>74</v>
      </c>
      <c r="Y2" s="106" t="s">
        <v>21</v>
      </c>
      <c r="Z2" s="106" t="s">
        <v>35</v>
      </c>
      <c r="AA2" s="106" t="s">
        <v>71</v>
      </c>
    </row>
    <row r="3" spans="1:35" ht="12.75" customHeight="1" x14ac:dyDescent="0.25">
      <c r="A3" s="130"/>
      <c r="B3" s="130"/>
      <c r="C3" s="135"/>
      <c r="D3" s="127"/>
      <c r="E3" s="127"/>
      <c r="F3" s="133"/>
      <c r="G3" s="101"/>
      <c r="H3" s="101"/>
      <c r="I3" s="109"/>
      <c r="J3" s="109"/>
      <c r="K3" s="111"/>
      <c r="L3" s="109"/>
      <c r="M3" s="109"/>
      <c r="N3" s="136"/>
      <c r="O3" s="13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I3" s="2" t="s">
        <v>28</v>
      </c>
    </row>
    <row r="4" spans="1:35" ht="12.75" customHeight="1" x14ac:dyDescent="0.25">
      <c r="A4" s="130"/>
      <c r="B4" s="130"/>
      <c r="C4" s="135"/>
      <c r="D4" s="127"/>
      <c r="E4" s="127"/>
      <c r="F4" s="133"/>
      <c r="G4" s="101"/>
      <c r="H4" s="101"/>
      <c r="I4" s="109"/>
      <c r="J4" s="109"/>
      <c r="K4" s="111"/>
      <c r="L4" s="109"/>
      <c r="M4" s="109"/>
      <c r="N4" s="136"/>
      <c r="O4" s="13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I4" s="2" t="s">
        <v>30</v>
      </c>
    </row>
    <row r="5" spans="1:35" ht="12.75" customHeight="1" x14ac:dyDescent="0.25">
      <c r="A5" s="130"/>
      <c r="B5" s="130"/>
      <c r="C5" s="135"/>
      <c r="D5" s="127"/>
      <c r="E5" s="127"/>
      <c r="F5" s="133"/>
      <c r="G5" s="101"/>
      <c r="H5" s="101"/>
      <c r="I5" s="109"/>
      <c r="J5" s="109"/>
      <c r="K5" s="111"/>
      <c r="L5" s="109"/>
      <c r="M5" s="109"/>
      <c r="N5" s="136"/>
      <c r="O5" s="13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I5" s="2" t="s">
        <v>31</v>
      </c>
    </row>
    <row r="6" spans="1:35" ht="12.75" customHeight="1" x14ac:dyDescent="0.25">
      <c r="A6" s="130"/>
      <c r="B6" s="130"/>
      <c r="C6" s="135"/>
      <c r="D6" s="127"/>
      <c r="E6" s="127"/>
      <c r="F6" s="133"/>
      <c r="G6" s="101"/>
      <c r="H6" s="101"/>
      <c r="I6" s="109"/>
      <c r="J6" s="109"/>
      <c r="K6" s="111"/>
      <c r="L6" s="109"/>
      <c r="M6" s="109"/>
      <c r="N6" s="136"/>
      <c r="O6" s="13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I6" s="2" t="s">
        <v>32</v>
      </c>
    </row>
    <row r="7" spans="1:35" ht="12.75" customHeight="1" x14ac:dyDescent="0.25">
      <c r="A7" s="130"/>
      <c r="B7" s="130"/>
      <c r="C7" s="135"/>
      <c r="D7" s="127"/>
      <c r="E7" s="127"/>
      <c r="F7" s="133"/>
      <c r="G7" s="101"/>
      <c r="H7" s="101"/>
      <c r="I7" s="109"/>
      <c r="J7" s="109"/>
      <c r="K7" s="111"/>
      <c r="L7" s="109"/>
      <c r="M7" s="109"/>
      <c r="N7" s="136"/>
      <c r="O7" s="13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I7" s="2" t="s">
        <v>33</v>
      </c>
    </row>
    <row r="8" spans="1:35" ht="12.75" customHeight="1" x14ac:dyDescent="0.25">
      <c r="A8" s="130"/>
      <c r="B8" s="130"/>
      <c r="C8" s="135"/>
      <c r="D8" s="127"/>
      <c r="E8" s="127"/>
      <c r="F8" s="133"/>
      <c r="G8" s="101"/>
      <c r="H8" s="101"/>
      <c r="I8" s="109"/>
      <c r="J8" s="109"/>
      <c r="K8" s="111"/>
      <c r="L8" s="109"/>
      <c r="M8" s="109"/>
      <c r="N8" s="136"/>
      <c r="O8" s="13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I8" s="2" t="s">
        <v>34</v>
      </c>
    </row>
    <row r="9" spans="1:35" ht="12.75" customHeight="1" x14ac:dyDescent="0.25">
      <c r="A9" s="130"/>
      <c r="B9" s="130"/>
      <c r="C9" s="135"/>
      <c r="D9" s="127"/>
      <c r="E9" s="127"/>
      <c r="F9" s="133"/>
      <c r="G9" s="101"/>
      <c r="H9" s="101"/>
      <c r="I9" s="109"/>
      <c r="J9" s="109"/>
      <c r="K9" s="111"/>
      <c r="L9" s="109"/>
      <c r="M9" s="109"/>
      <c r="N9" s="136"/>
      <c r="O9" s="13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</row>
    <row r="10" spans="1:35" ht="12.75" customHeight="1" x14ac:dyDescent="0.25">
      <c r="A10" s="130"/>
      <c r="B10" s="130"/>
      <c r="C10" s="135"/>
      <c r="D10" s="127"/>
      <c r="E10" s="127"/>
      <c r="F10" s="133"/>
      <c r="G10" s="101"/>
      <c r="H10" s="101"/>
      <c r="I10" s="109"/>
      <c r="J10" s="109"/>
      <c r="K10" s="111"/>
      <c r="L10" s="109"/>
      <c r="M10" s="109"/>
      <c r="N10" s="136"/>
      <c r="O10" s="13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1:35" ht="12.75" customHeight="1" x14ac:dyDescent="0.25">
      <c r="A11" s="130"/>
      <c r="B11" s="130"/>
      <c r="C11" s="135"/>
      <c r="D11" s="127"/>
      <c r="E11" s="127"/>
      <c r="F11" s="133"/>
      <c r="G11" s="101"/>
      <c r="H11" s="101"/>
      <c r="I11" s="109"/>
      <c r="J11" s="109"/>
      <c r="K11" s="111"/>
      <c r="L11" s="109"/>
      <c r="M11" s="109"/>
      <c r="N11" s="136"/>
      <c r="O11" s="13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</row>
    <row r="12" spans="1:35" ht="13.8" thickBot="1" x14ac:dyDescent="0.3">
      <c r="A12" s="130"/>
      <c r="B12" s="130"/>
      <c r="C12" s="135"/>
      <c r="D12" s="127"/>
      <c r="E12" s="127"/>
      <c r="F12" s="133"/>
      <c r="G12" s="101"/>
      <c r="H12" s="101"/>
      <c r="I12" s="109"/>
      <c r="J12" s="109"/>
      <c r="K12" s="111"/>
      <c r="L12" s="109"/>
      <c r="M12" s="109"/>
      <c r="N12" s="137"/>
      <c r="O12" s="13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</row>
    <row r="13" spans="1:35" ht="12.75" customHeight="1" thickBot="1" x14ac:dyDescent="0.3">
      <c r="A13" s="131"/>
      <c r="B13" s="130"/>
      <c r="C13" s="135"/>
      <c r="D13" s="127"/>
      <c r="E13" s="128"/>
      <c r="F13" s="19" t="s">
        <v>11</v>
      </c>
      <c r="G13" s="15" t="s">
        <v>2</v>
      </c>
      <c r="H13" s="15" t="s">
        <v>2</v>
      </c>
      <c r="I13" s="15" t="s">
        <v>3</v>
      </c>
      <c r="J13" s="15" t="s">
        <v>3</v>
      </c>
      <c r="K13" s="4" t="s">
        <v>2</v>
      </c>
      <c r="L13" s="15" t="s">
        <v>2</v>
      </c>
      <c r="M13" s="15" t="s">
        <v>2</v>
      </c>
      <c r="N13" s="4" t="s">
        <v>5</v>
      </c>
      <c r="O13" s="4" t="s">
        <v>5</v>
      </c>
      <c r="P13" s="4" t="s">
        <v>2</v>
      </c>
      <c r="Q13" s="4" t="s">
        <v>5</v>
      </c>
      <c r="R13" s="4" t="s">
        <v>5</v>
      </c>
      <c r="S13" s="4" t="s">
        <v>5</v>
      </c>
      <c r="T13" s="7" t="s">
        <v>15</v>
      </c>
      <c r="U13" s="4" t="s">
        <v>15</v>
      </c>
      <c r="V13" s="4" t="s">
        <v>5</v>
      </c>
      <c r="W13" s="4" t="s">
        <v>5</v>
      </c>
      <c r="X13" s="4" t="s">
        <v>5</v>
      </c>
      <c r="Y13" s="4" t="s">
        <v>4</v>
      </c>
      <c r="Z13" s="4" t="s">
        <v>4</v>
      </c>
      <c r="AA13" s="4" t="s">
        <v>2</v>
      </c>
    </row>
    <row r="14" spans="1:35" ht="12.75" customHeight="1" x14ac:dyDescent="0.25">
      <c r="A14" s="37"/>
      <c r="B14" s="20"/>
      <c r="C14" s="39"/>
      <c r="D14" s="21"/>
      <c r="E14" s="43"/>
      <c r="F14" s="9"/>
      <c r="G14" s="16"/>
      <c r="H14" s="16"/>
      <c r="I14" s="16"/>
      <c r="J14" s="16"/>
      <c r="K14" s="22"/>
      <c r="L14" s="16"/>
      <c r="M14" s="23"/>
      <c r="N14" s="24"/>
      <c r="O14" s="24"/>
      <c r="P14" s="24"/>
      <c r="Q14" s="5"/>
      <c r="R14" s="5"/>
      <c r="S14" s="5"/>
      <c r="T14" s="5"/>
      <c r="U14" s="5"/>
      <c r="V14" s="5"/>
      <c r="W14" s="5"/>
      <c r="X14" s="5"/>
      <c r="Y14" s="5"/>
      <c r="Z14" s="25"/>
      <c r="AA14" s="25"/>
    </row>
    <row r="15" spans="1:35" ht="12.75" customHeight="1" x14ac:dyDescent="0.25">
      <c r="A15" s="96" t="s">
        <v>36</v>
      </c>
      <c r="B15" s="97"/>
      <c r="C15" s="97"/>
      <c r="D15" s="97"/>
      <c r="E15" s="98"/>
      <c r="F15" s="10"/>
      <c r="G15" s="1"/>
      <c r="H15" s="1"/>
      <c r="I15" s="1"/>
      <c r="J15" s="1"/>
      <c r="K15" s="8"/>
      <c r="L15" s="1"/>
      <c r="M15" s="1"/>
      <c r="N15" s="1"/>
      <c r="O15" s="1"/>
      <c r="P15" s="1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</row>
    <row r="16" spans="1:35" ht="12.75" customHeight="1" x14ac:dyDescent="0.25">
      <c r="A16" s="38"/>
      <c r="B16" s="55" t="s">
        <v>42</v>
      </c>
      <c r="C16" s="56" t="s">
        <v>61</v>
      </c>
      <c r="D16" s="57" t="s">
        <v>37</v>
      </c>
      <c r="E16" s="58" t="s">
        <v>28</v>
      </c>
      <c r="F16" s="59">
        <v>90</v>
      </c>
      <c r="G16" s="60">
        <v>6</v>
      </c>
      <c r="H16" s="60">
        <v>6</v>
      </c>
      <c r="I16" s="61">
        <v>820.3</v>
      </c>
      <c r="J16" s="61">
        <v>33.82</v>
      </c>
      <c r="K16" s="60" t="s">
        <v>53</v>
      </c>
      <c r="L16" s="60" t="s">
        <v>38</v>
      </c>
      <c r="M16" s="61">
        <v>10</v>
      </c>
      <c r="N16" s="61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spans="1:27" ht="12.75" customHeight="1" x14ac:dyDescent="0.25">
      <c r="A17" s="82"/>
      <c r="B17" s="79" t="s">
        <v>43</v>
      </c>
      <c r="C17" s="102" t="s">
        <v>39</v>
      </c>
      <c r="D17" s="94" t="s">
        <v>40</v>
      </c>
      <c r="E17" s="58" t="s">
        <v>30</v>
      </c>
      <c r="F17" s="71">
        <v>52.05</v>
      </c>
      <c r="G17" s="60">
        <v>9.5</v>
      </c>
      <c r="H17" s="60"/>
      <c r="I17" s="61">
        <v>404.83</v>
      </c>
      <c r="J17" s="61"/>
      <c r="K17" s="92">
        <v>34</v>
      </c>
      <c r="L17" s="71">
        <v>25</v>
      </c>
      <c r="M17" s="71">
        <v>10</v>
      </c>
      <c r="N17" s="71"/>
      <c r="O17" s="71"/>
      <c r="P17" s="71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</row>
    <row r="18" spans="1:27" ht="12.75" customHeight="1" x14ac:dyDescent="0.25">
      <c r="A18" s="83"/>
      <c r="B18" s="76"/>
      <c r="C18" s="103"/>
      <c r="D18" s="95"/>
      <c r="E18" s="58" t="s">
        <v>28</v>
      </c>
      <c r="F18" s="72"/>
      <c r="G18" s="60"/>
      <c r="H18" s="60" t="s">
        <v>53</v>
      </c>
      <c r="I18" s="61"/>
      <c r="J18" s="61">
        <v>618.78</v>
      </c>
      <c r="K18" s="93"/>
      <c r="L18" s="72"/>
      <c r="M18" s="72"/>
      <c r="N18" s="72"/>
      <c r="O18" s="72"/>
      <c r="P18" s="7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1:27" ht="12.75" customHeight="1" x14ac:dyDescent="0.25">
      <c r="A19" s="38"/>
      <c r="B19" s="55" t="s">
        <v>44</v>
      </c>
      <c r="C19" s="56" t="s">
        <v>41</v>
      </c>
      <c r="D19" s="57" t="s">
        <v>37</v>
      </c>
      <c r="E19" s="58" t="s">
        <v>30</v>
      </c>
      <c r="F19" s="59">
        <v>90</v>
      </c>
      <c r="G19" s="61">
        <v>11</v>
      </c>
      <c r="H19" s="61"/>
      <c r="I19" s="61">
        <v>474.89</v>
      </c>
      <c r="J19" s="61"/>
      <c r="K19" s="63">
        <v>40</v>
      </c>
      <c r="L19" s="61">
        <v>10</v>
      </c>
      <c r="M19" s="61">
        <v>10</v>
      </c>
      <c r="N19" s="61"/>
      <c r="O19" s="61"/>
      <c r="P19" s="61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</row>
    <row r="20" spans="1:27" ht="12.75" customHeight="1" x14ac:dyDescent="0.25">
      <c r="A20" s="82"/>
      <c r="B20" s="79" t="s">
        <v>45</v>
      </c>
      <c r="C20" s="102" t="s">
        <v>46</v>
      </c>
      <c r="D20" s="94" t="s">
        <v>37</v>
      </c>
      <c r="E20" s="58" t="s">
        <v>30</v>
      </c>
      <c r="F20" s="71">
        <v>87.73</v>
      </c>
      <c r="G20" s="61">
        <v>26.59</v>
      </c>
      <c r="H20" s="61"/>
      <c r="I20" s="61">
        <v>914.95</v>
      </c>
      <c r="J20" s="61"/>
      <c r="K20" s="92">
        <v>24</v>
      </c>
      <c r="L20" s="71">
        <v>25</v>
      </c>
      <c r="M20" s="71">
        <v>25</v>
      </c>
      <c r="N20" s="71"/>
      <c r="O20" s="71"/>
      <c r="P20" s="71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</row>
    <row r="21" spans="1:27" ht="12.75" customHeight="1" x14ac:dyDescent="0.25">
      <c r="A21" s="83"/>
      <c r="B21" s="76"/>
      <c r="C21" s="103"/>
      <c r="D21" s="95"/>
      <c r="E21" s="58" t="s">
        <v>28</v>
      </c>
      <c r="F21" s="72"/>
      <c r="G21" s="61"/>
      <c r="H21" s="61">
        <v>107</v>
      </c>
      <c r="I21" s="61"/>
      <c r="J21" s="61">
        <v>2556.65</v>
      </c>
      <c r="K21" s="93"/>
      <c r="L21" s="72"/>
      <c r="M21" s="72"/>
      <c r="N21" s="72"/>
      <c r="O21" s="72"/>
      <c r="P21" s="7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</row>
    <row r="22" spans="1:27" ht="12.75" customHeight="1" x14ac:dyDescent="0.25">
      <c r="A22" s="82"/>
      <c r="B22" s="79" t="s">
        <v>47</v>
      </c>
      <c r="C22" s="102" t="s">
        <v>46</v>
      </c>
      <c r="D22" s="94" t="s">
        <v>40</v>
      </c>
      <c r="E22" s="58" t="s">
        <v>30</v>
      </c>
      <c r="F22" s="80">
        <v>90</v>
      </c>
      <c r="G22" s="61">
        <v>23.75</v>
      </c>
      <c r="H22" s="61"/>
      <c r="I22" s="61">
        <v>796.13</v>
      </c>
      <c r="J22" s="61"/>
      <c r="K22" s="92">
        <v>24</v>
      </c>
      <c r="L22" s="71">
        <v>25</v>
      </c>
      <c r="M22" s="71">
        <v>25</v>
      </c>
      <c r="N22" s="71"/>
      <c r="O22" s="71"/>
      <c r="P22" s="71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:27" ht="12.75" customHeight="1" x14ac:dyDescent="0.25">
      <c r="A23" s="83"/>
      <c r="B23" s="76"/>
      <c r="C23" s="143"/>
      <c r="D23" s="95"/>
      <c r="E23" s="58" t="s">
        <v>28</v>
      </c>
      <c r="F23" s="81"/>
      <c r="G23" s="61"/>
      <c r="H23" s="61">
        <v>265.13</v>
      </c>
      <c r="I23" s="61"/>
      <c r="J23" s="61">
        <v>6726.33</v>
      </c>
      <c r="K23" s="93"/>
      <c r="L23" s="72"/>
      <c r="M23" s="72"/>
      <c r="N23" s="72"/>
      <c r="O23" s="72"/>
      <c r="P23" s="7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1:27" ht="12.75" customHeight="1" x14ac:dyDescent="0.25">
      <c r="A24" s="45"/>
      <c r="B24" s="46"/>
      <c r="C24" s="47"/>
      <c r="D24" s="48"/>
      <c r="E24" s="52"/>
      <c r="F24" s="49"/>
      <c r="G24" s="1"/>
      <c r="H24" s="1"/>
      <c r="I24" s="1"/>
      <c r="J24" s="1"/>
      <c r="K24" s="50"/>
      <c r="L24" s="51"/>
      <c r="M24" s="51"/>
      <c r="N24" s="1"/>
      <c r="O24" s="1"/>
      <c r="P24" s="1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</row>
    <row r="25" spans="1:27" ht="12.75" customHeight="1" x14ac:dyDescent="0.25">
      <c r="A25" s="38"/>
      <c r="B25" s="11"/>
      <c r="C25" s="40"/>
      <c r="D25" s="12"/>
      <c r="E25" s="52"/>
      <c r="F25" s="10"/>
      <c r="G25" s="1"/>
      <c r="H25" s="1"/>
      <c r="I25" s="1"/>
      <c r="J25" s="1"/>
      <c r="K25" s="8"/>
      <c r="L25" s="1"/>
      <c r="M25" s="1"/>
      <c r="N25" s="1"/>
      <c r="O25" s="1"/>
      <c r="P25" s="1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</row>
    <row r="26" spans="1:27" ht="12.75" customHeight="1" x14ac:dyDescent="0.25">
      <c r="A26" s="96" t="s">
        <v>48</v>
      </c>
      <c r="B26" s="97"/>
      <c r="C26" s="97"/>
      <c r="D26" s="97"/>
      <c r="E26" s="98"/>
      <c r="F26" s="10"/>
      <c r="G26" s="1"/>
      <c r="H26" s="1"/>
      <c r="I26" s="1"/>
      <c r="J26" s="1"/>
      <c r="K26" s="8"/>
      <c r="L26" s="1"/>
      <c r="M26" s="1"/>
      <c r="N26" s="1"/>
      <c r="O26" s="1"/>
      <c r="P26" s="1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</row>
    <row r="27" spans="1:27" ht="12.75" customHeight="1" x14ac:dyDescent="0.25">
      <c r="A27" s="11"/>
      <c r="B27" s="55" t="s">
        <v>49</v>
      </c>
      <c r="C27" s="55" t="s">
        <v>54</v>
      </c>
      <c r="D27" s="55" t="s">
        <v>37</v>
      </c>
      <c r="E27" s="58" t="s">
        <v>28</v>
      </c>
      <c r="F27" s="59">
        <v>90</v>
      </c>
      <c r="G27" s="60" t="s">
        <v>53</v>
      </c>
      <c r="H27" s="60"/>
      <c r="I27" s="61">
        <v>211.41</v>
      </c>
      <c r="J27" s="61"/>
      <c r="K27" s="64" t="s">
        <v>53</v>
      </c>
      <c r="L27" s="60" t="s">
        <v>38</v>
      </c>
      <c r="M27" s="61">
        <v>10</v>
      </c>
      <c r="N27" s="61"/>
      <c r="O27" s="61"/>
      <c r="P27" s="61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</row>
    <row r="28" spans="1:27" ht="12.75" customHeight="1" x14ac:dyDescent="0.25">
      <c r="A28" s="99"/>
      <c r="B28" s="79" t="s">
        <v>50</v>
      </c>
      <c r="C28" s="79" t="s">
        <v>55</v>
      </c>
      <c r="D28" s="79" t="s">
        <v>40</v>
      </c>
      <c r="E28" s="58" t="s">
        <v>30</v>
      </c>
      <c r="F28" s="80">
        <v>90</v>
      </c>
      <c r="G28" s="61">
        <v>8.91</v>
      </c>
      <c r="H28" s="61"/>
      <c r="I28" s="61">
        <v>248.76</v>
      </c>
      <c r="J28" s="61"/>
      <c r="K28" s="84" t="s">
        <v>53</v>
      </c>
      <c r="L28" s="71">
        <v>10</v>
      </c>
      <c r="M28" s="71">
        <v>10</v>
      </c>
      <c r="N28" s="71"/>
      <c r="O28" s="71"/>
      <c r="P28" s="71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spans="1:27" ht="12.75" customHeight="1" x14ac:dyDescent="0.25">
      <c r="A29" s="88"/>
      <c r="B29" s="76"/>
      <c r="C29" s="76"/>
      <c r="D29" s="76"/>
      <c r="E29" s="58" t="s">
        <v>28</v>
      </c>
      <c r="F29" s="81"/>
      <c r="G29" s="61"/>
      <c r="H29" s="61">
        <v>28.59</v>
      </c>
      <c r="I29" s="61"/>
      <c r="J29" s="61">
        <v>1232.27</v>
      </c>
      <c r="K29" s="93"/>
      <c r="L29" s="72"/>
      <c r="M29" s="72"/>
      <c r="N29" s="72"/>
      <c r="O29" s="72"/>
      <c r="P29" s="7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</row>
    <row r="30" spans="1:27" ht="12.75" customHeight="1" x14ac:dyDescent="0.25">
      <c r="A30" s="11"/>
      <c r="B30" s="11"/>
      <c r="C30" s="11"/>
      <c r="D30" s="11"/>
      <c r="E30" s="52"/>
      <c r="F30" s="10"/>
      <c r="G30" s="1"/>
      <c r="H30" s="1"/>
      <c r="I30" s="1"/>
      <c r="J30" s="1"/>
      <c r="K30" s="8"/>
      <c r="L30" s="1"/>
      <c r="M30" s="1"/>
      <c r="N30" s="1"/>
      <c r="O30" s="1"/>
      <c r="P30" s="1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ht="12.75" customHeight="1" x14ac:dyDescent="0.25">
      <c r="A31" s="11"/>
      <c r="B31" s="11"/>
      <c r="C31" s="11"/>
      <c r="D31" s="11"/>
      <c r="E31" s="52"/>
      <c r="F31" s="10"/>
      <c r="G31" s="1"/>
      <c r="H31" s="1"/>
      <c r="I31" s="1"/>
      <c r="J31" s="1"/>
      <c r="K31" s="8"/>
      <c r="L31" s="1"/>
      <c r="M31" s="1"/>
      <c r="N31" s="1"/>
      <c r="O31" s="1"/>
      <c r="P31" s="1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27" ht="12.75" customHeight="1" x14ac:dyDescent="0.25">
      <c r="A32" s="96" t="s">
        <v>56</v>
      </c>
      <c r="B32" s="97"/>
      <c r="C32" s="97"/>
      <c r="D32" s="97"/>
      <c r="E32" s="98"/>
      <c r="F32" s="10"/>
      <c r="G32" s="1"/>
      <c r="H32" s="1"/>
      <c r="I32" s="1"/>
      <c r="J32" s="1"/>
      <c r="K32" s="8"/>
      <c r="L32" s="1"/>
      <c r="M32" s="1"/>
      <c r="N32" s="1"/>
      <c r="O32" s="1"/>
      <c r="P32" s="1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</row>
    <row r="33" spans="1:27" ht="12.75" customHeight="1" x14ac:dyDescent="0.25">
      <c r="A33" s="11"/>
      <c r="B33" s="55" t="s">
        <v>51</v>
      </c>
      <c r="C33" s="55" t="s">
        <v>57</v>
      </c>
      <c r="D33" s="55" t="s">
        <v>37</v>
      </c>
      <c r="E33" s="58" t="s">
        <v>30</v>
      </c>
      <c r="F33" s="59">
        <v>90</v>
      </c>
      <c r="G33" s="60" t="s">
        <v>53</v>
      </c>
      <c r="H33" s="61"/>
      <c r="I33" s="61">
        <v>244.77</v>
      </c>
      <c r="J33" s="61"/>
      <c r="K33" s="63">
        <v>22</v>
      </c>
      <c r="L33" s="61">
        <v>5</v>
      </c>
      <c r="M33" s="61">
        <v>10</v>
      </c>
      <c r="N33" s="61"/>
      <c r="O33" s="61"/>
      <c r="P33" s="61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  <row r="34" spans="1:27" ht="12.75" customHeight="1" x14ac:dyDescent="0.25">
      <c r="A34" s="11"/>
      <c r="B34" s="55" t="s">
        <v>52</v>
      </c>
      <c r="C34" s="55" t="s">
        <v>58</v>
      </c>
      <c r="D34" s="55" t="s">
        <v>40</v>
      </c>
      <c r="E34" s="58" t="s">
        <v>30</v>
      </c>
      <c r="F34" s="59">
        <v>90</v>
      </c>
      <c r="G34" s="60" t="s">
        <v>53</v>
      </c>
      <c r="H34" s="61"/>
      <c r="I34" s="61">
        <v>1227.92</v>
      </c>
      <c r="J34" s="61"/>
      <c r="K34" s="64" t="s">
        <v>53</v>
      </c>
      <c r="L34" s="61">
        <v>20</v>
      </c>
      <c r="M34" s="61">
        <v>20</v>
      </c>
      <c r="N34" s="61"/>
      <c r="O34" s="61"/>
      <c r="P34" s="61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1:27" ht="12.75" customHeight="1" x14ac:dyDescent="0.25">
      <c r="A35" s="11"/>
      <c r="B35" s="11"/>
      <c r="C35" s="11"/>
      <c r="D35" s="11"/>
      <c r="E35" s="52"/>
      <c r="F35" s="10"/>
      <c r="G35" s="1"/>
      <c r="H35" s="1"/>
      <c r="I35" s="1"/>
      <c r="J35" s="1"/>
      <c r="K35" s="8"/>
      <c r="L35" s="1"/>
      <c r="M35" s="1"/>
      <c r="N35" s="1"/>
      <c r="O35" s="1"/>
      <c r="P35" s="1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</row>
    <row r="36" spans="1:27" ht="12.75" customHeight="1" x14ac:dyDescent="0.25">
      <c r="A36" s="11"/>
      <c r="B36" s="11"/>
      <c r="C36" s="11"/>
      <c r="D36" s="11"/>
      <c r="E36" s="52"/>
      <c r="F36" s="10"/>
      <c r="G36" s="1"/>
      <c r="H36" s="1"/>
      <c r="I36" s="1"/>
      <c r="J36" s="1"/>
      <c r="K36" s="8"/>
      <c r="L36" s="1"/>
      <c r="M36" s="1"/>
      <c r="N36" s="1"/>
      <c r="O36" s="1"/>
      <c r="P36" s="1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</row>
    <row r="37" spans="1:27" ht="12.75" customHeight="1" x14ac:dyDescent="0.25">
      <c r="A37" s="96" t="s">
        <v>60</v>
      </c>
      <c r="B37" s="97"/>
      <c r="C37" s="97"/>
      <c r="D37" s="97"/>
      <c r="E37" s="98"/>
      <c r="F37" s="10"/>
      <c r="G37" s="1"/>
      <c r="H37" s="1"/>
      <c r="I37" s="1"/>
      <c r="J37" s="1"/>
      <c r="K37" s="8"/>
      <c r="L37" s="1"/>
      <c r="M37" s="1"/>
      <c r="N37" s="1"/>
      <c r="O37" s="1"/>
      <c r="P37" s="1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</row>
    <row r="38" spans="1:27" ht="12.75" customHeight="1" x14ac:dyDescent="0.25">
      <c r="A38" s="11"/>
      <c r="B38" s="79" t="s">
        <v>59</v>
      </c>
      <c r="C38" s="65" t="s">
        <v>64</v>
      </c>
      <c r="D38" s="79" t="s">
        <v>62</v>
      </c>
      <c r="E38" s="58" t="s">
        <v>30</v>
      </c>
      <c r="F38" s="138" t="s">
        <v>38</v>
      </c>
      <c r="G38" s="61">
        <v>50</v>
      </c>
      <c r="H38" s="61"/>
      <c r="I38" s="61">
        <v>2305.84</v>
      </c>
      <c r="J38" s="61"/>
      <c r="K38" s="92">
        <v>24</v>
      </c>
      <c r="L38" s="71">
        <v>48</v>
      </c>
      <c r="M38" s="71">
        <v>48</v>
      </c>
      <c r="N38" s="71"/>
      <c r="O38" s="71"/>
      <c r="P38" s="71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</row>
    <row r="39" spans="1:27" ht="12.75" customHeight="1" x14ac:dyDescent="0.25">
      <c r="A39" s="11"/>
      <c r="B39" s="76"/>
      <c r="C39" s="65" t="s">
        <v>63</v>
      </c>
      <c r="D39" s="76"/>
      <c r="E39" s="58" t="s">
        <v>28</v>
      </c>
      <c r="F39" s="81"/>
      <c r="G39" s="61"/>
      <c r="H39" s="61">
        <v>351.18</v>
      </c>
      <c r="I39" s="61"/>
      <c r="J39" s="61">
        <v>8428.86</v>
      </c>
      <c r="K39" s="93"/>
      <c r="L39" s="72"/>
      <c r="M39" s="72"/>
      <c r="N39" s="72"/>
      <c r="O39" s="72"/>
      <c r="P39" s="7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</row>
    <row r="40" spans="1:27" ht="12.75" customHeight="1" x14ac:dyDescent="0.25">
      <c r="A40" s="11"/>
      <c r="B40" s="11"/>
      <c r="C40" s="11"/>
      <c r="D40" s="11"/>
      <c r="E40" s="52"/>
      <c r="F40" s="10"/>
      <c r="G40" s="1"/>
      <c r="H40" s="1"/>
      <c r="I40" s="1"/>
      <c r="J40" s="1"/>
      <c r="K40" s="8"/>
      <c r="L40" s="1"/>
      <c r="M40" s="1"/>
      <c r="N40" s="1"/>
      <c r="O40" s="1"/>
      <c r="P40" s="1"/>
      <c r="Q40" s="44" t="str">
        <f t="shared" ref="Q40:Q75" si="0">IF($E40="COMM, GRAVEL",((($I40+$J40)*0.8333)/27),"")</f>
        <v/>
      </c>
      <c r="R40" s="44" t="str">
        <f t="shared" ref="R40:R75" si="1">IF($E40="RESID, GRAVEL",(($I40+$J40)*0.6667)/27,IF($E40="COMM, ASPH",(($I40+$J40)*0.6667)/27,""))</f>
        <v/>
      </c>
      <c r="S40" s="44" t="str">
        <f t="shared" ref="S40:S75" si="2">IF($E40="RESID, ASPH",((($I40+$J40)*0.5)/27),"")</f>
        <v/>
      </c>
      <c r="T40" s="44" t="str">
        <f t="shared" ref="T40:T75" si="3">IF($E40="COMM, ASPH",((($I40+$J40)/9)*0.04),"")</f>
        <v/>
      </c>
      <c r="U40" s="44" t="str">
        <f t="shared" ref="U40:U75" si="4">IF($E40="COMM, ASPH",(($I40+$J40)/9)*0.4,IF($E40="RESID, ASPH",(($I40+$J40)/9)*0.4,""))</f>
        <v/>
      </c>
      <c r="V40" s="44" t="str">
        <f t="shared" ref="V40:V75" si="5">IF($E40="COMM, ASPH",((($I40+$J40)*0.1041667)/27),"")</f>
        <v/>
      </c>
      <c r="W40" s="44" t="str">
        <f t="shared" ref="W40:W75" si="6">IF($E40="RESID, ASPH",((($I40+$J40)*0.166667)/27),"")</f>
        <v/>
      </c>
      <c r="X40" s="44" t="str">
        <f t="shared" ref="X40:X75" si="7">IF($E40="COMM, ASPH",((($I40+$J40)*0.145833)/27),"")</f>
        <v/>
      </c>
      <c r="Y40" s="44" t="str">
        <f t="shared" ref="Y40:Y75" si="8">IF($E40="COMM, CONC",((($I40+$J40)/9)),"")</f>
        <v/>
      </c>
      <c r="Z40" s="44" t="str">
        <f t="shared" ref="Z40:Z75" si="9">IF($E40="RESID, CONC",((($I40+$J40)/9)),"")</f>
        <v/>
      </c>
      <c r="AA40" s="44"/>
    </row>
    <row r="41" spans="1:27" ht="12.75" customHeight="1" x14ac:dyDescent="0.25">
      <c r="A41" s="11"/>
      <c r="B41" s="11"/>
      <c r="C41" s="11"/>
      <c r="D41" s="11"/>
      <c r="E41" s="52"/>
      <c r="F41" s="10"/>
      <c r="G41" s="1"/>
      <c r="H41" s="1"/>
      <c r="I41" s="1"/>
      <c r="J41" s="1"/>
      <c r="K41" s="8"/>
      <c r="L41" s="1"/>
      <c r="M41" s="1"/>
      <c r="N41" s="1"/>
      <c r="O41" s="1"/>
      <c r="P41" s="1"/>
      <c r="Q41" s="44" t="str">
        <f t="shared" si="0"/>
        <v/>
      </c>
      <c r="R41" s="44" t="str">
        <f t="shared" si="1"/>
        <v/>
      </c>
      <c r="S41" s="44" t="str">
        <f t="shared" si="2"/>
        <v/>
      </c>
      <c r="T41" s="44" t="str">
        <f t="shared" si="3"/>
        <v/>
      </c>
      <c r="U41" s="44" t="str">
        <f t="shared" si="4"/>
        <v/>
      </c>
      <c r="V41" s="44" t="str">
        <f t="shared" si="5"/>
        <v/>
      </c>
      <c r="W41" s="44" t="str">
        <f t="shared" si="6"/>
        <v/>
      </c>
      <c r="X41" s="44" t="str">
        <f t="shared" si="7"/>
        <v/>
      </c>
      <c r="Y41" s="44" t="str">
        <f t="shared" si="8"/>
        <v/>
      </c>
      <c r="Z41" s="44" t="str">
        <f t="shared" si="9"/>
        <v/>
      </c>
      <c r="AA41" s="44"/>
    </row>
    <row r="42" spans="1:27" ht="12.75" customHeight="1" x14ac:dyDescent="0.25">
      <c r="A42" s="11"/>
      <c r="B42" s="11"/>
      <c r="C42" s="11"/>
      <c r="D42" s="11"/>
      <c r="E42" s="52"/>
      <c r="F42" s="10"/>
      <c r="G42" s="1"/>
      <c r="H42" s="1"/>
      <c r="I42" s="1"/>
      <c r="J42" s="1"/>
      <c r="K42" s="8"/>
      <c r="L42" s="1"/>
      <c r="M42" s="1"/>
      <c r="N42" s="1"/>
      <c r="O42" s="1"/>
      <c r="P42" s="1"/>
      <c r="Q42" s="44" t="str">
        <f t="shared" si="0"/>
        <v/>
      </c>
      <c r="R42" s="44" t="str">
        <f t="shared" si="1"/>
        <v/>
      </c>
      <c r="S42" s="44" t="str">
        <f t="shared" si="2"/>
        <v/>
      </c>
      <c r="T42" s="44" t="str">
        <f t="shared" si="3"/>
        <v/>
      </c>
      <c r="U42" s="44" t="str">
        <f t="shared" si="4"/>
        <v/>
      </c>
      <c r="V42" s="44" t="str">
        <f t="shared" si="5"/>
        <v/>
      </c>
      <c r="W42" s="44" t="str">
        <f t="shared" si="6"/>
        <v/>
      </c>
      <c r="X42" s="44" t="str">
        <f t="shared" si="7"/>
        <v/>
      </c>
      <c r="Y42" s="44" t="str">
        <f t="shared" si="8"/>
        <v/>
      </c>
      <c r="Z42" s="44" t="str">
        <f t="shared" si="9"/>
        <v/>
      </c>
      <c r="AA42" s="44"/>
    </row>
    <row r="43" spans="1:27" ht="12.75" customHeight="1" x14ac:dyDescent="0.25">
      <c r="A43" s="11"/>
      <c r="B43" s="11"/>
      <c r="C43" s="11"/>
      <c r="D43" s="11"/>
      <c r="E43" s="52"/>
      <c r="F43" s="10"/>
      <c r="G43" s="1"/>
      <c r="H43" s="1"/>
      <c r="I43" s="1"/>
      <c r="J43" s="1"/>
      <c r="K43" s="8"/>
      <c r="L43" s="1"/>
      <c r="M43" s="1"/>
      <c r="N43" s="1"/>
      <c r="O43" s="1"/>
      <c r="P43" s="1"/>
      <c r="Q43" s="44" t="str">
        <f t="shared" si="0"/>
        <v/>
      </c>
      <c r="R43" s="44" t="str">
        <f t="shared" si="1"/>
        <v/>
      </c>
      <c r="S43" s="44" t="str">
        <f t="shared" si="2"/>
        <v/>
      </c>
      <c r="T43" s="44" t="str">
        <f t="shared" si="3"/>
        <v/>
      </c>
      <c r="U43" s="44" t="str">
        <f t="shared" si="4"/>
        <v/>
      </c>
      <c r="V43" s="44" t="str">
        <f t="shared" si="5"/>
        <v/>
      </c>
      <c r="W43" s="44" t="str">
        <f t="shared" si="6"/>
        <v/>
      </c>
      <c r="X43" s="44" t="str">
        <f t="shared" si="7"/>
        <v/>
      </c>
      <c r="Y43" s="44" t="str">
        <f t="shared" si="8"/>
        <v/>
      </c>
      <c r="Z43" s="44" t="str">
        <f t="shared" si="9"/>
        <v/>
      </c>
      <c r="AA43" s="44"/>
    </row>
    <row r="44" spans="1:27" ht="12.75" customHeight="1" x14ac:dyDescent="0.25">
      <c r="A44" s="96" t="s">
        <v>65</v>
      </c>
      <c r="B44" s="97"/>
      <c r="C44" s="97"/>
      <c r="D44" s="97"/>
      <c r="E44" s="98"/>
      <c r="F44" s="10"/>
      <c r="G44" s="1"/>
      <c r="H44" s="1"/>
      <c r="I44" s="1"/>
      <c r="J44" s="1"/>
      <c r="K44" s="8"/>
      <c r="L44" s="1"/>
      <c r="M44" s="1"/>
      <c r="N44" s="1"/>
      <c r="O44" s="1"/>
      <c r="P44" s="1"/>
      <c r="Q44" s="44" t="str">
        <f t="shared" si="0"/>
        <v/>
      </c>
      <c r="R44" s="44" t="str">
        <f t="shared" si="1"/>
        <v/>
      </c>
      <c r="S44" s="44" t="str">
        <f t="shared" si="2"/>
        <v/>
      </c>
      <c r="T44" s="44" t="str">
        <f t="shared" si="3"/>
        <v/>
      </c>
      <c r="U44" s="44" t="str">
        <f t="shared" si="4"/>
        <v/>
      </c>
      <c r="V44" s="44" t="str">
        <f t="shared" si="5"/>
        <v/>
      </c>
      <c r="W44" s="44" t="str">
        <f t="shared" si="6"/>
        <v/>
      </c>
      <c r="X44" s="44" t="str">
        <f t="shared" si="7"/>
        <v/>
      </c>
      <c r="Y44" s="44" t="str">
        <f t="shared" si="8"/>
        <v/>
      </c>
      <c r="Z44" s="44" t="str">
        <f t="shared" si="9"/>
        <v/>
      </c>
      <c r="AA44" s="44"/>
    </row>
    <row r="45" spans="1:27" ht="12.75" customHeight="1" x14ac:dyDescent="0.25">
      <c r="A45" s="77" t="s">
        <v>78</v>
      </c>
      <c r="B45" s="75" t="s">
        <v>79</v>
      </c>
      <c r="C45" s="79" t="s">
        <v>66</v>
      </c>
      <c r="D45" s="79" t="s">
        <v>37</v>
      </c>
      <c r="E45" s="58" t="s">
        <v>30</v>
      </c>
      <c r="F45" s="80">
        <v>71</v>
      </c>
      <c r="G45" s="60">
        <v>22.67</v>
      </c>
      <c r="H45" s="60"/>
      <c r="I45" s="61">
        <v>538.4</v>
      </c>
      <c r="J45" s="61"/>
      <c r="K45" s="84">
        <v>18</v>
      </c>
      <c r="L45" s="86">
        <v>25</v>
      </c>
      <c r="M45" s="71">
        <v>25</v>
      </c>
      <c r="N45" s="71"/>
      <c r="O45" s="71"/>
      <c r="P45" s="71">
        <v>39.130000000000003</v>
      </c>
      <c r="Q45" s="62" t="str">
        <f>IF($E45="COMM, GRAVEL",((($I45+$J45)*0.8333)/27),"")</f>
        <v/>
      </c>
      <c r="R45" s="62" t="str">
        <f>IF($E45="RESID, GRAVEL",(($I45+$J45)*0.6667)/27,IF($E45="COMM, ASPH",(($I45+$J45)*0.6667)/27,""))</f>
        <v/>
      </c>
      <c r="S45" s="62" t="str">
        <f>IF($E45="RESID, ASPH",((($I45+$J45)*0.5)/27),"")</f>
        <v/>
      </c>
      <c r="T45" s="62" t="str">
        <f t="shared" si="3"/>
        <v/>
      </c>
      <c r="U45" s="62" t="str">
        <f t="shared" si="4"/>
        <v/>
      </c>
      <c r="V45" s="62" t="str">
        <f t="shared" si="5"/>
        <v/>
      </c>
      <c r="W45" s="62" t="str">
        <f t="shared" si="6"/>
        <v/>
      </c>
      <c r="X45" s="62" t="str">
        <f t="shared" si="7"/>
        <v/>
      </c>
      <c r="Y45" s="62">
        <f t="shared" si="8"/>
        <v>59.822222222222223</v>
      </c>
      <c r="Z45" s="62" t="str">
        <f t="shared" si="9"/>
        <v/>
      </c>
      <c r="AA45" s="84">
        <v>114</v>
      </c>
    </row>
    <row r="46" spans="1:27" ht="12.75" customHeight="1" x14ac:dyDescent="0.25">
      <c r="A46" s="88"/>
      <c r="B46" s="76"/>
      <c r="C46" s="76"/>
      <c r="D46" s="76"/>
      <c r="E46" s="58" t="s">
        <v>28</v>
      </c>
      <c r="F46" s="81"/>
      <c r="G46" s="60"/>
      <c r="H46" s="60">
        <v>24.93</v>
      </c>
      <c r="I46" s="61"/>
      <c r="J46" s="61">
        <v>626.09</v>
      </c>
      <c r="K46" s="85"/>
      <c r="L46" s="87"/>
      <c r="M46" s="72"/>
      <c r="N46" s="72"/>
      <c r="O46" s="72"/>
      <c r="P46" s="72"/>
      <c r="Q46" s="62" t="str">
        <f>IF($E46="COMM, GRAVEL",((($I46+$J46)*0.8333)/27),"")</f>
        <v/>
      </c>
      <c r="R46" s="62">
        <f>IF($E46="RESID, GRAVEL",(($I46+$J46)*0.6667)/27,IF($E46="COMM, ASPH",(($I46+$J46)*0.6667)/27,""))</f>
        <v>15.459785296296296</v>
      </c>
      <c r="S46" s="62" t="str">
        <f>IF($E46="RESID, ASPH",((($I46+$J46)*0.5)/27),"")</f>
        <v/>
      </c>
      <c r="T46" s="62">
        <f t="shared" si="3"/>
        <v>2.7826222222222223</v>
      </c>
      <c r="U46" s="62">
        <f t="shared" si="4"/>
        <v>27.826222222222228</v>
      </c>
      <c r="V46" s="62">
        <f t="shared" si="5"/>
        <v>2.4154714519629632</v>
      </c>
      <c r="W46" s="62" t="str">
        <f t="shared" si="6"/>
        <v/>
      </c>
      <c r="X46" s="62">
        <f t="shared" si="7"/>
        <v>3.3816512211111109</v>
      </c>
      <c r="Y46" s="62" t="str">
        <f t="shared" si="8"/>
        <v/>
      </c>
      <c r="Z46" s="62" t="str">
        <f t="shared" si="9"/>
        <v/>
      </c>
      <c r="AA46" s="85"/>
    </row>
    <row r="47" spans="1:27" ht="12.75" customHeight="1" x14ac:dyDescent="0.25">
      <c r="A47" s="77" t="s">
        <v>78</v>
      </c>
      <c r="B47" s="75" t="s">
        <v>80</v>
      </c>
      <c r="C47" s="79" t="s">
        <v>67</v>
      </c>
      <c r="D47" s="79" t="s">
        <v>37</v>
      </c>
      <c r="E47" s="58" t="s">
        <v>30</v>
      </c>
      <c r="F47" s="80">
        <v>90</v>
      </c>
      <c r="G47" s="60">
        <v>25.69</v>
      </c>
      <c r="H47" s="60"/>
      <c r="I47" s="61">
        <v>885.14</v>
      </c>
      <c r="J47" s="61"/>
      <c r="K47" s="84">
        <v>24</v>
      </c>
      <c r="L47" s="86">
        <v>25</v>
      </c>
      <c r="M47" s="71">
        <v>25</v>
      </c>
      <c r="N47" s="71"/>
      <c r="O47" s="71"/>
      <c r="P47" s="71">
        <v>25</v>
      </c>
      <c r="Q47" s="62" t="str">
        <f t="shared" si="0"/>
        <v/>
      </c>
      <c r="R47" s="62" t="str">
        <f t="shared" si="1"/>
        <v/>
      </c>
      <c r="S47" s="62" t="str">
        <f t="shared" si="2"/>
        <v/>
      </c>
      <c r="T47" s="62" t="str">
        <f t="shared" si="3"/>
        <v/>
      </c>
      <c r="U47" s="62" t="str">
        <f t="shared" si="4"/>
        <v/>
      </c>
      <c r="V47" s="62" t="str">
        <f t="shared" si="5"/>
        <v/>
      </c>
      <c r="W47" s="62" t="str">
        <f t="shared" si="6"/>
        <v/>
      </c>
      <c r="X47" s="62" t="str">
        <f t="shared" si="7"/>
        <v/>
      </c>
      <c r="Y47" s="62">
        <f t="shared" si="8"/>
        <v>98.348888888888894</v>
      </c>
      <c r="Z47" s="62" t="str">
        <f t="shared" si="9"/>
        <v/>
      </c>
      <c r="AA47" s="84">
        <v>128.5</v>
      </c>
    </row>
    <row r="48" spans="1:27" ht="12.75" customHeight="1" x14ac:dyDescent="0.25">
      <c r="A48" s="88"/>
      <c r="B48" s="76"/>
      <c r="C48" s="76"/>
      <c r="D48" s="76"/>
      <c r="E48" s="58" t="s">
        <v>28</v>
      </c>
      <c r="F48" s="81"/>
      <c r="G48" s="60"/>
      <c r="H48" s="60">
        <v>24.3</v>
      </c>
      <c r="I48" s="61"/>
      <c r="J48" s="61">
        <v>583.08000000000004</v>
      </c>
      <c r="K48" s="85"/>
      <c r="L48" s="87"/>
      <c r="M48" s="72"/>
      <c r="N48" s="72"/>
      <c r="O48" s="72"/>
      <c r="P48" s="72"/>
      <c r="Q48" s="62" t="str">
        <f>IF($E48="COMM, GRAVEL",((($I48+$J48)*0.8333)/27),"")</f>
        <v/>
      </c>
      <c r="R48" s="62">
        <f>IF($E48="RESID, GRAVEL",(($I48+$J48)*0.6667)/27,IF($E48="COMM, ASPH",(($I48+$J48)*0.6667)/27,""))</f>
        <v>14.397756888888889</v>
      </c>
      <c r="S48" s="62" t="str">
        <f>IF($E48="RESID, ASPH",((($I48+$J48)*0.5)/27),"")</f>
        <v/>
      </c>
      <c r="T48" s="62">
        <f t="shared" si="3"/>
        <v>2.5914666666666673</v>
      </c>
      <c r="U48" s="62">
        <f t="shared" si="4"/>
        <v>25.914666666666673</v>
      </c>
      <c r="V48" s="62">
        <f t="shared" si="5"/>
        <v>2.249537756888889</v>
      </c>
      <c r="W48" s="62" t="str">
        <f t="shared" si="6"/>
        <v/>
      </c>
      <c r="X48" s="62">
        <f t="shared" si="7"/>
        <v>3.1493446533333334</v>
      </c>
      <c r="Y48" s="62" t="str">
        <f t="shared" si="8"/>
        <v/>
      </c>
      <c r="Z48" s="62" t="str">
        <f t="shared" si="9"/>
        <v/>
      </c>
      <c r="AA48" s="85"/>
    </row>
    <row r="49" spans="1:27" ht="12.75" customHeight="1" x14ac:dyDescent="0.25">
      <c r="A49" s="69" t="s">
        <v>77</v>
      </c>
      <c r="B49" s="70" t="s">
        <v>81</v>
      </c>
      <c r="C49" s="55" t="s">
        <v>68</v>
      </c>
      <c r="D49" s="55" t="s">
        <v>40</v>
      </c>
      <c r="E49" s="58" t="s">
        <v>30</v>
      </c>
      <c r="F49" s="59">
        <v>90</v>
      </c>
      <c r="G49" s="60">
        <v>22.88</v>
      </c>
      <c r="H49" s="60"/>
      <c r="I49" s="61">
        <v>1016.24</v>
      </c>
      <c r="J49" s="61"/>
      <c r="K49" s="67">
        <v>35</v>
      </c>
      <c r="L49" s="60">
        <v>25</v>
      </c>
      <c r="M49" s="61">
        <v>25</v>
      </c>
      <c r="N49" s="61"/>
      <c r="O49" s="61"/>
      <c r="P49" s="61"/>
      <c r="Q49" s="62" t="str">
        <f t="shared" si="0"/>
        <v/>
      </c>
      <c r="R49" s="62" t="str">
        <f t="shared" si="1"/>
        <v/>
      </c>
      <c r="S49" s="62" t="str">
        <f t="shared" si="2"/>
        <v/>
      </c>
      <c r="T49" s="62" t="str">
        <f t="shared" si="3"/>
        <v/>
      </c>
      <c r="U49" s="62" t="str">
        <f t="shared" si="4"/>
        <v/>
      </c>
      <c r="V49" s="62" t="str">
        <f t="shared" si="5"/>
        <v/>
      </c>
      <c r="W49" s="62" t="str">
        <f t="shared" si="6"/>
        <v/>
      </c>
      <c r="X49" s="62" t="str">
        <f t="shared" si="7"/>
        <v/>
      </c>
      <c r="Y49" s="62">
        <f t="shared" si="8"/>
        <v>112.91555555555556</v>
      </c>
      <c r="Z49" s="62" t="str">
        <f t="shared" si="9"/>
        <v/>
      </c>
      <c r="AA49" s="68">
        <v>74</v>
      </c>
    </row>
    <row r="50" spans="1:27" ht="12.75" customHeight="1" x14ac:dyDescent="0.25">
      <c r="A50" s="69" t="s">
        <v>76</v>
      </c>
      <c r="B50" s="70" t="s">
        <v>82</v>
      </c>
      <c r="C50" s="55" t="s">
        <v>69</v>
      </c>
      <c r="D50" s="55" t="s">
        <v>37</v>
      </c>
      <c r="E50" s="58" t="s">
        <v>30</v>
      </c>
      <c r="F50" s="59">
        <v>90</v>
      </c>
      <c r="G50" s="60">
        <v>24.81</v>
      </c>
      <c r="H50" s="60"/>
      <c r="I50" s="61">
        <v>1114.68</v>
      </c>
      <c r="J50" s="61"/>
      <c r="K50" s="67">
        <v>35</v>
      </c>
      <c r="L50" s="60">
        <v>25</v>
      </c>
      <c r="M50" s="61">
        <v>25</v>
      </c>
      <c r="N50" s="61"/>
      <c r="O50" s="61"/>
      <c r="P50" s="61"/>
      <c r="Q50" s="62" t="str">
        <f t="shared" si="0"/>
        <v/>
      </c>
      <c r="R50" s="62" t="str">
        <f t="shared" si="1"/>
        <v/>
      </c>
      <c r="S50" s="62" t="str">
        <f t="shared" si="2"/>
        <v/>
      </c>
      <c r="T50" s="62" t="str">
        <f t="shared" si="3"/>
        <v/>
      </c>
      <c r="U50" s="62" t="str">
        <f t="shared" si="4"/>
        <v/>
      </c>
      <c r="V50" s="62" t="str">
        <f t="shared" si="5"/>
        <v/>
      </c>
      <c r="W50" s="62" t="str">
        <f t="shared" si="6"/>
        <v/>
      </c>
      <c r="X50" s="62" t="str">
        <f t="shared" si="7"/>
        <v/>
      </c>
      <c r="Y50" s="62">
        <f t="shared" si="8"/>
        <v>123.85333333333334</v>
      </c>
      <c r="Z50" s="62" t="str">
        <f t="shared" si="9"/>
        <v/>
      </c>
      <c r="AA50" s="62"/>
    </row>
    <row r="51" spans="1:27" ht="12.75" customHeight="1" x14ac:dyDescent="0.25">
      <c r="A51" s="77" t="s">
        <v>75</v>
      </c>
      <c r="B51" s="75" t="s">
        <v>83</v>
      </c>
      <c r="C51" s="79" t="s">
        <v>70</v>
      </c>
      <c r="D51" s="79" t="s">
        <v>40</v>
      </c>
      <c r="E51" s="58" t="s">
        <v>30</v>
      </c>
      <c r="F51" s="80">
        <v>86</v>
      </c>
      <c r="G51" s="60">
        <v>16.411100000000001</v>
      </c>
      <c r="H51" s="60"/>
      <c r="I51" s="61">
        <v>736.57550000000003</v>
      </c>
      <c r="J51" s="61"/>
      <c r="K51" s="84">
        <v>35</v>
      </c>
      <c r="L51" s="86">
        <v>25</v>
      </c>
      <c r="M51" s="71">
        <v>25</v>
      </c>
      <c r="N51" s="71"/>
      <c r="O51" s="71"/>
      <c r="P51" s="71"/>
      <c r="Q51" s="62" t="str">
        <f t="shared" si="0"/>
        <v/>
      </c>
      <c r="R51" s="62" t="str">
        <f t="shared" si="1"/>
        <v/>
      </c>
      <c r="S51" s="62" t="str">
        <f t="shared" si="2"/>
        <v/>
      </c>
      <c r="T51" s="62" t="str">
        <f t="shared" si="3"/>
        <v/>
      </c>
      <c r="U51" s="62" t="str">
        <f t="shared" si="4"/>
        <v/>
      </c>
      <c r="V51" s="62" t="str">
        <f t="shared" si="5"/>
        <v/>
      </c>
      <c r="W51" s="62" t="str">
        <f t="shared" si="6"/>
        <v/>
      </c>
      <c r="X51" s="62" t="str">
        <f t="shared" si="7"/>
        <v/>
      </c>
      <c r="Y51" s="62">
        <f t="shared" si="8"/>
        <v>81.841722222222231</v>
      </c>
      <c r="Z51" s="62"/>
      <c r="AA51" s="73"/>
    </row>
    <row r="52" spans="1:27" ht="12.75" customHeight="1" x14ac:dyDescent="0.25">
      <c r="A52" s="78"/>
      <c r="B52" s="76"/>
      <c r="C52" s="76"/>
      <c r="D52" s="76"/>
      <c r="E52" s="58" t="s">
        <v>28</v>
      </c>
      <c r="F52" s="81"/>
      <c r="G52" s="60"/>
      <c r="H52" s="60">
        <v>20.2118</v>
      </c>
      <c r="I52" s="61"/>
      <c r="J52" s="61">
        <v>707.41250000000002</v>
      </c>
      <c r="K52" s="85"/>
      <c r="L52" s="87"/>
      <c r="M52" s="72"/>
      <c r="N52" s="72"/>
      <c r="O52" s="72"/>
      <c r="P52" s="72"/>
      <c r="Q52" s="62" t="str">
        <f>IF($E52="COMM, GRAVEL",((($I52+$J52)*0.8333)/27),"")</f>
        <v/>
      </c>
      <c r="R52" s="62">
        <f>IF($E52="RESID, GRAVEL",(($I52+$J52)*0.6667)/27,IF($E52="COMM, ASPH",(($I52+$J52)*0.6667)/27,""))</f>
        <v>17.467848657407405</v>
      </c>
      <c r="S52" s="62" t="str">
        <f>IF($E52="RESID, ASPH",((($I52+$J52)*0.5)/27),"")</f>
        <v/>
      </c>
      <c r="T52" s="62">
        <f t="shared" si="3"/>
        <v>3.1440555555555556</v>
      </c>
      <c r="U52" s="62">
        <f t="shared" si="4"/>
        <v>31.440555555555559</v>
      </c>
      <c r="V52" s="62">
        <f t="shared" si="5"/>
        <v>2.7292157653240743</v>
      </c>
      <c r="W52" s="62" t="str">
        <f t="shared" si="6"/>
        <v/>
      </c>
      <c r="X52" s="62">
        <f t="shared" si="7"/>
        <v>3.8208921152777777</v>
      </c>
      <c r="Y52" s="62" t="str">
        <f t="shared" si="8"/>
        <v/>
      </c>
      <c r="Z52" s="62" t="str">
        <f t="shared" si="9"/>
        <v/>
      </c>
      <c r="AA52" s="74"/>
    </row>
    <row r="53" spans="1:27" ht="12.75" customHeight="1" x14ac:dyDescent="0.25">
      <c r="A53" s="77" t="s">
        <v>75</v>
      </c>
      <c r="B53" s="75" t="s">
        <v>84</v>
      </c>
      <c r="C53" s="79" t="s">
        <v>70</v>
      </c>
      <c r="D53" s="79" t="s">
        <v>40</v>
      </c>
      <c r="E53" s="58" t="s">
        <v>30</v>
      </c>
      <c r="F53" s="80">
        <v>59</v>
      </c>
      <c r="G53" s="60">
        <v>13.954700000000001</v>
      </c>
      <c r="H53" s="60"/>
      <c r="I53" s="61">
        <v>622.8175</v>
      </c>
      <c r="J53" s="61"/>
      <c r="K53" s="84">
        <v>35</v>
      </c>
      <c r="L53" s="86">
        <v>25</v>
      </c>
      <c r="M53" s="71">
        <v>25</v>
      </c>
      <c r="N53" s="71"/>
      <c r="O53" s="71"/>
      <c r="P53" s="71"/>
      <c r="Q53" s="62" t="str">
        <f t="shared" si="0"/>
        <v/>
      </c>
      <c r="R53" s="62" t="str">
        <f t="shared" si="1"/>
        <v/>
      </c>
      <c r="S53" s="62" t="str">
        <f t="shared" si="2"/>
        <v/>
      </c>
      <c r="T53" s="62" t="str">
        <f t="shared" si="3"/>
        <v/>
      </c>
      <c r="U53" s="62" t="str">
        <f t="shared" si="4"/>
        <v/>
      </c>
      <c r="V53" s="62" t="str">
        <f t="shared" si="5"/>
        <v/>
      </c>
      <c r="W53" s="62" t="str">
        <f t="shared" si="6"/>
        <v/>
      </c>
      <c r="X53" s="62" t="str">
        <f t="shared" si="7"/>
        <v/>
      </c>
      <c r="Y53" s="62">
        <f t="shared" si="8"/>
        <v>69.20194444444445</v>
      </c>
      <c r="Z53" s="62" t="str">
        <f t="shared" si="9"/>
        <v/>
      </c>
      <c r="AA53" s="73"/>
    </row>
    <row r="54" spans="1:27" ht="12.75" customHeight="1" x14ac:dyDescent="0.25">
      <c r="A54" s="78"/>
      <c r="B54" s="76"/>
      <c r="C54" s="76"/>
      <c r="D54" s="76"/>
      <c r="E54" s="58" t="s">
        <v>28</v>
      </c>
      <c r="F54" s="81"/>
      <c r="G54" s="60"/>
      <c r="H54" s="60">
        <v>22.668199999999999</v>
      </c>
      <c r="I54" s="61"/>
      <c r="J54" s="61">
        <v>793.38610000000006</v>
      </c>
      <c r="K54" s="85"/>
      <c r="L54" s="87"/>
      <c r="M54" s="72"/>
      <c r="N54" s="72"/>
      <c r="O54" s="72"/>
      <c r="P54" s="72"/>
      <c r="Q54" s="62" t="str">
        <f>IF($E54="COMM, GRAVEL",((($I54+$J54)*0.8333)/27),"")</f>
        <v/>
      </c>
      <c r="R54" s="62">
        <f>IF($E54="RESID, GRAVEL",(($I54+$J54)*0.6667)/27,IF($E54="COMM, ASPH",(($I54+$J54)*0.6667)/27,""))</f>
        <v>19.590759735925925</v>
      </c>
      <c r="S54" s="62" t="str">
        <f>IF($E54="RESID, ASPH",((($I54+$J54)*0.5)/27),"")</f>
        <v/>
      </c>
      <c r="T54" s="62">
        <f t="shared" si="3"/>
        <v>3.5261604444444448</v>
      </c>
      <c r="U54" s="62">
        <f t="shared" si="4"/>
        <v>35.261604444444451</v>
      </c>
      <c r="V54" s="62">
        <f t="shared" si="5"/>
        <v>3.0609041430692594</v>
      </c>
      <c r="W54" s="62" t="str">
        <f t="shared" si="6"/>
        <v/>
      </c>
      <c r="X54" s="62">
        <f t="shared" si="7"/>
        <v>4.2852546341222224</v>
      </c>
      <c r="Y54" s="62" t="str">
        <f t="shared" si="8"/>
        <v/>
      </c>
      <c r="Z54" s="62" t="str">
        <f t="shared" si="9"/>
        <v/>
      </c>
      <c r="AA54" s="74"/>
    </row>
    <row r="55" spans="1:27" ht="12.75" customHeight="1" x14ac:dyDescent="0.25">
      <c r="A55" s="77" t="s">
        <v>75</v>
      </c>
      <c r="B55" s="75" t="s">
        <v>85</v>
      </c>
      <c r="C55" s="79" t="s">
        <v>70</v>
      </c>
      <c r="D55" s="79" t="s">
        <v>37</v>
      </c>
      <c r="E55" s="58" t="s">
        <v>30</v>
      </c>
      <c r="F55" s="80">
        <v>45</v>
      </c>
      <c r="G55" s="60">
        <v>13.954700000000001</v>
      </c>
      <c r="H55" s="60"/>
      <c r="I55" s="61">
        <v>622.8175</v>
      </c>
      <c r="J55" s="61"/>
      <c r="K55" s="84">
        <v>35</v>
      </c>
      <c r="L55" s="86">
        <v>25</v>
      </c>
      <c r="M55" s="71">
        <v>25</v>
      </c>
      <c r="N55" s="71"/>
      <c r="O55" s="71"/>
      <c r="P55" s="71"/>
      <c r="Q55" s="62" t="str">
        <f t="shared" si="0"/>
        <v/>
      </c>
      <c r="R55" s="62" t="str">
        <f t="shared" si="1"/>
        <v/>
      </c>
      <c r="S55" s="62" t="str">
        <f t="shared" si="2"/>
        <v/>
      </c>
      <c r="T55" s="62" t="str">
        <f t="shared" si="3"/>
        <v/>
      </c>
      <c r="U55" s="62" t="str">
        <f t="shared" si="4"/>
        <v/>
      </c>
      <c r="V55" s="62" t="str">
        <f t="shared" si="5"/>
        <v/>
      </c>
      <c r="W55" s="62" t="str">
        <f t="shared" si="6"/>
        <v/>
      </c>
      <c r="X55" s="62" t="str">
        <f t="shared" si="7"/>
        <v/>
      </c>
      <c r="Y55" s="62">
        <f t="shared" si="8"/>
        <v>69.20194444444445</v>
      </c>
      <c r="Z55" s="62" t="str">
        <f t="shared" si="9"/>
        <v/>
      </c>
      <c r="AA55" s="73"/>
    </row>
    <row r="56" spans="1:27" ht="12.75" customHeight="1" x14ac:dyDescent="0.25">
      <c r="A56" s="78"/>
      <c r="B56" s="76"/>
      <c r="C56" s="76"/>
      <c r="D56" s="76"/>
      <c r="E56" s="58" t="s">
        <v>28</v>
      </c>
      <c r="F56" s="81"/>
      <c r="G56" s="60"/>
      <c r="H56" s="60">
        <v>22.668199999999999</v>
      </c>
      <c r="I56" s="61"/>
      <c r="J56" s="61">
        <v>793.38610000000006</v>
      </c>
      <c r="K56" s="85"/>
      <c r="L56" s="87"/>
      <c r="M56" s="72"/>
      <c r="N56" s="72"/>
      <c r="O56" s="72"/>
      <c r="P56" s="72"/>
      <c r="Q56" s="62" t="str">
        <f>IF($E56="COMM, GRAVEL",((($I56+$J56)*0.8333)/27),"")</f>
        <v/>
      </c>
      <c r="R56" s="62">
        <f>IF($E56="RESID, GRAVEL",(($I56+$J56)*0.6667)/27,IF($E56="COMM, ASPH",(($I56+$J56)*0.6667)/27,""))</f>
        <v>19.590759735925925</v>
      </c>
      <c r="S56" s="62" t="str">
        <f>IF($E56="RESID, ASPH",((($I56+$J56)*0.5)/27),"")</f>
        <v/>
      </c>
      <c r="T56" s="62">
        <f t="shared" si="3"/>
        <v>3.5261604444444448</v>
      </c>
      <c r="U56" s="62">
        <f t="shared" si="4"/>
        <v>35.261604444444451</v>
      </c>
      <c r="V56" s="62">
        <f t="shared" si="5"/>
        <v>3.0609041430692594</v>
      </c>
      <c r="W56" s="62" t="str">
        <f t="shared" si="6"/>
        <v/>
      </c>
      <c r="X56" s="62">
        <f t="shared" si="7"/>
        <v>4.2852546341222224</v>
      </c>
      <c r="Y56" s="62" t="str">
        <f t="shared" si="8"/>
        <v/>
      </c>
      <c r="Z56" s="62" t="str">
        <f t="shared" si="9"/>
        <v/>
      </c>
      <c r="AA56" s="74"/>
    </row>
    <row r="57" spans="1:27" ht="12.75" customHeight="1" x14ac:dyDescent="0.25">
      <c r="A57" s="11"/>
      <c r="B57" s="11"/>
      <c r="C57" s="11"/>
      <c r="D57" s="11"/>
      <c r="E57" s="52"/>
      <c r="F57" s="10"/>
      <c r="G57" s="26"/>
      <c r="H57" s="26"/>
      <c r="I57" s="1"/>
      <c r="J57" s="1"/>
      <c r="K57" s="66"/>
      <c r="L57" s="26"/>
      <c r="M57" s="1"/>
      <c r="N57" s="1"/>
      <c r="O57" s="1"/>
      <c r="P57" s="1"/>
      <c r="Q57" s="44"/>
      <c r="R57" s="44"/>
      <c r="S57" s="44"/>
      <c r="T57" s="44"/>
      <c r="U57" s="44"/>
      <c r="V57" s="44"/>
      <c r="W57" s="44"/>
      <c r="X57" s="44"/>
      <c r="Y57" s="1"/>
      <c r="Z57" s="44"/>
      <c r="AA57" s="44"/>
    </row>
    <row r="58" spans="1:27" ht="12.75" customHeight="1" x14ac:dyDescent="0.25">
      <c r="A58" s="11"/>
      <c r="B58" s="11"/>
      <c r="C58" s="11"/>
      <c r="D58" s="11"/>
      <c r="E58" s="52"/>
      <c r="F58" s="10"/>
      <c r="G58" s="26"/>
      <c r="H58" s="26"/>
      <c r="I58" s="1"/>
      <c r="J58" s="1"/>
      <c r="K58" s="66"/>
      <c r="L58" s="26"/>
      <c r="M58" s="1"/>
      <c r="N58" s="1"/>
      <c r="O58" s="1"/>
      <c r="P58" s="1"/>
      <c r="Q58" s="44"/>
      <c r="R58" s="44"/>
      <c r="S58" s="44"/>
      <c r="T58" s="44"/>
      <c r="U58" s="44"/>
      <c r="V58" s="44"/>
      <c r="W58" s="44"/>
      <c r="X58" s="44"/>
      <c r="Y58" s="1"/>
      <c r="Z58" s="44"/>
      <c r="AA58" s="44"/>
    </row>
    <row r="59" spans="1:27" ht="12.75" customHeight="1" x14ac:dyDescent="0.25">
      <c r="A59" s="11"/>
      <c r="B59" s="11"/>
      <c r="C59" s="11"/>
      <c r="D59" s="11"/>
      <c r="E59" s="52"/>
      <c r="F59" s="10"/>
      <c r="G59" s="26"/>
      <c r="H59" s="26"/>
      <c r="I59" s="1"/>
      <c r="J59" s="1"/>
      <c r="K59" s="66"/>
      <c r="L59" s="26"/>
      <c r="M59" s="1"/>
      <c r="N59" s="1"/>
      <c r="O59" s="1"/>
      <c r="P59" s="1"/>
      <c r="Q59" s="44"/>
      <c r="R59" s="44"/>
      <c r="S59" s="44"/>
      <c r="T59" s="44"/>
      <c r="U59" s="44"/>
      <c r="V59" s="44"/>
      <c r="W59" s="44"/>
      <c r="X59" s="44"/>
      <c r="Y59" s="1"/>
      <c r="Z59" s="44"/>
      <c r="AA59" s="44"/>
    </row>
    <row r="60" spans="1:27" ht="12.75" customHeight="1" x14ac:dyDescent="0.25">
      <c r="A60" s="11"/>
      <c r="B60" s="11"/>
      <c r="C60" s="11"/>
      <c r="D60" s="11"/>
      <c r="E60" s="52"/>
      <c r="F60" s="10"/>
      <c r="G60" s="26"/>
      <c r="H60" s="26"/>
      <c r="I60" s="1"/>
      <c r="J60" s="1"/>
      <c r="K60" s="66"/>
      <c r="L60" s="26"/>
      <c r="M60" s="1"/>
      <c r="N60" s="1"/>
      <c r="O60" s="1"/>
      <c r="P60" s="1"/>
      <c r="Q60" s="44"/>
      <c r="R60" s="44"/>
      <c r="S60" s="44"/>
      <c r="T60" s="44"/>
      <c r="U60" s="44"/>
      <c r="V60" s="44"/>
      <c r="W60" s="44"/>
      <c r="X60" s="44"/>
      <c r="Y60" s="1"/>
      <c r="Z60" s="44"/>
      <c r="AA60" s="44"/>
    </row>
    <row r="61" spans="1:27" ht="12.75" customHeight="1" x14ac:dyDescent="0.25">
      <c r="A61" s="11"/>
      <c r="B61" s="11"/>
      <c r="C61" s="11"/>
      <c r="D61" s="11"/>
      <c r="E61" s="52"/>
      <c r="F61" s="10"/>
      <c r="G61" s="26"/>
      <c r="H61" s="26"/>
      <c r="I61" s="1"/>
      <c r="J61" s="1"/>
      <c r="K61" s="66"/>
      <c r="L61" s="26"/>
      <c r="M61" s="1"/>
      <c r="N61" s="1"/>
      <c r="O61" s="1"/>
      <c r="P61" s="1"/>
      <c r="Q61" s="44"/>
      <c r="R61" s="44"/>
      <c r="S61" s="44"/>
      <c r="T61" s="44"/>
      <c r="U61" s="44"/>
      <c r="V61" s="44"/>
      <c r="W61" s="44"/>
      <c r="X61" s="44"/>
      <c r="Y61" s="1"/>
      <c r="Z61" s="44"/>
      <c r="AA61" s="44"/>
    </row>
    <row r="62" spans="1:27" ht="12.75" customHeight="1" x14ac:dyDescent="0.25">
      <c r="A62" s="11"/>
      <c r="B62" s="11"/>
      <c r="C62" s="11"/>
      <c r="D62" s="11"/>
      <c r="E62" s="52"/>
      <c r="F62" s="10"/>
      <c r="G62" s="26"/>
      <c r="H62" s="26"/>
      <c r="I62" s="1"/>
      <c r="J62" s="1"/>
      <c r="K62" s="66"/>
      <c r="L62" s="26"/>
      <c r="M62" s="1"/>
      <c r="N62" s="1"/>
      <c r="O62" s="1"/>
      <c r="P62" s="1"/>
      <c r="Q62" s="44"/>
      <c r="R62" s="44"/>
      <c r="S62" s="44"/>
      <c r="T62" s="44"/>
      <c r="U62" s="44"/>
      <c r="V62" s="44"/>
      <c r="W62" s="44"/>
      <c r="X62" s="44"/>
      <c r="Y62" s="1"/>
      <c r="Z62" s="44"/>
      <c r="AA62" s="44"/>
    </row>
    <row r="63" spans="1:27" ht="12.75" customHeight="1" x14ac:dyDescent="0.25">
      <c r="A63" s="11"/>
      <c r="B63" s="11"/>
      <c r="C63" s="11"/>
      <c r="D63" s="11"/>
      <c r="E63" s="52"/>
      <c r="F63" s="10"/>
      <c r="G63" s="26"/>
      <c r="H63" s="26"/>
      <c r="I63" s="1"/>
      <c r="J63" s="1"/>
      <c r="K63" s="66"/>
      <c r="L63" s="26"/>
      <c r="M63" s="1"/>
      <c r="N63" s="1"/>
      <c r="O63" s="1"/>
      <c r="P63" s="1"/>
      <c r="Q63" s="44"/>
      <c r="R63" s="44"/>
      <c r="S63" s="44"/>
      <c r="T63" s="44"/>
      <c r="U63" s="44"/>
      <c r="V63" s="44"/>
      <c r="W63" s="44"/>
      <c r="X63" s="44"/>
      <c r="Y63" s="1"/>
      <c r="Z63" s="44"/>
      <c r="AA63" s="44"/>
    </row>
    <row r="64" spans="1:27" ht="12.75" customHeight="1" x14ac:dyDescent="0.25">
      <c r="A64" s="11"/>
      <c r="B64" s="11"/>
      <c r="C64" s="11"/>
      <c r="D64" s="11"/>
      <c r="E64" s="52"/>
      <c r="F64" s="10"/>
      <c r="G64" s="26"/>
      <c r="H64" s="26"/>
      <c r="I64" s="1"/>
      <c r="J64" s="1"/>
      <c r="K64" s="66"/>
      <c r="L64" s="26"/>
      <c r="M64" s="1"/>
      <c r="N64" s="1"/>
      <c r="O64" s="1"/>
      <c r="P64" s="1"/>
      <c r="Q64" s="44"/>
      <c r="R64" s="44"/>
      <c r="S64" s="44"/>
      <c r="T64" s="44"/>
      <c r="U64" s="44"/>
      <c r="V64" s="44"/>
      <c r="W64" s="44"/>
      <c r="X64" s="44"/>
      <c r="Y64" s="1"/>
      <c r="Z64" s="44"/>
      <c r="AA64" s="44"/>
    </row>
    <row r="65" spans="1:27" ht="12.75" customHeight="1" x14ac:dyDescent="0.25">
      <c r="A65" s="11"/>
      <c r="B65" s="11"/>
      <c r="C65" s="11"/>
      <c r="D65" s="11"/>
      <c r="E65" s="52"/>
      <c r="F65" s="10"/>
      <c r="G65" s="14"/>
      <c r="H65" s="14"/>
      <c r="I65" s="14"/>
      <c r="J65" s="14"/>
      <c r="K65" s="8"/>
      <c r="L65" s="1"/>
      <c r="M65" s="1"/>
      <c r="N65" s="1"/>
      <c r="O65" s="1"/>
      <c r="P65" s="1"/>
      <c r="Q65" s="44" t="str">
        <f t="shared" si="0"/>
        <v/>
      </c>
      <c r="R65" s="44" t="str">
        <f t="shared" si="1"/>
        <v/>
      </c>
      <c r="S65" s="44" t="str">
        <f t="shared" si="2"/>
        <v/>
      </c>
      <c r="T65" s="44" t="str">
        <f t="shared" si="3"/>
        <v/>
      </c>
      <c r="U65" s="44" t="str">
        <f t="shared" si="4"/>
        <v/>
      </c>
      <c r="V65" s="44" t="str">
        <f t="shared" si="5"/>
        <v/>
      </c>
      <c r="W65" s="44" t="str">
        <f t="shared" si="6"/>
        <v/>
      </c>
      <c r="X65" s="44" t="str">
        <f t="shared" si="7"/>
        <v/>
      </c>
      <c r="Y65" s="44" t="str">
        <f t="shared" si="8"/>
        <v/>
      </c>
      <c r="Z65" s="44" t="str">
        <f t="shared" si="9"/>
        <v/>
      </c>
      <c r="AA65" s="44"/>
    </row>
    <row r="66" spans="1:27" ht="12.75" customHeight="1" x14ac:dyDescent="0.25">
      <c r="A66" s="11"/>
      <c r="B66" s="11"/>
      <c r="C66" s="11"/>
      <c r="D66" s="11"/>
      <c r="E66" s="52"/>
      <c r="F66" s="10"/>
      <c r="G66" s="1"/>
      <c r="H66" s="1"/>
      <c r="I66" s="1"/>
      <c r="J66" s="1"/>
      <c r="K66" s="8"/>
      <c r="L66" s="1"/>
      <c r="M66" s="1"/>
      <c r="N66" s="1"/>
      <c r="O66" s="1"/>
      <c r="P66" s="1"/>
      <c r="Q66" s="44" t="str">
        <f t="shared" si="0"/>
        <v/>
      </c>
      <c r="R66" s="44" t="str">
        <f t="shared" si="1"/>
        <v/>
      </c>
      <c r="S66" s="44" t="str">
        <f t="shared" si="2"/>
        <v/>
      </c>
      <c r="T66" s="44" t="str">
        <f t="shared" si="3"/>
        <v/>
      </c>
      <c r="U66" s="44" t="str">
        <f t="shared" si="4"/>
        <v/>
      </c>
      <c r="V66" s="44" t="str">
        <f t="shared" si="5"/>
        <v/>
      </c>
      <c r="W66" s="44" t="str">
        <f t="shared" si="6"/>
        <v/>
      </c>
      <c r="X66" s="44" t="str">
        <f t="shared" si="7"/>
        <v/>
      </c>
      <c r="Y66" s="44" t="str">
        <f t="shared" si="8"/>
        <v/>
      </c>
      <c r="Z66" s="44" t="str">
        <f t="shared" si="9"/>
        <v/>
      </c>
      <c r="AA66" s="44"/>
    </row>
    <row r="67" spans="1:27" ht="12.75" customHeight="1" x14ac:dyDescent="0.25">
      <c r="A67" s="11"/>
      <c r="B67" s="11"/>
      <c r="C67" s="11"/>
      <c r="D67" s="11"/>
      <c r="E67" s="52"/>
      <c r="F67" s="10"/>
      <c r="G67" s="1"/>
      <c r="H67" s="1"/>
      <c r="I67" s="1"/>
      <c r="J67" s="1"/>
      <c r="K67" s="8"/>
      <c r="L67" s="1"/>
      <c r="M67" s="1"/>
      <c r="N67" s="1"/>
      <c r="O67" s="1"/>
      <c r="P67" s="1"/>
      <c r="Q67" s="44" t="str">
        <f t="shared" si="0"/>
        <v/>
      </c>
      <c r="R67" s="44" t="str">
        <f t="shared" si="1"/>
        <v/>
      </c>
      <c r="S67" s="44" t="str">
        <f t="shared" si="2"/>
        <v/>
      </c>
      <c r="T67" s="44" t="str">
        <f t="shared" si="3"/>
        <v/>
      </c>
      <c r="U67" s="44" t="str">
        <f t="shared" si="4"/>
        <v/>
      </c>
      <c r="V67" s="44" t="str">
        <f t="shared" si="5"/>
        <v/>
      </c>
      <c r="W67" s="44" t="str">
        <f t="shared" si="6"/>
        <v/>
      </c>
      <c r="X67" s="44" t="str">
        <f t="shared" si="7"/>
        <v/>
      </c>
      <c r="Y67" s="44" t="str">
        <f t="shared" si="8"/>
        <v/>
      </c>
      <c r="Z67" s="44" t="str">
        <f t="shared" si="9"/>
        <v/>
      </c>
      <c r="AA67" s="44"/>
    </row>
    <row r="68" spans="1:27" ht="12.75" customHeight="1" x14ac:dyDescent="0.25">
      <c r="A68" s="11"/>
      <c r="B68" s="11"/>
      <c r="C68" s="11"/>
      <c r="D68" s="11"/>
      <c r="E68" s="52"/>
      <c r="F68" s="10"/>
      <c r="G68" s="1"/>
      <c r="H68" s="26"/>
      <c r="I68" s="1"/>
      <c r="J68" s="26"/>
      <c r="K68" s="8"/>
      <c r="L68" s="1"/>
      <c r="M68" s="1"/>
      <c r="N68" s="1"/>
      <c r="O68" s="1"/>
      <c r="P68" s="1"/>
      <c r="Q68" s="44" t="str">
        <f t="shared" si="0"/>
        <v/>
      </c>
      <c r="R68" s="44" t="str">
        <f t="shared" si="1"/>
        <v/>
      </c>
      <c r="S68" s="44" t="str">
        <f t="shared" si="2"/>
        <v/>
      </c>
      <c r="T68" s="44" t="str">
        <f t="shared" si="3"/>
        <v/>
      </c>
      <c r="U68" s="44" t="str">
        <f t="shared" si="4"/>
        <v/>
      </c>
      <c r="V68" s="44" t="str">
        <f t="shared" si="5"/>
        <v/>
      </c>
      <c r="W68" s="44" t="str">
        <f t="shared" si="6"/>
        <v/>
      </c>
      <c r="X68" s="44" t="str">
        <f t="shared" si="7"/>
        <v/>
      </c>
      <c r="Y68" s="44" t="str">
        <f t="shared" si="8"/>
        <v/>
      </c>
      <c r="Z68" s="44" t="str">
        <f t="shared" si="9"/>
        <v/>
      </c>
      <c r="AA68" s="44"/>
    </row>
    <row r="69" spans="1:27" ht="12.75" customHeight="1" x14ac:dyDescent="0.25">
      <c r="A69" s="11"/>
      <c r="B69" s="11"/>
      <c r="C69" s="11"/>
      <c r="D69" s="11"/>
      <c r="E69" s="52"/>
      <c r="F69" s="10"/>
      <c r="G69" s="1"/>
      <c r="H69" s="26"/>
      <c r="I69" s="1"/>
      <c r="J69" s="26"/>
      <c r="K69" s="8"/>
      <c r="L69" s="1"/>
      <c r="M69" s="1"/>
      <c r="N69" s="1"/>
      <c r="O69" s="1"/>
      <c r="P69" s="1"/>
      <c r="Q69" s="44" t="str">
        <f t="shared" si="0"/>
        <v/>
      </c>
      <c r="R69" s="44" t="str">
        <f t="shared" si="1"/>
        <v/>
      </c>
      <c r="S69" s="44" t="str">
        <f t="shared" si="2"/>
        <v/>
      </c>
      <c r="T69" s="44" t="str">
        <f t="shared" si="3"/>
        <v/>
      </c>
      <c r="U69" s="44" t="str">
        <f t="shared" si="4"/>
        <v/>
      </c>
      <c r="V69" s="44" t="str">
        <f t="shared" si="5"/>
        <v/>
      </c>
      <c r="W69" s="44" t="str">
        <f t="shared" si="6"/>
        <v/>
      </c>
      <c r="X69" s="44" t="str">
        <f t="shared" si="7"/>
        <v/>
      </c>
      <c r="Y69" s="44" t="str">
        <f t="shared" si="8"/>
        <v/>
      </c>
      <c r="Z69" s="44" t="str">
        <f t="shared" si="9"/>
        <v/>
      </c>
      <c r="AA69" s="44"/>
    </row>
    <row r="70" spans="1:27" ht="12.75" customHeight="1" x14ac:dyDescent="0.25">
      <c r="A70" s="11"/>
      <c r="B70" s="11"/>
      <c r="C70" s="11"/>
      <c r="D70" s="11"/>
      <c r="E70" s="52"/>
      <c r="F70" s="10"/>
      <c r="G70" s="1"/>
      <c r="H70" s="1"/>
      <c r="I70" s="1"/>
      <c r="J70" s="1"/>
      <c r="K70" s="8"/>
      <c r="L70" s="1"/>
      <c r="M70" s="1"/>
      <c r="N70" s="1"/>
      <c r="O70" s="1"/>
      <c r="P70" s="1"/>
      <c r="Q70" s="44" t="str">
        <f t="shared" si="0"/>
        <v/>
      </c>
      <c r="R70" s="44" t="str">
        <f t="shared" si="1"/>
        <v/>
      </c>
      <c r="S70" s="44" t="str">
        <f t="shared" si="2"/>
        <v/>
      </c>
      <c r="T70" s="44" t="str">
        <f t="shared" si="3"/>
        <v/>
      </c>
      <c r="U70" s="44" t="str">
        <f t="shared" si="4"/>
        <v/>
      </c>
      <c r="V70" s="44" t="str">
        <f t="shared" si="5"/>
        <v/>
      </c>
      <c r="W70" s="44" t="str">
        <f t="shared" si="6"/>
        <v/>
      </c>
      <c r="X70" s="44" t="str">
        <f t="shared" si="7"/>
        <v/>
      </c>
      <c r="Y70" s="44" t="str">
        <f t="shared" si="8"/>
        <v/>
      </c>
      <c r="Z70" s="44" t="str">
        <f t="shared" si="9"/>
        <v/>
      </c>
      <c r="AA70" s="44"/>
    </row>
    <row r="71" spans="1:27" ht="12.75" customHeight="1" x14ac:dyDescent="0.25">
      <c r="A71" s="11"/>
      <c r="B71" s="11"/>
      <c r="C71" s="11"/>
      <c r="D71" s="11"/>
      <c r="E71" s="52"/>
      <c r="F71" s="10"/>
      <c r="G71" s="1"/>
      <c r="H71" s="26"/>
      <c r="I71" s="1"/>
      <c r="J71" s="26"/>
      <c r="K71" s="8"/>
      <c r="L71" s="1"/>
      <c r="M71" s="1"/>
      <c r="N71" s="1"/>
      <c r="O71" s="1"/>
      <c r="P71" s="1"/>
      <c r="Q71" s="44" t="str">
        <f t="shared" si="0"/>
        <v/>
      </c>
      <c r="R71" s="44" t="str">
        <f t="shared" si="1"/>
        <v/>
      </c>
      <c r="S71" s="44" t="str">
        <f t="shared" si="2"/>
        <v/>
      </c>
      <c r="T71" s="44" t="str">
        <f t="shared" si="3"/>
        <v/>
      </c>
      <c r="U71" s="44" t="str">
        <f t="shared" si="4"/>
        <v/>
      </c>
      <c r="V71" s="44" t="str">
        <f t="shared" si="5"/>
        <v/>
      </c>
      <c r="W71" s="44" t="str">
        <f t="shared" si="6"/>
        <v/>
      </c>
      <c r="X71" s="44" t="str">
        <f t="shared" si="7"/>
        <v/>
      </c>
      <c r="Y71" s="44" t="str">
        <f t="shared" si="8"/>
        <v/>
      </c>
      <c r="Z71" s="44" t="str">
        <f t="shared" si="9"/>
        <v/>
      </c>
      <c r="AA71" s="44"/>
    </row>
    <row r="72" spans="1:27" ht="12.75" customHeight="1" x14ac:dyDescent="0.25">
      <c r="A72" s="38"/>
      <c r="B72" s="11"/>
      <c r="C72" s="40"/>
      <c r="D72" s="12"/>
      <c r="E72" s="52"/>
      <c r="F72" s="13"/>
      <c r="G72" s="1"/>
      <c r="H72" s="1"/>
      <c r="I72" s="1"/>
      <c r="J72" s="1"/>
      <c r="K72" s="8"/>
      <c r="L72" s="1"/>
      <c r="M72" s="1"/>
      <c r="N72" s="1"/>
      <c r="O72" s="1"/>
      <c r="P72" s="1"/>
      <c r="Q72" s="44" t="str">
        <f t="shared" si="0"/>
        <v/>
      </c>
      <c r="R72" s="44" t="str">
        <f t="shared" si="1"/>
        <v/>
      </c>
      <c r="S72" s="44" t="str">
        <f t="shared" si="2"/>
        <v/>
      </c>
      <c r="T72" s="44" t="str">
        <f t="shared" si="3"/>
        <v/>
      </c>
      <c r="U72" s="44" t="str">
        <f t="shared" si="4"/>
        <v/>
      </c>
      <c r="V72" s="44" t="str">
        <f t="shared" si="5"/>
        <v/>
      </c>
      <c r="W72" s="44" t="str">
        <f t="shared" si="6"/>
        <v/>
      </c>
      <c r="X72" s="44" t="str">
        <f t="shared" si="7"/>
        <v/>
      </c>
      <c r="Y72" s="44" t="str">
        <f t="shared" si="8"/>
        <v/>
      </c>
      <c r="Z72" s="44" t="str">
        <f t="shared" si="9"/>
        <v/>
      </c>
      <c r="AA72" s="44"/>
    </row>
    <row r="73" spans="1:27" ht="12.75" customHeight="1" x14ac:dyDescent="0.25">
      <c r="A73" s="38"/>
      <c r="B73" s="11"/>
      <c r="C73" s="40"/>
      <c r="D73" s="12"/>
      <c r="E73" s="52"/>
      <c r="F73" s="13"/>
      <c r="G73" s="1"/>
      <c r="H73" s="1"/>
      <c r="I73" s="1"/>
      <c r="J73" s="1"/>
      <c r="K73" s="8"/>
      <c r="L73" s="1"/>
      <c r="M73" s="1"/>
      <c r="N73" s="1"/>
      <c r="O73" s="1"/>
      <c r="P73" s="1"/>
      <c r="Q73" s="44" t="str">
        <f t="shared" si="0"/>
        <v/>
      </c>
      <c r="R73" s="44" t="str">
        <f t="shared" si="1"/>
        <v/>
      </c>
      <c r="S73" s="44" t="str">
        <f t="shared" si="2"/>
        <v/>
      </c>
      <c r="T73" s="44" t="str">
        <f t="shared" si="3"/>
        <v/>
      </c>
      <c r="U73" s="44" t="str">
        <f t="shared" si="4"/>
        <v/>
      </c>
      <c r="V73" s="44" t="str">
        <f t="shared" si="5"/>
        <v/>
      </c>
      <c r="W73" s="44" t="str">
        <f t="shared" si="6"/>
        <v/>
      </c>
      <c r="X73" s="44" t="str">
        <f t="shared" si="7"/>
        <v/>
      </c>
      <c r="Y73" s="44" t="str">
        <f t="shared" si="8"/>
        <v/>
      </c>
      <c r="Z73" s="44" t="str">
        <f t="shared" si="9"/>
        <v/>
      </c>
      <c r="AA73" s="44"/>
    </row>
    <row r="74" spans="1:27" ht="12.75" customHeight="1" x14ac:dyDescent="0.25">
      <c r="A74" s="38"/>
      <c r="B74" s="11"/>
      <c r="C74" s="40"/>
      <c r="D74" s="12"/>
      <c r="E74" s="52"/>
      <c r="F74" s="10"/>
      <c r="G74" s="1"/>
      <c r="H74" s="1"/>
      <c r="I74" s="1"/>
      <c r="J74" s="1"/>
      <c r="K74" s="8"/>
      <c r="L74" s="1"/>
      <c r="M74" s="1"/>
      <c r="N74" s="1"/>
      <c r="O74" s="1"/>
      <c r="P74" s="1"/>
      <c r="Q74" s="44" t="str">
        <f t="shared" si="0"/>
        <v/>
      </c>
      <c r="R74" s="44" t="str">
        <f t="shared" si="1"/>
        <v/>
      </c>
      <c r="S74" s="44" t="str">
        <f t="shared" si="2"/>
        <v/>
      </c>
      <c r="T74" s="44" t="str">
        <f t="shared" si="3"/>
        <v/>
      </c>
      <c r="U74" s="44" t="str">
        <f t="shared" si="4"/>
        <v/>
      </c>
      <c r="V74" s="44" t="str">
        <f t="shared" si="5"/>
        <v/>
      </c>
      <c r="W74" s="44" t="str">
        <f t="shared" si="6"/>
        <v/>
      </c>
      <c r="X74" s="44" t="str">
        <f t="shared" si="7"/>
        <v/>
      </c>
      <c r="Y74" s="44" t="str">
        <f t="shared" si="8"/>
        <v/>
      </c>
      <c r="Z74" s="44" t="str">
        <f t="shared" si="9"/>
        <v/>
      </c>
      <c r="AA74" s="44"/>
    </row>
    <row r="75" spans="1:27" ht="12.75" customHeight="1" thickBot="1" x14ac:dyDescent="0.3">
      <c r="A75" s="28"/>
      <c r="B75" s="27"/>
      <c r="C75" s="41"/>
      <c r="D75" s="42"/>
      <c r="E75" s="52"/>
      <c r="F75" s="29"/>
      <c r="G75" s="17"/>
      <c r="H75" s="17"/>
      <c r="I75" s="17"/>
      <c r="J75" s="17"/>
      <c r="K75" s="30"/>
      <c r="L75" s="17"/>
      <c r="M75" s="17"/>
      <c r="N75" s="17"/>
      <c r="O75" s="17"/>
      <c r="P75" s="17"/>
      <c r="Q75" s="44" t="str">
        <f t="shared" si="0"/>
        <v/>
      </c>
      <c r="R75" s="54" t="str">
        <f t="shared" si="1"/>
        <v/>
      </c>
      <c r="S75" s="54" t="str">
        <f t="shared" si="2"/>
        <v/>
      </c>
      <c r="T75" s="54" t="str">
        <f t="shared" si="3"/>
        <v/>
      </c>
      <c r="U75" s="54" t="str">
        <f t="shared" si="4"/>
        <v/>
      </c>
      <c r="V75" s="54" t="str">
        <f t="shared" si="5"/>
        <v/>
      </c>
      <c r="W75" s="54" t="str">
        <f t="shared" si="6"/>
        <v/>
      </c>
      <c r="X75" s="54" t="str">
        <f t="shared" si="7"/>
        <v/>
      </c>
      <c r="Y75" s="54" t="str">
        <f t="shared" si="8"/>
        <v/>
      </c>
      <c r="Z75" s="54" t="str">
        <f t="shared" si="9"/>
        <v/>
      </c>
      <c r="AA75" s="54"/>
    </row>
    <row r="76" spans="1:27" s="31" customFormat="1" ht="12.75" customHeight="1" x14ac:dyDescent="0.25">
      <c r="A76" s="120" t="s">
        <v>6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2"/>
      <c r="N76" s="115">
        <f>ROUND(SUM(N14:N75),0)</f>
        <v>0</v>
      </c>
      <c r="O76" s="115">
        <f>ROUND(SUM(O14:O75),0)</f>
        <v>0</v>
      </c>
      <c r="P76" s="115">
        <f>ROUND(SUM(P14:P75),0)</f>
        <v>64</v>
      </c>
      <c r="Q76" s="139">
        <f>ROUND(SUM(Q14:S75),0)</f>
        <v>87</v>
      </c>
      <c r="R76" s="140"/>
      <c r="S76" s="104"/>
      <c r="T76" s="117">
        <f>ROUND(SUM(T14:T75),0)</f>
        <v>16</v>
      </c>
      <c r="U76" s="113">
        <f>ROUND(SUM(U14:U75),0)</f>
        <v>156</v>
      </c>
      <c r="V76" s="117">
        <f>ROUND(SUM(V14:W75),0)</f>
        <v>14</v>
      </c>
      <c r="W76" s="104"/>
      <c r="X76" s="104">
        <f>ROUND(SUM(X14:X75),0)</f>
        <v>19</v>
      </c>
      <c r="Y76" s="104">
        <f>ROUND(SUM(Y14:Y75),0)</f>
        <v>615</v>
      </c>
      <c r="Z76" s="104">
        <f>ROUND(SUM(Z14:Z75),0)</f>
        <v>0</v>
      </c>
      <c r="AA76" s="104">
        <f>ROUND(SUM(AA14:AA75),0)</f>
        <v>317</v>
      </c>
    </row>
    <row r="77" spans="1:27" s="31" customFormat="1" ht="12.75" customHeight="1" thickBot="1" x14ac:dyDescent="0.3">
      <c r="A77" s="123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5"/>
      <c r="N77" s="116"/>
      <c r="O77" s="116"/>
      <c r="P77" s="116"/>
      <c r="Q77" s="118"/>
      <c r="R77" s="141"/>
      <c r="S77" s="119"/>
      <c r="T77" s="142"/>
      <c r="U77" s="114"/>
      <c r="V77" s="118"/>
      <c r="W77" s="119"/>
      <c r="X77" s="105"/>
      <c r="Y77" s="105"/>
      <c r="Z77" s="105"/>
      <c r="AA77" s="105"/>
    </row>
    <row r="80" spans="1:27" x14ac:dyDescent="0.25">
      <c r="B80" s="33"/>
      <c r="C80" s="33"/>
      <c r="E80" s="33"/>
      <c r="N80" s="33"/>
      <c r="O80" s="33"/>
      <c r="P80" s="33"/>
      <c r="AA80" s="33"/>
    </row>
    <row r="81" spans="1:27" x14ac:dyDescent="0.25">
      <c r="A81" s="2"/>
      <c r="B81" s="33"/>
      <c r="C81" s="33"/>
      <c r="E81" s="33"/>
      <c r="N81" s="33"/>
      <c r="O81" s="33"/>
      <c r="P81" s="33"/>
      <c r="AA81" s="33"/>
    </row>
    <row r="82" spans="1:27" x14ac:dyDescent="0.25">
      <c r="A82" s="2"/>
      <c r="B82" s="33"/>
      <c r="C82" s="33"/>
      <c r="E82" s="33"/>
      <c r="N82" s="33"/>
      <c r="O82" s="33"/>
      <c r="P82" s="33"/>
      <c r="AA82" s="33"/>
    </row>
    <row r="83" spans="1:27" x14ac:dyDescent="0.25">
      <c r="A83" s="2"/>
      <c r="B83" s="33"/>
      <c r="C83" s="33"/>
      <c r="E83" s="33"/>
      <c r="N83" s="33"/>
      <c r="O83" s="33"/>
      <c r="P83" s="33"/>
      <c r="AA83" s="33"/>
    </row>
    <row r="84" spans="1:27" x14ac:dyDescent="0.25">
      <c r="A84" s="2"/>
      <c r="B84" s="33"/>
      <c r="C84" s="33"/>
      <c r="E84" s="33"/>
      <c r="N84" s="33"/>
      <c r="O84" s="33"/>
      <c r="P84" s="33"/>
      <c r="AA84" s="33"/>
    </row>
    <row r="85" spans="1:27" x14ac:dyDescent="0.25">
      <c r="A85" s="2"/>
      <c r="B85" s="33"/>
      <c r="C85" s="33"/>
      <c r="E85" s="33"/>
      <c r="N85" s="33"/>
      <c r="O85" s="33"/>
      <c r="P85" s="33"/>
      <c r="AA85" s="33"/>
    </row>
    <row r="86" spans="1:27" x14ac:dyDescent="0.25">
      <c r="A86" s="2"/>
      <c r="B86" s="33"/>
      <c r="C86" s="33"/>
      <c r="E86" s="33"/>
      <c r="N86" s="33"/>
      <c r="O86" s="33"/>
      <c r="P86" s="33"/>
      <c r="AA86" s="33"/>
    </row>
    <row r="87" spans="1:27" x14ac:dyDescent="0.25">
      <c r="A87" s="2"/>
      <c r="B87" s="33"/>
      <c r="C87" s="33"/>
      <c r="E87" s="33"/>
      <c r="N87" s="33"/>
      <c r="O87" s="33"/>
      <c r="P87" s="33"/>
      <c r="AA87" s="33"/>
    </row>
  </sheetData>
  <sortState ref="AI3:AI8">
    <sortCondition ref="AI17"/>
  </sortState>
  <dataConsolidate/>
  <mergeCells count="159">
    <mergeCell ref="AA45:AA46"/>
    <mergeCell ref="AA47:AA48"/>
    <mergeCell ref="D22:D23"/>
    <mergeCell ref="C22:C23"/>
    <mergeCell ref="L28:L29"/>
    <mergeCell ref="K28:K29"/>
    <mergeCell ref="N28:N29"/>
    <mergeCell ref="O38:O39"/>
    <mergeCell ref="N38:N39"/>
    <mergeCell ref="C45:C46"/>
    <mergeCell ref="C47:C48"/>
    <mergeCell ref="D38:D39"/>
    <mergeCell ref="A32:E32"/>
    <mergeCell ref="A37:E37"/>
    <mergeCell ref="B38:B39"/>
    <mergeCell ref="M45:M46"/>
    <mergeCell ref="M47:M48"/>
    <mergeCell ref="N45:N46"/>
    <mergeCell ref="P45:P46"/>
    <mergeCell ref="P47:P48"/>
    <mergeCell ref="B45:B46"/>
    <mergeCell ref="K47:K48"/>
    <mergeCell ref="L45:L46"/>
    <mergeCell ref="L47:L48"/>
    <mergeCell ref="Z76:Z77"/>
    <mergeCell ref="A44:E44"/>
    <mergeCell ref="P22:P23"/>
    <mergeCell ref="O22:O23"/>
    <mergeCell ref="N22:N23"/>
    <mergeCell ref="O28:O29"/>
    <mergeCell ref="M38:M39"/>
    <mergeCell ref="L38:L39"/>
    <mergeCell ref="K38:K39"/>
    <mergeCell ref="F38:F39"/>
    <mergeCell ref="M28:M29"/>
    <mergeCell ref="X76:X77"/>
    <mergeCell ref="Y76:Y77"/>
    <mergeCell ref="Q76:S77"/>
    <mergeCell ref="T76:T77"/>
    <mergeCell ref="P76:P77"/>
    <mergeCell ref="P38:P39"/>
    <mergeCell ref="P28:P29"/>
    <mergeCell ref="D45:D46"/>
    <mergeCell ref="D47:D48"/>
    <mergeCell ref="K45:K46"/>
    <mergeCell ref="AA2:AA12"/>
    <mergeCell ref="N2:N12"/>
    <mergeCell ref="O2:O12"/>
    <mergeCell ref="U2:U12"/>
    <mergeCell ref="R2:R12"/>
    <mergeCell ref="Z2:Z12"/>
    <mergeCell ref="M22:M23"/>
    <mergeCell ref="L22:L23"/>
    <mergeCell ref="K22:K23"/>
    <mergeCell ref="K20:K21"/>
    <mergeCell ref="M20:M21"/>
    <mergeCell ref="L20:L21"/>
    <mergeCell ref="O17:O18"/>
    <mergeCell ref="N17:N18"/>
    <mergeCell ref="P20:P21"/>
    <mergeCell ref="O20:O21"/>
    <mergeCell ref="N20:N21"/>
    <mergeCell ref="Y2:Y12"/>
    <mergeCell ref="P2:P12"/>
    <mergeCell ref="T2:T12"/>
    <mergeCell ref="P17:P18"/>
    <mergeCell ref="M17:M18"/>
    <mergeCell ref="AA76:AA77"/>
    <mergeCell ref="S2:S12"/>
    <mergeCell ref="J1:J12"/>
    <mergeCell ref="K1:K12"/>
    <mergeCell ref="L1:L12"/>
    <mergeCell ref="V2:V12"/>
    <mergeCell ref="Q2:Q12"/>
    <mergeCell ref="W2:W12"/>
    <mergeCell ref="U76:U77"/>
    <mergeCell ref="N76:N77"/>
    <mergeCell ref="Q1:S1"/>
    <mergeCell ref="M1:M12"/>
    <mergeCell ref="V76:W77"/>
    <mergeCell ref="X2:X12"/>
    <mergeCell ref="A76:M77"/>
    <mergeCell ref="O76:O77"/>
    <mergeCell ref="E1:E13"/>
    <mergeCell ref="D1:D13"/>
    <mergeCell ref="I1:I12"/>
    <mergeCell ref="G1:G12"/>
    <mergeCell ref="A1:A13"/>
    <mergeCell ref="B1:B13"/>
    <mergeCell ref="F1:F12"/>
    <mergeCell ref="C1:C13"/>
    <mergeCell ref="V1:X1"/>
    <mergeCell ref="L17:L18"/>
    <mergeCell ref="K17:K18"/>
    <mergeCell ref="F17:F18"/>
    <mergeCell ref="D17:D18"/>
    <mergeCell ref="F22:F23"/>
    <mergeCell ref="F28:F29"/>
    <mergeCell ref="A26:E26"/>
    <mergeCell ref="C28:C29"/>
    <mergeCell ref="B28:B29"/>
    <mergeCell ref="A28:A29"/>
    <mergeCell ref="D28:D29"/>
    <mergeCell ref="B22:B23"/>
    <mergeCell ref="A22:A23"/>
    <mergeCell ref="H1:H12"/>
    <mergeCell ref="A15:E15"/>
    <mergeCell ref="B20:B21"/>
    <mergeCell ref="C20:C21"/>
    <mergeCell ref="D20:D21"/>
    <mergeCell ref="F20:F21"/>
    <mergeCell ref="C17:C18"/>
    <mergeCell ref="B17:B18"/>
    <mergeCell ref="A17:A18"/>
    <mergeCell ref="O53:O54"/>
    <mergeCell ref="N51:N52"/>
    <mergeCell ref="O51:O52"/>
    <mergeCell ref="A20:A21"/>
    <mergeCell ref="K55:K56"/>
    <mergeCell ref="L55:L56"/>
    <mergeCell ref="M55:M56"/>
    <mergeCell ref="M53:M54"/>
    <mergeCell ref="L53:L54"/>
    <mergeCell ref="K53:K54"/>
    <mergeCell ref="K51:K52"/>
    <mergeCell ref="L51:L52"/>
    <mergeCell ref="M51:M52"/>
    <mergeCell ref="F47:F48"/>
    <mergeCell ref="F45:F46"/>
    <mergeCell ref="O45:O46"/>
    <mergeCell ref="N47:N48"/>
    <mergeCell ref="O47:O48"/>
    <mergeCell ref="A45:A46"/>
    <mergeCell ref="A47:A48"/>
    <mergeCell ref="B47:B48"/>
    <mergeCell ref="P51:P52"/>
    <mergeCell ref="P53:P54"/>
    <mergeCell ref="P55:P56"/>
    <mergeCell ref="AA55:AA56"/>
    <mergeCell ref="AA53:AA54"/>
    <mergeCell ref="AA51:AA52"/>
    <mergeCell ref="B51:B52"/>
    <mergeCell ref="B53:B54"/>
    <mergeCell ref="A51:A52"/>
    <mergeCell ref="A53:A54"/>
    <mergeCell ref="A55:A56"/>
    <mergeCell ref="B55:B56"/>
    <mergeCell ref="C51:C52"/>
    <mergeCell ref="C53:C54"/>
    <mergeCell ref="C55:C56"/>
    <mergeCell ref="D51:D52"/>
    <mergeCell ref="D53:D54"/>
    <mergeCell ref="D55:D56"/>
    <mergeCell ref="F51:F52"/>
    <mergeCell ref="F53:F54"/>
    <mergeCell ref="F55:F56"/>
    <mergeCell ref="O55:O56"/>
    <mergeCell ref="N55:N56"/>
    <mergeCell ref="N53:N54"/>
  </mergeCells>
  <phoneticPr fontId="0" type="noConversion"/>
  <dataValidations count="2">
    <dataValidation type="list" allowBlank="1" showInputMessage="1" showErrorMessage="1" errorTitle="Invalid Entry" error="Select a Drive Type from the list." promptTitle="Drive Types" sqref="E14">
      <formula1>$AI$3:$AI$23</formula1>
    </dataValidation>
    <dataValidation type="list" allowBlank="1" showInputMessage="1" showErrorMessage="1" errorTitle="Invalid Entry" error="Select a Drive Type from the list." promptTitle="Drive Types" sqref="E16:E25 E27:E31 E38:E43 E33:E36 E45:E75">
      <formula1>$AI$3:$AI$8</formula1>
    </dataValidation>
  </dataValidations>
  <pageMargins left="0.22" right="0.22" top="0.22" bottom="0.22" header="0" footer="0"/>
  <pageSetup paperSize="17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DriveQty1 </vt:lpstr>
      <vt:lpstr>'DriveQty1 '!Print_Area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Cavello</dc:creator>
  <cp:lastModifiedBy>Christine Placek</cp:lastModifiedBy>
  <cp:lastPrinted>2014-04-23T17:46:49Z</cp:lastPrinted>
  <dcterms:created xsi:type="dcterms:W3CDTF">2007-01-18T14:43:23Z</dcterms:created>
  <dcterms:modified xsi:type="dcterms:W3CDTF">2015-05-19T18:41:59Z</dcterms:modified>
</cp:coreProperties>
</file>