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70" windowWidth="28830" windowHeight="6555" activeTab="0"/>
  </bookViews>
  <sheets>
    <sheet name="Subsumm" sheetId="1" r:id="rId1"/>
    <sheet name="Cost Estimate" sheetId="2" r:id="rId2"/>
  </sheets>
  <definedNames>
    <definedName name="_xlfn.SINGLE" hidden="1">#NAME?</definedName>
    <definedName name="_xlnm.Print_Area" localSheetId="1">'Cost Estimate'!$A$1:$G$45</definedName>
    <definedName name="_xlnm.Print_Area" localSheetId="0">'Subsumm'!$A$1:$AE$75</definedName>
  </definedNames>
  <calcPr fullCalcOnLoad="1"/>
</workbook>
</file>

<file path=xl/sharedStrings.xml><?xml version="1.0" encoding="utf-8"?>
<sst xmlns="http://schemas.openxmlformats.org/spreadsheetml/2006/main" count="145" uniqueCount="38">
  <si>
    <t>STATION TO STATION</t>
  </si>
  <si>
    <t>REFERENCE NO.</t>
  </si>
  <si>
    <t>SHEET NO.</t>
  </si>
  <si>
    <t>SIDE</t>
  </si>
  <si>
    <t>ROADWAY</t>
  </si>
  <si>
    <t>CONNECTION, FUSED PULL APART</t>
  </si>
  <si>
    <t>CONNECTION, UNFUSED PERMANENT</t>
  </si>
  <si>
    <t>NO. 10 AWG POLE AND BRACKET CABLE</t>
  </si>
  <si>
    <t>TRENCH, 24" DEEP</t>
  </si>
  <si>
    <t>GROUND ROD</t>
  </si>
  <si>
    <t>EACH</t>
  </si>
  <si>
    <t>FT</t>
  </si>
  <si>
    <t>Item</t>
  </si>
  <si>
    <t>Ext.</t>
  </si>
  <si>
    <t>Description</t>
  </si>
  <si>
    <t>Total</t>
  </si>
  <si>
    <t>Unit</t>
  </si>
  <si>
    <t>Unit Cost</t>
  </si>
  <si>
    <t>SPEC</t>
  </si>
  <si>
    <t>LT</t>
  </si>
  <si>
    <t>TO</t>
  </si>
  <si>
    <t>RT</t>
  </si>
  <si>
    <t>LT/RT</t>
  </si>
  <si>
    <t>TOTALS CARRIED TO GENERAL SUMMARY</t>
  </si>
  <si>
    <t>1-1/2" DUCT CABLE WITH THREE NO. 6 AWG 2400 VOLT CABLES</t>
  </si>
  <si>
    <t>S.R. 108</t>
  </si>
  <si>
    <t>U.S. RAMP C</t>
  </si>
  <si>
    <t>LUMINAIRE, UNDERPASS</t>
  </si>
  <si>
    <t>LUMINAIRE, CONVENTIONAL, SOLID STATE (LED)</t>
  </si>
  <si>
    <t>LIGHT POLE FOUNDATION, 24" X 6' DEEP</t>
  </si>
  <si>
    <t>POWER SERVICE, AS PER PLAN</t>
  </si>
  <si>
    <t>PULL BOX, 725.08, 18"</t>
  </si>
  <si>
    <t>UNDERGROUND WARNING/MARKING TAPE</t>
  </si>
  <si>
    <t>CONDUIT, 1-1/2", 725.04</t>
  </si>
  <si>
    <t>DISCONNECT SWITCH WITH ENCLOSURE</t>
  </si>
  <si>
    <t>NO. 4 AWG 2400 VOLT DISTRIBUTION CABLE</t>
  </si>
  <si>
    <t>LIGHT POLE, CONVENTIONAL: 32' 6" ROUND TAPERED ALUMINUM WITH 8' DAVIT ARM</t>
  </si>
  <si>
    <t>CONNECTION, UNFUSED PULL APART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</si>
</sst>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###\+##.00"/>
    <numFmt numFmtId="167" formatCode="00000"/>
    <numFmt numFmtId="168" formatCode="0.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0" xfId="42" applyNumberFormat="1" applyFont="1" applyBorder="1" applyAlignment="1">
      <alignment horizontal="center"/>
    </xf>
    <xf numFmtId="44" fontId="3" fillId="0" borderId="20" xfId="44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44" fontId="4" fillId="0" borderId="20" xfId="44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4" fillId="0" borderId="20" xfId="44" applyNumberFormat="1" applyFont="1" applyBorder="1" applyAlignment="1">
      <alignment horizontal="right"/>
    </xf>
    <xf numFmtId="42" fontId="5" fillId="0" borderId="20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42" fontId="3" fillId="0" borderId="21" xfId="0" applyNumberFormat="1" applyFont="1" applyBorder="1" applyAlignment="1">
      <alignment horizontal="center"/>
    </xf>
    <xf numFmtId="44" fontId="4" fillId="0" borderId="20" xfId="44" applyNumberFormat="1" applyFont="1" applyFill="1" applyBorder="1" applyAlignment="1">
      <alignment horizontal="right"/>
    </xf>
    <xf numFmtId="1" fontId="2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31</xdr:col>
      <xdr:colOff>38100</xdr:colOff>
      <xdr:row>75</xdr:row>
      <xdr:rowOff>9525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68875" cy="1215390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70" zoomScaleNormal="70" zoomScalePageLayoutView="0" workbookViewId="0" topLeftCell="A1">
      <pane ySplit="13" topLeftCell="A38" activePane="bottomLeft" state="frozen"/>
      <selection pane="topLeft" activeCell="B1" sqref="B1"/>
      <selection pane="bottomLeft" activeCell="AK62" sqref="AK62"/>
    </sheetView>
  </sheetViews>
  <sheetFormatPr defaultColWidth="9.140625" defaultRowHeight="12.75"/>
  <cols>
    <col min="1" max="1" width="5.7109375" style="0" customWidth="1"/>
    <col min="2" max="3" width="6.7109375" style="0" customWidth="1"/>
    <col min="4" max="4" width="21.28125" style="0" customWidth="1"/>
    <col min="5" max="5" width="13.7109375" style="46" customWidth="1"/>
    <col min="6" max="6" width="3.7109375" style="46" customWidth="1"/>
    <col min="7" max="7" width="13.7109375" style="46" customWidth="1"/>
    <col min="8" max="10" width="7.7109375" style="0" customWidth="1"/>
    <col min="11" max="11" width="10.7109375" style="0" customWidth="1"/>
    <col min="12" max="16" width="7.7109375" style="0" customWidth="1"/>
    <col min="17" max="17" width="10.7109375" style="0" customWidth="1"/>
    <col min="18" max="30" width="7.7109375" style="0" customWidth="1"/>
    <col min="31" max="31" width="9.421875" style="0" customWidth="1"/>
    <col min="32" max="32" width="10.7109375" style="0" customWidth="1"/>
  </cols>
  <sheetData>
    <row r="1" spans="1:31" ht="12.75" customHeight="1" thickBot="1">
      <c r="A1" s="51" t="s">
        <v>1</v>
      </c>
      <c r="B1" s="51" t="s">
        <v>2</v>
      </c>
      <c r="C1" s="51" t="s">
        <v>3</v>
      </c>
      <c r="D1" s="51" t="s">
        <v>4</v>
      </c>
      <c r="E1" s="54" t="s">
        <v>0</v>
      </c>
      <c r="F1" s="55"/>
      <c r="G1" s="56"/>
      <c r="H1" s="66">
        <v>625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42">
        <v>632</v>
      </c>
      <c r="Y1" s="42"/>
      <c r="Z1" s="42"/>
      <c r="AA1" s="42"/>
      <c r="AB1" s="42"/>
      <c r="AC1" s="42"/>
      <c r="AD1" s="42"/>
      <c r="AE1" s="43"/>
    </row>
    <row r="2" spans="1:31" ht="12.75" customHeight="1">
      <c r="A2" s="52"/>
      <c r="B2" s="52"/>
      <c r="C2" s="52"/>
      <c r="D2" s="52"/>
      <c r="E2" s="57"/>
      <c r="F2" s="58"/>
      <c r="G2" s="59"/>
      <c r="H2" s="70" t="s">
        <v>5</v>
      </c>
      <c r="I2" s="70" t="s">
        <v>37</v>
      </c>
      <c r="J2" s="72" t="s">
        <v>6</v>
      </c>
      <c r="K2" s="70" t="s">
        <v>36</v>
      </c>
      <c r="L2" s="70" t="s">
        <v>29</v>
      </c>
      <c r="M2" s="47" t="s">
        <v>24</v>
      </c>
      <c r="N2" s="47" t="s">
        <v>35</v>
      </c>
      <c r="O2" s="47" t="s">
        <v>33</v>
      </c>
      <c r="P2" s="47" t="s">
        <v>7</v>
      </c>
      <c r="Q2" s="73" t="s">
        <v>28</v>
      </c>
      <c r="R2" s="47" t="s">
        <v>8</v>
      </c>
      <c r="S2" s="72" t="s">
        <v>31</v>
      </c>
      <c r="T2" s="47" t="s">
        <v>9</v>
      </c>
      <c r="U2" s="70" t="s">
        <v>30</v>
      </c>
      <c r="V2" s="47" t="s">
        <v>32</v>
      </c>
      <c r="W2" s="48" t="s">
        <v>27</v>
      </c>
      <c r="X2" s="69" t="s">
        <v>34</v>
      </c>
      <c r="Y2" s="77"/>
      <c r="Z2" s="69"/>
      <c r="AA2" s="69"/>
      <c r="AB2" s="69"/>
      <c r="AC2" s="69"/>
      <c r="AD2" s="69"/>
      <c r="AE2" s="76"/>
    </row>
    <row r="3" spans="1:31" ht="12.75" customHeight="1">
      <c r="A3" s="52"/>
      <c r="B3" s="52"/>
      <c r="C3" s="52"/>
      <c r="D3" s="52"/>
      <c r="E3" s="57"/>
      <c r="F3" s="58"/>
      <c r="G3" s="59"/>
      <c r="H3" s="71"/>
      <c r="I3" s="71"/>
      <c r="J3" s="73"/>
      <c r="K3" s="71"/>
      <c r="L3" s="71"/>
      <c r="M3" s="47"/>
      <c r="N3" s="47"/>
      <c r="O3" s="47"/>
      <c r="P3" s="47"/>
      <c r="Q3" s="73"/>
      <c r="R3" s="47"/>
      <c r="S3" s="73"/>
      <c r="T3" s="47"/>
      <c r="U3" s="71"/>
      <c r="V3" s="47"/>
      <c r="W3" s="69"/>
      <c r="X3" s="69"/>
      <c r="Y3" s="47"/>
      <c r="Z3" s="69"/>
      <c r="AA3" s="69"/>
      <c r="AB3" s="69"/>
      <c r="AC3" s="69"/>
      <c r="AD3" s="69"/>
      <c r="AE3" s="76"/>
    </row>
    <row r="4" spans="1:31" ht="12.75" customHeight="1">
      <c r="A4" s="52"/>
      <c r="B4" s="52"/>
      <c r="C4" s="52"/>
      <c r="D4" s="52"/>
      <c r="E4" s="57"/>
      <c r="F4" s="58"/>
      <c r="G4" s="59"/>
      <c r="H4" s="71"/>
      <c r="I4" s="71"/>
      <c r="J4" s="73"/>
      <c r="K4" s="71"/>
      <c r="L4" s="71"/>
      <c r="M4" s="47"/>
      <c r="N4" s="47"/>
      <c r="O4" s="47"/>
      <c r="P4" s="47"/>
      <c r="Q4" s="73"/>
      <c r="R4" s="47"/>
      <c r="S4" s="73"/>
      <c r="T4" s="47"/>
      <c r="U4" s="71"/>
      <c r="V4" s="47"/>
      <c r="W4" s="69"/>
      <c r="X4" s="69"/>
      <c r="Y4" s="47"/>
      <c r="Z4" s="69"/>
      <c r="AA4" s="69"/>
      <c r="AB4" s="69"/>
      <c r="AC4" s="69"/>
      <c r="AD4" s="69"/>
      <c r="AE4" s="76"/>
    </row>
    <row r="5" spans="1:31" ht="12.75" customHeight="1">
      <c r="A5" s="52"/>
      <c r="B5" s="52"/>
      <c r="C5" s="52"/>
      <c r="D5" s="52"/>
      <c r="E5" s="57"/>
      <c r="F5" s="58"/>
      <c r="G5" s="59"/>
      <c r="H5" s="71"/>
      <c r="I5" s="71"/>
      <c r="J5" s="73"/>
      <c r="K5" s="71"/>
      <c r="L5" s="71"/>
      <c r="M5" s="47"/>
      <c r="N5" s="47"/>
      <c r="O5" s="47"/>
      <c r="P5" s="47"/>
      <c r="Q5" s="73"/>
      <c r="R5" s="47"/>
      <c r="S5" s="73"/>
      <c r="T5" s="47"/>
      <c r="U5" s="71"/>
      <c r="V5" s="47"/>
      <c r="W5" s="69"/>
      <c r="X5" s="69"/>
      <c r="Y5" s="47"/>
      <c r="Z5" s="69"/>
      <c r="AA5" s="69"/>
      <c r="AB5" s="69"/>
      <c r="AC5" s="69"/>
      <c r="AD5" s="69"/>
      <c r="AE5" s="76"/>
    </row>
    <row r="6" spans="1:31" ht="12.75" customHeight="1">
      <c r="A6" s="52"/>
      <c r="B6" s="52"/>
      <c r="C6" s="52"/>
      <c r="D6" s="52"/>
      <c r="E6" s="57"/>
      <c r="F6" s="58"/>
      <c r="G6" s="59"/>
      <c r="H6" s="71"/>
      <c r="I6" s="71"/>
      <c r="J6" s="73"/>
      <c r="K6" s="71"/>
      <c r="L6" s="71"/>
      <c r="M6" s="47"/>
      <c r="N6" s="47"/>
      <c r="O6" s="47"/>
      <c r="P6" s="47"/>
      <c r="Q6" s="73"/>
      <c r="R6" s="47"/>
      <c r="S6" s="73"/>
      <c r="T6" s="47"/>
      <c r="U6" s="71"/>
      <c r="V6" s="47"/>
      <c r="W6" s="69"/>
      <c r="X6" s="69"/>
      <c r="Y6" s="47"/>
      <c r="Z6" s="69"/>
      <c r="AA6" s="69"/>
      <c r="AB6" s="69"/>
      <c r="AC6" s="69"/>
      <c r="AD6" s="69"/>
      <c r="AE6" s="76"/>
    </row>
    <row r="7" spans="1:31" ht="12.75" customHeight="1">
      <c r="A7" s="52"/>
      <c r="B7" s="52"/>
      <c r="C7" s="52"/>
      <c r="D7" s="52"/>
      <c r="E7" s="57"/>
      <c r="F7" s="58"/>
      <c r="G7" s="59"/>
      <c r="H7" s="71"/>
      <c r="I7" s="71"/>
      <c r="J7" s="73"/>
      <c r="K7" s="71"/>
      <c r="L7" s="71"/>
      <c r="M7" s="47"/>
      <c r="N7" s="47"/>
      <c r="O7" s="47"/>
      <c r="P7" s="47"/>
      <c r="Q7" s="73"/>
      <c r="R7" s="47"/>
      <c r="S7" s="73"/>
      <c r="T7" s="47"/>
      <c r="U7" s="71"/>
      <c r="V7" s="47"/>
      <c r="W7" s="69"/>
      <c r="X7" s="69"/>
      <c r="Y7" s="47"/>
      <c r="Z7" s="69"/>
      <c r="AA7" s="69"/>
      <c r="AB7" s="69"/>
      <c r="AC7" s="69"/>
      <c r="AD7" s="69"/>
      <c r="AE7" s="76"/>
    </row>
    <row r="8" spans="1:31" ht="12.75" customHeight="1">
      <c r="A8" s="52"/>
      <c r="B8" s="52"/>
      <c r="C8" s="52"/>
      <c r="D8" s="52"/>
      <c r="E8" s="57"/>
      <c r="F8" s="58"/>
      <c r="G8" s="59"/>
      <c r="H8" s="71"/>
      <c r="I8" s="71"/>
      <c r="J8" s="73"/>
      <c r="K8" s="71"/>
      <c r="L8" s="71"/>
      <c r="M8" s="47"/>
      <c r="N8" s="47"/>
      <c r="O8" s="47"/>
      <c r="P8" s="47"/>
      <c r="Q8" s="73"/>
      <c r="R8" s="47"/>
      <c r="S8" s="73"/>
      <c r="T8" s="47"/>
      <c r="U8" s="71"/>
      <c r="V8" s="47"/>
      <c r="W8" s="69"/>
      <c r="X8" s="69"/>
      <c r="Y8" s="47"/>
      <c r="Z8" s="69"/>
      <c r="AA8" s="69"/>
      <c r="AB8" s="69"/>
      <c r="AC8" s="69"/>
      <c r="AD8" s="69"/>
      <c r="AE8" s="76"/>
    </row>
    <row r="9" spans="1:31" ht="12.75" customHeight="1">
      <c r="A9" s="52"/>
      <c r="B9" s="52"/>
      <c r="C9" s="52"/>
      <c r="D9" s="52"/>
      <c r="E9" s="57"/>
      <c r="F9" s="58"/>
      <c r="G9" s="59"/>
      <c r="H9" s="71"/>
      <c r="I9" s="71"/>
      <c r="J9" s="73"/>
      <c r="K9" s="71"/>
      <c r="L9" s="71"/>
      <c r="M9" s="47"/>
      <c r="N9" s="47"/>
      <c r="O9" s="47"/>
      <c r="P9" s="47"/>
      <c r="Q9" s="73"/>
      <c r="R9" s="47"/>
      <c r="S9" s="73"/>
      <c r="T9" s="47"/>
      <c r="U9" s="71"/>
      <c r="V9" s="47"/>
      <c r="W9" s="69"/>
      <c r="X9" s="69"/>
      <c r="Y9" s="47"/>
      <c r="Z9" s="69"/>
      <c r="AA9" s="69"/>
      <c r="AB9" s="69"/>
      <c r="AC9" s="69"/>
      <c r="AD9" s="69"/>
      <c r="AE9" s="76"/>
    </row>
    <row r="10" spans="1:31" ht="12.75" customHeight="1">
      <c r="A10" s="52"/>
      <c r="B10" s="52"/>
      <c r="C10" s="52"/>
      <c r="D10" s="52"/>
      <c r="E10" s="57"/>
      <c r="F10" s="58"/>
      <c r="G10" s="59"/>
      <c r="H10" s="71"/>
      <c r="I10" s="71"/>
      <c r="J10" s="73"/>
      <c r="K10" s="71"/>
      <c r="L10" s="71"/>
      <c r="M10" s="47"/>
      <c r="N10" s="47"/>
      <c r="O10" s="47"/>
      <c r="P10" s="47"/>
      <c r="Q10" s="73"/>
      <c r="R10" s="47"/>
      <c r="S10" s="73"/>
      <c r="T10" s="47"/>
      <c r="U10" s="71"/>
      <c r="V10" s="47"/>
      <c r="W10" s="69"/>
      <c r="X10" s="69"/>
      <c r="Y10" s="47"/>
      <c r="Z10" s="69"/>
      <c r="AA10" s="69"/>
      <c r="AB10" s="69"/>
      <c r="AC10" s="69"/>
      <c r="AD10" s="69"/>
      <c r="AE10" s="76"/>
    </row>
    <row r="11" spans="1:31" ht="12.75" customHeight="1">
      <c r="A11" s="52"/>
      <c r="B11" s="52"/>
      <c r="C11" s="52"/>
      <c r="D11" s="52"/>
      <c r="E11" s="57"/>
      <c r="F11" s="58"/>
      <c r="G11" s="59"/>
      <c r="H11" s="71"/>
      <c r="I11" s="71"/>
      <c r="J11" s="73"/>
      <c r="K11" s="71"/>
      <c r="L11" s="71"/>
      <c r="M11" s="47"/>
      <c r="N11" s="47"/>
      <c r="O11" s="47"/>
      <c r="P11" s="47"/>
      <c r="Q11" s="73"/>
      <c r="R11" s="47"/>
      <c r="S11" s="73"/>
      <c r="T11" s="47"/>
      <c r="U11" s="71"/>
      <c r="V11" s="47"/>
      <c r="W11" s="69"/>
      <c r="X11" s="69"/>
      <c r="Y11" s="47"/>
      <c r="Z11" s="69"/>
      <c r="AA11" s="69"/>
      <c r="AB11" s="69"/>
      <c r="AC11" s="69"/>
      <c r="AD11" s="69"/>
      <c r="AE11" s="76"/>
    </row>
    <row r="12" spans="1:31" ht="13.5" customHeight="1">
      <c r="A12" s="52"/>
      <c r="B12" s="52"/>
      <c r="C12" s="52"/>
      <c r="D12" s="52"/>
      <c r="E12" s="57"/>
      <c r="F12" s="58"/>
      <c r="G12" s="59"/>
      <c r="H12" s="71"/>
      <c r="I12" s="71"/>
      <c r="J12" s="70"/>
      <c r="K12" s="71"/>
      <c r="L12" s="71"/>
      <c r="M12" s="48"/>
      <c r="N12" s="48"/>
      <c r="O12" s="48"/>
      <c r="P12" s="48"/>
      <c r="Q12" s="70"/>
      <c r="R12" s="48"/>
      <c r="S12" s="70"/>
      <c r="T12" s="48"/>
      <c r="U12" s="71"/>
      <c r="V12" s="48"/>
      <c r="W12" s="69"/>
      <c r="X12" s="69"/>
      <c r="Y12" s="48"/>
      <c r="Z12" s="69"/>
      <c r="AA12" s="69"/>
      <c r="AB12" s="69"/>
      <c r="AC12" s="69"/>
      <c r="AD12" s="69"/>
      <c r="AE12" s="76"/>
    </row>
    <row r="13" spans="1:31" ht="12.75" customHeight="1" thickBot="1">
      <c r="A13" s="53"/>
      <c r="B13" s="53"/>
      <c r="C13" s="53"/>
      <c r="D13" s="53"/>
      <c r="E13" s="60"/>
      <c r="F13" s="61"/>
      <c r="G13" s="62"/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11</v>
      </c>
      <c r="N13" s="2" t="s">
        <v>11</v>
      </c>
      <c r="O13" s="2" t="s">
        <v>11</v>
      </c>
      <c r="P13" s="2" t="s">
        <v>11</v>
      </c>
      <c r="Q13" s="2" t="s">
        <v>10</v>
      </c>
      <c r="R13" s="2" t="s">
        <v>11</v>
      </c>
      <c r="S13" s="2" t="s">
        <v>10</v>
      </c>
      <c r="T13" s="2" t="s">
        <v>10</v>
      </c>
      <c r="U13" s="2" t="s">
        <v>10</v>
      </c>
      <c r="V13" s="2" t="s">
        <v>11</v>
      </c>
      <c r="W13" s="2" t="s">
        <v>10</v>
      </c>
      <c r="X13" s="2" t="s">
        <v>10</v>
      </c>
      <c r="Y13" s="2"/>
      <c r="Z13" s="2"/>
      <c r="AA13" s="2"/>
      <c r="AB13" s="2"/>
      <c r="AC13" s="2"/>
      <c r="AD13" s="2"/>
      <c r="AE13" s="44"/>
    </row>
    <row r="14" spans="1:31" ht="12.75" customHeight="1">
      <c r="A14" s="3"/>
      <c r="B14" s="3"/>
      <c r="C14" s="3"/>
      <c r="D14" s="4"/>
      <c r="E14" s="6"/>
      <c r="F14" s="1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7"/>
      <c r="AA14" s="3"/>
      <c r="AB14" s="17"/>
      <c r="AC14" s="17"/>
      <c r="AD14" s="3"/>
      <c r="AE14" s="4"/>
    </row>
    <row r="15" spans="1:31" ht="12.75" customHeight="1">
      <c r="A15" s="1">
        <v>1</v>
      </c>
      <c r="B15" s="1">
        <v>64</v>
      </c>
      <c r="C15" s="1" t="s">
        <v>19</v>
      </c>
      <c r="D15" s="5" t="s">
        <v>25</v>
      </c>
      <c r="E15" s="63">
        <v>91808.67</v>
      </c>
      <c r="F15" s="64"/>
      <c r="G15" s="65"/>
      <c r="H15" s="10"/>
      <c r="I15" s="10"/>
      <c r="J15" s="10">
        <v>3</v>
      </c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5"/>
    </row>
    <row r="16" spans="1:31" ht="12.75" customHeight="1">
      <c r="A16" s="1">
        <v>2</v>
      </c>
      <c r="B16" s="1">
        <v>64</v>
      </c>
      <c r="C16" s="1" t="s">
        <v>19</v>
      </c>
      <c r="D16" s="5" t="s">
        <v>25</v>
      </c>
      <c r="E16" s="8">
        <v>91808.67</v>
      </c>
      <c r="F16" s="14" t="s">
        <v>20</v>
      </c>
      <c r="G16" s="9">
        <v>91903.64</v>
      </c>
      <c r="H16" s="10"/>
      <c r="I16" s="10"/>
      <c r="J16" s="10"/>
      <c r="K16" s="10"/>
      <c r="L16" s="10"/>
      <c r="M16" s="10">
        <f>95+10</f>
        <v>105</v>
      </c>
      <c r="N16" s="10"/>
      <c r="O16" s="10"/>
      <c r="P16" s="10"/>
      <c r="Q16" s="10"/>
      <c r="R16" s="10">
        <f>M16-10</f>
        <v>95</v>
      </c>
      <c r="S16" s="10"/>
      <c r="T16" s="10"/>
      <c r="U16" s="10"/>
      <c r="V16" s="10">
        <f>R16</f>
        <v>95</v>
      </c>
      <c r="W16" s="10"/>
      <c r="X16" s="10"/>
      <c r="Y16" s="10"/>
      <c r="Z16" s="10"/>
      <c r="AA16" s="10"/>
      <c r="AB16" s="10"/>
      <c r="AC16" s="10"/>
      <c r="AD16" s="10"/>
      <c r="AE16" s="45"/>
    </row>
    <row r="17" spans="1:31" ht="12.75" customHeight="1">
      <c r="A17" s="1">
        <v>3</v>
      </c>
      <c r="B17" s="1">
        <v>64</v>
      </c>
      <c r="C17" s="1" t="s">
        <v>19</v>
      </c>
      <c r="D17" s="5" t="s">
        <v>25</v>
      </c>
      <c r="E17" s="63">
        <v>91903.64</v>
      </c>
      <c r="F17" s="64"/>
      <c r="G17" s="65"/>
      <c r="H17" s="10">
        <v>1</v>
      </c>
      <c r="I17" s="10">
        <v>1</v>
      </c>
      <c r="J17" s="10"/>
      <c r="K17" s="10">
        <v>1</v>
      </c>
      <c r="L17" s="10">
        <v>1</v>
      </c>
      <c r="M17" s="10"/>
      <c r="N17" s="10"/>
      <c r="O17" s="10"/>
      <c r="P17" s="10">
        <f>(33+8+5)*3</f>
        <v>138</v>
      </c>
      <c r="Q17" s="10">
        <v>1</v>
      </c>
      <c r="R17" s="10"/>
      <c r="S17" s="10"/>
      <c r="T17" s="10">
        <v>1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5"/>
    </row>
    <row r="18" spans="1:31" ht="12.75" customHeight="1">
      <c r="A18" s="1">
        <v>4</v>
      </c>
      <c r="B18" s="1">
        <v>64</v>
      </c>
      <c r="C18" s="1" t="s">
        <v>22</v>
      </c>
      <c r="D18" s="5" t="s">
        <v>25</v>
      </c>
      <c r="E18" s="8">
        <v>91808.67</v>
      </c>
      <c r="F18" s="14" t="s">
        <v>20</v>
      </c>
      <c r="G18" s="9">
        <v>91805.66</v>
      </c>
      <c r="H18" s="10"/>
      <c r="I18" s="10"/>
      <c r="J18" s="10"/>
      <c r="K18" s="10"/>
      <c r="L18" s="10"/>
      <c r="M18" s="10">
        <f>42+10</f>
        <v>52</v>
      </c>
      <c r="N18" s="10"/>
      <c r="O18" s="10"/>
      <c r="P18" s="10"/>
      <c r="Q18" s="10"/>
      <c r="R18" s="10">
        <f>M18-10</f>
        <v>42</v>
      </c>
      <c r="S18" s="10"/>
      <c r="T18" s="10"/>
      <c r="U18" s="10"/>
      <c r="V18" s="10">
        <f>R18</f>
        <v>42</v>
      </c>
      <c r="W18" s="10"/>
      <c r="X18" s="10"/>
      <c r="Y18" s="10"/>
      <c r="Z18" s="10"/>
      <c r="AA18" s="10"/>
      <c r="AB18" s="10"/>
      <c r="AC18" s="10"/>
      <c r="AD18" s="10"/>
      <c r="AE18" s="45"/>
    </row>
    <row r="19" spans="1:31" ht="12.75" customHeight="1">
      <c r="A19" s="1">
        <v>5</v>
      </c>
      <c r="B19" s="1">
        <v>64</v>
      </c>
      <c r="C19" s="1" t="s">
        <v>21</v>
      </c>
      <c r="D19" s="5" t="s">
        <v>25</v>
      </c>
      <c r="E19" s="63">
        <v>91805.66</v>
      </c>
      <c r="F19" s="64"/>
      <c r="G19" s="65"/>
      <c r="H19" s="10">
        <v>1</v>
      </c>
      <c r="I19" s="10">
        <v>1</v>
      </c>
      <c r="J19" s="10"/>
      <c r="K19" s="10">
        <v>1</v>
      </c>
      <c r="L19" s="10">
        <v>1</v>
      </c>
      <c r="M19" s="10"/>
      <c r="N19" s="10"/>
      <c r="O19" s="10"/>
      <c r="P19" s="10">
        <f>(33+8+5)*3</f>
        <v>138</v>
      </c>
      <c r="Q19" s="10">
        <v>1</v>
      </c>
      <c r="R19" s="10"/>
      <c r="S19" s="10"/>
      <c r="T19" s="10">
        <v>1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5"/>
    </row>
    <row r="20" spans="1:31" ht="12.75" customHeight="1">
      <c r="A20" s="1">
        <v>6</v>
      </c>
      <c r="B20" s="1">
        <v>64</v>
      </c>
      <c r="C20" s="1" t="s">
        <v>21</v>
      </c>
      <c r="D20" s="5" t="s">
        <v>25</v>
      </c>
      <c r="E20" s="8">
        <v>91805.66</v>
      </c>
      <c r="F20" s="14" t="s">
        <v>20</v>
      </c>
      <c r="G20" s="9">
        <v>91940.53</v>
      </c>
      <c r="H20" s="10"/>
      <c r="I20" s="10"/>
      <c r="J20" s="10"/>
      <c r="K20" s="10"/>
      <c r="L20" s="10"/>
      <c r="M20" s="10">
        <f>157+10</f>
        <v>167</v>
      </c>
      <c r="N20" s="10"/>
      <c r="O20" s="10"/>
      <c r="P20" s="10"/>
      <c r="Q20" s="10"/>
      <c r="R20" s="10">
        <f>M20-10</f>
        <v>157</v>
      </c>
      <c r="S20" s="10"/>
      <c r="T20" s="10"/>
      <c r="U20" s="10"/>
      <c r="V20" s="10">
        <f>R20</f>
        <v>157</v>
      </c>
      <c r="W20" s="10"/>
      <c r="X20" s="10"/>
      <c r="Y20" s="10"/>
      <c r="Z20" s="10"/>
      <c r="AA20" s="10"/>
      <c r="AB20" s="10"/>
      <c r="AC20" s="10"/>
      <c r="AD20" s="10"/>
      <c r="AE20" s="45"/>
    </row>
    <row r="21" spans="1:31" ht="12.75" customHeight="1">
      <c r="A21" s="1">
        <v>7</v>
      </c>
      <c r="B21" s="1">
        <v>64</v>
      </c>
      <c r="C21" s="1" t="s">
        <v>21</v>
      </c>
      <c r="D21" s="5" t="s">
        <v>25</v>
      </c>
      <c r="E21" s="63">
        <v>91940.53</v>
      </c>
      <c r="F21" s="64"/>
      <c r="G21" s="65"/>
      <c r="H21" s="10">
        <v>1</v>
      </c>
      <c r="I21" s="10">
        <v>1</v>
      </c>
      <c r="J21" s="10"/>
      <c r="K21" s="10">
        <v>1</v>
      </c>
      <c r="L21" s="10">
        <v>1</v>
      </c>
      <c r="M21" s="10"/>
      <c r="N21" s="10"/>
      <c r="O21" s="10"/>
      <c r="P21" s="10">
        <f>(33+8+5)*3</f>
        <v>138</v>
      </c>
      <c r="Q21" s="10">
        <v>1</v>
      </c>
      <c r="R21" s="10"/>
      <c r="S21" s="10"/>
      <c r="T21" s="10">
        <v>1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5"/>
    </row>
    <row r="22" spans="1:31" ht="12.75" customHeight="1">
      <c r="A22" s="1">
        <v>8</v>
      </c>
      <c r="B22" s="1">
        <v>64</v>
      </c>
      <c r="C22" s="1" t="s">
        <v>21</v>
      </c>
      <c r="D22" s="5" t="s">
        <v>25</v>
      </c>
      <c r="E22" s="8">
        <v>91940.53</v>
      </c>
      <c r="F22" s="14" t="s">
        <v>20</v>
      </c>
      <c r="G22" s="9">
        <v>91991.05</v>
      </c>
      <c r="H22" s="10"/>
      <c r="I22" s="10"/>
      <c r="J22" s="10"/>
      <c r="K22" s="10"/>
      <c r="L22" s="10"/>
      <c r="M22" s="10">
        <f>52+10</f>
        <v>62</v>
      </c>
      <c r="N22" s="10"/>
      <c r="O22" s="10"/>
      <c r="P22" s="10"/>
      <c r="Q22" s="10"/>
      <c r="R22" s="10">
        <f>M22-10</f>
        <v>52</v>
      </c>
      <c r="S22" s="10"/>
      <c r="T22" s="10"/>
      <c r="U22" s="10"/>
      <c r="V22" s="10">
        <f>R22</f>
        <v>52</v>
      </c>
      <c r="W22" s="10"/>
      <c r="X22" s="10"/>
      <c r="Y22" s="10"/>
      <c r="Z22" s="10"/>
      <c r="AA22" s="10"/>
      <c r="AB22" s="10"/>
      <c r="AC22" s="10"/>
      <c r="AD22" s="10"/>
      <c r="AE22" s="45"/>
    </row>
    <row r="23" spans="1:31" ht="12.75" customHeight="1">
      <c r="A23" s="1">
        <v>9</v>
      </c>
      <c r="B23" s="1">
        <v>64</v>
      </c>
      <c r="C23" s="1" t="s">
        <v>21</v>
      </c>
      <c r="D23" s="5" t="s">
        <v>25</v>
      </c>
      <c r="E23" s="63">
        <v>91991.05</v>
      </c>
      <c r="F23" s="64"/>
      <c r="G23" s="65"/>
      <c r="H23" s="10"/>
      <c r="I23" s="10"/>
      <c r="J23" s="10">
        <v>3</v>
      </c>
      <c r="K23" s="10"/>
      <c r="L23" s="10"/>
      <c r="M23" s="10"/>
      <c r="N23" s="10"/>
      <c r="O23" s="10"/>
      <c r="P23" s="10"/>
      <c r="Q23" s="10"/>
      <c r="R23" s="10"/>
      <c r="S23" s="10">
        <v>1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5"/>
    </row>
    <row r="24" spans="1:31" ht="12.75" customHeight="1">
      <c r="A24" s="1">
        <v>10</v>
      </c>
      <c r="B24" s="1">
        <v>64</v>
      </c>
      <c r="C24" s="1" t="s">
        <v>21</v>
      </c>
      <c r="D24" s="5" t="s">
        <v>26</v>
      </c>
      <c r="E24" s="8">
        <v>91991.05</v>
      </c>
      <c r="F24" s="14" t="s">
        <v>20</v>
      </c>
      <c r="G24" s="9">
        <v>92021.83</v>
      </c>
      <c r="H24" s="10"/>
      <c r="I24" s="10"/>
      <c r="J24" s="10"/>
      <c r="K24" s="10"/>
      <c r="L24" s="10"/>
      <c r="M24" s="10">
        <f>162+10</f>
        <v>172</v>
      </c>
      <c r="N24" s="10"/>
      <c r="O24" s="10"/>
      <c r="P24" s="10"/>
      <c r="Q24" s="10"/>
      <c r="R24" s="10">
        <f>M24-10</f>
        <v>162</v>
      </c>
      <c r="S24" s="10"/>
      <c r="T24" s="10"/>
      <c r="U24" s="10"/>
      <c r="V24" s="10">
        <f>R24</f>
        <v>162</v>
      </c>
      <c r="W24" s="10"/>
      <c r="X24" s="10"/>
      <c r="Y24" s="10"/>
      <c r="Z24" s="10"/>
      <c r="AA24" s="10"/>
      <c r="AB24" s="10"/>
      <c r="AC24" s="10"/>
      <c r="AD24" s="10"/>
      <c r="AE24" s="45"/>
    </row>
    <row r="25" spans="1:31" ht="12.75" customHeight="1">
      <c r="A25" s="1">
        <v>11</v>
      </c>
      <c r="B25" s="1">
        <v>64</v>
      </c>
      <c r="C25" s="1" t="s">
        <v>21</v>
      </c>
      <c r="D25" s="5" t="s">
        <v>26</v>
      </c>
      <c r="E25" s="63">
        <v>92021.83</v>
      </c>
      <c r="F25" s="64"/>
      <c r="G25" s="65"/>
      <c r="H25" s="10">
        <v>1</v>
      </c>
      <c r="I25" s="10">
        <v>1</v>
      </c>
      <c r="J25" s="10"/>
      <c r="K25" s="10">
        <v>1</v>
      </c>
      <c r="L25" s="10">
        <v>1</v>
      </c>
      <c r="M25" s="10"/>
      <c r="N25" s="10"/>
      <c r="O25" s="10"/>
      <c r="P25" s="10">
        <f>(33+8+5)*3</f>
        <v>138</v>
      </c>
      <c r="Q25" s="10">
        <v>1</v>
      </c>
      <c r="R25" s="10"/>
      <c r="S25" s="10"/>
      <c r="T25" s="10">
        <v>1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5"/>
    </row>
    <row r="26" spans="1:31" ht="12.75" customHeight="1">
      <c r="A26" s="1">
        <v>12</v>
      </c>
      <c r="B26" s="1">
        <v>64</v>
      </c>
      <c r="C26" s="1" t="s">
        <v>22</v>
      </c>
      <c r="D26" s="5" t="s">
        <v>26</v>
      </c>
      <c r="E26" s="8">
        <v>91991.05</v>
      </c>
      <c r="F26" s="14" t="s">
        <v>20</v>
      </c>
      <c r="G26" s="9">
        <v>92022.09</v>
      </c>
      <c r="H26" s="10"/>
      <c r="I26" s="10"/>
      <c r="J26" s="10"/>
      <c r="K26" s="10"/>
      <c r="L26" s="10"/>
      <c r="M26" s="10">
        <f>32+10</f>
        <v>42</v>
      </c>
      <c r="N26" s="10"/>
      <c r="O26" s="10"/>
      <c r="P26" s="10"/>
      <c r="Q26" s="10"/>
      <c r="R26" s="10">
        <f>M26-10</f>
        <v>32</v>
      </c>
      <c r="S26" s="10"/>
      <c r="T26" s="10"/>
      <c r="U26" s="10"/>
      <c r="V26" s="10">
        <f>R26</f>
        <v>32</v>
      </c>
      <c r="W26" s="10"/>
      <c r="X26" s="10"/>
      <c r="Y26" s="10"/>
      <c r="Z26" s="10"/>
      <c r="AA26" s="10"/>
      <c r="AB26" s="10"/>
      <c r="AC26" s="10"/>
      <c r="AD26" s="10"/>
      <c r="AE26" s="45"/>
    </row>
    <row r="27" spans="1:31" ht="12.75" customHeight="1">
      <c r="A27" s="1">
        <v>13</v>
      </c>
      <c r="B27" s="1">
        <v>64</v>
      </c>
      <c r="C27" s="1" t="s">
        <v>19</v>
      </c>
      <c r="D27" s="5" t="s">
        <v>26</v>
      </c>
      <c r="E27" s="63">
        <v>92022.09</v>
      </c>
      <c r="F27" s="64"/>
      <c r="G27" s="65"/>
      <c r="H27" s="10"/>
      <c r="I27" s="10"/>
      <c r="J27" s="10">
        <v>3</v>
      </c>
      <c r="K27" s="10"/>
      <c r="L27" s="10"/>
      <c r="M27" s="10"/>
      <c r="N27" s="10"/>
      <c r="O27" s="10"/>
      <c r="P27" s="10"/>
      <c r="Q27" s="10"/>
      <c r="R27" s="10"/>
      <c r="S27" s="10">
        <v>1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5"/>
    </row>
    <row r="28" spans="1:31" ht="12.75" customHeight="1">
      <c r="A28" s="1">
        <v>14</v>
      </c>
      <c r="B28" s="1">
        <v>64</v>
      </c>
      <c r="C28" s="1" t="s">
        <v>19</v>
      </c>
      <c r="D28" s="5" t="s">
        <v>26</v>
      </c>
      <c r="E28" s="9">
        <v>92022.09</v>
      </c>
      <c r="F28" s="14" t="s">
        <v>20</v>
      </c>
      <c r="G28" s="9">
        <v>92026.16</v>
      </c>
      <c r="H28" s="10"/>
      <c r="I28" s="10"/>
      <c r="J28" s="10"/>
      <c r="K28" s="10"/>
      <c r="L28" s="10"/>
      <c r="M28" s="10">
        <f>44+10</f>
        <v>54</v>
      </c>
      <c r="N28" s="10"/>
      <c r="O28" s="10"/>
      <c r="P28" s="10"/>
      <c r="Q28" s="10"/>
      <c r="R28" s="10">
        <f>M28-10</f>
        <v>44</v>
      </c>
      <c r="S28" s="10"/>
      <c r="T28" s="10"/>
      <c r="U28" s="10"/>
      <c r="V28" s="10">
        <f>R28</f>
        <v>44</v>
      </c>
      <c r="W28" s="10"/>
      <c r="X28" s="10"/>
      <c r="Y28" s="10"/>
      <c r="Z28" s="10"/>
      <c r="AA28" s="10"/>
      <c r="AB28" s="10"/>
      <c r="AC28" s="10"/>
      <c r="AD28" s="10"/>
      <c r="AE28" s="45"/>
    </row>
    <row r="29" spans="1:31" ht="12.75" customHeight="1">
      <c r="A29" s="1">
        <v>15</v>
      </c>
      <c r="B29" s="1">
        <v>64</v>
      </c>
      <c r="C29" s="1" t="s">
        <v>19</v>
      </c>
      <c r="D29" s="5" t="s">
        <v>26</v>
      </c>
      <c r="E29" s="63">
        <v>92026.16</v>
      </c>
      <c r="F29" s="64"/>
      <c r="G29" s="65"/>
      <c r="H29" s="10">
        <v>1</v>
      </c>
      <c r="I29" s="10">
        <v>1</v>
      </c>
      <c r="J29" s="10"/>
      <c r="K29" s="10">
        <v>1</v>
      </c>
      <c r="L29" s="10">
        <v>1</v>
      </c>
      <c r="M29" s="10"/>
      <c r="N29" s="10"/>
      <c r="O29" s="10"/>
      <c r="P29" s="10">
        <f>(33+8+5)*3</f>
        <v>138</v>
      </c>
      <c r="Q29" s="10">
        <v>1</v>
      </c>
      <c r="R29" s="10"/>
      <c r="S29" s="10"/>
      <c r="T29" s="10">
        <v>1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5"/>
    </row>
    <row r="30" spans="1:31" ht="12.75" customHeight="1">
      <c r="A30" s="1">
        <v>16</v>
      </c>
      <c r="B30" s="1">
        <v>64</v>
      </c>
      <c r="C30" s="1" t="s">
        <v>19</v>
      </c>
      <c r="D30" s="5" t="s">
        <v>25</v>
      </c>
      <c r="E30" s="63">
        <v>91992.37</v>
      </c>
      <c r="F30" s="64"/>
      <c r="G30" s="65"/>
      <c r="H30" s="10">
        <v>1</v>
      </c>
      <c r="I30" s="10">
        <v>1</v>
      </c>
      <c r="J30" s="10"/>
      <c r="K30" s="10">
        <v>1</v>
      </c>
      <c r="L30" s="10">
        <v>1</v>
      </c>
      <c r="M30" s="10"/>
      <c r="N30" s="10"/>
      <c r="O30" s="10"/>
      <c r="P30" s="10">
        <f>(33+8+5)*3</f>
        <v>138</v>
      </c>
      <c r="Q30" s="10">
        <v>1</v>
      </c>
      <c r="R30" s="10"/>
      <c r="S30" s="10"/>
      <c r="T30" s="10">
        <v>1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5"/>
    </row>
    <row r="31" spans="1:31" ht="12.75" customHeight="1">
      <c r="A31" s="1">
        <v>17</v>
      </c>
      <c r="B31" s="1">
        <v>64</v>
      </c>
      <c r="C31" s="1" t="s">
        <v>19</v>
      </c>
      <c r="D31" s="5" t="s">
        <v>25</v>
      </c>
      <c r="E31" s="8">
        <v>91992.37</v>
      </c>
      <c r="F31" s="14" t="s">
        <v>20</v>
      </c>
      <c r="G31" s="9">
        <v>92068.51</v>
      </c>
      <c r="H31" s="10"/>
      <c r="I31" s="10"/>
      <c r="J31" s="10"/>
      <c r="K31" s="10"/>
      <c r="L31" s="10"/>
      <c r="M31" s="10">
        <f>90+10</f>
        <v>100</v>
      </c>
      <c r="N31" s="10"/>
      <c r="O31" s="10"/>
      <c r="P31" s="10"/>
      <c r="Q31" s="10"/>
      <c r="R31" s="10">
        <f>M31-10</f>
        <v>90</v>
      </c>
      <c r="S31" s="10"/>
      <c r="T31" s="10"/>
      <c r="U31" s="10"/>
      <c r="V31" s="10">
        <f>R31</f>
        <v>90</v>
      </c>
      <c r="W31" s="10"/>
      <c r="X31" s="10"/>
      <c r="Y31" s="10"/>
      <c r="Z31" s="10"/>
      <c r="AA31" s="10"/>
      <c r="AB31" s="10"/>
      <c r="AC31" s="10"/>
      <c r="AD31" s="10"/>
      <c r="AE31" s="45"/>
    </row>
    <row r="32" spans="1:31" ht="12.75" customHeight="1">
      <c r="A32" s="1">
        <v>18</v>
      </c>
      <c r="B32" s="1">
        <v>64</v>
      </c>
      <c r="C32" s="1" t="s">
        <v>19</v>
      </c>
      <c r="D32" s="5" t="s">
        <v>25</v>
      </c>
      <c r="E32" s="63">
        <v>92068.51</v>
      </c>
      <c r="F32" s="64"/>
      <c r="G32" s="65"/>
      <c r="H32" s="10">
        <v>1</v>
      </c>
      <c r="I32" s="10">
        <v>1</v>
      </c>
      <c r="J32" s="10"/>
      <c r="K32" s="10">
        <v>1</v>
      </c>
      <c r="L32" s="10">
        <v>1</v>
      </c>
      <c r="M32" s="10"/>
      <c r="N32" s="10"/>
      <c r="O32" s="10"/>
      <c r="P32" s="10">
        <f>(33+8+5)*3</f>
        <v>138</v>
      </c>
      <c r="Q32" s="10">
        <v>1</v>
      </c>
      <c r="R32" s="10"/>
      <c r="S32" s="10"/>
      <c r="T32" s="10">
        <v>1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5"/>
    </row>
    <row r="33" spans="1:31" ht="12.75" customHeight="1">
      <c r="A33" s="1">
        <v>19</v>
      </c>
      <c r="B33" s="1">
        <v>64</v>
      </c>
      <c r="C33" s="1" t="s">
        <v>19</v>
      </c>
      <c r="D33" s="5" t="s">
        <v>25</v>
      </c>
      <c r="E33" s="8">
        <v>92068.51</v>
      </c>
      <c r="F33" s="14" t="s">
        <v>20</v>
      </c>
      <c r="G33" s="9">
        <v>92099.9</v>
      </c>
      <c r="H33" s="10"/>
      <c r="I33" s="10"/>
      <c r="J33" s="10"/>
      <c r="K33" s="10"/>
      <c r="L33" s="10"/>
      <c r="M33" s="10">
        <f>32+10</f>
        <v>42</v>
      </c>
      <c r="N33" s="10"/>
      <c r="O33" s="10"/>
      <c r="P33" s="10"/>
      <c r="Q33" s="10"/>
      <c r="R33" s="10">
        <f>M33-10</f>
        <v>32</v>
      </c>
      <c r="S33" s="10"/>
      <c r="T33" s="10"/>
      <c r="U33" s="10"/>
      <c r="V33" s="10">
        <f>R33</f>
        <v>32</v>
      </c>
      <c r="W33" s="10"/>
      <c r="X33" s="10"/>
      <c r="Y33" s="10"/>
      <c r="Z33" s="10"/>
      <c r="AA33" s="10"/>
      <c r="AB33" s="10"/>
      <c r="AC33" s="10"/>
      <c r="AD33" s="10"/>
      <c r="AE33" s="45"/>
    </row>
    <row r="34" spans="1:31" ht="12.75" customHeight="1">
      <c r="A34" s="1">
        <v>20</v>
      </c>
      <c r="B34" s="1">
        <v>64</v>
      </c>
      <c r="C34" s="1" t="s">
        <v>19</v>
      </c>
      <c r="D34" s="5" t="s">
        <v>25</v>
      </c>
      <c r="E34" s="63">
        <v>92099.9</v>
      </c>
      <c r="F34" s="64"/>
      <c r="G34" s="65"/>
      <c r="H34" s="10"/>
      <c r="I34" s="10"/>
      <c r="J34" s="10">
        <v>3</v>
      </c>
      <c r="K34" s="10"/>
      <c r="L34" s="10"/>
      <c r="M34" s="10"/>
      <c r="N34" s="10"/>
      <c r="O34" s="10"/>
      <c r="P34" s="10"/>
      <c r="Q34" s="10"/>
      <c r="R34" s="10"/>
      <c r="S34" s="10">
        <v>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5"/>
    </row>
    <row r="35" spans="1:31" ht="12.75" customHeight="1">
      <c r="A35" s="1">
        <v>21</v>
      </c>
      <c r="B35" s="1">
        <v>64</v>
      </c>
      <c r="C35" s="1" t="s">
        <v>22</v>
      </c>
      <c r="D35" s="5" t="s">
        <v>25</v>
      </c>
      <c r="E35" s="8">
        <v>92099.9</v>
      </c>
      <c r="F35" s="14" t="s">
        <v>20</v>
      </c>
      <c r="G35" s="9">
        <v>92105.85</v>
      </c>
      <c r="H35" s="10"/>
      <c r="I35" s="10"/>
      <c r="J35" s="10"/>
      <c r="K35" s="10"/>
      <c r="L35" s="10"/>
      <c r="M35" s="10">
        <f>48+10</f>
        <v>58</v>
      </c>
      <c r="N35" s="10"/>
      <c r="O35" s="10"/>
      <c r="P35" s="10"/>
      <c r="Q35" s="10"/>
      <c r="R35" s="10">
        <f>M35-10</f>
        <v>48</v>
      </c>
      <c r="S35" s="10"/>
      <c r="T35" s="10"/>
      <c r="U35" s="10"/>
      <c r="V35" s="10">
        <f>R35</f>
        <v>48</v>
      </c>
      <c r="W35" s="10"/>
      <c r="X35" s="10"/>
      <c r="Y35" s="10"/>
      <c r="Z35" s="10"/>
      <c r="AA35" s="10"/>
      <c r="AB35" s="10"/>
      <c r="AC35" s="10"/>
      <c r="AD35" s="10"/>
      <c r="AE35" s="45"/>
    </row>
    <row r="36" spans="1:31" ht="12.75" customHeight="1">
      <c r="A36" s="1">
        <v>22</v>
      </c>
      <c r="B36" s="1">
        <v>64</v>
      </c>
      <c r="C36" s="1" t="s">
        <v>21</v>
      </c>
      <c r="D36" s="5" t="s">
        <v>25</v>
      </c>
      <c r="E36" s="63">
        <v>92105.85</v>
      </c>
      <c r="F36" s="64"/>
      <c r="G36" s="65"/>
      <c r="H36" s="10"/>
      <c r="I36" s="10"/>
      <c r="J36" s="10">
        <v>3</v>
      </c>
      <c r="K36" s="10"/>
      <c r="L36" s="10"/>
      <c r="M36" s="10"/>
      <c r="N36" s="10"/>
      <c r="O36" s="10"/>
      <c r="P36" s="10"/>
      <c r="Q36" s="10"/>
      <c r="R36" s="10"/>
      <c r="S36" s="10">
        <v>1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5"/>
    </row>
    <row r="37" spans="1:31" ht="12.75" customHeight="1">
      <c r="A37" s="1">
        <v>23</v>
      </c>
      <c r="B37" s="1">
        <v>64</v>
      </c>
      <c r="C37" s="1" t="s">
        <v>21</v>
      </c>
      <c r="D37" s="5" t="s">
        <v>25</v>
      </c>
      <c r="E37" s="8">
        <v>92105.85</v>
      </c>
      <c r="F37" s="14" t="s">
        <v>20</v>
      </c>
      <c r="G37" s="9">
        <v>92158.05</v>
      </c>
      <c r="H37" s="10"/>
      <c r="I37" s="10"/>
      <c r="J37" s="10"/>
      <c r="K37" s="10"/>
      <c r="L37" s="10"/>
      <c r="M37" s="10">
        <f>54+10</f>
        <v>64</v>
      </c>
      <c r="N37" s="10"/>
      <c r="O37" s="10"/>
      <c r="P37" s="10"/>
      <c r="Q37" s="10"/>
      <c r="R37" s="10">
        <f>M37-10</f>
        <v>54</v>
      </c>
      <c r="S37" s="10"/>
      <c r="T37" s="10"/>
      <c r="U37" s="10"/>
      <c r="V37" s="10">
        <f>R37</f>
        <v>54</v>
      </c>
      <c r="W37" s="10"/>
      <c r="X37" s="10"/>
      <c r="Y37" s="10"/>
      <c r="Z37" s="10"/>
      <c r="AA37" s="10"/>
      <c r="AB37" s="10"/>
      <c r="AC37" s="10"/>
      <c r="AD37" s="10"/>
      <c r="AE37" s="45"/>
    </row>
    <row r="38" spans="1:31" ht="12.75" customHeight="1">
      <c r="A38" s="1">
        <v>24</v>
      </c>
      <c r="B38" s="1">
        <v>64</v>
      </c>
      <c r="C38" s="1" t="s">
        <v>21</v>
      </c>
      <c r="D38" s="5" t="s">
        <v>25</v>
      </c>
      <c r="E38" s="63">
        <v>92158.05</v>
      </c>
      <c r="F38" s="64"/>
      <c r="G38" s="65"/>
      <c r="H38" s="10">
        <v>1</v>
      </c>
      <c r="I38" s="10">
        <v>1</v>
      </c>
      <c r="J38" s="10"/>
      <c r="K38" s="10">
        <v>1</v>
      </c>
      <c r="L38" s="10">
        <v>1</v>
      </c>
      <c r="M38" s="10"/>
      <c r="N38" s="10"/>
      <c r="O38" s="10"/>
      <c r="P38" s="10">
        <f>(33+8+5)*3</f>
        <v>138</v>
      </c>
      <c r="Q38" s="10">
        <v>1</v>
      </c>
      <c r="R38" s="10"/>
      <c r="S38" s="10"/>
      <c r="T38" s="10">
        <v>1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45"/>
    </row>
    <row r="39" spans="1:31" ht="12.75" customHeight="1">
      <c r="A39" s="1">
        <v>25</v>
      </c>
      <c r="B39" s="1">
        <v>64</v>
      </c>
      <c r="C39" s="1" t="s">
        <v>21</v>
      </c>
      <c r="D39" s="5" t="s">
        <v>25</v>
      </c>
      <c r="E39" s="8">
        <v>92040.68</v>
      </c>
      <c r="F39" s="14" t="s">
        <v>20</v>
      </c>
      <c r="G39" s="9">
        <v>92105.85</v>
      </c>
      <c r="H39" s="10"/>
      <c r="I39" s="10"/>
      <c r="J39" s="10"/>
      <c r="K39" s="10"/>
      <c r="L39" s="10"/>
      <c r="M39" s="10">
        <f>76+10</f>
        <v>86</v>
      </c>
      <c r="N39" s="10"/>
      <c r="O39" s="10"/>
      <c r="P39" s="10"/>
      <c r="Q39" s="10"/>
      <c r="R39" s="10">
        <f>M39-10</f>
        <v>76</v>
      </c>
      <c r="S39" s="10"/>
      <c r="T39" s="10"/>
      <c r="U39" s="10"/>
      <c r="V39" s="10">
        <f>R39</f>
        <v>76</v>
      </c>
      <c r="W39" s="10"/>
      <c r="X39" s="10"/>
      <c r="Y39" s="10"/>
      <c r="Z39" s="10"/>
      <c r="AA39" s="10"/>
      <c r="AB39" s="10"/>
      <c r="AC39" s="10"/>
      <c r="AD39" s="10"/>
      <c r="AE39" s="45"/>
    </row>
    <row r="40" spans="1:31" ht="12.75" customHeight="1">
      <c r="A40" s="1">
        <v>26</v>
      </c>
      <c r="B40" s="1">
        <v>64</v>
      </c>
      <c r="C40" s="1" t="s">
        <v>21</v>
      </c>
      <c r="D40" s="5" t="s">
        <v>25</v>
      </c>
      <c r="E40" s="63">
        <v>92040.68</v>
      </c>
      <c r="F40" s="64"/>
      <c r="G40" s="65"/>
      <c r="H40" s="10">
        <v>1</v>
      </c>
      <c r="I40" s="10">
        <v>1</v>
      </c>
      <c r="J40" s="10"/>
      <c r="K40" s="10">
        <v>1</v>
      </c>
      <c r="L40" s="10">
        <v>1</v>
      </c>
      <c r="M40" s="10"/>
      <c r="N40" s="10"/>
      <c r="O40" s="10"/>
      <c r="P40" s="10">
        <f>(33+8+5)*3</f>
        <v>138</v>
      </c>
      <c r="Q40" s="10">
        <v>1</v>
      </c>
      <c r="R40" s="10"/>
      <c r="S40" s="10"/>
      <c r="T40" s="10">
        <v>1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45"/>
    </row>
    <row r="41" spans="1:31" ht="12.75" customHeight="1">
      <c r="A41" s="1">
        <v>27</v>
      </c>
      <c r="B41" s="1">
        <v>64</v>
      </c>
      <c r="C41" s="1" t="s">
        <v>21</v>
      </c>
      <c r="D41" s="5" t="s">
        <v>25</v>
      </c>
      <c r="E41" s="8">
        <v>92022.09</v>
      </c>
      <c r="F41" s="14" t="s">
        <v>20</v>
      </c>
      <c r="G41" s="9">
        <v>92040.68</v>
      </c>
      <c r="H41" s="10"/>
      <c r="I41" s="10"/>
      <c r="J41" s="10"/>
      <c r="K41" s="10"/>
      <c r="L41" s="10"/>
      <c r="M41" s="10">
        <f>38+10</f>
        <v>48</v>
      </c>
      <c r="N41" s="10"/>
      <c r="O41" s="10"/>
      <c r="P41" s="10"/>
      <c r="Q41" s="10"/>
      <c r="R41" s="10">
        <f>M41-10</f>
        <v>38</v>
      </c>
      <c r="S41" s="10"/>
      <c r="T41" s="10"/>
      <c r="U41" s="10"/>
      <c r="V41" s="10">
        <f>R41</f>
        <v>38</v>
      </c>
      <c r="W41" s="10"/>
      <c r="X41" s="10"/>
      <c r="Y41" s="10"/>
      <c r="Z41" s="10"/>
      <c r="AA41" s="10"/>
      <c r="AB41" s="10"/>
      <c r="AC41" s="10"/>
      <c r="AD41" s="10"/>
      <c r="AE41" s="45"/>
    </row>
    <row r="42" spans="1:31" ht="12.75" customHeight="1">
      <c r="A42" s="1">
        <v>28</v>
      </c>
      <c r="B42" s="1">
        <v>64</v>
      </c>
      <c r="C42" s="1" t="s">
        <v>21</v>
      </c>
      <c r="D42" s="5" t="s">
        <v>25</v>
      </c>
      <c r="E42" s="8">
        <v>92105.85</v>
      </c>
      <c r="F42" s="14" t="s">
        <v>20</v>
      </c>
      <c r="G42" s="9">
        <v>92110.44</v>
      </c>
      <c r="H42" s="10"/>
      <c r="I42" s="10"/>
      <c r="J42" s="10"/>
      <c r="K42" s="10"/>
      <c r="L42" s="10"/>
      <c r="M42" s="10">
        <f>14+10</f>
        <v>24</v>
      </c>
      <c r="N42" s="10"/>
      <c r="O42" s="10"/>
      <c r="P42" s="10"/>
      <c r="Q42" s="10"/>
      <c r="R42" s="10">
        <f>M42-10</f>
        <v>14</v>
      </c>
      <c r="S42" s="10"/>
      <c r="T42" s="12"/>
      <c r="U42" s="10"/>
      <c r="V42" s="10">
        <f>R42</f>
        <v>14</v>
      </c>
      <c r="W42" s="10"/>
      <c r="X42" s="10"/>
      <c r="Y42" s="10"/>
      <c r="Z42" s="10"/>
      <c r="AA42" s="10"/>
      <c r="AB42" s="10"/>
      <c r="AC42" s="10"/>
      <c r="AD42" s="10"/>
      <c r="AE42" s="45"/>
    </row>
    <row r="43" spans="1:31" ht="12.75" customHeight="1">
      <c r="A43" s="1">
        <v>29</v>
      </c>
      <c r="B43" s="1">
        <v>64</v>
      </c>
      <c r="C43" s="1" t="s">
        <v>21</v>
      </c>
      <c r="D43" s="5" t="s">
        <v>25</v>
      </c>
      <c r="E43" s="63">
        <v>92110.44</v>
      </c>
      <c r="F43" s="64"/>
      <c r="G43" s="65"/>
      <c r="H43" s="10"/>
      <c r="I43" s="10"/>
      <c r="J43" s="10">
        <v>3</v>
      </c>
      <c r="K43" s="10"/>
      <c r="L43" s="10"/>
      <c r="M43" s="10"/>
      <c r="N43" s="10"/>
      <c r="O43" s="10"/>
      <c r="P43" s="10"/>
      <c r="Q43" s="10"/>
      <c r="R43" s="10"/>
      <c r="S43" s="10">
        <v>1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45"/>
    </row>
    <row r="44" spans="1:31" ht="12.75" customHeight="1">
      <c r="A44" s="1">
        <v>30</v>
      </c>
      <c r="B44" s="1">
        <v>64</v>
      </c>
      <c r="C44" s="1" t="s">
        <v>21</v>
      </c>
      <c r="D44" s="5" t="s">
        <v>25</v>
      </c>
      <c r="E44" s="8">
        <v>92110.44</v>
      </c>
      <c r="F44" s="14" t="s">
        <v>20</v>
      </c>
      <c r="G44" s="9">
        <v>92120.33</v>
      </c>
      <c r="H44" s="10"/>
      <c r="I44" s="10"/>
      <c r="J44" s="10"/>
      <c r="K44" s="10"/>
      <c r="L44" s="10"/>
      <c r="M44" s="10">
        <f>13+10</f>
        <v>23</v>
      </c>
      <c r="N44" s="10"/>
      <c r="O44" s="10"/>
      <c r="P44" s="10"/>
      <c r="Q44" s="10"/>
      <c r="R44" s="10">
        <f>M44-10</f>
        <v>13</v>
      </c>
      <c r="S44" s="10"/>
      <c r="T44" s="10"/>
      <c r="U44" s="10"/>
      <c r="V44" s="10">
        <f>R44</f>
        <v>13</v>
      </c>
      <c r="W44" s="10"/>
      <c r="X44" s="10"/>
      <c r="Y44" s="10"/>
      <c r="Z44" s="10"/>
      <c r="AA44" s="10"/>
      <c r="AB44" s="10"/>
      <c r="AC44" s="10"/>
      <c r="AD44" s="10"/>
      <c r="AE44" s="45"/>
    </row>
    <row r="45" spans="1:31" ht="12.75" customHeight="1">
      <c r="A45" s="1">
        <v>31</v>
      </c>
      <c r="B45" s="1">
        <v>64</v>
      </c>
      <c r="C45" s="1" t="s">
        <v>21</v>
      </c>
      <c r="D45" s="5" t="s">
        <v>25</v>
      </c>
      <c r="E45" s="63">
        <v>92120.33</v>
      </c>
      <c r="F45" s="64"/>
      <c r="G45" s="65"/>
      <c r="H45" s="10"/>
      <c r="I45" s="10"/>
      <c r="J45" s="10"/>
      <c r="K45" s="10"/>
      <c r="L45" s="10"/>
      <c r="M45" s="10">
        <f>15+10</f>
        <v>25</v>
      </c>
      <c r="N45" s="10"/>
      <c r="O45" s="10"/>
      <c r="P45" s="10"/>
      <c r="Q45" s="10"/>
      <c r="R45" s="10">
        <f>M45-10</f>
        <v>15</v>
      </c>
      <c r="S45" s="10"/>
      <c r="T45" s="10"/>
      <c r="U45" s="10">
        <v>1</v>
      </c>
      <c r="V45" s="10">
        <f>R45</f>
        <v>15</v>
      </c>
      <c r="W45" s="10"/>
      <c r="X45" s="10"/>
      <c r="Y45" s="10"/>
      <c r="Z45" s="10"/>
      <c r="AA45" s="10"/>
      <c r="AB45" s="10"/>
      <c r="AC45" s="10"/>
      <c r="AD45" s="10"/>
      <c r="AE45" s="45"/>
    </row>
    <row r="46" spans="1:31" ht="12.75" customHeight="1">
      <c r="A46" s="1"/>
      <c r="B46" s="1"/>
      <c r="C46" s="1"/>
      <c r="D46" s="5"/>
      <c r="E46" s="63"/>
      <c r="F46" s="64"/>
      <c r="G46" s="6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45"/>
    </row>
    <row r="47" spans="1:31" ht="12.75" customHeight="1">
      <c r="A47" s="1">
        <v>1</v>
      </c>
      <c r="B47" s="1">
        <v>65</v>
      </c>
      <c r="C47" s="1" t="s">
        <v>19</v>
      </c>
      <c r="D47" s="5" t="s">
        <v>25</v>
      </c>
      <c r="E47" s="63">
        <v>91515.85</v>
      </c>
      <c r="F47" s="64"/>
      <c r="G47" s="65"/>
      <c r="H47" s="10">
        <v>1</v>
      </c>
      <c r="I47" s="10">
        <v>1</v>
      </c>
      <c r="J47" s="10"/>
      <c r="K47" s="10"/>
      <c r="L47" s="10"/>
      <c r="M47" s="10"/>
      <c r="N47" s="10">
        <v>15</v>
      </c>
      <c r="O47" s="10">
        <f>15+5+5</f>
        <v>25</v>
      </c>
      <c r="P47" s="10">
        <f>O47*3</f>
        <v>75</v>
      </c>
      <c r="Q47" s="10"/>
      <c r="R47" s="10"/>
      <c r="S47" s="10"/>
      <c r="T47" s="10">
        <v>1</v>
      </c>
      <c r="U47" s="10"/>
      <c r="V47" s="10"/>
      <c r="W47" s="10">
        <v>1</v>
      </c>
      <c r="X47" s="10">
        <v>1</v>
      </c>
      <c r="Y47" s="10"/>
      <c r="Z47" s="10"/>
      <c r="AA47" s="10"/>
      <c r="AB47" s="10"/>
      <c r="AC47" s="10"/>
      <c r="AD47" s="10"/>
      <c r="AE47" s="45"/>
    </row>
    <row r="48" spans="1:31" ht="12.75" customHeight="1">
      <c r="A48" s="1">
        <v>2</v>
      </c>
      <c r="B48" s="1">
        <v>65</v>
      </c>
      <c r="C48" s="1" t="s">
        <v>19</v>
      </c>
      <c r="D48" s="5" t="s">
        <v>25</v>
      </c>
      <c r="E48" s="63">
        <v>91523.32</v>
      </c>
      <c r="F48" s="64"/>
      <c r="G48" s="65"/>
      <c r="H48" s="10"/>
      <c r="I48" s="10"/>
      <c r="J48" s="10">
        <v>3</v>
      </c>
      <c r="K48" s="10"/>
      <c r="L48" s="10"/>
      <c r="M48" s="10"/>
      <c r="N48" s="10"/>
      <c r="O48" s="10"/>
      <c r="P48" s="10"/>
      <c r="Q48" s="10"/>
      <c r="R48" s="10"/>
      <c r="S48" s="10">
        <v>1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45"/>
    </row>
    <row r="49" spans="1:31" ht="12.75" customHeight="1">
      <c r="A49" s="1">
        <v>3</v>
      </c>
      <c r="B49" s="1">
        <v>65</v>
      </c>
      <c r="C49" s="1" t="s">
        <v>19</v>
      </c>
      <c r="D49" s="5" t="s">
        <v>25</v>
      </c>
      <c r="E49" s="8">
        <v>91523.32</v>
      </c>
      <c r="F49" s="14" t="s">
        <v>20</v>
      </c>
      <c r="G49" s="9">
        <v>91636.18</v>
      </c>
      <c r="H49" s="10"/>
      <c r="I49" s="10"/>
      <c r="J49" s="10"/>
      <c r="K49" s="10"/>
      <c r="L49" s="10"/>
      <c r="M49" s="10">
        <f>113+10</f>
        <v>123</v>
      </c>
      <c r="N49" s="10"/>
      <c r="O49" s="10"/>
      <c r="P49" s="10"/>
      <c r="Q49" s="10"/>
      <c r="R49" s="10">
        <f>M49-10</f>
        <v>113</v>
      </c>
      <c r="S49" s="10"/>
      <c r="T49" s="10"/>
      <c r="U49" s="10"/>
      <c r="V49" s="10">
        <f>R49</f>
        <v>113</v>
      </c>
      <c r="W49" s="10"/>
      <c r="X49" s="10"/>
      <c r="Y49" s="10"/>
      <c r="Z49" s="10"/>
      <c r="AA49" s="10"/>
      <c r="AB49" s="10"/>
      <c r="AC49" s="10"/>
      <c r="AD49" s="10"/>
      <c r="AE49" s="45"/>
    </row>
    <row r="50" spans="1:31" ht="12.75" customHeight="1">
      <c r="A50" s="1">
        <v>4</v>
      </c>
      <c r="B50" s="1">
        <v>65</v>
      </c>
      <c r="C50" s="1" t="s">
        <v>19</v>
      </c>
      <c r="D50" s="5" t="s">
        <v>25</v>
      </c>
      <c r="E50" s="63">
        <v>91629.15</v>
      </c>
      <c r="F50" s="64"/>
      <c r="G50" s="65"/>
      <c r="H50" s="10">
        <v>1</v>
      </c>
      <c r="I50" s="10">
        <v>1</v>
      </c>
      <c r="J50" s="10"/>
      <c r="K50" s="10"/>
      <c r="L50" s="10"/>
      <c r="M50" s="10"/>
      <c r="N50" s="10">
        <v>15</v>
      </c>
      <c r="O50" s="10">
        <f>15+5+5</f>
        <v>25</v>
      </c>
      <c r="P50" s="10">
        <f>O50*3</f>
        <v>75</v>
      </c>
      <c r="Q50" s="10"/>
      <c r="R50" s="10"/>
      <c r="S50" s="10"/>
      <c r="T50" s="10">
        <v>1</v>
      </c>
      <c r="U50" s="10"/>
      <c r="V50" s="10"/>
      <c r="W50" s="10">
        <v>1</v>
      </c>
      <c r="X50" s="10">
        <v>1</v>
      </c>
      <c r="Y50" s="10"/>
      <c r="Z50" s="10"/>
      <c r="AA50" s="10"/>
      <c r="AB50" s="10"/>
      <c r="AC50" s="10"/>
      <c r="AD50" s="10"/>
      <c r="AE50" s="45"/>
    </row>
    <row r="51" spans="1:31" ht="12.75" customHeight="1">
      <c r="A51" s="1">
        <v>5</v>
      </c>
      <c r="B51" s="1">
        <v>65</v>
      </c>
      <c r="C51" s="1" t="s">
        <v>19</v>
      </c>
      <c r="D51" s="5" t="s">
        <v>25</v>
      </c>
      <c r="E51" s="63">
        <v>91636.18</v>
      </c>
      <c r="F51" s="64"/>
      <c r="G51" s="65"/>
      <c r="H51" s="10"/>
      <c r="I51" s="10"/>
      <c r="J51" s="10">
        <v>3</v>
      </c>
      <c r="K51" s="10"/>
      <c r="L51" s="10"/>
      <c r="M51" s="10"/>
      <c r="N51" s="10"/>
      <c r="O51" s="10"/>
      <c r="P51" s="10"/>
      <c r="Q51" s="10"/>
      <c r="R51" s="10"/>
      <c r="S51" s="10">
        <v>1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5"/>
    </row>
    <row r="52" spans="1:31" ht="12.75" customHeight="1">
      <c r="A52" s="1">
        <v>6</v>
      </c>
      <c r="B52" s="1">
        <v>65</v>
      </c>
      <c r="C52" s="1" t="s">
        <v>19</v>
      </c>
      <c r="D52" s="5" t="s">
        <v>25</v>
      </c>
      <c r="E52" s="8">
        <v>91636.18</v>
      </c>
      <c r="F52" s="14" t="s">
        <v>20</v>
      </c>
      <c r="G52" s="9">
        <v>91808.67</v>
      </c>
      <c r="H52" s="10"/>
      <c r="I52" s="10"/>
      <c r="J52" s="10"/>
      <c r="K52" s="10"/>
      <c r="L52" s="10"/>
      <c r="M52" s="10">
        <f>173+10</f>
        <v>183</v>
      </c>
      <c r="N52" s="10"/>
      <c r="O52" s="10"/>
      <c r="P52" s="10"/>
      <c r="Q52" s="10"/>
      <c r="R52" s="10">
        <f>M52-10</f>
        <v>173</v>
      </c>
      <c r="S52" s="10"/>
      <c r="T52" s="10"/>
      <c r="U52" s="10"/>
      <c r="V52" s="10">
        <f>R52</f>
        <v>173</v>
      </c>
      <c r="W52" s="10"/>
      <c r="X52" s="10"/>
      <c r="Y52" s="10"/>
      <c r="Z52" s="10"/>
      <c r="AA52" s="10"/>
      <c r="AB52" s="10"/>
      <c r="AC52" s="10"/>
      <c r="AD52" s="10"/>
      <c r="AE52" s="45"/>
    </row>
    <row r="53" spans="1:31" ht="12.75" customHeight="1">
      <c r="A53" s="1">
        <v>7</v>
      </c>
      <c r="B53" s="1">
        <v>65</v>
      </c>
      <c r="C53" s="1" t="s">
        <v>19</v>
      </c>
      <c r="D53" s="5" t="s">
        <v>25</v>
      </c>
      <c r="E53" s="8">
        <v>92099.9</v>
      </c>
      <c r="F53" s="14" t="s">
        <v>20</v>
      </c>
      <c r="G53" s="9">
        <v>92257.07</v>
      </c>
      <c r="H53" s="10"/>
      <c r="I53" s="10"/>
      <c r="J53" s="10"/>
      <c r="K53" s="10"/>
      <c r="L53" s="10"/>
      <c r="M53" s="10">
        <f>159+10</f>
        <v>169</v>
      </c>
      <c r="N53" s="10"/>
      <c r="O53" s="10"/>
      <c r="P53" s="10"/>
      <c r="Q53" s="10"/>
      <c r="R53" s="10">
        <f>M53-10</f>
        <v>159</v>
      </c>
      <c r="S53" s="10"/>
      <c r="T53" s="10"/>
      <c r="U53" s="10"/>
      <c r="V53" s="10">
        <f>R53</f>
        <v>159</v>
      </c>
      <c r="W53" s="10"/>
      <c r="X53" s="10"/>
      <c r="Y53" s="10"/>
      <c r="Z53" s="10"/>
      <c r="AA53" s="10"/>
      <c r="AB53" s="10"/>
      <c r="AC53" s="10"/>
      <c r="AD53" s="10"/>
      <c r="AE53" s="45"/>
    </row>
    <row r="54" spans="1:31" ht="12.75" customHeight="1">
      <c r="A54" s="1">
        <v>8</v>
      </c>
      <c r="B54" s="1">
        <v>65</v>
      </c>
      <c r="C54" s="1" t="s">
        <v>19</v>
      </c>
      <c r="D54" s="5" t="s">
        <v>25</v>
      </c>
      <c r="E54" s="63">
        <v>92257.07</v>
      </c>
      <c r="F54" s="64"/>
      <c r="G54" s="65"/>
      <c r="H54" s="10">
        <v>1</v>
      </c>
      <c r="I54" s="10">
        <v>1</v>
      </c>
      <c r="J54" s="10"/>
      <c r="K54" s="10">
        <v>1</v>
      </c>
      <c r="L54" s="10">
        <v>1</v>
      </c>
      <c r="M54" s="10"/>
      <c r="N54" s="10"/>
      <c r="O54" s="10"/>
      <c r="P54" s="10">
        <f>(33+8+5)*3</f>
        <v>138</v>
      </c>
      <c r="Q54" s="10">
        <v>1</v>
      </c>
      <c r="R54" s="10"/>
      <c r="S54" s="10"/>
      <c r="T54" s="10">
        <v>1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45"/>
    </row>
    <row r="55" spans="1:31" ht="12.75" customHeight="1">
      <c r="A55" s="1"/>
      <c r="B55" s="1"/>
      <c r="C55" s="1"/>
      <c r="D55" s="5"/>
      <c r="E55" s="15"/>
      <c r="F55" s="14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45"/>
    </row>
    <row r="56" spans="1:31" ht="12.75" customHeight="1">
      <c r="A56" s="1"/>
      <c r="B56" s="1"/>
      <c r="C56" s="1"/>
      <c r="D56" s="5"/>
      <c r="E56" s="63"/>
      <c r="F56" s="64"/>
      <c r="G56" s="6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45"/>
    </row>
    <row r="57" spans="1:31" ht="12.75" customHeight="1">
      <c r="A57" s="1"/>
      <c r="B57" s="1"/>
      <c r="C57" s="1"/>
      <c r="D57" s="5"/>
      <c r="E57" s="15"/>
      <c r="F57" s="14"/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45"/>
    </row>
    <row r="58" spans="1:31" ht="12.75" customHeight="1">
      <c r="A58" s="1"/>
      <c r="B58" s="1"/>
      <c r="C58" s="1"/>
      <c r="D58" s="5"/>
      <c r="E58" s="63"/>
      <c r="F58" s="64"/>
      <c r="G58" s="6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45"/>
    </row>
    <row r="59" spans="1:31" ht="12.75" customHeight="1">
      <c r="A59" s="1"/>
      <c r="B59" s="1"/>
      <c r="C59" s="1"/>
      <c r="D59" s="5"/>
      <c r="E59" s="15"/>
      <c r="F59" s="14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41"/>
      <c r="Z59" s="18"/>
      <c r="AA59" s="10"/>
      <c r="AB59" s="18"/>
      <c r="AC59" s="18"/>
      <c r="AD59" s="10"/>
      <c r="AE59" s="45"/>
    </row>
    <row r="60" spans="1:31" ht="12.75" customHeight="1">
      <c r="A60" s="1"/>
      <c r="B60" s="1"/>
      <c r="C60" s="1"/>
      <c r="D60" s="5"/>
      <c r="E60" s="63"/>
      <c r="F60" s="64"/>
      <c r="G60" s="6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45"/>
    </row>
    <row r="61" spans="1:31" ht="12.75" customHeight="1">
      <c r="A61" s="1"/>
      <c r="B61" s="1"/>
      <c r="C61" s="1"/>
      <c r="D61" s="5"/>
      <c r="E61" s="15"/>
      <c r="F61" s="14"/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41"/>
      <c r="Z61" s="18"/>
      <c r="AA61" s="10"/>
      <c r="AB61" s="18"/>
      <c r="AC61" s="18"/>
      <c r="AD61" s="10"/>
      <c r="AE61" s="45"/>
    </row>
    <row r="62" spans="1:31" ht="12.75" customHeight="1">
      <c r="A62" s="1"/>
      <c r="B62" s="1"/>
      <c r="C62" s="1"/>
      <c r="D62" s="5"/>
      <c r="E62" s="8"/>
      <c r="F62" s="14"/>
      <c r="G62" s="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41"/>
      <c r="Z62" s="18"/>
      <c r="AA62" s="10"/>
      <c r="AB62" s="18"/>
      <c r="AC62" s="18"/>
      <c r="AD62" s="10"/>
      <c r="AE62" s="45"/>
    </row>
    <row r="63" spans="1:31" ht="12.75" customHeight="1">
      <c r="A63" s="1"/>
      <c r="B63" s="1"/>
      <c r="C63" s="1"/>
      <c r="D63" s="5"/>
      <c r="E63" s="63"/>
      <c r="F63" s="64"/>
      <c r="G63" s="65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45"/>
    </row>
    <row r="64" spans="1:31" ht="12.75" customHeight="1">
      <c r="A64" s="1"/>
      <c r="B64" s="1"/>
      <c r="C64" s="1"/>
      <c r="D64" s="5"/>
      <c r="E64" s="8"/>
      <c r="F64" s="14"/>
      <c r="G64" s="9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45"/>
    </row>
    <row r="65" spans="1:31" ht="12.75" customHeight="1">
      <c r="A65" s="1"/>
      <c r="B65" s="1"/>
      <c r="C65" s="1"/>
      <c r="D65" s="5"/>
      <c r="E65" s="8"/>
      <c r="F65" s="14"/>
      <c r="G65" s="9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2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45"/>
    </row>
    <row r="66" spans="1:31" ht="12.75" customHeight="1">
      <c r="A66" s="1"/>
      <c r="B66" s="1"/>
      <c r="C66" s="1"/>
      <c r="D66" s="5"/>
      <c r="E66" s="8"/>
      <c r="F66" s="14"/>
      <c r="G66" s="9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2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45"/>
    </row>
    <row r="67" spans="1:31" ht="12.75" customHeight="1">
      <c r="A67" s="1"/>
      <c r="B67" s="1"/>
      <c r="C67" s="1"/>
      <c r="D67" s="5"/>
      <c r="E67" s="8"/>
      <c r="F67" s="14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2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45"/>
    </row>
    <row r="68" spans="1:31" ht="12.75" customHeight="1">
      <c r="A68" s="1"/>
      <c r="B68" s="1"/>
      <c r="C68" s="1"/>
      <c r="D68" s="5"/>
      <c r="E68" s="8"/>
      <c r="F68" s="14"/>
      <c r="G68" s="9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2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45"/>
    </row>
    <row r="69" spans="1:31" ht="12.75" customHeight="1">
      <c r="A69" s="1"/>
      <c r="B69" s="1"/>
      <c r="C69" s="1"/>
      <c r="D69" s="5"/>
      <c r="E69" s="8"/>
      <c r="F69" s="14"/>
      <c r="G69" s="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2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45"/>
    </row>
    <row r="70" spans="1:31" ht="12.75" customHeight="1">
      <c r="A70" s="1"/>
      <c r="B70" s="1"/>
      <c r="C70" s="1"/>
      <c r="D70" s="5"/>
      <c r="E70" s="8"/>
      <c r="F70" s="14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2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45"/>
    </row>
    <row r="71" spans="1:31" ht="12.75" customHeight="1">
      <c r="A71" s="1"/>
      <c r="B71" s="1"/>
      <c r="C71" s="1"/>
      <c r="D71" s="5"/>
      <c r="E71" s="8"/>
      <c r="F71" s="14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2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45"/>
    </row>
    <row r="72" spans="1:31" ht="12.75" customHeight="1">
      <c r="A72" s="1"/>
      <c r="B72" s="1"/>
      <c r="C72" s="1"/>
      <c r="D72" s="5"/>
      <c r="E72" s="8"/>
      <c r="F72" s="14"/>
      <c r="G72" s="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2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45"/>
    </row>
    <row r="73" spans="1:31" ht="12.75" customHeight="1" thickBot="1">
      <c r="A73" s="2"/>
      <c r="B73" s="2"/>
      <c r="C73" s="2"/>
      <c r="D73" s="5"/>
      <c r="E73" s="8"/>
      <c r="F73" s="14"/>
      <c r="G73" s="9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2"/>
      <c r="T73" s="10"/>
      <c r="U73" s="10"/>
      <c r="V73" s="10"/>
      <c r="W73" s="10"/>
      <c r="X73" s="10"/>
      <c r="Y73" s="10"/>
      <c r="Z73" s="10"/>
      <c r="AA73" s="11"/>
      <c r="AB73" s="10"/>
      <c r="AC73" s="10"/>
      <c r="AD73" s="11"/>
      <c r="AE73" s="45"/>
    </row>
    <row r="74" spans="1:31" ht="12.75" customHeight="1" thickBot="1">
      <c r="A74" s="79" t="s">
        <v>23</v>
      </c>
      <c r="B74" s="80"/>
      <c r="C74" s="80"/>
      <c r="D74" s="80"/>
      <c r="E74" s="80"/>
      <c r="F74" s="80"/>
      <c r="G74" s="81"/>
      <c r="H74" s="49">
        <f>SUM(H14:H73)</f>
        <v>12</v>
      </c>
      <c r="I74" s="49">
        <f>SUM(I14:I73)</f>
        <v>12</v>
      </c>
      <c r="J74" s="49">
        <f aca="true" t="shared" si="0" ref="J74:T74">SUM(J14:J73)</f>
        <v>24</v>
      </c>
      <c r="K74" s="49">
        <f t="shared" si="0"/>
        <v>10</v>
      </c>
      <c r="L74" s="49">
        <f t="shared" si="0"/>
        <v>10</v>
      </c>
      <c r="M74" s="49">
        <f t="shared" si="0"/>
        <v>1599</v>
      </c>
      <c r="N74" s="49">
        <f>SUM(N14:N73)</f>
        <v>30</v>
      </c>
      <c r="O74" s="49">
        <f>SUM(O14:O73)</f>
        <v>50</v>
      </c>
      <c r="P74" s="49">
        <f>SUM(P14:P73)</f>
        <v>1530</v>
      </c>
      <c r="Q74" s="49">
        <f t="shared" si="0"/>
        <v>10</v>
      </c>
      <c r="R74" s="49">
        <f t="shared" si="0"/>
        <v>1409</v>
      </c>
      <c r="S74" s="49">
        <f t="shared" si="0"/>
        <v>8</v>
      </c>
      <c r="T74" s="49">
        <f t="shared" si="0"/>
        <v>12</v>
      </c>
      <c r="U74" s="49">
        <f>SUM(U14:U73)</f>
        <v>1</v>
      </c>
      <c r="V74" s="49">
        <f>SUM(V14:V73)</f>
        <v>1409</v>
      </c>
      <c r="W74" s="49">
        <f>SUM(W14:W73)</f>
        <v>2</v>
      </c>
      <c r="X74" s="49">
        <f>SUM(X14:X73)</f>
        <v>2</v>
      </c>
      <c r="Y74" s="49"/>
      <c r="Z74" s="78"/>
      <c r="AA74" s="49"/>
      <c r="AB74" s="78"/>
      <c r="AC74" s="78"/>
      <c r="AD74" s="49"/>
      <c r="AE74" s="74"/>
    </row>
    <row r="75" spans="1:31" ht="12" customHeight="1" thickBot="1">
      <c r="A75" s="82"/>
      <c r="B75" s="83"/>
      <c r="C75" s="83"/>
      <c r="D75" s="83"/>
      <c r="E75" s="83"/>
      <c r="F75" s="83"/>
      <c r="G75" s="84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78"/>
      <c r="AA75" s="50"/>
      <c r="AB75" s="78"/>
      <c r="AC75" s="78"/>
      <c r="AD75" s="50"/>
      <c r="AE75" s="75"/>
    </row>
  </sheetData>
  <sheetProtection/>
  <mergeCells count="81">
    <mergeCell ref="I2:I12"/>
    <mergeCell ref="I74:I75"/>
    <mergeCell ref="E50:G50"/>
    <mergeCell ref="U74:U75"/>
    <mergeCell ref="P74:P75"/>
    <mergeCell ref="S74:S75"/>
    <mergeCell ref="E51:G51"/>
    <mergeCell ref="E63:G63"/>
    <mergeCell ref="E54:G54"/>
    <mergeCell ref="E47:G47"/>
    <mergeCell ref="E46:G46"/>
    <mergeCell ref="E48:G48"/>
    <mergeCell ref="M2:M12"/>
    <mergeCell ref="Q74:Q75"/>
    <mergeCell ref="M74:M75"/>
    <mergeCell ref="E40:G40"/>
    <mergeCell ref="E23:G23"/>
    <mergeCell ref="AC74:AC75"/>
    <mergeCell ref="A74:G75"/>
    <mergeCell ref="H74:H75"/>
    <mergeCell ref="J74:J75"/>
    <mergeCell ref="AA74:AA75"/>
    <mergeCell ref="W74:W75"/>
    <mergeCell ref="AB74:AB75"/>
    <mergeCell ref="L74:L75"/>
    <mergeCell ref="K74:K75"/>
    <mergeCell ref="N74:N75"/>
    <mergeCell ref="R2:R12"/>
    <mergeCell ref="S2:S12"/>
    <mergeCell ref="Z2:Z12"/>
    <mergeCell ref="Y2:Y12"/>
    <mergeCell ref="Z74:Z75"/>
    <mergeCell ref="AA2:AA12"/>
    <mergeCell ref="Y74:Y75"/>
    <mergeCell ref="X74:X75"/>
    <mergeCell ref="AE74:AE75"/>
    <mergeCell ref="R74:R75"/>
    <mergeCell ref="AE2:AE12"/>
    <mergeCell ref="T2:T12"/>
    <mergeCell ref="U2:U12"/>
    <mergeCell ref="W2:W12"/>
    <mergeCell ref="AB2:AB12"/>
    <mergeCell ref="T74:T75"/>
    <mergeCell ref="AC2:AC12"/>
    <mergeCell ref="AD74:AD75"/>
    <mergeCell ref="AD2:AD12"/>
    <mergeCell ref="E30:G30"/>
    <mergeCell ref="E32:G32"/>
    <mergeCell ref="H2:H12"/>
    <mergeCell ref="K2:K12"/>
    <mergeCell ref="J2:J12"/>
    <mergeCell ref="L2:L12"/>
    <mergeCell ref="X2:X12"/>
    <mergeCell ref="Q2:Q12"/>
    <mergeCell ref="P2:P12"/>
    <mergeCell ref="E25:G25"/>
    <mergeCell ref="E27:G27"/>
    <mergeCell ref="E15:G15"/>
    <mergeCell ref="E38:G38"/>
    <mergeCell ref="E19:G19"/>
    <mergeCell ref="E17:G17"/>
    <mergeCell ref="E56:G56"/>
    <mergeCell ref="E58:G58"/>
    <mergeCell ref="E60:G60"/>
    <mergeCell ref="E43:G43"/>
    <mergeCell ref="E45:G45"/>
    <mergeCell ref="H1:W1"/>
    <mergeCell ref="E21:G21"/>
    <mergeCell ref="E29:G29"/>
    <mergeCell ref="E34:G34"/>
    <mergeCell ref="E36:G36"/>
    <mergeCell ref="V2:V12"/>
    <mergeCell ref="V74:V75"/>
    <mergeCell ref="O2:O12"/>
    <mergeCell ref="O74:O75"/>
    <mergeCell ref="A1:A13"/>
    <mergeCell ref="B1:B13"/>
    <mergeCell ref="C1:C13"/>
    <mergeCell ref="D1:D13"/>
    <mergeCell ref="E1:G13"/>
    <mergeCell ref="N2:N12"/>
  </mergeCells>
  <printOptions horizontalCentered="1"/>
  <pageMargins left="0.75" right="0.75" top="1" bottom="1" header="0.5" footer="0.5"/>
  <pageSetup horizontalDpi="600" verticalDpi="600" orientation="landscape" paperSize="17" scale="60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25" bestFit="1" customWidth="1"/>
    <col min="2" max="2" width="7.8515625" style="25" bestFit="1" customWidth="1"/>
    <col min="3" max="3" width="59.7109375" style="24" bestFit="1" customWidth="1"/>
    <col min="4" max="5" width="7.7109375" style="24" customWidth="1"/>
    <col min="6" max="6" width="10.57421875" style="24" customWidth="1"/>
    <col min="7" max="7" width="9.8515625" style="24" customWidth="1"/>
  </cols>
  <sheetData>
    <row r="1" spans="1:35" s="26" customFormat="1" ht="12.75">
      <c r="A1" s="19" t="s">
        <v>12</v>
      </c>
      <c r="B1" s="19" t="s">
        <v>13</v>
      </c>
      <c r="C1" s="19" t="s">
        <v>14</v>
      </c>
      <c r="D1" s="20" t="s">
        <v>15</v>
      </c>
      <c r="E1" s="19" t="s">
        <v>16</v>
      </c>
      <c r="F1" s="21" t="s">
        <v>17</v>
      </c>
      <c r="G1" s="19" t="s">
        <v>15</v>
      </c>
      <c r="H1" s="22"/>
      <c r="I1" s="23"/>
      <c r="J1" s="23"/>
      <c r="K1" s="23"/>
      <c r="L1" s="23"/>
      <c r="M1" s="23"/>
      <c r="N1" s="23"/>
      <c r="O1" s="24"/>
      <c r="P1" s="24"/>
      <c r="Q1" s="23"/>
      <c r="R1" s="23"/>
      <c r="S1" s="23"/>
      <c r="T1" s="2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  <c r="AF1" s="25"/>
      <c r="AG1" s="25"/>
      <c r="AH1" s="25"/>
      <c r="AI1" s="25"/>
    </row>
    <row r="2" spans="1:35" s="26" customFormat="1" ht="12.75">
      <c r="A2" s="27"/>
      <c r="B2" s="27"/>
      <c r="C2" s="28"/>
      <c r="D2" s="19"/>
      <c r="E2" s="27"/>
      <c r="F2" s="29"/>
      <c r="G2" s="19"/>
      <c r="H2" s="22"/>
      <c r="I2" s="23"/>
      <c r="J2" s="23"/>
      <c r="K2" s="23"/>
      <c r="L2" s="23"/>
      <c r="M2" s="23"/>
      <c r="N2" s="23"/>
      <c r="O2" s="24"/>
      <c r="P2" s="24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5"/>
      <c r="AF2" s="25"/>
      <c r="AG2" s="25"/>
      <c r="AH2" s="25"/>
      <c r="AI2" s="25"/>
    </row>
    <row r="3" spans="1:7" ht="12.75">
      <c r="A3" s="27"/>
      <c r="B3" s="27"/>
      <c r="C3" s="28"/>
      <c r="D3" s="30"/>
      <c r="E3" s="27"/>
      <c r="F3" s="31"/>
      <c r="G3" s="32"/>
    </row>
    <row r="4" spans="1:7" ht="12.75">
      <c r="A4" s="27">
        <v>625</v>
      </c>
      <c r="B4" s="33">
        <v>450</v>
      </c>
      <c r="C4" s="34" t="e">
        <f>#REF!</f>
        <v>#REF!</v>
      </c>
      <c r="D4" s="35" t="e">
        <f>#REF!</f>
        <v>#REF!</v>
      </c>
      <c r="E4" s="35" t="e">
        <f>#REF!</f>
        <v>#REF!</v>
      </c>
      <c r="F4" s="31">
        <v>80</v>
      </c>
      <c r="G4" s="32" t="e">
        <f>D4*F4</f>
        <v>#REF!</v>
      </c>
    </row>
    <row r="5" spans="1:7" ht="12.75">
      <c r="A5" s="27">
        <v>625</v>
      </c>
      <c r="B5" s="33">
        <v>480</v>
      </c>
      <c r="C5" s="34" t="e">
        <f>#REF!</f>
        <v>#REF!</v>
      </c>
      <c r="D5" s="35" t="e">
        <f>#REF!</f>
        <v>#REF!</v>
      </c>
      <c r="E5" s="35" t="e">
        <f>#REF!</f>
        <v>#REF!</v>
      </c>
      <c r="F5" s="31">
        <v>75</v>
      </c>
      <c r="G5" s="32" t="e">
        <f aca="true" t="shared" si="0" ref="G5:G43">D5*F5</f>
        <v>#REF!</v>
      </c>
    </row>
    <row r="6" spans="1:7" ht="12.75">
      <c r="A6" s="27">
        <v>625</v>
      </c>
      <c r="B6" s="33">
        <v>10481</v>
      </c>
      <c r="C6" s="34" t="e">
        <f>#REF!</f>
        <v>#REF!</v>
      </c>
      <c r="D6" s="35" t="e">
        <f>#REF!</f>
        <v>#REF!</v>
      </c>
      <c r="E6" s="35" t="e">
        <f>#REF!</f>
        <v>#REF!</v>
      </c>
      <c r="F6" s="40">
        <v>2000</v>
      </c>
      <c r="G6" s="32" t="e">
        <f>D6*F6</f>
        <v>#REF!</v>
      </c>
    </row>
    <row r="7" spans="1:7" ht="12.75">
      <c r="A7" s="27">
        <v>625</v>
      </c>
      <c r="B7" s="33">
        <v>10490</v>
      </c>
      <c r="C7" s="34" t="e">
        <f>#REF!</f>
        <v>#REF!</v>
      </c>
      <c r="D7" s="35" t="e">
        <f>#REF!</f>
        <v>#REF!</v>
      </c>
      <c r="E7" s="35" t="e">
        <f>#REF!</f>
        <v>#REF!</v>
      </c>
      <c r="F7" s="31">
        <v>2500</v>
      </c>
      <c r="G7" s="32" t="e">
        <f>D7*F7</f>
        <v>#REF!</v>
      </c>
    </row>
    <row r="8" spans="1:7" ht="12.75">
      <c r="A8" s="27">
        <v>625</v>
      </c>
      <c r="B8" s="33">
        <v>10490</v>
      </c>
      <c r="C8" s="34" t="e">
        <f>#REF!</f>
        <v>#REF!</v>
      </c>
      <c r="D8" s="35" t="e">
        <f>#REF!</f>
        <v>#REF!</v>
      </c>
      <c r="E8" s="35" t="e">
        <f>#REF!</f>
        <v>#REF!</v>
      </c>
      <c r="F8" s="31">
        <v>2500</v>
      </c>
      <c r="G8" s="32" t="e">
        <f t="shared" si="0"/>
        <v>#REF!</v>
      </c>
    </row>
    <row r="9" spans="1:7" ht="12.75">
      <c r="A9" s="27"/>
      <c r="B9" s="33"/>
      <c r="C9" s="34"/>
      <c r="D9" s="35"/>
      <c r="E9" s="35"/>
      <c r="F9" s="31"/>
      <c r="G9" s="32"/>
    </row>
    <row r="10" spans="1:7" ht="12.75">
      <c r="A10" s="27">
        <v>625</v>
      </c>
      <c r="B10" s="33">
        <v>10503</v>
      </c>
      <c r="C10" s="34" t="e">
        <f>#REF!</f>
        <v>#REF!</v>
      </c>
      <c r="D10" s="35" t="e">
        <f>#REF!</f>
        <v>#REF!</v>
      </c>
      <c r="E10" s="35" t="e">
        <f>#REF!</f>
        <v>#REF!</v>
      </c>
      <c r="F10" s="31">
        <v>450</v>
      </c>
      <c r="G10" s="32" t="e">
        <f t="shared" si="0"/>
        <v>#REF!</v>
      </c>
    </row>
    <row r="11" spans="1:7" ht="12.75">
      <c r="A11" s="27">
        <v>625</v>
      </c>
      <c r="B11" s="33">
        <v>14100</v>
      </c>
      <c r="C11" s="34" t="e">
        <f>#REF!</f>
        <v>#REF!</v>
      </c>
      <c r="D11" s="35" t="e">
        <f>#REF!</f>
        <v>#REF!</v>
      </c>
      <c r="E11" s="35" t="e">
        <f>#REF!</f>
        <v>#REF!</v>
      </c>
      <c r="F11" s="31">
        <v>1200</v>
      </c>
      <c r="G11" s="32" t="e">
        <f t="shared" si="0"/>
        <v>#REF!</v>
      </c>
    </row>
    <row r="12" spans="1:7" ht="12.75">
      <c r="A12" s="27">
        <v>625</v>
      </c>
      <c r="B12" s="33">
        <v>23000</v>
      </c>
      <c r="C12" s="34" t="e">
        <f>#REF!</f>
        <v>#REF!</v>
      </c>
      <c r="D12" s="35" t="e">
        <f>#REF!</f>
        <v>#REF!</v>
      </c>
      <c r="E12" s="35" t="e">
        <f>#REF!</f>
        <v>#REF!</v>
      </c>
      <c r="F12" s="31">
        <v>3</v>
      </c>
      <c r="G12" s="32" t="e">
        <f>D12*F12</f>
        <v>#REF!</v>
      </c>
    </row>
    <row r="13" spans="1:7" ht="12.75">
      <c r="A13" s="27">
        <v>625</v>
      </c>
      <c r="B13" s="33">
        <v>23100</v>
      </c>
      <c r="C13" s="34" t="e">
        <f>#REF!</f>
        <v>#REF!</v>
      </c>
      <c r="D13" s="35" t="e">
        <f>#REF!</f>
        <v>#REF!</v>
      </c>
      <c r="E13" s="35" t="e">
        <f>#REF!</f>
        <v>#REF!</v>
      </c>
      <c r="F13" s="31">
        <v>3</v>
      </c>
      <c r="G13" s="32" t="e">
        <f>D13*F13</f>
        <v>#REF!</v>
      </c>
    </row>
    <row r="14" spans="1:7" ht="12.75">
      <c r="A14" s="27">
        <v>625</v>
      </c>
      <c r="B14" s="33">
        <v>23200</v>
      </c>
      <c r="C14" s="34" t="e">
        <f>#REF!</f>
        <v>#REF!</v>
      </c>
      <c r="D14" s="35" t="e">
        <f>#REF!</f>
        <v>#REF!</v>
      </c>
      <c r="E14" s="35" t="e">
        <f>#REF!</f>
        <v>#REF!</v>
      </c>
      <c r="F14" s="31">
        <v>3</v>
      </c>
      <c r="G14" s="32" t="e">
        <f>D14*F14</f>
        <v>#REF!</v>
      </c>
    </row>
    <row r="15" spans="1:7" ht="12.75">
      <c r="A15" s="27"/>
      <c r="B15" s="33"/>
      <c r="C15" s="34"/>
      <c r="D15" s="35"/>
      <c r="E15" s="35"/>
      <c r="F15" s="31"/>
      <c r="G15" s="32"/>
    </row>
    <row r="16" spans="1:7" ht="12.75">
      <c r="A16" s="27">
        <v>625</v>
      </c>
      <c r="B16" s="33">
        <v>23400</v>
      </c>
      <c r="C16" s="34" t="e">
        <f>#REF!</f>
        <v>#REF!</v>
      </c>
      <c r="D16" s="35" t="e">
        <f>#REF!</f>
        <v>#REF!</v>
      </c>
      <c r="E16" s="35" t="e">
        <f>#REF!</f>
        <v>#REF!</v>
      </c>
      <c r="F16" s="31">
        <v>1.25</v>
      </c>
      <c r="G16" s="32" t="e">
        <f t="shared" si="0"/>
        <v>#REF!</v>
      </c>
    </row>
    <row r="17" spans="1:7" ht="12.75">
      <c r="A17" s="27">
        <v>625</v>
      </c>
      <c r="B17" s="33">
        <v>24320</v>
      </c>
      <c r="C17" s="34" t="e">
        <f>#REF!</f>
        <v>#REF!</v>
      </c>
      <c r="D17" s="35" t="e">
        <f>#REF!</f>
        <v>#REF!</v>
      </c>
      <c r="E17" s="35" t="e">
        <f>#REF!</f>
        <v>#REF!</v>
      </c>
      <c r="F17" s="31">
        <v>6</v>
      </c>
      <c r="G17" s="32" t="e">
        <f t="shared" si="0"/>
        <v>#REF!</v>
      </c>
    </row>
    <row r="18" spans="1:7" ht="12.75">
      <c r="A18" s="27">
        <v>625</v>
      </c>
      <c r="B18" s="33">
        <v>25504</v>
      </c>
      <c r="C18" s="34" t="e">
        <f>#REF!</f>
        <v>#REF!</v>
      </c>
      <c r="D18" s="35" t="e">
        <f>#REF!</f>
        <v>#REF!</v>
      </c>
      <c r="E18" s="35" t="e">
        <f>#REF!</f>
        <v>#REF!</v>
      </c>
      <c r="F18" s="31">
        <v>5</v>
      </c>
      <c r="G18" s="32" t="e">
        <f t="shared" si="0"/>
        <v>#REF!</v>
      </c>
    </row>
    <row r="19" spans="1:7" ht="12.75">
      <c r="A19" s="27">
        <v>625</v>
      </c>
      <c r="B19" s="33">
        <v>25902</v>
      </c>
      <c r="C19" s="34" t="e">
        <f>#REF!</f>
        <v>#REF!</v>
      </c>
      <c r="D19" s="35" t="e">
        <f>#REF!</f>
        <v>#REF!</v>
      </c>
      <c r="E19" s="35" t="e">
        <f>#REF!</f>
        <v>#REF!</v>
      </c>
      <c r="F19" s="31">
        <v>35</v>
      </c>
      <c r="G19" s="32" t="e">
        <f t="shared" si="0"/>
        <v>#REF!</v>
      </c>
    </row>
    <row r="20" spans="1:7" ht="12.75">
      <c r="A20" s="27">
        <v>625</v>
      </c>
      <c r="B20" s="33">
        <v>26250</v>
      </c>
      <c r="C20" s="34" t="e">
        <f>#REF!</f>
        <v>#REF!</v>
      </c>
      <c r="D20" s="35" t="e">
        <f>#REF!</f>
        <v>#REF!</v>
      </c>
      <c r="E20" s="35" t="e">
        <f>#REF!</f>
        <v>#REF!</v>
      </c>
      <c r="F20" s="31">
        <v>300</v>
      </c>
      <c r="G20" s="32" t="e">
        <f t="shared" si="0"/>
        <v>#REF!</v>
      </c>
    </row>
    <row r="21" spans="1:7" ht="12.75">
      <c r="A21" s="27"/>
      <c r="B21" s="33"/>
      <c r="C21" s="34"/>
      <c r="D21" s="35"/>
      <c r="E21" s="35"/>
      <c r="F21" s="31"/>
      <c r="G21" s="32"/>
    </row>
    <row r="22" spans="1:7" ht="12.75">
      <c r="A22" s="27">
        <v>625</v>
      </c>
      <c r="B22" s="33">
        <v>27551</v>
      </c>
      <c r="C22" s="34" t="e">
        <f>#REF!</f>
        <v>#REF!</v>
      </c>
      <c r="D22" s="35" t="e">
        <f>#REF!</f>
        <v>#REF!</v>
      </c>
      <c r="E22" s="35" t="e">
        <f>#REF!</f>
        <v>#REF!</v>
      </c>
      <c r="F22" s="40">
        <v>700</v>
      </c>
      <c r="G22" s="32" t="e">
        <f t="shared" si="0"/>
        <v>#REF!</v>
      </c>
    </row>
    <row r="23" spans="1:7" ht="12.75">
      <c r="A23" s="27">
        <v>625</v>
      </c>
      <c r="B23" s="33">
        <v>27551</v>
      </c>
      <c r="C23" s="34" t="e">
        <f>#REF!</f>
        <v>#REF!</v>
      </c>
      <c r="D23" s="35" t="e">
        <f>#REF!</f>
        <v>#REF!</v>
      </c>
      <c r="E23" s="35" t="e">
        <f>#REF!</f>
        <v>#REF!</v>
      </c>
      <c r="F23" s="40">
        <v>700</v>
      </c>
      <c r="G23" s="32" t="e">
        <f t="shared" si="0"/>
        <v>#REF!</v>
      </c>
    </row>
    <row r="24" spans="1:7" ht="12.75">
      <c r="A24" s="27">
        <v>625</v>
      </c>
      <c r="B24" s="33">
        <v>27561</v>
      </c>
      <c r="C24" s="34" t="e">
        <f>#REF!</f>
        <v>#REF!</v>
      </c>
      <c r="D24" s="35" t="e">
        <f>#REF!</f>
        <v>#REF!</v>
      </c>
      <c r="E24" s="35" t="e">
        <f>#REF!</f>
        <v>#REF!</v>
      </c>
      <c r="F24" s="31">
        <v>150</v>
      </c>
      <c r="G24" s="32" t="e">
        <f t="shared" si="0"/>
        <v>#REF!</v>
      </c>
    </row>
    <row r="25" spans="1:7" ht="12.75">
      <c r="A25" s="27">
        <v>625</v>
      </c>
      <c r="B25" s="33">
        <v>29002</v>
      </c>
      <c r="C25" s="34" t="e">
        <f>#REF!</f>
        <v>#REF!</v>
      </c>
      <c r="D25" s="35" t="e">
        <f>#REF!</f>
        <v>#REF!</v>
      </c>
      <c r="E25" s="35" t="e">
        <f>#REF!</f>
        <v>#REF!</v>
      </c>
      <c r="F25" s="31">
        <v>5</v>
      </c>
      <c r="G25" s="32" t="e">
        <f t="shared" si="0"/>
        <v>#REF!</v>
      </c>
    </row>
    <row r="26" spans="1:7" ht="12.75">
      <c r="A26" s="27">
        <v>625</v>
      </c>
      <c r="B26" s="33">
        <v>30700</v>
      </c>
      <c r="C26" s="34" t="e">
        <f>#REF!</f>
        <v>#REF!</v>
      </c>
      <c r="D26" s="35" t="e">
        <f>#REF!</f>
        <v>#REF!</v>
      </c>
      <c r="E26" s="35" t="e">
        <f>#REF!</f>
        <v>#REF!</v>
      </c>
      <c r="F26" s="31">
        <v>700</v>
      </c>
      <c r="G26" s="32" t="e">
        <f t="shared" si="0"/>
        <v>#REF!</v>
      </c>
    </row>
    <row r="27" spans="1:7" ht="12.75">
      <c r="A27" s="27"/>
      <c r="B27" s="33"/>
      <c r="C27" s="34"/>
      <c r="D27" s="35"/>
      <c r="E27" s="35"/>
      <c r="F27" s="31"/>
      <c r="G27" s="32"/>
    </row>
    <row r="28" spans="1:7" ht="12.75">
      <c r="A28" s="27">
        <v>625</v>
      </c>
      <c r="B28" s="33">
        <v>31510</v>
      </c>
      <c r="C28" s="34" t="e">
        <f>#REF!</f>
        <v>#REF!</v>
      </c>
      <c r="D28" s="35" t="e">
        <f>#REF!</f>
        <v>#REF!</v>
      </c>
      <c r="E28" s="35" t="e">
        <f>#REF!</f>
        <v>#REF!</v>
      </c>
      <c r="F28" s="31">
        <v>125</v>
      </c>
      <c r="G28" s="32" t="e">
        <f t="shared" si="0"/>
        <v>#REF!</v>
      </c>
    </row>
    <row r="29" spans="1:7" ht="12.75">
      <c r="A29" s="27">
        <v>625</v>
      </c>
      <c r="B29" s="33">
        <v>32000</v>
      </c>
      <c r="C29" s="34" t="e">
        <f>#REF!</f>
        <v>#REF!</v>
      </c>
      <c r="D29" s="35" t="e">
        <f>#REF!</f>
        <v>#REF!</v>
      </c>
      <c r="E29" s="35" t="e">
        <f>#REF!</f>
        <v>#REF!</v>
      </c>
      <c r="F29" s="31">
        <v>170</v>
      </c>
      <c r="G29" s="32" t="e">
        <f t="shared" si="0"/>
        <v>#REF!</v>
      </c>
    </row>
    <row r="30" spans="1:7" ht="12.75">
      <c r="A30" s="27">
        <v>625</v>
      </c>
      <c r="B30" s="33">
        <v>34001</v>
      </c>
      <c r="C30" s="34" t="e">
        <f>#REF!</f>
        <v>#REF!</v>
      </c>
      <c r="D30" s="35" t="e">
        <f>#REF!</f>
        <v>#REF!</v>
      </c>
      <c r="E30" s="35" t="e">
        <f>#REF!</f>
        <v>#REF!</v>
      </c>
      <c r="F30" s="31">
        <v>5500</v>
      </c>
      <c r="G30" s="32" t="e">
        <f t="shared" si="0"/>
        <v>#REF!</v>
      </c>
    </row>
    <row r="31" spans="1:7" ht="12.75">
      <c r="A31" s="27">
        <v>625</v>
      </c>
      <c r="B31" s="33">
        <v>36000</v>
      </c>
      <c r="C31" s="34" t="e">
        <f>#REF!</f>
        <v>#REF!</v>
      </c>
      <c r="D31" s="35" t="e">
        <f>#REF!</f>
        <v>#REF!</v>
      </c>
      <c r="E31" s="35" t="e">
        <f>#REF!</f>
        <v>#REF!</v>
      </c>
      <c r="F31" s="31">
        <v>0.5</v>
      </c>
      <c r="G31" s="32" t="e">
        <f t="shared" si="0"/>
        <v>#REF!</v>
      </c>
    </row>
    <row r="32" spans="1:7" ht="12.75">
      <c r="A32" s="27">
        <v>625</v>
      </c>
      <c r="B32" s="36">
        <v>38000</v>
      </c>
      <c r="C32" s="34" t="e">
        <f>#REF!</f>
        <v>#REF!</v>
      </c>
      <c r="D32" s="35"/>
      <c r="E32" s="35" t="e">
        <f>#REF!</f>
        <v>#REF!</v>
      </c>
      <c r="F32" s="31">
        <v>5000</v>
      </c>
      <c r="G32" s="32">
        <f>F32</f>
        <v>5000</v>
      </c>
    </row>
    <row r="33" spans="1:7" ht="12.75">
      <c r="A33" s="27"/>
      <c r="B33" s="33"/>
      <c r="C33" s="34"/>
      <c r="D33" s="35"/>
      <c r="E33" s="35"/>
      <c r="F33" s="31"/>
      <c r="G33" s="32"/>
    </row>
    <row r="34" spans="1:7" ht="12.75">
      <c r="A34" s="27">
        <v>625</v>
      </c>
      <c r="B34" s="33">
        <v>39520</v>
      </c>
      <c r="C34" s="34" t="e">
        <f>#REF!</f>
        <v>#REF!</v>
      </c>
      <c r="D34" s="35" t="e">
        <f>#REF!</f>
        <v>#REF!</v>
      </c>
      <c r="E34" s="35" t="e">
        <f>#REF!</f>
        <v>#REF!</v>
      </c>
      <c r="F34" s="31">
        <v>130</v>
      </c>
      <c r="G34" s="32">
        <f>F34</f>
        <v>130</v>
      </c>
    </row>
    <row r="35" spans="1:7" ht="12.75">
      <c r="A35" s="27" t="s">
        <v>18</v>
      </c>
      <c r="B35" s="33">
        <v>62540000</v>
      </c>
      <c r="C35" s="34" t="e">
        <f>#REF!</f>
        <v>#REF!</v>
      </c>
      <c r="D35" s="35"/>
      <c r="E35" s="35" t="e">
        <f>#REF!</f>
        <v>#REF!</v>
      </c>
      <c r="F35" s="31">
        <v>20000</v>
      </c>
      <c r="G35" s="32">
        <f>F35</f>
        <v>20000</v>
      </c>
    </row>
    <row r="36" spans="1:7" ht="12.75">
      <c r="A36" s="27" t="s">
        <v>18</v>
      </c>
      <c r="B36" s="33">
        <v>62540010</v>
      </c>
      <c r="C36" s="34" t="e">
        <f>#REF!</f>
        <v>#REF!</v>
      </c>
      <c r="D36" s="35" t="e">
        <f>#REF!</f>
        <v>#REF!</v>
      </c>
      <c r="E36" s="35" t="e">
        <f>#REF!</f>
        <v>#REF!</v>
      </c>
      <c r="F36" s="31">
        <v>2100</v>
      </c>
      <c r="G36" s="32">
        <f>F36</f>
        <v>2100</v>
      </c>
    </row>
    <row r="37" spans="1:7" ht="12.75">
      <c r="A37" s="27">
        <v>625</v>
      </c>
      <c r="B37" s="33">
        <v>75400</v>
      </c>
      <c r="C37" s="34" t="e">
        <f>#REF!</f>
        <v>#REF!</v>
      </c>
      <c r="D37" s="35" t="e">
        <f>#REF!</f>
        <v>#REF!</v>
      </c>
      <c r="E37" s="35" t="e">
        <f>#REF!</f>
        <v>#REF!</v>
      </c>
      <c r="F37" s="31">
        <v>275</v>
      </c>
      <c r="G37" s="32" t="e">
        <f t="shared" si="0"/>
        <v>#REF!</v>
      </c>
    </row>
    <row r="38" spans="1:7" ht="12.75">
      <c r="A38" s="27">
        <v>625</v>
      </c>
      <c r="B38" s="33">
        <v>75410</v>
      </c>
      <c r="C38" s="34" t="e">
        <f>#REF!</f>
        <v>#REF!</v>
      </c>
      <c r="D38" s="35" t="e">
        <f>#REF!</f>
        <v>#REF!</v>
      </c>
      <c r="E38" s="35" t="e">
        <f>#REF!</f>
        <v>#REF!</v>
      </c>
      <c r="F38" s="31">
        <v>275</v>
      </c>
      <c r="G38" s="32" t="e">
        <f t="shared" si="0"/>
        <v>#REF!</v>
      </c>
    </row>
    <row r="39" spans="1:7" ht="12.75">
      <c r="A39" s="27"/>
      <c r="B39" s="33"/>
      <c r="C39" s="34"/>
      <c r="D39" s="35"/>
      <c r="E39" s="35"/>
      <c r="F39" s="31"/>
      <c r="G39" s="32"/>
    </row>
    <row r="40" spans="1:7" ht="12.75">
      <c r="A40" s="27">
        <v>625</v>
      </c>
      <c r="B40" s="33">
        <v>75500</v>
      </c>
      <c r="C40" s="34" t="e">
        <f>#REF!</f>
        <v>#REF!</v>
      </c>
      <c r="D40" s="35" t="e">
        <f>#REF!</f>
        <v>#REF!</v>
      </c>
      <c r="E40" s="35" t="e">
        <f>#REF!</f>
        <v>#REF!</v>
      </c>
      <c r="F40" s="31">
        <v>200</v>
      </c>
      <c r="G40" s="32" t="e">
        <f t="shared" si="0"/>
        <v>#REF!</v>
      </c>
    </row>
    <row r="41" spans="1:7" ht="12.75">
      <c r="A41" s="27">
        <v>625</v>
      </c>
      <c r="B41" s="33">
        <v>75506</v>
      </c>
      <c r="C41" s="34" t="e">
        <f>#REF!</f>
        <v>#REF!</v>
      </c>
      <c r="D41" s="35" t="e">
        <f>#REF!</f>
        <v>#REF!</v>
      </c>
      <c r="E41" s="35" t="e">
        <f>#REF!</f>
        <v>#REF!</v>
      </c>
      <c r="F41" s="31">
        <v>70</v>
      </c>
      <c r="G41" s="32" t="e">
        <f t="shared" si="0"/>
        <v>#REF!</v>
      </c>
    </row>
    <row r="42" spans="1:7" ht="12.75">
      <c r="A42" s="27">
        <v>625</v>
      </c>
      <c r="B42" s="33">
        <v>75508</v>
      </c>
      <c r="C42" s="34" t="e">
        <f>#REF!</f>
        <v>#REF!</v>
      </c>
      <c r="D42" s="35" t="e">
        <f>#REF!</f>
        <v>#REF!</v>
      </c>
      <c r="E42" s="35" t="e">
        <f>#REF!</f>
        <v>#REF!</v>
      </c>
      <c r="F42" s="31">
        <v>100</v>
      </c>
      <c r="G42" s="32" t="e">
        <f t="shared" si="0"/>
        <v>#REF!</v>
      </c>
    </row>
    <row r="43" spans="1:7" ht="12.75">
      <c r="A43" s="27">
        <v>625</v>
      </c>
      <c r="B43" s="33">
        <v>75800</v>
      </c>
      <c r="C43" s="34" t="e">
        <f>#REF!</f>
        <v>#REF!</v>
      </c>
      <c r="D43" s="35" t="e">
        <f>#REF!</f>
        <v>#REF!</v>
      </c>
      <c r="E43" s="35" t="e">
        <f>#REF!</f>
        <v>#REF!</v>
      </c>
      <c r="F43" s="31">
        <v>160</v>
      </c>
      <c r="G43" s="32" t="e">
        <f t="shared" si="0"/>
        <v>#REF!</v>
      </c>
    </row>
    <row r="44" spans="1:7" ht="13.5" thickBot="1">
      <c r="A44" s="27"/>
      <c r="B44" s="33"/>
      <c r="C44" s="34"/>
      <c r="D44" s="35"/>
      <c r="E44" s="35"/>
      <c r="F44" s="31"/>
      <c r="G44" s="32"/>
    </row>
    <row r="45" spans="1:7" ht="12.75">
      <c r="A45" s="27"/>
      <c r="B45" s="27"/>
      <c r="C45" s="37"/>
      <c r="D45" s="30"/>
      <c r="E45" s="27"/>
      <c r="F45" s="38"/>
      <c r="G45" s="39" t="e">
        <f>SUM(G4:G31)</f>
        <v>#REF!</v>
      </c>
    </row>
  </sheetData>
  <sheetProtection/>
  <printOptions horizontalCentered="1"/>
  <pageMargins left="0.7" right="0.7" top="0.75" bottom="0.75" header="0.3" footer="0.3"/>
  <pageSetup fitToHeight="1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Goodman, Nicholas</cp:lastModifiedBy>
  <cp:lastPrinted>2015-07-21T19:30:04Z</cp:lastPrinted>
  <dcterms:created xsi:type="dcterms:W3CDTF">2007-01-18T14:43:23Z</dcterms:created>
  <dcterms:modified xsi:type="dcterms:W3CDTF">2022-11-29T13:48:11Z</dcterms:modified>
  <cp:category/>
  <cp:version/>
  <cp:contentType/>
  <cp:contentStatus/>
</cp:coreProperties>
</file>