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173609095\110974\Task F HEN-108-17.40\110867\400-Engineering\Traffic\EngData\"/>
    </mc:Choice>
  </mc:AlternateContent>
  <xr:revisionPtr revIDLastSave="0" documentId="13_ncr:1_{AAFBFEDF-20D8-43C2-88D2-975A8A79848A}" xr6:coauthVersionLast="47" xr6:coauthVersionMax="47" xr10:uidLastSave="{00000000-0000-0000-0000-000000000000}"/>
  <bookViews>
    <workbookView xWindow="-120" yWindow="-120" windowWidth="29040" windowHeight="15840" activeTab="1" xr2:uid="{228A6D62-A17B-4B69-88D8-FF8862921295}"/>
  </bookViews>
  <sheets>
    <sheet name="Signing" sheetId="1" r:id="rId1"/>
    <sheet name="Signing SS" sheetId="2" r:id="rId2"/>
    <sheet name="Signing SS (2)" sheetId="5" r:id="rId3"/>
  </sheets>
  <externalReferences>
    <externalReference r:id="rId4"/>
  </externalReferences>
  <definedNames>
    <definedName name="Acronym">#REF!</definedName>
    <definedName name="HEADINGS">OFFSET([1]Lists!$B$2,0,0,MATCH("*",[1]Lists!$B$2:$B$1000000,-1),1)</definedName>
    <definedName name="ITEM" localSheetId="1">[1]!QryItem2[[#All],[ITEM]]</definedName>
    <definedName name="ITEM" localSheetId="2">[1]!QryItem2[[#All],[ITEM]]</definedName>
    <definedName name="ITEM">[1]!QryItem2[[#All],[ITEM]]</definedName>
    <definedName name="_xlnm.Print_Area" localSheetId="0">Signing!$A$1:$S$105</definedName>
    <definedName name="_xlnm.Print_Area" localSheetId="1">'Signing SS'!$A$1:$S$62</definedName>
    <definedName name="_xlnm.Print_Area" localSheetId="2">'Signing SS (2)'!$A$1:$T$62</definedName>
    <definedName name="_xlnm.Print_Titles" localSheetId="0">Signing!$1:$2</definedName>
    <definedName name="_xlnm.Print_Titles" localSheetId="1">'Signing SS'!$1:$2</definedName>
    <definedName name="_xlnm.Print_Titles" localSheetId="2">'Signing SS (2)'!$1:$2</definedName>
    <definedName name="QryItemNamed" localSheetId="1">[1]!QryItem2[#All]</definedName>
    <definedName name="QryItemNamed" localSheetId="2">[1]!QryItem2[#All]</definedName>
    <definedName name="QryItemNamed">[1]!QryItem2[#All]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5" l="1"/>
  <c r="L23" i="5"/>
  <c r="X51" i="1"/>
  <c r="X54" i="1"/>
  <c r="X50" i="1"/>
  <c r="X8" i="1"/>
  <c r="Y62" i="5"/>
  <c r="Y62" i="2"/>
  <c r="X60" i="1"/>
  <c r="X85" i="1" l="1"/>
  <c r="X73" i="1"/>
  <c r="X70" i="1"/>
  <c r="X66" i="1"/>
  <c r="X22" i="1"/>
  <c r="X31" i="1"/>
  <c r="Z62" i="5"/>
  <c r="X62" i="5"/>
  <c r="J116" i="1"/>
  <c r="J117" i="1" s="1"/>
  <c r="O116" i="1"/>
  <c r="O117" i="1" s="1"/>
  <c r="M116" i="1"/>
  <c r="M117" i="1" s="1"/>
  <c r="X62" i="2"/>
  <c r="O62" i="2"/>
  <c r="P61" i="5" s="1"/>
  <c r="P62" i="5" s="1"/>
  <c r="P62" i="2"/>
  <c r="Q62" i="2"/>
  <c r="R62" i="2"/>
  <c r="S62" i="2"/>
  <c r="T62" i="2"/>
  <c r="U62" i="2"/>
  <c r="V62" i="2"/>
  <c r="W62" i="2"/>
  <c r="Z62" i="2"/>
  <c r="U24" i="1"/>
  <c r="X9" i="1"/>
  <c r="X10" i="1"/>
  <c r="U11" i="1"/>
  <c r="D4" i="5"/>
  <c r="E4" i="5"/>
  <c r="F4" i="5"/>
  <c r="G4" i="5"/>
  <c r="I4" i="5"/>
  <c r="F5" i="5"/>
  <c r="G5" i="5"/>
  <c r="I5" i="5"/>
  <c r="D6" i="5"/>
  <c r="E6" i="5"/>
  <c r="F6" i="5"/>
  <c r="G6" i="5"/>
  <c r="I6" i="5"/>
  <c r="B6" i="5"/>
  <c r="B4" i="5"/>
  <c r="N18" i="5" l="1"/>
  <c r="M18" i="5"/>
  <c r="L18" i="5"/>
  <c r="N16" i="5"/>
  <c r="M16" i="5"/>
  <c r="L16" i="5"/>
  <c r="N14" i="5"/>
  <c r="M14" i="5"/>
  <c r="L14" i="5"/>
  <c r="E25" i="5"/>
  <c r="D25" i="5"/>
  <c r="B25" i="5"/>
  <c r="E23" i="5"/>
  <c r="D23" i="5"/>
  <c r="B23" i="5"/>
  <c r="E11" i="5"/>
  <c r="D11" i="5"/>
  <c r="B11" i="5"/>
  <c r="B10" i="5"/>
  <c r="D10" i="5"/>
  <c r="E10" i="5"/>
  <c r="F10" i="5"/>
  <c r="G10" i="5"/>
  <c r="I10" i="5"/>
  <c r="F11" i="5"/>
  <c r="G11" i="5"/>
  <c r="H11" i="5"/>
  <c r="I11" i="5"/>
  <c r="B12" i="5"/>
  <c r="D12" i="5"/>
  <c r="E12" i="5"/>
  <c r="F12" i="5"/>
  <c r="G12" i="5"/>
  <c r="H12" i="5"/>
  <c r="I12" i="5"/>
  <c r="B13" i="5"/>
  <c r="D13" i="5"/>
  <c r="E13" i="5"/>
  <c r="F13" i="5"/>
  <c r="G13" i="5"/>
  <c r="I13" i="5"/>
  <c r="B14" i="5"/>
  <c r="D14" i="5"/>
  <c r="E14" i="5"/>
  <c r="F14" i="5"/>
  <c r="G14" i="5"/>
  <c r="I14" i="5"/>
  <c r="G15" i="5"/>
  <c r="I15" i="5"/>
  <c r="B16" i="5"/>
  <c r="D16" i="5"/>
  <c r="E16" i="5"/>
  <c r="F16" i="5"/>
  <c r="G16" i="5"/>
  <c r="I16" i="5"/>
  <c r="B17" i="5"/>
  <c r="D17" i="5"/>
  <c r="E17" i="5"/>
  <c r="F17" i="5"/>
  <c r="G17" i="5"/>
  <c r="I17" i="5"/>
  <c r="B18" i="5"/>
  <c r="D18" i="5"/>
  <c r="E18" i="5"/>
  <c r="F18" i="5"/>
  <c r="G18" i="5"/>
  <c r="I18" i="5"/>
  <c r="B19" i="5"/>
  <c r="D19" i="5"/>
  <c r="E19" i="5"/>
  <c r="F19" i="5"/>
  <c r="G19" i="5"/>
  <c r="I19" i="5"/>
  <c r="B20" i="5"/>
  <c r="D20" i="5"/>
  <c r="E20" i="5"/>
  <c r="F20" i="5"/>
  <c r="G20" i="5"/>
  <c r="H20" i="5"/>
  <c r="I20" i="5"/>
  <c r="B21" i="5"/>
  <c r="D21" i="5"/>
  <c r="E21" i="5"/>
  <c r="F21" i="5"/>
  <c r="G21" i="5"/>
  <c r="H21" i="5"/>
  <c r="I21" i="5"/>
  <c r="B22" i="5"/>
  <c r="D22" i="5"/>
  <c r="E22" i="5"/>
  <c r="F22" i="5"/>
  <c r="G22" i="5"/>
  <c r="I22" i="5"/>
  <c r="F23" i="5"/>
  <c r="G23" i="5"/>
  <c r="I23" i="5"/>
  <c r="B24" i="5"/>
  <c r="D24" i="5"/>
  <c r="E24" i="5"/>
  <c r="F24" i="5"/>
  <c r="G24" i="5"/>
  <c r="I24" i="5"/>
  <c r="F25" i="5"/>
  <c r="G25" i="5"/>
  <c r="I25" i="5"/>
  <c r="B26" i="5"/>
  <c r="D26" i="5"/>
  <c r="E26" i="5"/>
  <c r="F26" i="5"/>
  <c r="G26" i="5"/>
  <c r="I26" i="5"/>
  <c r="I27" i="5"/>
  <c r="I28" i="5"/>
  <c r="F29" i="5"/>
  <c r="G29" i="5"/>
  <c r="I29" i="5"/>
  <c r="B30" i="5"/>
  <c r="D30" i="5"/>
  <c r="E30" i="5"/>
  <c r="F30" i="5"/>
  <c r="G30" i="5"/>
  <c r="I30" i="5"/>
  <c r="B31" i="5"/>
  <c r="D31" i="5"/>
  <c r="E31" i="5"/>
  <c r="F31" i="5"/>
  <c r="G31" i="5"/>
  <c r="I31" i="5"/>
  <c r="F9" i="5"/>
  <c r="G9" i="5"/>
  <c r="H9" i="5"/>
  <c r="I9" i="5"/>
  <c r="G8" i="5"/>
  <c r="H8" i="5"/>
  <c r="I8" i="5"/>
  <c r="F8" i="5"/>
  <c r="E8" i="5"/>
  <c r="D8" i="5"/>
  <c r="B8" i="5"/>
  <c r="W62" i="5"/>
  <c r="V62" i="5"/>
  <c r="U62" i="5"/>
  <c r="T62" i="5"/>
  <c r="S62" i="5"/>
  <c r="R62" i="5"/>
  <c r="Q62" i="5"/>
  <c r="O9" i="5"/>
  <c r="O60" i="5" s="1"/>
  <c r="N9" i="5"/>
  <c r="M9" i="5"/>
  <c r="L9" i="5"/>
  <c r="E9" i="5"/>
  <c r="D9" i="5"/>
  <c r="B9" i="5"/>
  <c r="I61" i="2"/>
  <c r="G61" i="2"/>
  <c r="F61" i="2"/>
  <c r="E61" i="2"/>
  <c r="D61" i="2"/>
  <c r="B61" i="2"/>
  <c r="I60" i="2"/>
  <c r="G60" i="2"/>
  <c r="F60" i="2"/>
  <c r="E60" i="2"/>
  <c r="D60" i="2"/>
  <c r="B60" i="2"/>
  <c r="I59" i="2"/>
  <c r="G59" i="2"/>
  <c r="F59" i="2"/>
  <c r="E59" i="2"/>
  <c r="D59" i="2"/>
  <c r="B59" i="2"/>
  <c r="I58" i="2"/>
  <c r="G58" i="2"/>
  <c r="F58" i="2"/>
  <c r="E58" i="2"/>
  <c r="D58" i="2"/>
  <c r="B58" i="2"/>
  <c r="I57" i="2"/>
  <c r="G57" i="2"/>
  <c r="F57" i="2"/>
  <c r="E57" i="2"/>
  <c r="D57" i="2"/>
  <c r="B57" i="2"/>
  <c r="I56" i="2"/>
  <c r="G56" i="2"/>
  <c r="F56" i="2"/>
  <c r="E56" i="2"/>
  <c r="D56" i="2"/>
  <c r="B56" i="2"/>
  <c r="M54" i="2"/>
  <c r="L54" i="2"/>
  <c r="M53" i="2"/>
  <c r="L53" i="2"/>
  <c r="M52" i="2"/>
  <c r="L52" i="2"/>
  <c r="K35" i="2"/>
  <c r="K28" i="2"/>
  <c r="F28" i="2"/>
  <c r="G28" i="2"/>
  <c r="I28" i="2"/>
  <c r="N22" i="2"/>
  <c r="N23" i="2"/>
  <c r="M25" i="2"/>
  <c r="L25" i="2"/>
  <c r="M24" i="2"/>
  <c r="L24" i="2"/>
  <c r="K18" i="2"/>
  <c r="M11" i="2"/>
  <c r="M10" i="2"/>
  <c r="L11" i="2"/>
  <c r="L10" i="2"/>
  <c r="K4" i="2"/>
  <c r="M62" i="2" l="1"/>
  <c r="L60" i="5"/>
  <c r="L62" i="2"/>
  <c r="N62" i="2"/>
  <c r="O61" i="5" s="1"/>
  <c r="O62" i="5" s="1"/>
  <c r="M61" i="5"/>
  <c r="M60" i="5"/>
  <c r="N60" i="5"/>
  <c r="N62" i="5" s="1"/>
  <c r="L61" i="5"/>
  <c r="R82" i="1"/>
  <c r="X47" i="1"/>
  <c r="K43" i="2" s="1"/>
  <c r="X44" i="1"/>
  <c r="K40" i="2" s="1"/>
  <c r="R47" i="1"/>
  <c r="R44" i="1"/>
  <c r="X41" i="1"/>
  <c r="K37" i="2" s="1"/>
  <c r="N41" i="1"/>
  <c r="J37" i="2" s="1"/>
  <c r="X38" i="1"/>
  <c r="K34" i="2" s="1"/>
  <c r="X35" i="1"/>
  <c r="K31" i="2" s="1"/>
  <c r="N32" i="1"/>
  <c r="J28" i="2" s="1"/>
  <c r="N33" i="1"/>
  <c r="J29" i="2" s="1"/>
  <c r="U32" i="1"/>
  <c r="K27" i="2" s="1"/>
  <c r="U21" i="1"/>
  <c r="R52" i="1"/>
  <c r="R53" i="1"/>
  <c r="R54" i="1"/>
  <c r="R55" i="1"/>
  <c r="R59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3" i="1"/>
  <c r="R84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40" i="1"/>
  <c r="R41" i="1"/>
  <c r="R45" i="1"/>
  <c r="R46" i="1"/>
  <c r="R48" i="1"/>
  <c r="R49" i="1"/>
  <c r="R50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12" i="1"/>
  <c r="R9" i="1"/>
  <c r="R10" i="1"/>
  <c r="X23" i="1"/>
  <c r="K19" i="2" s="1"/>
  <c r="N12" i="1"/>
  <c r="J8" i="2" s="1"/>
  <c r="X69" i="1"/>
  <c r="W69" i="1"/>
  <c r="U69" i="1"/>
  <c r="N69" i="1"/>
  <c r="X68" i="1"/>
  <c r="K6" i="5" s="1"/>
  <c r="W68" i="1"/>
  <c r="U68" i="1"/>
  <c r="N68" i="1"/>
  <c r="J6" i="5" s="1"/>
  <c r="X67" i="1"/>
  <c r="K5" i="5" s="1"/>
  <c r="W67" i="1"/>
  <c r="U67" i="1"/>
  <c r="K4" i="5" s="1"/>
  <c r="N67" i="1"/>
  <c r="J5" i="5" s="1"/>
  <c r="W66" i="1"/>
  <c r="U66" i="1"/>
  <c r="N66" i="1"/>
  <c r="J4" i="5" s="1"/>
  <c r="X65" i="1"/>
  <c r="W65" i="1"/>
  <c r="U65" i="1"/>
  <c r="N65" i="1"/>
  <c r="B53" i="2"/>
  <c r="D53" i="2"/>
  <c r="E53" i="2"/>
  <c r="F53" i="2"/>
  <c r="G53" i="2"/>
  <c r="I53" i="2"/>
  <c r="B54" i="2"/>
  <c r="D54" i="2"/>
  <c r="E54" i="2"/>
  <c r="F54" i="2"/>
  <c r="G54" i="2"/>
  <c r="I54" i="2"/>
  <c r="N90" i="1"/>
  <c r="J28" i="5" s="1"/>
  <c r="U90" i="1"/>
  <c r="W90" i="1"/>
  <c r="X90" i="1"/>
  <c r="K28" i="5" s="1"/>
  <c r="Z90" i="1"/>
  <c r="N91" i="1"/>
  <c r="J29" i="5" s="1"/>
  <c r="U91" i="1"/>
  <c r="W91" i="1"/>
  <c r="X91" i="1"/>
  <c r="K29" i="5" s="1"/>
  <c r="Z91" i="1"/>
  <c r="N92" i="1"/>
  <c r="J30" i="5" s="1"/>
  <c r="U92" i="1"/>
  <c r="W92" i="1"/>
  <c r="X92" i="1"/>
  <c r="K30" i="5" s="1"/>
  <c r="Z92" i="1"/>
  <c r="N93" i="1"/>
  <c r="J31" i="5" s="1"/>
  <c r="U93" i="1"/>
  <c r="W93" i="1"/>
  <c r="X93" i="1"/>
  <c r="K31" i="5" s="1"/>
  <c r="Z93" i="1"/>
  <c r="N94" i="1"/>
  <c r="U94" i="1"/>
  <c r="W94" i="1"/>
  <c r="X94" i="1"/>
  <c r="Z94" i="1"/>
  <c r="N95" i="1"/>
  <c r="U95" i="1"/>
  <c r="W95" i="1"/>
  <c r="X95" i="1"/>
  <c r="Z95" i="1"/>
  <c r="N96" i="1"/>
  <c r="U96" i="1"/>
  <c r="W96" i="1"/>
  <c r="X96" i="1"/>
  <c r="Z96" i="1"/>
  <c r="N97" i="1"/>
  <c r="U97" i="1"/>
  <c r="W97" i="1"/>
  <c r="X97" i="1"/>
  <c r="Z97" i="1"/>
  <c r="N98" i="1"/>
  <c r="U98" i="1"/>
  <c r="W98" i="1"/>
  <c r="X98" i="1"/>
  <c r="Z98" i="1"/>
  <c r="N99" i="1"/>
  <c r="U99" i="1"/>
  <c r="W99" i="1"/>
  <c r="X99" i="1"/>
  <c r="Z99" i="1"/>
  <c r="N100" i="1"/>
  <c r="U100" i="1"/>
  <c r="W100" i="1"/>
  <c r="X100" i="1"/>
  <c r="Z100" i="1"/>
  <c r="N101" i="1"/>
  <c r="U101" i="1"/>
  <c r="W101" i="1"/>
  <c r="X101" i="1"/>
  <c r="Z101" i="1"/>
  <c r="Z65" i="1"/>
  <c r="Z66" i="1"/>
  <c r="Z67" i="1"/>
  <c r="Z68" i="1"/>
  <c r="Z69" i="1"/>
  <c r="N70" i="1"/>
  <c r="J8" i="5" s="1"/>
  <c r="U70" i="1"/>
  <c r="W70" i="1"/>
  <c r="Z70" i="1"/>
  <c r="N71" i="1"/>
  <c r="J9" i="5" s="1"/>
  <c r="U71" i="1"/>
  <c r="K8" i="5" s="1"/>
  <c r="W71" i="1"/>
  <c r="X71" i="1"/>
  <c r="K9" i="5" s="1"/>
  <c r="Z71" i="1"/>
  <c r="N72" i="1"/>
  <c r="J10" i="5" s="1"/>
  <c r="U72" i="1"/>
  <c r="W72" i="1"/>
  <c r="X72" i="1"/>
  <c r="K10" i="5" s="1"/>
  <c r="Z72" i="1"/>
  <c r="N73" i="1"/>
  <c r="J11" i="5" s="1"/>
  <c r="U73" i="1"/>
  <c r="W73" i="1"/>
  <c r="Z73" i="1"/>
  <c r="N74" i="1"/>
  <c r="J12" i="5" s="1"/>
  <c r="U74" i="1"/>
  <c r="K11" i="5" s="1"/>
  <c r="W74" i="1"/>
  <c r="X74" i="1"/>
  <c r="K12" i="5" s="1"/>
  <c r="Z74" i="1"/>
  <c r="N75" i="1"/>
  <c r="J13" i="5" s="1"/>
  <c r="U75" i="1"/>
  <c r="W75" i="1"/>
  <c r="X75" i="1"/>
  <c r="K13" i="5" s="1"/>
  <c r="Z75" i="1"/>
  <c r="N76" i="1"/>
  <c r="J14" i="5" s="1"/>
  <c r="U76" i="1"/>
  <c r="W76" i="1"/>
  <c r="X76" i="1"/>
  <c r="K14" i="5" s="1"/>
  <c r="Z76" i="1"/>
  <c r="N77" i="1"/>
  <c r="J15" i="5" s="1"/>
  <c r="U77" i="1"/>
  <c r="W77" i="1"/>
  <c r="X77" i="1"/>
  <c r="K15" i="5" s="1"/>
  <c r="Z77" i="1"/>
  <c r="N78" i="1"/>
  <c r="J16" i="5" s="1"/>
  <c r="U78" i="1"/>
  <c r="W78" i="1"/>
  <c r="X78" i="1"/>
  <c r="K16" i="5" s="1"/>
  <c r="Z78" i="1"/>
  <c r="N79" i="1"/>
  <c r="J17" i="5" s="1"/>
  <c r="U79" i="1"/>
  <c r="W79" i="1"/>
  <c r="X79" i="1"/>
  <c r="K17" i="5" s="1"/>
  <c r="Z79" i="1"/>
  <c r="N80" i="1"/>
  <c r="J18" i="5" s="1"/>
  <c r="U80" i="1"/>
  <c r="W80" i="1"/>
  <c r="X80" i="1"/>
  <c r="K18" i="5" s="1"/>
  <c r="Z80" i="1"/>
  <c r="N81" i="1"/>
  <c r="J19" i="5" s="1"/>
  <c r="U81" i="1"/>
  <c r="W81" i="1"/>
  <c r="X81" i="1"/>
  <c r="K19" i="5" s="1"/>
  <c r="Z81" i="1"/>
  <c r="N82" i="1"/>
  <c r="J20" i="5" s="1"/>
  <c r="U82" i="1"/>
  <c r="X82" i="1" s="1"/>
  <c r="W82" i="1"/>
  <c r="Z82" i="1"/>
  <c r="N83" i="1"/>
  <c r="J21" i="5" s="1"/>
  <c r="U83" i="1"/>
  <c r="W83" i="1"/>
  <c r="X83" i="1"/>
  <c r="K21" i="5" s="1"/>
  <c r="Z83" i="1"/>
  <c r="N84" i="1"/>
  <c r="J22" i="5" s="1"/>
  <c r="U84" i="1"/>
  <c r="W84" i="1"/>
  <c r="X84" i="1"/>
  <c r="K22" i="5" s="1"/>
  <c r="Z84" i="1"/>
  <c r="N85" i="1"/>
  <c r="J23" i="5" s="1"/>
  <c r="U85" i="1"/>
  <c r="W85" i="1"/>
  <c r="K23" i="5"/>
  <c r="Z85" i="1"/>
  <c r="N86" i="1"/>
  <c r="J24" i="5" s="1"/>
  <c r="U86" i="1"/>
  <c r="W86" i="1"/>
  <c r="X86" i="1"/>
  <c r="K24" i="5" s="1"/>
  <c r="Z86" i="1"/>
  <c r="N87" i="1"/>
  <c r="J25" i="5" s="1"/>
  <c r="U87" i="1"/>
  <c r="W87" i="1"/>
  <c r="X87" i="1"/>
  <c r="K25" i="5" s="1"/>
  <c r="Z87" i="1"/>
  <c r="N88" i="1"/>
  <c r="J26" i="5" s="1"/>
  <c r="U88" i="1"/>
  <c r="W88" i="1"/>
  <c r="X88" i="1"/>
  <c r="K26" i="5" s="1"/>
  <c r="Z88" i="1"/>
  <c r="N89" i="1"/>
  <c r="J27" i="5" s="1"/>
  <c r="U89" i="1"/>
  <c r="W89" i="1"/>
  <c r="X89" i="1"/>
  <c r="K27" i="5" s="1"/>
  <c r="Z89" i="1"/>
  <c r="N102" i="1"/>
  <c r="U102" i="1"/>
  <c r="W102" i="1"/>
  <c r="X102" i="1"/>
  <c r="Z102" i="1"/>
  <c r="X58" i="1"/>
  <c r="W58" i="1"/>
  <c r="U58" i="1"/>
  <c r="N58" i="1"/>
  <c r="X57" i="1"/>
  <c r="W57" i="1"/>
  <c r="U57" i="1"/>
  <c r="N57" i="1"/>
  <c r="X56" i="1"/>
  <c r="W56" i="1"/>
  <c r="U56" i="1"/>
  <c r="N56" i="1"/>
  <c r="X55" i="1"/>
  <c r="W55" i="1"/>
  <c r="U55" i="1"/>
  <c r="N55" i="1"/>
  <c r="K20" i="5" l="1"/>
  <c r="M62" i="5"/>
  <c r="K60" i="5"/>
  <c r="J60" i="5"/>
  <c r="L62" i="5"/>
  <c r="B47" i="2"/>
  <c r="D47" i="2"/>
  <c r="E47" i="2"/>
  <c r="F47" i="2"/>
  <c r="G47" i="2"/>
  <c r="I47" i="2"/>
  <c r="B48" i="2"/>
  <c r="D48" i="2"/>
  <c r="E48" i="2"/>
  <c r="F48" i="2"/>
  <c r="G48" i="2"/>
  <c r="I48" i="2"/>
  <c r="B49" i="2"/>
  <c r="D49" i="2"/>
  <c r="E49" i="2"/>
  <c r="F49" i="2"/>
  <c r="G49" i="2"/>
  <c r="I49" i="2"/>
  <c r="B50" i="2"/>
  <c r="D50" i="2"/>
  <c r="E50" i="2"/>
  <c r="F50" i="2"/>
  <c r="G50" i="2"/>
  <c r="I50" i="2"/>
  <c r="B51" i="2"/>
  <c r="D51" i="2"/>
  <c r="E51" i="2"/>
  <c r="F51" i="2"/>
  <c r="G51" i="2"/>
  <c r="I51" i="2"/>
  <c r="B52" i="2"/>
  <c r="D52" i="2"/>
  <c r="E52" i="2"/>
  <c r="F52" i="2"/>
  <c r="G52" i="2"/>
  <c r="I52" i="2"/>
  <c r="X46" i="1"/>
  <c r="W46" i="1"/>
  <c r="U46" i="1"/>
  <c r="N46" i="1"/>
  <c r="X45" i="1"/>
  <c r="K41" i="2" s="1"/>
  <c r="W45" i="1"/>
  <c r="U45" i="1"/>
  <c r="N45" i="1"/>
  <c r="J41" i="2" s="1"/>
  <c r="X42" i="1"/>
  <c r="K38" i="2" s="1"/>
  <c r="W42" i="1"/>
  <c r="U42" i="1"/>
  <c r="N42" i="1"/>
  <c r="J38" i="2" s="1"/>
  <c r="W41" i="1"/>
  <c r="U41" i="1"/>
  <c r="X40" i="1"/>
  <c r="W40" i="1"/>
  <c r="U40" i="1"/>
  <c r="N40" i="1"/>
  <c r="W39" i="1"/>
  <c r="U39" i="1"/>
  <c r="N39" i="1"/>
  <c r="J35" i="2" s="1"/>
  <c r="U35" i="1"/>
  <c r="W38" i="1"/>
  <c r="U38" i="1"/>
  <c r="N38" i="1"/>
  <c r="J34" i="2" s="1"/>
  <c r="X37" i="1"/>
  <c r="W37" i="1"/>
  <c r="U37" i="1"/>
  <c r="N37" i="1"/>
  <c r="X36" i="1"/>
  <c r="K32" i="2" s="1"/>
  <c r="W36" i="1"/>
  <c r="U36" i="1"/>
  <c r="N36" i="1"/>
  <c r="J32" i="2" s="1"/>
  <c r="W35" i="1"/>
  <c r="N35" i="1"/>
  <c r="J31" i="2" s="1"/>
  <c r="X34" i="1"/>
  <c r="W34" i="1"/>
  <c r="U34" i="1"/>
  <c r="N34" i="1"/>
  <c r="X33" i="1"/>
  <c r="K29" i="2" s="1"/>
  <c r="W33" i="1"/>
  <c r="U33" i="1"/>
  <c r="B29" i="2"/>
  <c r="W31" i="1"/>
  <c r="U31" i="1"/>
  <c r="N31" i="1"/>
  <c r="J27" i="2" s="1"/>
  <c r="X30" i="1"/>
  <c r="W30" i="1"/>
  <c r="U30" i="1"/>
  <c r="N30" i="1"/>
  <c r="X29" i="1"/>
  <c r="W29" i="1"/>
  <c r="U29" i="1"/>
  <c r="N29" i="1"/>
  <c r="X28" i="1"/>
  <c r="W28" i="1"/>
  <c r="U28" i="1"/>
  <c r="N28" i="1"/>
  <c r="B20" i="2"/>
  <c r="E20" i="2"/>
  <c r="F20" i="2"/>
  <c r="G20" i="2"/>
  <c r="I20" i="2"/>
  <c r="B21" i="2"/>
  <c r="D21" i="2"/>
  <c r="E21" i="2"/>
  <c r="F21" i="2"/>
  <c r="G21" i="2"/>
  <c r="I21" i="2"/>
  <c r="B22" i="2"/>
  <c r="D22" i="2"/>
  <c r="E22" i="2"/>
  <c r="F22" i="2"/>
  <c r="G22" i="2"/>
  <c r="I22" i="2"/>
  <c r="B23" i="2"/>
  <c r="D23" i="2"/>
  <c r="E23" i="2"/>
  <c r="F23" i="2"/>
  <c r="G23" i="2"/>
  <c r="I23" i="2"/>
  <c r="B24" i="2"/>
  <c r="D24" i="2"/>
  <c r="E24" i="2"/>
  <c r="F24" i="2"/>
  <c r="G24" i="2"/>
  <c r="I24" i="2"/>
  <c r="B25" i="2"/>
  <c r="D25" i="2"/>
  <c r="E25" i="2"/>
  <c r="F25" i="2"/>
  <c r="G25" i="2"/>
  <c r="I25" i="2"/>
  <c r="B26" i="2"/>
  <c r="D26" i="2"/>
  <c r="E26" i="2"/>
  <c r="F26" i="2"/>
  <c r="G26" i="2"/>
  <c r="I26" i="2"/>
  <c r="B27" i="2"/>
  <c r="D27" i="2"/>
  <c r="E27" i="2"/>
  <c r="F27" i="2"/>
  <c r="G27" i="2"/>
  <c r="I27" i="2"/>
  <c r="D29" i="2"/>
  <c r="E29" i="2"/>
  <c r="F29" i="2"/>
  <c r="G29" i="2"/>
  <c r="I29" i="2"/>
  <c r="B30" i="2"/>
  <c r="D30" i="2"/>
  <c r="E30" i="2"/>
  <c r="F30" i="2"/>
  <c r="G30" i="2"/>
  <c r="I30" i="2"/>
  <c r="B31" i="2"/>
  <c r="D31" i="2"/>
  <c r="E31" i="2"/>
  <c r="F31" i="2"/>
  <c r="G31" i="2"/>
  <c r="I31" i="2"/>
  <c r="B32" i="2"/>
  <c r="D32" i="2"/>
  <c r="E32" i="2"/>
  <c r="F32" i="2"/>
  <c r="G32" i="2"/>
  <c r="I32" i="2"/>
  <c r="B33" i="2"/>
  <c r="D33" i="2"/>
  <c r="E33" i="2"/>
  <c r="F33" i="2"/>
  <c r="G33" i="2"/>
  <c r="I33" i="2"/>
  <c r="B34" i="2"/>
  <c r="D34" i="2"/>
  <c r="E34" i="2"/>
  <c r="F34" i="2"/>
  <c r="G34" i="2"/>
  <c r="I34" i="2"/>
  <c r="B35" i="2"/>
  <c r="D35" i="2"/>
  <c r="E35" i="2"/>
  <c r="F35" i="2"/>
  <c r="G35" i="2"/>
  <c r="I35" i="2"/>
  <c r="B36" i="2"/>
  <c r="D36" i="2"/>
  <c r="E36" i="2"/>
  <c r="F36" i="2"/>
  <c r="G36" i="2"/>
  <c r="I36" i="2"/>
  <c r="B37" i="2"/>
  <c r="D37" i="2"/>
  <c r="E37" i="2"/>
  <c r="F37" i="2"/>
  <c r="G37" i="2"/>
  <c r="I37" i="2"/>
  <c r="B38" i="2"/>
  <c r="D38" i="2"/>
  <c r="E38" i="2"/>
  <c r="F38" i="2"/>
  <c r="G38" i="2"/>
  <c r="I38" i="2"/>
  <c r="B39" i="2"/>
  <c r="D39" i="2"/>
  <c r="E39" i="2"/>
  <c r="F39" i="2"/>
  <c r="G39" i="2"/>
  <c r="I39" i="2"/>
  <c r="B40" i="2"/>
  <c r="D40" i="2"/>
  <c r="E40" i="2"/>
  <c r="F40" i="2"/>
  <c r="G40" i="2"/>
  <c r="I40" i="2"/>
  <c r="B41" i="2"/>
  <c r="D41" i="2"/>
  <c r="E41" i="2"/>
  <c r="F41" i="2"/>
  <c r="G41" i="2"/>
  <c r="I41" i="2"/>
  <c r="B42" i="2"/>
  <c r="D42" i="2"/>
  <c r="E42" i="2"/>
  <c r="F42" i="2"/>
  <c r="G42" i="2"/>
  <c r="I42" i="2"/>
  <c r="B43" i="2"/>
  <c r="D43" i="2"/>
  <c r="E43" i="2"/>
  <c r="F43" i="2"/>
  <c r="G43" i="2"/>
  <c r="I43" i="2"/>
  <c r="B44" i="2"/>
  <c r="D44" i="2"/>
  <c r="E44" i="2"/>
  <c r="F44" i="2"/>
  <c r="G44" i="2"/>
  <c r="I44" i="2"/>
  <c r="B45" i="2"/>
  <c r="D45" i="2"/>
  <c r="E45" i="2"/>
  <c r="F45" i="2"/>
  <c r="G45" i="2"/>
  <c r="I45" i="2"/>
  <c r="B46" i="2"/>
  <c r="D46" i="2"/>
  <c r="E46" i="2"/>
  <c r="F46" i="2"/>
  <c r="G46" i="2"/>
  <c r="I46" i="2"/>
  <c r="N47" i="1"/>
  <c r="J43" i="2" s="1"/>
  <c r="N48" i="1"/>
  <c r="J44" i="2" s="1"/>
  <c r="N49" i="1"/>
  <c r="N50" i="1"/>
  <c r="J46" i="2" s="1"/>
  <c r="N51" i="1"/>
  <c r="J47" i="2" s="1"/>
  <c r="N52" i="1"/>
  <c r="N53" i="1"/>
  <c r="J49" i="2" s="1"/>
  <c r="N54" i="1"/>
  <c r="J50" i="2" s="1"/>
  <c r="N59" i="1"/>
  <c r="N60" i="1"/>
  <c r="J56" i="2" s="1"/>
  <c r="N61" i="1"/>
  <c r="J57" i="2" s="1"/>
  <c r="N62" i="1"/>
  <c r="N63" i="1"/>
  <c r="J59" i="2" s="1"/>
  <c r="N64" i="1"/>
  <c r="J60" i="2" s="1"/>
  <c r="N103" i="1"/>
  <c r="N104" i="1"/>
  <c r="N105" i="1"/>
  <c r="N106" i="1"/>
  <c r="N21" i="1"/>
  <c r="N22" i="1"/>
  <c r="J18" i="2" s="1"/>
  <c r="N23" i="1"/>
  <c r="J19" i="2" s="1"/>
  <c r="N24" i="1"/>
  <c r="J20" i="2" s="1"/>
  <c r="N25" i="1"/>
  <c r="N26" i="1"/>
  <c r="N27" i="1"/>
  <c r="N43" i="1"/>
  <c r="N44" i="1"/>
  <c r="J40" i="2" s="1"/>
  <c r="N20" i="1"/>
  <c r="J16" i="2" s="1"/>
  <c r="B16" i="2"/>
  <c r="N18" i="1"/>
  <c r="N15" i="1"/>
  <c r="I19" i="2"/>
  <c r="G19" i="2"/>
  <c r="F19" i="2"/>
  <c r="E19" i="2"/>
  <c r="D19" i="2"/>
  <c r="B19" i="2"/>
  <c r="I18" i="2"/>
  <c r="G18" i="2"/>
  <c r="F18" i="2"/>
  <c r="E18" i="2"/>
  <c r="D18" i="2"/>
  <c r="B18" i="2"/>
  <c r="I17" i="2"/>
  <c r="G17" i="2"/>
  <c r="F17" i="2"/>
  <c r="E17" i="2"/>
  <c r="D17" i="2"/>
  <c r="B17" i="2"/>
  <c r="I16" i="2"/>
  <c r="G16" i="2"/>
  <c r="F16" i="2"/>
  <c r="E16" i="2"/>
  <c r="D16" i="2"/>
  <c r="I15" i="2"/>
  <c r="G15" i="2"/>
  <c r="F15" i="2"/>
  <c r="E15" i="2"/>
  <c r="D15" i="2"/>
  <c r="B15" i="2"/>
  <c r="I14" i="2"/>
  <c r="G14" i="2"/>
  <c r="F14" i="2"/>
  <c r="E14" i="2"/>
  <c r="D14" i="2"/>
  <c r="B14" i="2"/>
  <c r="I13" i="2"/>
  <c r="G13" i="2"/>
  <c r="F13" i="2"/>
  <c r="E13" i="2"/>
  <c r="D13" i="2"/>
  <c r="B13" i="2"/>
  <c r="I11" i="2"/>
  <c r="G11" i="2"/>
  <c r="F11" i="2"/>
  <c r="E11" i="2"/>
  <c r="D11" i="2"/>
  <c r="B11" i="2"/>
  <c r="I10" i="2"/>
  <c r="G10" i="2"/>
  <c r="F10" i="2"/>
  <c r="E10" i="2"/>
  <c r="D10" i="2"/>
  <c r="B10" i="2"/>
  <c r="I8" i="2"/>
  <c r="G8" i="2"/>
  <c r="F8" i="2"/>
  <c r="E8" i="2"/>
  <c r="D8" i="2"/>
  <c r="B8" i="2"/>
  <c r="I7" i="2"/>
  <c r="G7" i="2"/>
  <c r="F7" i="2"/>
  <c r="E7" i="2"/>
  <c r="B7" i="2"/>
  <c r="I6" i="2"/>
  <c r="G6" i="2"/>
  <c r="F6" i="2"/>
  <c r="E6" i="2"/>
  <c r="D6" i="2"/>
  <c r="B6" i="2"/>
  <c r="I5" i="2"/>
  <c r="G5" i="2"/>
  <c r="F5" i="2"/>
  <c r="E5" i="2"/>
  <c r="D5" i="2"/>
  <c r="B5" i="2"/>
  <c r="I4" i="2"/>
  <c r="G4" i="2"/>
  <c r="F4" i="2"/>
  <c r="E4" i="2"/>
  <c r="D4" i="2"/>
  <c r="B4" i="2"/>
  <c r="S116" i="1"/>
  <c r="Q116" i="1"/>
  <c r="L116" i="1"/>
  <c r="K116" i="1"/>
  <c r="Z115" i="1"/>
  <c r="X115" i="1"/>
  <c r="W115" i="1"/>
  <c r="U115" i="1"/>
  <c r="N115" i="1"/>
  <c r="Z114" i="1"/>
  <c r="X114" i="1"/>
  <c r="W114" i="1"/>
  <c r="U114" i="1"/>
  <c r="N114" i="1"/>
  <c r="Z113" i="1"/>
  <c r="X113" i="1"/>
  <c r="W113" i="1"/>
  <c r="U113" i="1"/>
  <c r="N113" i="1"/>
  <c r="Z112" i="1"/>
  <c r="X112" i="1"/>
  <c r="W112" i="1"/>
  <c r="U112" i="1"/>
  <c r="N112" i="1"/>
  <c r="Z111" i="1"/>
  <c r="X111" i="1"/>
  <c r="W111" i="1"/>
  <c r="U111" i="1"/>
  <c r="N111" i="1"/>
  <c r="Z110" i="1"/>
  <c r="X110" i="1"/>
  <c r="W110" i="1"/>
  <c r="U110" i="1"/>
  <c r="N110" i="1"/>
  <c r="Z109" i="1"/>
  <c r="X109" i="1"/>
  <c r="W109" i="1"/>
  <c r="U109" i="1"/>
  <c r="N109" i="1"/>
  <c r="Z108" i="1"/>
  <c r="X108" i="1"/>
  <c r="W108" i="1"/>
  <c r="U108" i="1"/>
  <c r="N108" i="1"/>
  <c r="Z107" i="1"/>
  <c r="X107" i="1"/>
  <c r="W107" i="1"/>
  <c r="U107" i="1"/>
  <c r="N107" i="1"/>
  <c r="Z106" i="1"/>
  <c r="X106" i="1"/>
  <c r="W106" i="1"/>
  <c r="U106" i="1"/>
  <c r="Z105" i="1"/>
  <c r="X105" i="1"/>
  <c r="W105" i="1"/>
  <c r="U105" i="1"/>
  <c r="Z104" i="1"/>
  <c r="X104" i="1"/>
  <c r="W104" i="1"/>
  <c r="U104" i="1"/>
  <c r="Z103" i="1"/>
  <c r="X103" i="1"/>
  <c r="W103" i="1"/>
  <c r="U103" i="1"/>
  <c r="Z64" i="1"/>
  <c r="W64" i="1"/>
  <c r="U64" i="1"/>
  <c r="X64" i="1" s="1"/>
  <c r="K60" i="2" s="1"/>
  <c r="Z63" i="1"/>
  <c r="W63" i="1"/>
  <c r="U63" i="1"/>
  <c r="X63" i="1" s="1"/>
  <c r="K59" i="2" s="1"/>
  <c r="Z62" i="1"/>
  <c r="X62" i="1"/>
  <c r="W62" i="1"/>
  <c r="U62" i="1"/>
  <c r="Z61" i="1"/>
  <c r="X61" i="1"/>
  <c r="K57" i="2" s="1"/>
  <c r="W61" i="1"/>
  <c r="U61" i="1"/>
  <c r="K56" i="2" s="1"/>
  <c r="Z60" i="1"/>
  <c r="W60" i="1"/>
  <c r="U60" i="1"/>
  <c r="Z59" i="1"/>
  <c r="X59" i="1"/>
  <c r="W59" i="1"/>
  <c r="U59" i="1"/>
  <c r="Z58" i="1"/>
  <c r="Z57" i="1"/>
  <c r="Z56" i="1"/>
  <c r="Z55" i="1"/>
  <c r="Z54" i="1"/>
  <c r="K50" i="2"/>
  <c r="W54" i="1"/>
  <c r="U54" i="1"/>
  <c r="X53" i="1" s="1"/>
  <c r="Z53" i="1"/>
  <c r="K49" i="2"/>
  <c r="W53" i="1"/>
  <c r="U53" i="1"/>
  <c r="Z52" i="1"/>
  <c r="X52" i="1"/>
  <c r="W52" i="1"/>
  <c r="U52" i="1"/>
  <c r="Z51" i="1"/>
  <c r="K47" i="2"/>
  <c r="W51" i="1"/>
  <c r="U51" i="1"/>
  <c r="Z50" i="1"/>
  <c r="K46" i="2"/>
  <c r="W50" i="1"/>
  <c r="U50" i="1"/>
  <c r="Z49" i="1"/>
  <c r="X49" i="1"/>
  <c r="W49" i="1"/>
  <c r="U49" i="1"/>
  <c r="Z48" i="1"/>
  <c r="X48" i="1"/>
  <c r="K44" i="2" s="1"/>
  <c r="W48" i="1"/>
  <c r="U48" i="1"/>
  <c r="Z47" i="1"/>
  <c r="W47" i="1"/>
  <c r="U47" i="1"/>
  <c r="Z46" i="1"/>
  <c r="Z45" i="1"/>
  <c r="Z44" i="1"/>
  <c r="W44" i="1"/>
  <c r="U44" i="1"/>
  <c r="Z43" i="1"/>
  <c r="X43" i="1"/>
  <c r="W43" i="1"/>
  <c r="U43" i="1"/>
  <c r="Z42" i="1"/>
  <c r="Z41" i="1"/>
  <c r="Z40" i="1"/>
  <c r="Z39" i="1"/>
  <c r="Z38" i="1"/>
  <c r="Z37" i="1"/>
  <c r="Z36" i="1"/>
  <c r="Z35" i="1"/>
  <c r="Z34" i="1"/>
  <c r="Z33" i="1"/>
  <c r="Z31" i="1"/>
  <c r="Z30" i="1"/>
  <c r="Z29" i="1"/>
  <c r="Z28" i="1"/>
  <c r="Z27" i="1"/>
  <c r="X27" i="1"/>
  <c r="W27" i="1"/>
  <c r="U27" i="1"/>
  <c r="Z26" i="1"/>
  <c r="X26" i="1"/>
  <c r="W26" i="1"/>
  <c r="U26" i="1"/>
  <c r="Z25" i="1"/>
  <c r="X25" i="1"/>
  <c r="W25" i="1"/>
  <c r="U25" i="1"/>
  <c r="Z24" i="1"/>
  <c r="X24" i="1"/>
  <c r="K20" i="2" s="1"/>
  <c r="W24" i="1"/>
  <c r="Z23" i="1"/>
  <c r="W23" i="1"/>
  <c r="U23" i="1"/>
  <c r="Z22" i="1"/>
  <c r="W22" i="1"/>
  <c r="U22" i="1"/>
  <c r="Z21" i="1"/>
  <c r="X21" i="1"/>
  <c r="W21" i="1"/>
  <c r="Z20" i="1"/>
  <c r="X20" i="1"/>
  <c r="K16" i="2" s="1"/>
  <c r="W20" i="1"/>
  <c r="U20" i="1"/>
  <c r="Z19" i="1"/>
  <c r="X19" i="1"/>
  <c r="W19" i="1"/>
  <c r="U19" i="1"/>
  <c r="N19" i="1"/>
  <c r="Z18" i="1"/>
  <c r="X18" i="1"/>
  <c r="W18" i="1"/>
  <c r="U18" i="1"/>
  <c r="Z17" i="1"/>
  <c r="X17" i="1"/>
  <c r="K13" i="2" s="1"/>
  <c r="W17" i="1"/>
  <c r="U17" i="1"/>
  <c r="N17" i="1"/>
  <c r="J13" i="2" s="1"/>
  <c r="Z15" i="1"/>
  <c r="X15" i="1"/>
  <c r="W15" i="1"/>
  <c r="U15" i="1"/>
  <c r="Z14" i="1"/>
  <c r="X14" i="1"/>
  <c r="W14" i="1"/>
  <c r="U14" i="1"/>
  <c r="N14" i="1"/>
  <c r="Z12" i="1"/>
  <c r="X12" i="1"/>
  <c r="W12" i="1"/>
  <c r="U12" i="1"/>
  <c r="K7" i="2" s="1"/>
  <c r="Z11" i="1"/>
  <c r="W11" i="1"/>
  <c r="N11" i="1"/>
  <c r="J7" i="2" s="1"/>
  <c r="Z10" i="1"/>
  <c r="W10" i="1"/>
  <c r="U10" i="1"/>
  <c r="Z9" i="1"/>
  <c r="W9" i="1"/>
  <c r="U9" i="1"/>
  <c r="N9" i="1"/>
  <c r="Z8" i="1"/>
  <c r="W8" i="1"/>
  <c r="U8" i="1"/>
  <c r="R8" i="1"/>
  <c r="N8" i="1"/>
  <c r="J4" i="2" s="1"/>
  <c r="Y116" i="1" l="1"/>
  <c r="Y117" i="1" s="1"/>
  <c r="J62" i="2"/>
  <c r="J61" i="5" s="1"/>
  <c r="J62" i="5" s="1"/>
  <c r="K62" i="2"/>
  <c r="K61" i="5" s="1"/>
  <c r="K62" i="5" s="1"/>
  <c r="R116" i="1"/>
  <c r="R117" i="1" s="1"/>
  <c r="K117" i="1"/>
  <c r="L117" i="1"/>
  <c r="S117" i="1"/>
  <c r="Z116" i="1"/>
  <c r="Z117" i="1" s="1"/>
  <c r="X116" i="1"/>
  <c r="W116" i="1"/>
  <c r="W117" i="1" s="1"/>
  <c r="N116" i="1"/>
  <c r="N117" i="1" l="1"/>
  <c r="X117" i="1"/>
</calcChain>
</file>

<file path=xl/sharedStrings.xml><?xml version="1.0" encoding="utf-8"?>
<sst xmlns="http://schemas.openxmlformats.org/spreadsheetml/2006/main" count="369" uniqueCount="120">
  <si>
    <t>Calc'd By:</t>
  </si>
  <si>
    <t>Checked By:</t>
  </si>
  <si>
    <t>Callout</t>
  </si>
  <si>
    <t>Station</t>
  </si>
  <si>
    <t>Side</t>
  </si>
  <si>
    <t>Sign Name</t>
  </si>
  <si>
    <t>Dimensions</t>
  </si>
  <si>
    <t>Quantity</t>
  </si>
  <si>
    <t>Sign Disp. of</t>
  </si>
  <si>
    <t>Sign Reerec.</t>
  </si>
  <si>
    <t>Support Disp. Of</t>
  </si>
  <si>
    <t>Total Area</t>
  </si>
  <si>
    <t>St. Name Sign</t>
  </si>
  <si>
    <t>Req'd Vert. Clearance</t>
  </si>
  <si>
    <t>Number of Posts</t>
  </si>
  <si>
    <t>Anchor Post</t>
  </si>
  <si>
    <t>Pole Mounted</t>
  </si>
  <si>
    <t>Embedment Depth</t>
  </si>
  <si>
    <t>Centroid Height</t>
  </si>
  <si>
    <t>Post Type</t>
  </si>
  <si>
    <t>GROUND MOUNTED SUPPORT, NO. 2 POST</t>
  </si>
  <si>
    <t>GROUND MOUNTED SUPPORT, NO. 3 POST</t>
  </si>
  <si>
    <t>STREET NAME SIGN SUPPORT</t>
  </si>
  <si>
    <t>REF NO.</t>
  </si>
  <si>
    <t>Width</t>
  </si>
  <si>
    <t>x</t>
  </si>
  <si>
    <t>Height</t>
  </si>
  <si>
    <t>(INCHES)</t>
  </si>
  <si>
    <t>(EA)</t>
  </si>
  <si>
    <t>(SF)</t>
  </si>
  <si>
    <t>(FT)</t>
  </si>
  <si>
    <t>1-S</t>
  </si>
  <si>
    <t>for post installation see TEM 2-236 &amp; 2-237</t>
  </si>
  <si>
    <t>for required vertical clearance see TC-42.20</t>
  </si>
  <si>
    <t>2-S</t>
  </si>
  <si>
    <t>1-R</t>
  </si>
  <si>
    <t>SUBTOTALS</t>
  </si>
  <si>
    <t>TOTALS</t>
  </si>
  <si>
    <t>SHEET NO.</t>
  </si>
  <si>
    <t>LOCATION</t>
  </si>
  <si>
    <t>STATION</t>
  </si>
  <si>
    <t>SIDE</t>
  </si>
  <si>
    <t>CODE</t>
  </si>
  <si>
    <t>SIZE
(INCHES)</t>
  </si>
  <si>
    <t>REMOVAL OF GROUND MOUNTED SIGN AND REERECTION</t>
  </si>
  <si>
    <t>REMOVAL OF GROUND MOUNTED SIGN AND DISPOSAL</t>
  </si>
  <si>
    <t>SF</t>
  </si>
  <si>
    <t>FT</t>
  </si>
  <si>
    <t>EACH</t>
  </si>
  <si>
    <t>Subtotals</t>
  </si>
  <si>
    <t>2-R</t>
  </si>
  <si>
    <t>3-S</t>
  </si>
  <si>
    <t>W2-6-36</t>
  </si>
  <si>
    <t>4-S</t>
  </si>
  <si>
    <t>R1-2-36</t>
  </si>
  <si>
    <t>5-S</t>
  </si>
  <si>
    <t>Pole Assem Disp. Of</t>
  </si>
  <si>
    <t>REMOVAL OF GROUND MOUNTED POST SUPPORT AND DISPOSAL</t>
  </si>
  <si>
    <t>NMG</t>
  </si>
  <si>
    <t>W13-1P-24</t>
  </si>
  <si>
    <t>M3-3-24</t>
  </si>
  <si>
    <t>M1-5-24-3</t>
  </si>
  <si>
    <t>M6-2-21</t>
  </si>
  <si>
    <t>3-R</t>
  </si>
  <si>
    <t>LT</t>
  </si>
  <si>
    <t>4-R</t>
  </si>
  <si>
    <t>RT</t>
  </si>
  <si>
    <t>5-R</t>
  </si>
  <si>
    <t>6-R</t>
  </si>
  <si>
    <t>6-S</t>
  </si>
  <si>
    <t>M3-4-24</t>
  </si>
  <si>
    <t>M1-4-24-2</t>
  </si>
  <si>
    <t>X</t>
  </si>
  <si>
    <t>7-S</t>
  </si>
  <si>
    <t>W11-2-30</t>
  </si>
  <si>
    <t>W16-7PR-24</t>
  </si>
  <si>
    <t>8-S</t>
  </si>
  <si>
    <t>W16-7PL-24</t>
  </si>
  <si>
    <t>9-S</t>
  </si>
  <si>
    <t>10-S</t>
  </si>
  <si>
    <t>11-S</t>
  </si>
  <si>
    <t>R6-1R-36</t>
  </si>
  <si>
    <t>R6-4-30</t>
  </si>
  <si>
    <t>12-S</t>
  </si>
  <si>
    <t>13-S</t>
  </si>
  <si>
    <t>R1-2-48</t>
  </si>
  <si>
    <t>7-R</t>
  </si>
  <si>
    <t>8-R</t>
  </si>
  <si>
    <t>9-R</t>
  </si>
  <si>
    <t>14-S</t>
  </si>
  <si>
    <t>15-S</t>
  </si>
  <si>
    <t>16-S</t>
  </si>
  <si>
    <t>17-S</t>
  </si>
  <si>
    <t>M3-1-24</t>
  </si>
  <si>
    <t>18-S</t>
  </si>
  <si>
    <t>19-S</t>
  </si>
  <si>
    <t>10-R</t>
  </si>
  <si>
    <t>11-R</t>
  </si>
  <si>
    <t>12-R</t>
  </si>
  <si>
    <t>20-S</t>
  </si>
  <si>
    <t>SIGN, FLAT SHEET</t>
  </si>
  <si>
    <t>GROUND MOUNTED SIGN SUPPORTS, NO. 3 POST</t>
  </si>
  <si>
    <t>REMOVAL OF GROUND MOUNTED MAJOR SIGN AND DISPOSAL</t>
  </si>
  <si>
    <t>S.R. 108</t>
  </si>
  <si>
    <t>U.S. 24 RAMP B</t>
  </si>
  <si>
    <t>U.S. 24 RAMP C</t>
  </si>
  <si>
    <t>TOTAL THIS SHEET</t>
  </si>
  <si>
    <t>TOTALS CARRIED TO GENERAL SUMMARY</t>
  </si>
  <si>
    <t>NRH</t>
  </si>
  <si>
    <t>GROUND MOUNTED SUPPORT, NO. 4 POST</t>
  </si>
  <si>
    <t>TOTALS CARRIED TO SHEET NUMBER 56</t>
  </si>
  <si>
    <t>TOTAL SHEET NUMBER  55</t>
  </si>
  <si>
    <t>REMOVAL OF GROUND MOUNTED STRUCTURAL BEAM SUPPORT AND DISPOSAL</t>
  </si>
  <si>
    <t>R5-1-48</t>
  </si>
  <si>
    <t>NOT USED</t>
  </si>
  <si>
    <t>W2-6-48</t>
  </si>
  <si>
    <t>12A-S</t>
  </si>
  <si>
    <t>13A-S</t>
  </si>
  <si>
    <t>13-R</t>
  </si>
  <si>
    <t>927+50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</si>
</sst>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\+00.00"/>
    <numFmt numFmtId="165" formatCode="mm/dd/yy;@"/>
    <numFmt numFmtId="166" formatCode="00\+00"/>
    <numFmt numFmtId="167" formatCode="0.0"/>
    <numFmt numFmtId="168" formatCode="###\+##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14"/>
      <name val="Arial"/>
      <family val="2"/>
    </font>
    <font>
      <sz val="14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8">
    <xf numFmtId="0" fontId="0" fillId="0" borderId="0" xfId="0"/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" fontId="1" fillId="0" borderId="0" xfId="1" applyNumberFormat="1" applyAlignment="1">
      <alignment horizontal="center"/>
    </xf>
    <xf numFmtId="165" fontId="1" fillId="0" borderId="0" xfId="1" applyNumberFormat="1" applyAlignment="1">
      <alignment horizontal="center"/>
    </xf>
    <xf numFmtId="1" fontId="1" fillId="0" borderId="0" xfId="1" applyNumberFormat="1" applyAlignment="1">
      <alignment horizontal="right"/>
    </xf>
    <xf numFmtId="0" fontId="3" fillId="0" borderId="2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9" xfId="1" applyFont="1" applyBorder="1" applyAlignment="1">
      <alignment horizontal="center" vertical="center" wrapText="1"/>
    </xf>
    <xf numFmtId="2" fontId="3" fillId="0" borderId="16" xfId="1" applyNumberFormat="1" applyFont="1" applyBorder="1" applyAlignment="1">
      <alignment horizontal="center"/>
    </xf>
    <xf numFmtId="0" fontId="3" fillId="0" borderId="16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164" fontId="3" fillId="0" borderId="15" xfId="1" applyNumberFormat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 wrapText="1"/>
    </xf>
    <xf numFmtId="0" fontId="2" fillId="0" borderId="21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166" fontId="2" fillId="0" borderId="16" xfId="1" applyNumberFormat="1" applyFont="1" applyBorder="1" applyAlignment="1">
      <alignment horizontal="center"/>
    </xf>
    <xf numFmtId="164" fontId="2" fillId="0" borderId="16" xfId="1" applyNumberFormat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1" fontId="3" fillId="0" borderId="16" xfId="1" applyNumberFormat="1" applyFont="1" applyBorder="1" applyAlignment="1">
      <alignment horizontal="center"/>
    </xf>
    <xf numFmtId="167" fontId="2" fillId="0" borderId="16" xfId="1" applyNumberFormat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167" fontId="3" fillId="0" borderId="16" xfId="1" applyNumberFormat="1" applyFont="1" applyBorder="1" applyAlignment="1">
      <alignment horizontal="center"/>
    </xf>
    <xf numFmtId="1" fontId="3" fillId="0" borderId="22" xfId="1" applyNumberFormat="1" applyFont="1" applyBorder="1" applyAlignment="1">
      <alignment horizontal="center"/>
    </xf>
    <xf numFmtId="0" fontId="2" fillId="0" borderId="0" xfId="1" applyFont="1" applyAlignment="1">
      <alignment horizontal="left"/>
    </xf>
    <xf numFmtId="1" fontId="4" fillId="0" borderId="16" xfId="1" applyNumberFormat="1" applyFont="1" applyBorder="1" applyAlignment="1">
      <alignment horizontal="center"/>
    </xf>
    <xf numFmtId="2" fontId="4" fillId="0" borderId="16" xfId="1" applyNumberFormat="1" applyFont="1" applyBorder="1" applyAlignment="1">
      <alignment horizontal="center"/>
    </xf>
    <xf numFmtId="1" fontId="1" fillId="0" borderId="16" xfId="1" applyNumberFormat="1" applyBorder="1" applyAlignment="1">
      <alignment horizontal="center"/>
    </xf>
    <xf numFmtId="1" fontId="4" fillId="0" borderId="22" xfId="1" applyNumberFormat="1" applyFont="1" applyBorder="1" applyAlignment="1">
      <alignment horizontal="center"/>
    </xf>
    <xf numFmtId="164" fontId="4" fillId="0" borderId="27" xfId="1" applyNumberFormat="1" applyFont="1" applyBorder="1" applyAlignment="1">
      <alignment horizontal="left"/>
    </xf>
    <xf numFmtId="0" fontId="4" fillId="0" borderId="27" xfId="1" applyFont="1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25" xfId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27" xfId="1" applyBorder="1" applyAlignment="1">
      <alignment horizontal="center"/>
    </xf>
    <xf numFmtId="1" fontId="4" fillId="2" borderId="27" xfId="1" applyNumberFormat="1" applyFont="1" applyFill="1" applyBorder="1" applyAlignment="1">
      <alignment horizontal="center"/>
    </xf>
    <xf numFmtId="167" fontId="4" fillId="2" borderId="27" xfId="1" applyNumberFormat="1" applyFont="1" applyFill="1" applyBorder="1" applyAlignment="1">
      <alignment horizontal="center"/>
    </xf>
    <xf numFmtId="1" fontId="4" fillId="0" borderId="27" xfId="1" applyNumberFormat="1" applyFont="1" applyBorder="1" applyAlignment="1">
      <alignment horizontal="center"/>
    </xf>
    <xf numFmtId="1" fontId="1" fillId="0" borderId="27" xfId="1" applyNumberFormat="1" applyBorder="1" applyAlignment="1">
      <alignment horizontal="center"/>
    </xf>
    <xf numFmtId="1" fontId="4" fillId="2" borderId="29" xfId="1" applyNumberFormat="1" applyFont="1" applyFill="1" applyBorder="1" applyAlignment="1">
      <alignment horizontal="center"/>
    </xf>
    <xf numFmtId="0" fontId="1" fillId="0" borderId="0" xfId="1" applyAlignment="1">
      <alignment horizontal="center"/>
    </xf>
    <xf numFmtId="0" fontId="2" fillId="0" borderId="7" xfId="1" applyFont="1" applyBorder="1" applyAlignment="1">
      <alignment horizontal="center" vertical="center"/>
    </xf>
    <xf numFmtId="1" fontId="2" fillId="0" borderId="7" xfId="1" applyNumberFormat="1" applyFont="1" applyBorder="1" applyAlignment="1">
      <alignment horizontal="center" vertical="center"/>
    </xf>
    <xf numFmtId="2" fontId="2" fillId="0" borderId="7" xfId="1" applyNumberFormat="1" applyFont="1" applyBorder="1" applyAlignment="1">
      <alignment horizontal="center" vertical="center"/>
    </xf>
    <xf numFmtId="1" fontId="1" fillId="0" borderId="7" xfId="1" applyNumberFormat="1" applyBorder="1" applyAlignment="1">
      <alignment horizontal="center" vertical="center"/>
    </xf>
    <xf numFmtId="165" fontId="1" fillId="0" borderId="7" xfId="1" applyNumberForma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6" xfId="1" applyFont="1" applyBorder="1" applyAlignment="1">
      <alignment horizontal="center" textRotation="90" wrapText="1"/>
    </xf>
    <xf numFmtId="2" fontId="2" fillId="0" borderId="16" xfId="1" applyNumberFormat="1" applyFont="1" applyBorder="1" applyAlignment="1">
      <alignment horizontal="center" textRotation="90" wrapText="1"/>
    </xf>
    <xf numFmtId="1" fontId="1" fillId="0" borderId="16" xfId="1" applyNumberFormat="1" applyBorder="1" applyAlignment="1">
      <alignment horizontal="center" textRotation="90" wrapText="1"/>
    </xf>
    <xf numFmtId="165" fontId="1" fillId="0" borderId="16" xfId="1" applyNumberFormat="1" applyBorder="1" applyAlignment="1">
      <alignment horizontal="center" textRotation="90" wrapText="1"/>
    </xf>
    <xf numFmtId="0" fontId="2" fillId="0" borderId="0" xfId="1" applyFont="1" applyAlignment="1">
      <alignment horizontal="center" textRotation="90" wrapText="1"/>
    </xf>
    <xf numFmtId="0" fontId="2" fillId="0" borderId="16" xfId="1" applyFont="1" applyBorder="1" applyAlignment="1">
      <alignment horizontal="center" vertical="center"/>
    </xf>
    <xf numFmtId="164" fontId="2" fillId="0" borderId="16" xfId="1" applyNumberFormat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2" fontId="2" fillId="0" borderId="16" xfId="1" applyNumberFormat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 wrapText="1"/>
    </xf>
    <xf numFmtId="2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164" fontId="2" fillId="0" borderId="0" xfId="1" applyNumberFormat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166" fontId="2" fillId="0" borderId="16" xfId="1" applyNumberFormat="1" applyFont="1" applyFill="1" applyBorder="1" applyAlignment="1">
      <alignment horizontal="center"/>
    </xf>
    <xf numFmtId="0" fontId="2" fillId="0" borderId="22" xfId="1" applyFont="1" applyBorder="1" applyAlignment="1">
      <alignment horizontal="center" textRotation="90" wrapText="1"/>
    </xf>
    <xf numFmtId="0" fontId="1" fillId="0" borderId="14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2" fontId="1" fillId="0" borderId="16" xfId="1" applyNumberFormat="1" applyFont="1" applyBorder="1" applyAlignment="1">
      <alignment horizontal="center" vertical="center"/>
    </xf>
    <xf numFmtId="1" fontId="1" fillId="0" borderId="16" xfId="1" applyNumberFormat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 wrapText="1"/>
    </xf>
    <xf numFmtId="164" fontId="1" fillId="0" borderId="16" xfId="1" applyNumberFormat="1" applyFont="1" applyBorder="1" applyAlignment="1">
      <alignment horizontal="center" vertical="center" wrapText="1"/>
    </xf>
    <xf numFmtId="168" fontId="1" fillId="0" borderId="16" xfId="1" applyNumberFormat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/>
    </xf>
    <xf numFmtId="2" fontId="1" fillId="0" borderId="14" xfId="1" applyNumberFormat="1" applyFont="1" applyBorder="1" applyAlignment="1">
      <alignment horizontal="center" vertical="center"/>
    </xf>
    <xf numFmtId="2" fontId="1" fillId="0" borderId="16" xfId="1" applyNumberFormat="1" applyFont="1" applyBorder="1" applyAlignment="1">
      <alignment horizontal="center" vertical="center" wrapText="1"/>
    </xf>
    <xf numFmtId="1" fontId="1" fillId="0" borderId="16" xfId="1" applyNumberFormat="1" applyFont="1" applyBorder="1" applyAlignment="1">
      <alignment horizontal="center" vertical="center" wrapText="1"/>
    </xf>
    <xf numFmtId="0" fontId="1" fillId="0" borderId="21" xfId="1" applyFont="1" applyBorder="1" applyAlignment="1">
      <alignment horizontal="center" vertical="center"/>
    </xf>
    <xf numFmtId="2" fontId="1" fillId="0" borderId="16" xfId="1" applyNumberFormat="1" applyFont="1" applyFill="1" applyBorder="1" applyAlignment="1">
      <alignment horizontal="center" vertical="center" wrapText="1"/>
    </xf>
    <xf numFmtId="14" fontId="2" fillId="0" borderId="0" xfId="1" applyNumberFormat="1" applyFont="1" applyAlignment="1">
      <alignment horizontal="center"/>
    </xf>
    <xf numFmtId="2" fontId="1" fillId="0" borderId="35" xfId="1" applyNumberFormat="1" applyFont="1" applyBorder="1" applyAlignment="1">
      <alignment horizontal="center" vertical="center"/>
    </xf>
    <xf numFmtId="2" fontId="1" fillId="0" borderId="36" xfId="1" applyNumberFormat="1" applyFont="1" applyBorder="1" applyAlignment="1">
      <alignment horizontal="center" vertical="center" wrapText="1"/>
    </xf>
    <xf numFmtId="1" fontId="1" fillId="0" borderId="36" xfId="1" applyNumberFormat="1" applyFont="1" applyBorder="1" applyAlignment="1">
      <alignment horizontal="center" vertical="center" wrapText="1"/>
    </xf>
    <xf numFmtId="2" fontId="2" fillId="0" borderId="36" xfId="1" applyNumberFormat="1" applyFont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 wrapText="1"/>
    </xf>
    <xf numFmtId="164" fontId="1" fillId="0" borderId="36" xfId="1" applyNumberFormat="1" applyFont="1" applyBorder="1" applyAlignment="1">
      <alignment horizontal="center" vertical="center" wrapText="1"/>
    </xf>
    <xf numFmtId="168" fontId="1" fillId="0" borderId="36" xfId="1" applyNumberFormat="1" applyFont="1" applyBorder="1" applyAlignment="1">
      <alignment horizontal="center" vertical="center" wrapText="1"/>
    </xf>
    <xf numFmtId="0" fontId="1" fillId="0" borderId="36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/>
    </xf>
    <xf numFmtId="0" fontId="1" fillId="0" borderId="35" xfId="1" applyFont="1" applyBorder="1" applyAlignment="1">
      <alignment horizontal="center" vertical="center"/>
    </xf>
    <xf numFmtId="2" fontId="1" fillId="0" borderId="14" xfId="1" applyNumberFormat="1" applyBorder="1" applyAlignment="1">
      <alignment horizontal="center" vertical="center"/>
    </xf>
    <xf numFmtId="1" fontId="1" fillId="0" borderId="16" xfId="1" applyNumberFormat="1" applyBorder="1" applyAlignment="1">
      <alignment horizontal="center" vertical="center" wrapText="1"/>
    </xf>
    <xf numFmtId="1" fontId="1" fillId="0" borderId="14" xfId="1" applyNumberFormat="1" applyBorder="1" applyAlignment="1">
      <alignment horizontal="center" vertical="center"/>
    </xf>
    <xf numFmtId="0" fontId="1" fillId="0" borderId="16" xfId="1" applyFont="1" applyFill="1" applyBorder="1" applyAlignment="1">
      <alignment horizontal="center" textRotation="90" wrapText="1"/>
    </xf>
    <xf numFmtId="2" fontId="1" fillId="0" borderId="16" xfId="1" applyNumberFormat="1" applyFont="1" applyFill="1" applyBorder="1" applyAlignment="1">
      <alignment horizontal="center" textRotation="90" wrapText="1"/>
    </xf>
    <xf numFmtId="1" fontId="1" fillId="0" borderId="16" xfId="1" applyNumberFormat="1" applyFont="1" applyFill="1" applyBorder="1" applyAlignment="1">
      <alignment horizontal="center" textRotation="90" wrapText="1"/>
    </xf>
    <xf numFmtId="0" fontId="1" fillId="0" borderId="18" xfId="1" applyFont="1" applyBorder="1" applyAlignment="1">
      <alignment horizontal="center" vertical="center"/>
    </xf>
    <xf numFmtId="164" fontId="1" fillId="0" borderId="15" xfId="1" applyNumberFormat="1" applyFont="1" applyBorder="1" applyAlignment="1">
      <alignment horizontal="center" vertical="center" wrapText="1"/>
    </xf>
    <xf numFmtId="168" fontId="1" fillId="0" borderId="15" xfId="1" applyNumberFormat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/>
    </xf>
    <xf numFmtId="0" fontId="1" fillId="0" borderId="37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 wrapText="1"/>
    </xf>
    <xf numFmtId="167" fontId="3" fillId="0" borderId="12" xfId="1" applyNumberFormat="1" applyFont="1" applyBorder="1" applyAlignment="1">
      <alignment horizontal="center"/>
    </xf>
    <xf numFmtId="165" fontId="1" fillId="0" borderId="37" xfId="1" applyNumberFormat="1" applyBorder="1" applyAlignment="1">
      <alignment horizontal="center" vertical="center"/>
    </xf>
    <xf numFmtId="165" fontId="1" fillId="0" borderId="12" xfId="1" applyNumberFormat="1" applyBorder="1" applyAlignment="1">
      <alignment horizontal="center" textRotation="90" wrapText="1"/>
    </xf>
    <xf numFmtId="0" fontId="2" fillId="0" borderId="12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/>
    </xf>
    <xf numFmtId="0" fontId="4" fillId="0" borderId="25" xfId="1" applyFont="1" applyBorder="1" applyAlignment="1">
      <alignment horizontal="center"/>
    </xf>
    <xf numFmtId="0" fontId="4" fillId="0" borderId="26" xfId="1" applyFont="1" applyBorder="1" applyAlignment="1">
      <alignment horizont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2" fontId="3" fillId="2" borderId="3" xfId="1" applyNumberFormat="1" applyFont="1" applyFill="1" applyBorder="1" applyAlignment="1">
      <alignment horizontal="center" wrapText="1"/>
    </xf>
    <xf numFmtId="2" fontId="3" fillId="2" borderId="15" xfId="1" applyNumberFormat="1" applyFont="1" applyFill="1" applyBorder="1" applyAlignment="1">
      <alignment horizontal="center" wrapText="1"/>
    </xf>
    <xf numFmtId="2" fontId="3" fillId="0" borderId="3" xfId="1" applyNumberFormat="1" applyFont="1" applyBorder="1" applyAlignment="1">
      <alignment horizontal="center" vertical="center" wrapText="1"/>
    </xf>
    <xf numFmtId="2" fontId="3" fillId="0" borderId="15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164" fontId="3" fillId="0" borderId="11" xfId="1" applyNumberFormat="1" applyFont="1" applyBorder="1" applyAlignment="1">
      <alignment horizontal="center" vertical="center" wrapText="1"/>
    </xf>
    <xf numFmtId="164" fontId="3" fillId="0" borderId="15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2" borderId="8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 wrapText="1"/>
    </xf>
    <xf numFmtId="0" fontId="3" fillId="0" borderId="12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4" fillId="0" borderId="23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1" fontId="1" fillId="0" borderId="36" xfId="1" applyNumberFormat="1" applyFont="1" applyBorder="1" applyAlignment="1">
      <alignment horizontal="center" vertical="center"/>
    </xf>
    <xf numFmtId="1" fontId="1" fillId="0" borderId="15" xfId="1" applyNumberFormat="1" applyFont="1" applyBorder="1" applyAlignment="1">
      <alignment horizontal="center" vertical="center"/>
    </xf>
    <xf numFmtId="2" fontId="1" fillId="0" borderId="36" xfId="1" applyNumberFormat="1" applyFont="1" applyBorder="1" applyAlignment="1">
      <alignment horizontal="center" vertical="center"/>
    </xf>
    <xf numFmtId="2" fontId="1" fillId="0" borderId="15" xfId="1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37" xfId="0" applyFont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6" fillId="0" borderId="30" xfId="1" applyFont="1" applyBorder="1" applyAlignment="1">
      <alignment horizontal="center" vertical="center" textRotation="90" wrapText="1"/>
    </xf>
    <xf numFmtId="0" fontId="6" fillId="0" borderId="31" xfId="1" applyFont="1" applyBorder="1" applyAlignment="1">
      <alignment horizontal="center" vertical="center" textRotation="90" wrapText="1"/>
    </xf>
    <xf numFmtId="0" fontId="6" fillId="0" borderId="2" xfId="1" applyFont="1" applyBorder="1" applyAlignment="1">
      <alignment horizontal="center" vertical="center" textRotation="90" wrapText="1"/>
    </xf>
    <xf numFmtId="0" fontId="6" fillId="0" borderId="32" xfId="1" applyFont="1" applyBorder="1" applyAlignment="1">
      <alignment horizontal="center" vertical="center" textRotation="90" wrapText="1"/>
    </xf>
    <xf numFmtId="0" fontId="6" fillId="0" borderId="0" xfId="1" applyFont="1" applyAlignment="1">
      <alignment horizontal="center" vertical="center" textRotation="90" wrapText="1"/>
    </xf>
    <xf numFmtId="0" fontId="6" fillId="0" borderId="10" xfId="1" applyFont="1" applyBorder="1" applyAlignment="1">
      <alignment horizontal="center" vertical="center" textRotation="90" wrapText="1"/>
    </xf>
    <xf numFmtId="0" fontId="6" fillId="0" borderId="1" xfId="1" applyFont="1" applyBorder="1" applyAlignment="1">
      <alignment horizontal="center" vertical="center" textRotation="90"/>
    </xf>
    <xf numFmtId="0" fontId="6" fillId="0" borderId="18" xfId="1" applyFont="1" applyBorder="1" applyAlignment="1">
      <alignment horizontal="center" vertical="center" textRotation="90"/>
    </xf>
    <xf numFmtId="164" fontId="6" fillId="0" borderId="3" xfId="1" applyNumberFormat="1" applyFont="1" applyBorder="1" applyAlignment="1">
      <alignment horizontal="center" vertical="center" textRotation="90"/>
    </xf>
    <xf numFmtId="164" fontId="6" fillId="0" borderId="15" xfId="1" applyNumberFormat="1" applyFont="1" applyBorder="1" applyAlignment="1">
      <alignment horizontal="center" vertical="center" textRotation="90"/>
    </xf>
    <xf numFmtId="0" fontId="6" fillId="0" borderId="3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167" fontId="1" fillId="0" borderId="36" xfId="1" applyNumberFormat="1" applyFont="1" applyBorder="1" applyAlignment="1">
      <alignment horizontal="center" vertical="center"/>
    </xf>
    <xf numFmtId="167" fontId="1" fillId="0" borderId="15" xfId="1" applyNumberFormat="1" applyFont="1" applyBorder="1" applyAlignment="1">
      <alignment horizontal="center" vertical="center"/>
    </xf>
  </cellXfs>
  <cellStyles count="2">
    <cellStyle name="Normal" xfId="0" builtinId="0"/>
    <cellStyle name="Normal 3" xfId="1" xr:uid="{820D6680-73B7-48DD-A351-D5CDD0FDAB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0247-PPFSS01\shared_projects\173608969\102464\task%201\roadway\spreadsheets\GENSUM_VBA_AASHTOWa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nfo"/>
      <sheetName val="General Summary"/>
      <sheetName val="DGNClip"/>
      <sheetName val="SimpleForm"/>
      <sheetName val="Data"/>
      <sheetName val="Info"/>
      <sheetName val="Demolition Plan"/>
      <sheetName val="Plan Quantities"/>
      <sheetName val="SS01"/>
      <sheetName val="Pavement Calcs"/>
      <sheetName val="Cut-Fill "/>
      <sheetName val="Underdrain Qtys"/>
      <sheetName val="Striping Calcs"/>
      <sheetName val="Striping SS"/>
      <sheetName val="Sign Calcs"/>
      <sheetName val="SIGN SS1"/>
      <sheetName val="QryItem"/>
      <sheetName val="QryItem2"/>
      <sheetName val="Estimate"/>
      <sheetName val="Lists"/>
      <sheetName val="Store"/>
      <sheetName val="StoreProjectInfo"/>
      <sheetName val="GENSUM_VBA_AASHTOW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>
        <row r="3">
          <cell r="B3" t="str">
            <v>ROADWAY</v>
          </cell>
        </row>
        <row r="4">
          <cell r="B4" t="str">
            <v>ROADWAY ALTERNATES</v>
          </cell>
        </row>
        <row r="5">
          <cell r="B5" t="str">
            <v>EROSION CONTROL</v>
          </cell>
        </row>
        <row r="6">
          <cell r="B6" t="str">
            <v>EROSION CONTROL ALTERNATES</v>
          </cell>
        </row>
        <row r="7">
          <cell r="B7" t="str">
            <v>ENVIRONMENTAL / REMEDIATION</v>
          </cell>
        </row>
        <row r="8">
          <cell r="B8" t="str">
            <v>ENVIRONMENTAL / REMEDIATION ALTERNATES</v>
          </cell>
        </row>
        <row r="9">
          <cell r="B9" t="str">
            <v>DRAINAGE</v>
          </cell>
        </row>
        <row r="10">
          <cell r="B10" t="str">
            <v>DRAINAGE ALTERNATES</v>
          </cell>
        </row>
        <row r="11">
          <cell r="B11" t="str">
            <v>PAVEMENT</v>
          </cell>
        </row>
        <row r="12">
          <cell r="B12" t="str">
            <v>PAVEMENT ALTERNATES</v>
          </cell>
        </row>
        <row r="13">
          <cell r="B13" t="str">
            <v>WATER WORK</v>
          </cell>
        </row>
        <row r="14">
          <cell r="B14" t="str">
            <v>WATER WORK ALTERNATES</v>
          </cell>
        </row>
        <row r="15">
          <cell r="B15" t="str">
            <v>SANITARY SEWER</v>
          </cell>
        </row>
        <row r="16">
          <cell r="B16" t="str">
            <v>SANITARY SEWER ALTERNATES</v>
          </cell>
        </row>
        <row r="17">
          <cell r="B17" t="str">
            <v>LIGHTING</v>
          </cell>
        </row>
        <row r="18">
          <cell r="B18" t="str">
            <v>LIGHTING ALTERNATES</v>
          </cell>
        </row>
        <row r="19">
          <cell r="B19" t="str">
            <v>ELECTRICAL</v>
          </cell>
        </row>
        <row r="20">
          <cell r="B20" t="str">
            <v>ELECTRICAL ALTERNATES</v>
          </cell>
        </row>
        <row r="21">
          <cell r="B21" t="str">
            <v>OTHER UTILITIES</v>
          </cell>
        </row>
        <row r="22">
          <cell r="B22" t="str">
            <v>OTHER UTILITIES ALTERNATES</v>
          </cell>
        </row>
        <row r="23">
          <cell r="B23" t="str">
            <v>TRAFFIC SURVEILLANCE</v>
          </cell>
        </row>
        <row r="24">
          <cell r="B24" t="str">
            <v>TRAFFIC SURVEILLANCE ALTERNATES</v>
          </cell>
        </row>
        <row r="25">
          <cell r="B25" t="str">
            <v>TRAFFIC CONTROL</v>
          </cell>
        </row>
        <row r="26">
          <cell r="B26" t="str">
            <v>TRAFFIC CONTROL ALTERNATES</v>
          </cell>
        </row>
        <row r="27">
          <cell r="B27" t="str">
            <v>TRAFFIC SIGNALS</v>
          </cell>
        </row>
        <row r="28">
          <cell r="B28" t="str">
            <v>TRAFFIC SIGNALS ALTERNATES</v>
          </cell>
        </row>
        <row r="29">
          <cell r="B29" t="str">
            <v>LANDSCAPING</v>
          </cell>
        </row>
        <row r="30">
          <cell r="B30" t="str">
            <v>LANDSCAPING ALTERNATES</v>
          </cell>
        </row>
        <row r="31">
          <cell r="B31" t="str">
            <v>RETAINING WALLS (XXX)</v>
          </cell>
        </row>
        <row r="32">
          <cell r="B32" t="str">
            <v>RETAINING WALLS (XXX) ALTERNATES</v>
          </cell>
        </row>
        <row r="33">
          <cell r="B33" t="str">
            <v>BUILDING DEMOLITION</v>
          </cell>
        </row>
        <row r="34">
          <cell r="B34" t="str">
            <v>BUILDING DEMOLITION ALTERNATES</v>
          </cell>
        </row>
        <row r="35">
          <cell r="B35" t="str">
            <v>NOISE BARRIERS</v>
          </cell>
        </row>
        <row r="36">
          <cell r="B36" t="str">
            <v>NOISE BARRIERS ALTERNATES</v>
          </cell>
        </row>
        <row r="37">
          <cell r="B37" t="str">
            <v>STRUCTURE REPAIR (CTY-RTE-SECT or SFN)</v>
          </cell>
        </row>
        <row r="38">
          <cell r="B38" t="str">
            <v>STRUCTURE REPAIR (CTY-RTE-SECT or SFN) ALTERNATES</v>
          </cell>
        </row>
        <row r="39">
          <cell r="B39" t="str">
            <v>STRUCTURE 20 FOOT SPAN AND UNDER (CTY-RTE-SECT or SFN)</v>
          </cell>
        </row>
        <row r="40">
          <cell r="B40" t="str">
            <v>STRUCTURE 20 FOOT SPAN AND UNDER (CTY-RTE-SECT or SFN) ALTERNATES</v>
          </cell>
        </row>
        <row r="41">
          <cell r="B41" t="str">
            <v>STRUCTURE OVER 20 FOOT SPAN (CTY-RTE-SECT or SFN)</v>
          </cell>
        </row>
        <row r="42">
          <cell r="B42" t="str">
            <v>STRUCTURE OVER 20 FOOT SPAN (CTY-RTE-SECT or SFN) ALTERNATES</v>
          </cell>
        </row>
        <row r="43">
          <cell r="B43" t="str">
            <v>MISCELLANEOUS STRUCTURE</v>
          </cell>
        </row>
        <row r="44">
          <cell r="B44" t="str">
            <v>MISCELLANEOUS STRUCTURE ALTERNATES</v>
          </cell>
        </row>
        <row r="45">
          <cell r="B45" t="str">
            <v>MAINTENANCE OF TRAFFIC</v>
          </cell>
        </row>
        <row r="46">
          <cell r="B46" t="str">
            <v>MAINTENANCE OF TRAFFIC ALTERNATES</v>
          </cell>
        </row>
        <row r="47">
          <cell r="B47" t="str">
            <v>ITEMS OF WORK</v>
          </cell>
        </row>
        <row r="48">
          <cell r="B48" t="str">
            <v>ITEMS OF WORK ALTERNATES</v>
          </cell>
        </row>
        <row r="49">
          <cell r="B49" t="str">
            <v>ENGINEERING AND SURVEYING SERVICES</v>
          </cell>
        </row>
        <row r="50">
          <cell r="B50" t="str">
            <v>ENGINEERING AND SURVEYING SERVICES ALTERNATES</v>
          </cell>
        </row>
        <row r="51">
          <cell r="B51" t="str">
            <v>INCIDENTALS</v>
          </cell>
        </row>
      </sheetData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FBF8B-D4EC-4C0C-97BC-FCEB26B5242E}">
  <sheetPr>
    <pageSetUpPr fitToPage="1"/>
  </sheetPr>
  <dimension ref="A1:AA117"/>
  <sheetViews>
    <sheetView showZeros="0" topLeftCell="B1" zoomScaleNormal="100" workbookViewId="0">
      <pane ySplit="6" topLeftCell="A56" activePane="bottomLeft" state="frozen"/>
      <selection activeCell="B1" sqref="B1"/>
      <selection pane="bottomLeft" activeCell="J79" sqref="J79"/>
    </sheetView>
  </sheetViews>
  <sheetFormatPr defaultRowHeight="11.25" x14ac:dyDescent="0.2"/>
  <cols>
    <col min="1" max="1" width="7.7109375" style="1" hidden="1" customWidth="1"/>
    <col min="2" max="2" width="7.7109375" style="1" customWidth="1"/>
    <col min="3" max="3" width="10" style="2" bestFit="1" customWidth="1"/>
    <col min="4" max="4" width="7.7109375" style="2" customWidth="1"/>
    <col min="5" max="5" width="9.7109375" style="1" bestFit="1" customWidth="1"/>
    <col min="6" max="6" width="5.42578125" style="1" customWidth="1"/>
    <col min="7" max="7" width="1.7109375" style="1" customWidth="1"/>
    <col min="8" max="8" width="6" style="1" bestFit="1" customWidth="1"/>
    <col min="9" max="9" width="7.42578125" style="1" bestFit="1" customWidth="1"/>
    <col min="10" max="13" width="8.140625" style="3" customWidth="1"/>
    <col min="14" max="15" width="7.7109375" style="3" customWidth="1"/>
    <col min="16" max="16" width="11.28515625" style="4" customWidth="1"/>
    <col min="17" max="19" width="8.7109375" style="1" customWidth="1"/>
    <col min="20" max="20" width="11" style="1" customWidth="1"/>
    <col min="21" max="21" width="11.7109375" style="5" customWidth="1"/>
    <col min="22" max="22" width="6.140625" style="1" customWidth="1"/>
    <col min="23" max="26" width="9.7109375" style="5" customWidth="1"/>
    <col min="27" max="260" width="9" style="1"/>
    <col min="261" max="261" width="0" style="1" hidden="1" customWidth="1"/>
    <col min="262" max="262" width="10" style="1" bestFit="1" customWidth="1"/>
    <col min="263" max="263" width="7.7109375" style="1" customWidth="1"/>
    <col min="264" max="264" width="9" style="1"/>
    <col min="265" max="265" width="5.42578125" style="1" customWidth="1"/>
    <col min="266" max="266" width="1.7109375" style="1" customWidth="1"/>
    <col min="267" max="267" width="6" style="1" bestFit="1" customWidth="1"/>
    <col min="268" max="268" width="7.42578125" style="1" bestFit="1" customWidth="1"/>
    <col min="269" max="270" width="8.140625" style="1" customWidth="1"/>
    <col min="271" max="272" width="7.7109375" style="1" customWidth="1"/>
    <col min="273" max="273" width="11.28515625" style="1" customWidth="1"/>
    <col min="274" max="276" width="8.7109375" style="1" customWidth="1"/>
    <col min="277" max="277" width="11" style="1" customWidth="1"/>
    <col min="278" max="278" width="11.7109375" style="1" customWidth="1"/>
    <col min="279" max="279" width="6.140625" style="1" customWidth="1"/>
    <col min="280" max="282" width="9.7109375" style="1" customWidth="1"/>
    <col min="283" max="516" width="9" style="1"/>
    <col min="517" max="517" width="0" style="1" hidden="1" customWidth="1"/>
    <col min="518" max="518" width="10" style="1" bestFit="1" customWidth="1"/>
    <col min="519" max="519" width="7.7109375" style="1" customWidth="1"/>
    <col min="520" max="520" width="9" style="1"/>
    <col min="521" max="521" width="5.42578125" style="1" customWidth="1"/>
    <col min="522" max="522" width="1.7109375" style="1" customWidth="1"/>
    <col min="523" max="523" width="6" style="1" bestFit="1" customWidth="1"/>
    <col min="524" max="524" width="7.42578125" style="1" bestFit="1" customWidth="1"/>
    <col min="525" max="526" width="8.140625" style="1" customWidth="1"/>
    <col min="527" max="528" width="7.7109375" style="1" customWidth="1"/>
    <col min="529" max="529" width="11.28515625" style="1" customWidth="1"/>
    <col min="530" max="532" width="8.7109375" style="1" customWidth="1"/>
    <col min="533" max="533" width="11" style="1" customWidth="1"/>
    <col min="534" max="534" width="11.7109375" style="1" customWidth="1"/>
    <col min="535" max="535" width="6.140625" style="1" customWidth="1"/>
    <col min="536" max="538" width="9.7109375" style="1" customWidth="1"/>
    <col min="539" max="772" width="9" style="1"/>
    <col min="773" max="773" width="0" style="1" hidden="1" customWidth="1"/>
    <col min="774" max="774" width="10" style="1" bestFit="1" customWidth="1"/>
    <col min="775" max="775" width="7.7109375" style="1" customWidth="1"/>
    <col min="776" max="776" width="9" style="1"/>
    <col min="777" max="777" width="5.42578125" style="1" customWidth="1"/>
    <col min="778" max="778" width="1.7109375" style="1" customWidth="1"/>
    <col min="779" max="779" width="6" style="1" bestFit="1" customWidth="1"/>
    <col min="780" max="780" width="7.42578125" style="1" bestFit="1" customWidth="1"/>
    <col min="781" max="782" width="8.140625" style="1" customWidth="1"/>
    <col min="783" max="784" width="7.7109375" style="1" customWidth="1"/>
    <col min="785" max="785" width="11.28515625" style="1" customWidth="1"/>
    <col min="786" max="788" width="8.7109375" style="1" customWidth="1"/>
    <col min="789" max="789" width="11" style="1" customWidth="1"/>
    <col min="790" max="790" width="11.7109375" style="1" customWidth="1"/>
    <col min="791" max="791" width="6.140625" style="1" customWidth="1"/>
    <col min="792" max="794" width="9.7109375" style="1" customWidth="1"/>
    <col min="795" max="1028" width="9" style="1"/>
    <col min="1029" max="1029" width="0" style="1" hidden="1" customWidth="1"/>
    <col min="1030" max="1030" width="10" style="1" bestFit="1" customWidth="1"/>
    <col min="1031" max="1031" width="7.7109375" style="1" customWidth="1"/>
    <col min="1032" max="1032" width="9" style="1"/>
    <col min="1033" max="1033" width="5.42578125" style="1" customWidth="1"/>
    <col min="1034" max="1034" width="1.7109375" style="1" customWidth="1"/>
    <col min="1035" max="1035" width="6" style="1" bestFit="1" customWidth="1"/>
    <col min="1036" max="1036" width="7.42578125" style="1" bestFit="1" customWidth="1"/>
    <col min="1037" max="1038" width="8.140625" style="1" customWidth="1"/>
    <col min="1039" max="1040" width="7.7109375" style="1" customWidth="1"/>
    <col min="1041" max="1041" width="11.28515625" style="1" customWidth="1"/>
    <col min="1042" max="1044" width="8.7109375" style="1" customWidth="1"/>
    <col min="1045" max="1045" width="11" style="1" customWidth="1"/>
    <col min="1046" max="1046" width="11.7109375" style="1" customWidth="1"/>
    <col min="1047" max="1047" width="6.140625" style="1" customWidth="1"/>
    <col min="1048" max="1050" width="9.7109375" style="1" customWidth="1"/>
    <col min="1051" max="1284" width="9" style="1"/>
    <col min="1285" max="1285" width="0" style="1" hidden="1" customWidth="1"/>
    <col min="1286" max="1286" width="10" style="1" bestFit="1" customWidth="1"/>
    <col min="1287" max="1287" width="7.7109375" style="1" customWidth="1"/>
    <col min="1288" max="1288" width="9" style="1"/>
    <col min="1289" max="1289" width="5.42578125" style="1" customWidth="1"/>
    <col min="1290" max="1290" width="1.7109375" style="1" customWidth="1"/>
    <col min="1291" max="1291" width="6" style="1" bestFit="1" customWidth="1"/>
    <col min="1292" max="1292" width="7.42578125" style="1" bestFit="1" customWidth="1"/>
    <col min="1293" max="1294" width="8.140625" style="1" customWidth="1"/>
    <col min="1295" max="1296" width="7.7109375" style="1" customWidth="1"/>
    <col min="1297" max="1297" width="11.28515625" style="1" customWidth="1"/>
    <col min="1298" max="1300" width="8.7109375" style="1" customWidth="1"/>
    <col min="1301" max="1301" width="11" style="1" customWidth="1"/>
    <col min="1302" max="1302" width="11.7109375" style="1" customWidth="1"/>
    <col min="1303" max="1303" width="6.140625" style="1" customWidth="1"/>
    <col min="1304" max="1306" width="9.7109375" style="1" customWidth="1"/>
    <col min="1307" max="1540" width="9" style="1"/>
    <col min="1541" max="1541" width="0" style="1" hidden="1" customWidth="1"/>
    <col min="1542" max="1542" width="10" style="1" bestFit="1" customWidth="1"/>
    <col min="1543" max="1543" width="7.7109375" style="1" customWidth="1"/>
    <col min="1544" max="1544" width="9" style="1"/>
    <col min="1545" max="1545" width="5.42578125" style="1" customWidth="1"/>
    <col min="1546" max="1546" width="1.7109375" style="1" customWidth="1"/>
    <col min="1547" max="1547" width="6" style="1" bestFit="1" customWidth="1"/>
    <col min="1548" max="1548" width="7.42578125" style="1" bestFit="1" customWidth="1"/>
    <col min="1549" max="1550" width="8.140625" style="1" customWidth="1"/>
    <col min="1551" max="1552" width="7.7109375" style="1" customWidth="1"/>
    <col min="1553" max="1553" width="11.28515625" style="1" customWidth="1"/>
    <col min="1554" max="1556" width="8.7109375" style="1" customWidth="1"/>
    <col min="1557" max="1557" width="11" style="1" customWidth="1"/>
    <col min="1558" max="1558" width="11.7109375" style="1" customWidth="1"/>
    <col min="1559" max="1559" width="6.140625" style="1" customWidth="1"/>
    <col min="1560" max="1562" width="9.7109375" style="1" customWidth="1"/>
    <col min="1563" max="1796" width="9" style="1"/>
    <col min="1797" max="1797" width="0" style="1" hidden="1" customWidth="1"/>
    <col min="1798" max="1798" width="10" style="1" bestFit="1" customWidth="1"/>
    <col min="1799" max="1799" width="7.7109375" style="1" customWidth="1"/>
    <col min="1800" max="1800" width="9" style="1"/>
    <col min="1801" max="1801" width="5.42578125" style="1" customWidth="1"/>
    <col min="1802" max="1802" width="1.7109375" style="1" customWidth="1"/>
    <col min="1803" max="1803" width="6" style="1" bestFit="1" customWidth="1"/>
    <col min="1804" max="1804" width="7.42578125" style="1" bestFit="1" customWidth="1"/>
    <col min="1805" max="1806" width="8.140625" style="1" customWidth="1"/>
    <col min="1807" max="1808" width="7.7109375" style="1" customWidth="1"/>
    <col min="1809" max="1809" width="11.28515625" style="1" customWidth="1"/>
    <col min="1810" max="1812" width="8.7109375" style="1" customWidth="1"/>
    <col min="1813" max="1813" width="11" style="1" customWidth="1"/>
    <col min="1814" max="1814" width="11.7109375" style="1" customWidth="1"/>
    <col min="1815" max="1815" width="6.140625" style="1" customWidth="1"/>
    <col min="1816" max="1818" width="9.7109375" style="1" customWidth="1"/>
    <col min="1819" max="2052" width="9" style="1"/>
    <col min="2053" max="2053" width="0" style="1" hidden="1" customWidth="1"/>
    <col min="2054" max="2054" width="10" style="1" bestFit="1" customWidth="1"/>
    <col min="2055" max="2055" width="7.7109375" style="1" customWidth="1"/>
    <col min="2056" max="2056" width="9" style="1"/>
    <col min="2057" max="2057" width="5.42578125" style="1" customWidth="1"/>
    <col min="2058" max="2058" width="1.7109375" style="1" customWidth="1"/>
    <col min="2059" max="2059" width="6" style="1" bestFit="1" customWidth="1"/>
    <col min="2060" max="2060" width="7.42578125" style="1" bestFit="1" customWidth="1"/>
    <col min="2061" max="2062" width="8.140625" style="1" customWidth="1"/>
    <col min="2063" max="2064" width="7.7109375" style="1" customWidth="1"/>
    <col min="2065" max="2065" width="11.28515625" style="1" customWidth="1"/>
    <col min="2066" max="2068" width="8.7109375" style="1" customWidth="1"/>
    <col min="2069" max="2069" width="11" style="1" customWidth="1"/>
    <col min="2070" max="2070" width="11.7109375" style="1" customWidth="1"/>
    <col min="2071" max="2071" width="6.140625" style="1" customWidth="1"/>
    <col min="2072" max="2074" width="9.7109375" style="1" customWidth="1"/>
    <col min="2075" max="2308" width="9" style="1"/>
    <col min="2309" max="2309" width="0" style="1" hidden="1" customWidth="1"/>
    <col min="2310" max="2310" width="10" style="1" bestFit="1" customWidth="1"/>
    <col min="2311" max="2311" width="7.7109375" style="1" customWidth="1"/>
    <col min="2312" max="2312" width="9" style="1"/>
    <col min="2313" max="2313" width="5.42578125" style="1" customWidth="1"/>
    <col min="2314" max="2314" width="1.7109375" style="1" customWidth="1"/>
    <col min="2315" max="2315" width="6" style="1" bestFit="1" customWidth="1"/>
    <col min="2316" max="2316" width="7.42578125" style="1" bestFit="1" customWidth="1"/>
    <col min="2317" max="2318" width="8.140625" style="1" customWidth="1"/>
    <col min="2319" max="2320" width="7.7109375" style="1" customWidth="1"/>
    <col min="2321" max="2321" width="11.28515625" style="1" customWidth="1"/>
    <col min="2322" max="2324" width="8.7109375" style="1" customWidth="1"/>
    <col min="2325" max="2325" width="11" style="1" customWidth="1"/>
    <col min="2326" max="2326" width="11.7109375" style="1" customWidth="1"/>
    <col min="2327" max="2327" width="6.140625" style="1" customWidth="1"/>
    <col min="2328" max="2330" width="9.7109375" style="1" customWidth="1"/>
    <col min="2331" max="2564" width="9" style="1"/>
    <col min="2565" max="2565" width="0" style="1" hidden="1" customWidth="1"/>
    <col min="2566" max="2566" width="10" style="1" bestFit="1" customWidth="1"/>
    <col min="2567" max="2567" width="7.7109375" style="1" customWidth="1"/>
    <col min="2568" max="2568" width="9" style="1"/>
    <col min="2569" max="2569" width="5.42578125" style="1" customWidth="1"/>
    <col min="2570" max="2570" width="1.7109375" style="1" customWidth="1"/>
    <col min="2571" max="2571" width="6" style="1" bestFit="1" customWidth="1"/>
    <col min="2572" max="2572" width="7.42578125" style="1" bestFit="1" customWidth="1"/>
    <col min="2573" max="2574" width="8.140625" style="1" customWidth="1"/>
    <col min="2575" max="2576" width="7.7109375" style="1" customWidth="1"/>
    <col min="2577" max="2577" width="11.28515625" style="1" customWidth="1"/>
    <col min="2578" max="2580" width="8.7109375" style="1" customWidth="1"/>
    <col min="2581" max="2581" width="11" style="1" customWidth="1"/>
    <col min="2582" max="2582" width="11.7109375" style="1" customWidth="1"/>
    <col min="2583" max="2583" width="6.140625" style="1" customWidth="1"/>
    <col min="2584" max="2586" width="9.7109375" style="1" customWidth="1"/>
    <col min="2587" max="2820" width="9" style="1"/>
    <col min="2821" max="2821" width="0" style="1" hidden="1" customWidth="1"/>
    <col min="2822" max="2822" width="10" style="1" bestFit="1" customWidth="1"/>
    <col min="2823" max="2823" width="7.7109375" style="1" customWidth="1"/>
    <col min="2824" max="2824" width="9" style="1"/>
    <col min="2825" max="2825" width="5.42578125" style="1" customWidth="1"/>
    <col min="2826" max="2826" width="1.7109375" style="1" customWidth="1"/>
    <col min="2827" max="2827" width="6" style="1" bestFit="1" customWidth="1"/>
    <col min="2828" max="2828" width="7.42578125" style="1" bestFit="1" customWidth="1"/>
    <col min="2829" max="2830" width="8.140625" style="1" customWidth="1"/>
    <col min="2831" max="2832" width="7.7109375" style="1" customWidth="1"/>
    <col min="2833" max="2833" width="11.28515625" style="1" customWidth="1"/>
    <col min="2834" max="2836" width="8.7109375" style="1" customWidth="1"/>
    <col min="2837" max="2837" width="11" style="1" customWidth="1"/>
    <col min="2838" max="2838" width="11.7109375" style="1" customWidth="1"/>
    <col min="2839" max="2839" width="6.140625" style="1" customWidth="1"/>
    <col min="2840" max="2842" width="9.7109375" style="1" customWidth="1"/>
    <col min="2843" max="3076" width="9" style="1"/>
    <col min="3077" max="3077" width="0" style="1" hidden="1" customWidth="1"/>
    <col min="3078" max="3078" width="10" style="1" bestFit="1" customWidth="1"/>
    <col min="3079" max="3079" width="7.7109375" style="1" customWidth="1"/>
    <col min="3080" max="3080" width="9" style="1"/>
    <col min="3081" max="3081" width="5.42578125" style="1" customWidth="1"/>
    <col min="3082" max="3082" width="1.7109375" style="1" customWidth="1"/>
    <col min="3083" max="3083" width="6" style="1" bestFit="1" customWidth="1"/>
    <col min="3084" max="3084" width="7.42578125" style="1" bestFit="1" customWidth="1"/>
    <col min="3085" max="3086" width="8.140625" style="1" customWidth="1"/>
    <col min="3087" max="3088" width="7.7109375" style="1" customWidth="1"/>
    <col min="3089" max="3089" width="11.28515625" style="1" customWidth="1"/>
    <col min="3090" max="3092" width="8.7109375" style="1" customWidth="1"/>
    <col min="3093" max="3093" width="11" style="1" customWidth="1"/>
    <col min="3094" max="3094" width="11.7109375" style="1" customWidth="1"/>
    <col min="3095" max="3095" width="6.140625" style="1" customWidth="1"/>
    <col min="3096" max="3098" width="9.7109375" style="1" customWidth="1"/>
    <col min="3099" max="3332" width="9" style="1"/>
    <col min="3333" max="3333" width="0" style="1" hidden="1" customWidth="1"/>
    <col min="3334" max="3334" width="10" style="1" bestFit="1" customWidth="1"/>
    <col min="3335" max="3335" width="7.7109375" style="1" customWidth="1"/>
    <col min="3336" max="3336" width="9" style="1"/>
    <col min="3337" max="3337" width="5.42578125" style="1" customWidth="1"/>
    <col min="3338" max="3338" width="1.7109375" style="1" customWidth="1"/>
    <col min="3339" max="3339" width="6" style="1" bestFit="1" customWidth="1"/>
    <col min="3340" max="3340" width="7.42578125" style="1" bestFit="1" customWidth="1"/>
    <col min="3341" max="3342" width="8.140625" style="1" customWidth="1"/>
    <col min="3343" max="3344" width="7.7109375" style="1" customWidth="1"/>
    <col min="3345" max="3345" width="11.28515625" style="1" customWidth="1"/>
    <col min="3346" max="3348" width="8.7109375" style="1" customWidth="1"/>
    <col min="3349" max="3349" width="11" style="1" customWidth="1"/>
    <col min="3350" max="3350" width="11.7109375" style="1" customWidth="1"/>
    <col min="3351" max="3351" width="6.140625" style="1" customWidth="1"/>
    <col min="3352" max="3354" width="9.7109375" style="1" customWidth="1"/>
    <col min="3355" max="3588" width="9" style="1"/>
    <col min="3589" max="3589" width="0" style="1" hidden="1" customWidth="1"/>
    <col min="3590" max="3590" width="10" style="1" bestFit="1" customWidth="1"/>
    <col min="3591" max="3591" width="7.7109375" style="1" customWidth="1"/>
    <col min="3592" max="3592" width="9" style="1"/>
    <col min="3593" max="3593" width="5.42578125" style="1" customWidth="1"/>
    <col min="3594" max="3594" width="1.7109375" style="1" customWidth="1"/>
    <col min="3595" max="3595" width="6" style="1" bestFit="1" customWidth="1"/>
    <col min="3596" max="3596" width="7.42578125" style="1" bestFit="1" customWidth="1"/>
    <col min="3597" max="3598" width="8.140625" style="1" customWidth="1"/>
    <col min="3599" max="3600" width="7.7109375" style="1" customWidth="1"/>
    <col min="3601" max="3601" width="11.28515625" style="1" customWidth="1"/>
    <col min="3602" max="3604" width="8.7109375" style="1" customWidth="1"/>
    <col min="3605" max="3605" width="11" style="1" customWidth="1"/>
    <col min="3606" max="3606" width="11.7109375" style="1" customWidth="1"/>
    <col min="3607" max="3607" width="6.140625" style="1" customWidth="1"/>
    <col min="3608" max="3610" width="9.7109375" style="1" customWidth="1"/>
    <col min="3611" max="3844" width="9" style="1"/>
    <col min="3845" max="3845" width="0" style="1" hidden="1" customWidth="1"/>
    <col min="3846" max="3846" width="10" style="1" bestFit="1" customWidth="1"/>
    <col min="3847" max="3847" width="7.7109375" style="1" customWidth="1"/>
    <col min="3848" max="3848" width="9" style="1"/>
    <col min="3849" max="3849" width="5.42578125" style="1" customWidth="1"/>
    <col min="3850" max="3850" width="1.7109375" style="1" customWidth="1"/>
    <col min="3851" max="3851" width="6" style="1" bestFit="1" customWidth="1"/>
    <col min="3852" max="3852" width="7.42578125" style="1" bestFit="1" customWidth="1"/>
    <col min="3853" max="3854" width="8.140625" style="1" customWidth="1"/>
    <col min="3855" max="3856" width="7.7109375" style="1" customWidth="1"/>
    <col min="3857" max="3857" width="11.28515625" style="1" customWidth="1"/>
    <col min="3858" max="3860" width="8.7109375" style="1" customWidth="1"/>
    <col min="3861" max="3861" width="11" style="1" customWidth="1"/>
    <col min="3862" max="3862" width="11.7109375" style="1" customWidth="1"/>
    <col min="3863" max="3863" width="6.140625" style="1" customWidth="1"/>
    <col min="3864" max="3866" width="9.7109375" style="1" customWidth="1"/>
    <col min="3867" max="4100" width="9" style="1"/>
    <col min="4101" max="4101" width="0" style="1" hidden="1" customWidth="1"/>
    <col min="4102" max="4102" width="10" style="1" bestFit="1" customWidth="1"/>
    <col min="4103" max="4103" width="7.7109375" style="1" customWidth="1"/>
    <col min="4104" max="4104" width="9" style="1"/>
    <col min="4105" max="4105" width="5.42578125" style="1" customWidth="1"/>
    <col min="4106" max="4106" width="1.7109375" style="1" customWidth="1"/>
    <col min="4107" max="4107" width="6" style="1" bestFit="1" customWidth="1"/>
    <col min="4108" max="4108" width="7.42578125" style="1" bestFit="1" customWidth="1"/>
    <col min="4109" max="4110" width="8.140625" style="1" customWidth="1"/>
    <col min="4111" max="4112" width="7.7109375" style="1" customWidth="1"/>
    <col min="4113" max="4113" width="11.28515625" style="1" customWidth="1"/>
    <col min="4114" max="4116" width="8.7109375" style="1" customWidth="1"/>
    <col min="4117" max="4117" width="11" style="1" customWidth="1"/>
    <col min="4118" max="4118" width="11.7109375" style="1" customWidth="1"/>
    <col min="4119" max="4119" width="6.140625" style="1" customWidth="1"/>
    <col min="4120" max="4122" width="9.7109375" style="1" customWidth="1"/>
    <col min="4123" max="4356" width="9" style="1"/>
    <col min="4357" max="4357" width="0" style="1" hidden="1" customWidth="1"/>
    <col min="4358" max="4358" width="10" style="1" bestFit="1" customWidth="1"/>
    <col min="4359" max="4359" width="7.7109375" style="1" customWidth="1"/>
    <col min="4360" max="4360" width="9" style="1"/>
    <col min="4361" max="4361" width="5.42578125" style="1" customWidth="1"/>
    <col min="4362" max="4362" width="1.7109375" style="1" customWidth="1"/>
    <col min="4363" max="4363" width="6" style="1" bestFit="1" customWidth="1"/>
    <col min="4364" max="4364" width="7.42578125" style="1" bestFit="1" customWidth="1"/>
    <col min="4365" max="4366" width="8.140625" style="1" customWidth="1"/>
    <col min="4367" max="4368" width="7.7109375" style="1" customWidth="1"/>
    <col min="4369" max="4369" width="11.28515625" style="1" customWidth="1"/>
    <col min="4370" max="4372" width="8.7109375" style="1" customWidth="1"/>
    <col min="4373" max="4373" width="11" style="1" customWidth="1"/>
    <col min="4374" max="4374" width="11.7109375" style="1" customWidth="1"/>
    <col min="4375" max="4375" width="6.140625" style="1" customWidth="1"/>
    <col min="4376" max="4378" width="9.7109375" style="1" customWidth="1"/>
    <col min="4379" max="4612" width="9" style="1"/>
    <col min="4613" max="4613" width="0" style="1" hidden="1" customWidth="1"/>
    <col min="4614" max="4614" width="10" style="1" bestFit="1" customWidth="1"/>
    <col min="4615" max="4615" width="7.7109375" style="1" customWidth="1"/>
    <col min="4616" max="4616" width="9" style="1"/>
    <col min="4617" max="4617" width="5.42578125" style="1" customWidth="1"/>
    <col min="4618" max="4618" width="1.7109375" style="1" customWidth="1"/>
    <col min="4619" max="4619" width="6" style="1" bestFit="1" customWidth="1"/>
    <col min="4620" max="4620" width="7.42578125" style="1" bestFit="1" customWidth="1"/>
    <col min="4621" max="4622" width="8.140625" style="1" customWidth="1"/>
    <col min="4623" max="4624" width="7.7109375" style="1" customWidth="1"/>
    <col min="4625" max="4625" width="11.28515625" style="1" customWidth="1"/>
    <col min="4626" max="4628" width="8.7109375" style="1" customWidth="1"/>
    <col min="4629" max="4629" width="11" style="1" customWidth="1"/>
    <col min="4630" max="4630" width="11.7109375" style="1" customWidth="1"/>
    <col min="4631" max="4631" width="6.140625" style="1" customWidth="1"/>
    <col min="4632" max="4634" width="9.7109375" style="1" customWidth="1"/>
    <col min="4635" max="4868" width="9" style="1"/>
    <col min="4869" max="4869" width="0" style="1" hidden="1" customWidth="1"/>
    <col min="4870" max="4870" width="10" style="1" bestFit="1" customWidth="1"/>
    <col min="4871" max="4871" width="7.7109375" style="1" customWidth="1"/>
    <col min="4872" max="4872" width="9" style="1"/>
    <col min="4873" max="4873" width="5.42578125" style="1" customWidth="1"/>
    <col min="4874" max="4874" width="1.7109375" style="1" customWidth="1"/>
    <col min="4875" max="4875" width="6" style="1" bestFit="1" customWidth="1"/>
    <col min="4876" max="4876" width="7.42578125" style="1" bestFit="1" customWidth="1"/>
    <col min="4877" max="4878" width="8.140625" style="1" customWidth="1"/>
    <col min="4879" max="4880" width="7.7109375" style="1" customWidth="1"/>
    <col min="4881" max="4881" width="11.28515625" style="1" customWidth="1"/>
    <col min="4882" max="4884" width="8.7109375" style="1" customWidth="1"/>
    <col min="4885" max="4885" width="11" style="1" customWidth="1"/>
    <col min="4886" max="4886" width="11.7109375" style="1" customWidth="1"/>
    <col min="4887" max="4887" width="6.140625" style="1" customWidth="1"/>
    <col min="4888" max="4890" width="9.7109375" style="1" customWidth="1"/>
    <col min="4891" max="5124" width="9" style="1"/>
    <col min="5125" max="5125" width="0" style="1" hidden="1" customWidth="1"/>
    <col min="5126" max="5126" width="10" style="1" bestFit="1" customWidth="1"/>
    <col min="5127" max="5127" width="7.7109375" style="1" customWidth="1"/>
    <col min="5128" max="5128" width="9" style="1"/>
    <col min="5129" max="5129" width="5.42578125" style="1" customWidth="1"/>
    <col min="5130" max="5130" width="1.7109375" style="1" customWidth="1"/>
    <col min="5131" max="5131" width="6" style="1" bestFit="1" customWidth="1"/>
    <col min="5132" max="5132" width="7.42578125" style="1" bestFit="1" customWidth="1"/>
    <col min="5133" max="5134" width="8.140625" style="1" customWidth="1"/>
    <col min="5135" max="5136" width="7.7109375" style="1" customWidth="1"/>
    <col min="5137" max="5137" width="11.28515625" style="1" customWidth="1"/>
    <col min="5138" max="5140" width="8.7109375" style="1" customWidth="1"/>
    <col min="5141" max="5141" width="11" style="1" customWidth="1"/>
    <col min="5142" max="5142" width="11.7109375" style="1" customWidth="1"/>
    <col min="5143" max="5143" width="6.140625" style="1" customWidth="1"/>
    <col min="5144" max="5146" width="9.7109375" style="1" customWidth="1"/>
    <col min="5147" max="5380" width="9" style="1"/>
    <col min="5381" max="5381" width="0" style="1" hidden="1" customWidth="1"/>
    <col min="5382" max="5382" width="10" style="1" bestFit="1" customWidth="1"/>
    <col min="5383" max="5383" width="7.7109375" style="1" customWidth="1"/>
    <col min="5384" max="5384" width="9" style="1"/>
    <col min="5385" max="5385" width="5.42578125" style="1" customWidth="1"/>
    <col min="5386" max="5386" width="1.7109375" style="1" customWidth="1"/>
    <col min="5387" max="5387" width="6" style="1" bestFit="1" customWidth="1"/>
    <col min="5388" max="5388" width="7.42578125" style="1" bestFit="1" customWidth="1"/>
    <col min="5389" max="5390" width="8.140625" style="1" customWidth="1"/>
    <col min="5391" max="5392" width="7.7109375" style="1" customWidth="1"/>
    <col min="5393" max="5393" width="11.28515625" style="1" customWidth="1"/>
    <col min="5394" max="5396" width="8.7109375" style="1" customWidth="1"/>
    <col min="5397" max="5397" width="11" style="1" customWidth="1"/>
    <col min="5398" max="5398" width="11.7109375" style="1" customWidth="1"/>
    <col min="5399" max="5399" width="6.140625" style="1" customWidth="1"/>
    <col min="5400" max="5402" width="9.7109375" style="1" customWidth="1"/>
    <col min="5403" max="5636" width="9" style="1"/>
    <col min="5637" max="5637" width="0" style="1" hidden="1" customWidth="1"/>
    <col min="5638" max="5638" width="10" style="1" bestFit="1" customWidth="1"/>
    <col min="5639" max="5639" width="7.7109375" style="1" customWidth="1"/>
    <col min="5640" max="5640" width="9" style="1"/>
    <col min="5641" max="5641" width="5.42578125" style="1" customWidth="1"/>
    <col min="5642" max="5642" width="1.7109375" style="1" customWidth="1"/>
    <col min="5643" max="5643" width="6" style="1" bestFit="1" customWidth="1"/>
    <col min="5644" max="5644" width="7.42578125" style="1" bestFit="1" customWidth="1"/>
    <col min="5645" max="5646" width="8.140625" style="1" customWidth="1"/>
    <col min="5647" max="5648" width="7.7109375" style="1" customWidth="1"/>
    <col min="5649" max="5649" width="11.28515625" style="1" customWidth="1"/>
    <col min="5650" max="5652" width="8.7109375" style="1" customWidth="1"/>
    <col min="5653" max="5653" width="11" style="1" customWidth="1"/>
    <col min="5654" max="5654" width="11.7109375" style="1" customWidth="1"/>
    <col min="5655" max="5655" width="6.140625" style="1" customWidth="1"/>
    <col min="5656" max="5658" width="9.7109375" style="1" customWidth="1"/>
    <col min="5659" max="5892" width="9" style="1"/>
    <col min="5893" max="5893" width="0" style="1" hidden="1" customWidth="1"/>
    <col min="5894" max="5894" width="10" style="1" bestFit="1" customWidth="1"/>
    <col min="5895" max="5895" width="7.7109375" style="1" customWidth="1"/>
    <col min="5896" max="5896" width="9" style="1"/>
    <col min="5897" max="5897" width="5.42578125" style="1" customWidth="1"/>
    <col min="5898" max="5898" width="1.7109375" style="1" customWidth="1"/>
    <col min="5899" max="5899" width="6" style="1" bestFit="1" customWidth="1"/>
    <col min="5900" max="5900" width="7.42578125" style="1" bestFit="1" customWidth="1"/>
    <col min="5901" max="5902" width="8.140625" style="1" customWidth="1"/>
    <col min="5903" max="5904" width="7.7109375" style="1" customWidth="1"/>
    <col min="5905" max="5905" width="11.28515625" style="1" customWidth="1"/>
    <col min="5906" max="5908" width="8.7109375" style="1" customWidth="1"/>
    <col min="5909" max="5909" width="11" style="1" customWidth="1"/>
    <col min="5910" max="5910" width="11.7109375" style="1" customWidth="1"/>
    <col min="5911" max="5911" width="6.140625" style="1" customWidth="1"/>
    <col min="5912" max="5914" width="9.7109375" style="1" customWidth="1"/>
    <col min="5915" max="6148" width="9" style="1"/>
    <col min="6149" max="6149" width="0" style="1" hidden="1" customWidth="1"/>
    <col min="6150" max="6150" width="10" style="1" bestFit="1" customWidth="1"/>
    <col min="6151" max="6151" width="7.7109375" style="1" customWidth="1"/>
    <col min="6152" max="6152" width="9" style="1"/>
    <col min="6153" max="6153" width="5.42578125" style="1" customWidth="1"/>
    <col min="6154" max="6154" width="1.7109375" style="1" customWidth="1"/>
    <col min="6155" max="6155" width="6" style="1" bestFit="1" customWidth="1"/>
    <col min="6156" max="6156" width="7.42578125" style="1" bestFit="1" customWidth="1"/>
    <col min="6157" max="6158" width="8.140625" style="1" customWidth="1"/>
    <col min="6159" max="6160" width="7.7109375" style="1" customWidth="1"/>
    <col min="6161" max="6161" width="11.28515625" style="1" customWidth="1"/>
    <col min="6162" max="6164" width="8.7109375" style="1" customWidth="1"/>
    <col min="6165" max="6165" width="11" style="1" customWidth="1"/>
    <col min="6166" max="6166" width="11.7109375" style="1" customWidth="1"/>
    <col min="6167" max="6167" width="6.140625" style="1" customWidth="1"/>
    <col min="6168" max="6170" width="9.7109375" style="1" customWidth="1"/>
    <col min="6171" max="6404" width="9" style="1"/>
    <col min="6405" max="6405" width="0" style="1" hidden="1" customWidth="1"/>
    <col min="6406" max="6406" width="10" style="1" bestFit="1" customWidth="1"/>
    <col min="6407" max="6407" width="7.7109375" style="1" customWidth="1"/>
    <col min="6408" max="6408" width="9" style="1"/>
    <col min="6409" max="6409" width="5.42578125" style="1" customWidth="1"/>
    <col min="6410" max="6410" width="1.7109375" style="1" customWidth="1"/>
    <col min="6411" max="6411" width="6" style="1" bestFit="1" customWidth="1"/>
    <col min="6412" max="6412" width="7.42578125" style="1" bestFit="1" customWidth="1"/>
    <col min="6413" max="6414" width="8.140625" style="1" customWidth="1"/>
    <col min="6415" max="6416" width="7.7109375" style="1" customWidth="1"/>
    <col min="6417" max="6417" width="11.28515625" style="1" customWidth="1"/>
    <col min="6418" max="6420" width="8.7109375" style="1" customWidth="1"/>
    <col min="6421" max="6421" width="11" style="1" customWidth="1"/>
    <col min="6422" max="6422" width="11.7109375" style="1" customWidth="1"/>
    <col min="6423" max="6423" width="6.140625" style="1" customWidth="1"/>
    <col min="6424" max="6426" width="9.7109375" style="1" customWidth="1"/>
    <col min="6427" max="6660" width="9" style="1"/>
    <col min="6661" max="6661" width="0" style="1" hidden="1" customWidth="1"/>
    <col min="6662" max="6662" width="10" style="1" bestFit="1" customWidth="1"/>
    <col min="6663" max="6663" width="7.7109375" style="1" customWidth="1"/>
    <col min="6664" max="6664" width="9" style="1"/>
    <col min="6665" max="6665" width="5.42578125" style="1" customWidth="1"/>
    <col min="6666" max="6666" width="1.7109375" style="1" customWidth="1"/>
    <col min="6667" max="6667" width="6" style="1" bestFit="1" customWidth="1"/>
    <col min="6668" max="6668" width="7.42578125" style="1" bestFit="1" customWidth="1"/>
    <col min="6669" max="6670" width="8.140625" style="1" customWidth="1"/>
    <col min="6671" max="6672" width="7.7109375" style="1" customWidth="1"/>
    <col min="6673" max="6673" width="11.28515625" style="1" customWidth="1"/>
    <col min="6674" max="6676" width="8.7109375" style="1" customWidth="1"/>
    <col min="6677" max="6677" width="11" style="1" customWidth="1"/>
    <col min="6678" max="6678" width="11.7109375" style="1" customWidth="1"/>
    <col min="6679" max="6679" width="6.140625" style="1" customWidth="1"/>
    <col min="6680" max="6682" width="9.7109375" style="1" customWidth="1"/>
    <col min="6683" max="6916" width="9" style="1"/>
    <col min="6917" max="6917" width="0" style="1" hidden="1" customWidth="1"/>
    <col min="6918" max="6918" width="10" style="1" bestFit="1" customWidth="1"/>
    <col min="6919" max="6919" width="7.7109375" style="1" customWidth="1"/>
    <col min="6920" max="6920" width="9" style="1"/>
    <col min="6921" max="6921" width="5.42578125" style="1" customWidth="1"/>
    <col min="6922" max="6922" width="1.7109375" style="1" customWidth="1"/>
    <col min="6923" max="6923" width="6" style="1" bestFit="1" customWidth="1"/>
    <col min="6924" max="6924" width="7.42578125" style="1" bestFit="1" customWidth="1"/>
    <col min="6925" max="6926" width="8.140625" style="1" customWidth="1"/>
    <col min="6927" max="6928" width="7.7109375" style="1" customWidth="1"/>
    <col min="6929" max="6929" width="11.28515625" style="1" customWidth="1"/>
    <col min="6930" max="6932" width="8.7109375" style="1" customWidth="1"/>
    <col min="6933" max="6933" width="11" style="1" customWidth="1"/>
    <col min="6934" max="6934" width="11.7109375" style="1" customWidth="1"/>
    <col min="6935" max="6935" width="6.140625" style="1" customWidth="1"/>
    <col min="6936" max="6938" width="9.7109375" style="1" customWidth="1"/>
    <col min="6939" max="7172" width="9" style="1"/>
    <col min="7173" max="7173" width="0" style="1" hidden="1" customWidth="1"/>
    <col min="7174" max="7174" width="10" style="1" bestFit="1" customWidth="1"/>
    <col min="7175" max="7175" width="7.7109375" style="1" customWidth="1"/>
    <col min="7176" max="7176" width="9" style="1"/>
    <col min="7177" max="7177" width="5.42578125" style="1" customWidth="1"/>
    <col min="7178" max="7178" width="1.7109375" style="1" customWidth="1"/>
    <col min="7179" max="7179" width="6" style="1" bestFit="1" customWidth="1"/>
    <col min="7180" max="7180" width="7.42578125" style="1" bestFit="1" customWidth="1"/>
    <col min="7181" max="7182" width="8.140625" style="1" customWidth="1"/>
    <col min="7183" max="7184" width="7.7109375" style="1" customWidth="1"/>
    <col min="7185" max="7185" width="11.28515625" style="1" customWidth="1"/>
    <col min="7186" max="7188" width="8.7109375" style="1" customWidth="1"/>
    <col min="7189" max="7189" width="11" style="1" customWidth="1"/>
    <col min="7190" max="7190" width="11.7109375" style="1" customWidth="1"/>
    <col min="7191" max="7191" width="6.140625" style="1" customWidth="1"/>
    <col min="7192" max="7194" width="9.7109375" style="1" customWidth="1"/>
    <col min="7195" max="7428" width="9" style="1"/>
    <col min="7429" max="7429" width="0" style="1" hidden="1" customWidth="1"/>
    <col min="7430" max="7430" width="10" style="1" bestFit="1" customWidth="1"/>
    <col min="7431" max="7431" width="7.7109375" style="1" customWidth="1"/>
    <col min="7432" max="7432" width="9" style="1"/>
    <col min="7433" max="7433" width="5.42578125" style="1" customWidth="1"/>
    <col min="7434" max="7434" width="1.7109375" style="1" customWidth="1"/>
    <col min="7435" max="7435" width="6" style="1" bestFit="1" customWidth="1"/>
    <col min="7436" max="7436" width="7.42578125" style="1" bestFit="1" customWidth="1"/>
    <col min="7437" max="7438" width="8.140625" style="1" customWidth="1"/>
    <col min="7439" max="7440" width="7.7109375" style="1" customWidth="1"/>
    <col min="7441" max="7441" width="11.28515625" style="1" customWidth="1"/>
    <col min="7442" max="7444" width="8.7109375" style="1" customWidth="1"/>
    <col min="7445" max="7445" width="11" style="1" customWidth="1"/>
    <col min="7446" max="7446" width="11.7109375" style="1" customWidth="1"/>
    <col min="7447" max="7447" width="6.140625" style="1" customWidth="1"/>
    <col min="7448" max="7450" width="9.7109375" style="1" customWidth="1"/>
    <col min="7451" max="7684" width="9" style="1"/>
    <col min="7685" max="7685" width="0" style="1" hidden="1" customWidth="1"/>
    <col min="7686" max="7686" width="10" style="1" bestFit="1" customWidth="1"/>
    <col min="7687" max="7687" width="7.7109375" style="1" customWidth="1"/>
    <col min="7688" max="7688" width="9" style="1"/>
    <col min="7689" max="7689" width="5.42578125" style="1" customWidth="1"/>
    <col min="7690" max="7690" width="1.7109375" style="1" customWidth="1"/>
    <col min="7691" max="7691" width="6" style="1" bestFit="1" customWidth="1"/>
    <col min="7692" max="7692" width="7.42578125" style="1" bestFit="1" customWidth="1"/>
    <col min="7693" max="7694" width="8.140625" style="1" customWidth="1"/>
    <col min="7695" max="7696" width="7.7109375" style="1" customWidth="1"/>
    <col min="7697" max="7697" width="11.28515625" style="1" customWidth="1"/>
    <col min="7698" max="7700" width="8.7109375" style="1" customWidth="1"/>
    <col min="7701" max="7701" width="11" style="1" customWidth="1"/>
    <col min="7702" max="7702" width="11.7109375" style="1" customWidth="1"/>
    <col min="7703" max="7703" width="6.140625" style="1" customWidth="1"/>
    <col min="7704" max="7706" width="9.7109375" style="1" customWidth="1"/>
    <col min="7707" max="7940" width="9" style="1"/>
    <col min="7941" max="7941" width="0" style="1" hidden="1" customWidth="1"/>
    <col min="7942" max="7942" width="10" style="1" bestFit="1" customWidth="1"/>
    <col min="7943" max="7943" width="7.7109375" style="1" customWidth="1"/>
    <col min="7944" max="7944" width="9" style="1"/>
    <col min="7945" max="7945" width="5.42578125" style="1" customWidth="1"/>
    <col min="7946" max="7946" width="1.7109375" style="1" customWidth="1"/>
    <col min="7947" max="7947" width="6" style="1" bestFit="1" customWidth="1"/>
    <col min="7948" max="7948" width="7.42578125" style="1" bestFit="1" customWidth="1"/>
    <col min="7949" max="7950" width="8.140625" style="1" customWidth="1"/>
    <col min="7951" max="7952" width="7.7109375" style="1" customWidth="1"/>
    <col min="7953" max="7953" width="11.28515625" style="1" customWidth="1"/>
    <col min="7954" max="7956" width="8.7109375" style="1" customWidth="1"/>
    <col min="7957" max="7957" width="11" style="1" customWidth="1"/>
    <col min="7958" max="7958" width="11.7109375" style="1" customWidth="1"/>
    <col min="7959" max="7959" width="6.140625" style="1" customWidth="1"/>
    <col min="7960" max="7962" width="9.7109375" style="1" customWidth="1"/>
    <col min="7963" max="8196" width="9" style="1"/>
    <col min="8197" max="8197" width="0" style="1" hidden="1" customWidth="1"/>
    <col min="8198" max="8198" width="10" style="1" bestFit="1" customWidth="1"/>
    <col min="8199" max="8199" width="7.7109375" style="1" customWidth="1"/>
    <col min="8200" max="8200" width="9" style="1"/>
    <col min="8201" max="8201" width="5.42578125" style="1" customWidth="1"/>
    <col min="8202" max="8202" width="1.7109375" style="1" customWidth="1"/>
    <col min="8203" max="8203" width="6" style="1" bestFit="1" customWidth="1"/>
    <col min="8204" max="8204" width="7.42578125" style="1" bestFit="1" customWidth="1"/>
    <col min="8205" max="8206" width="8.140625" style="1" customWidth="1"/>
    <col min="8207" max="8208" width="7.7109375" style="1" customWidth="1"/>
    <col min="8209" max="8209" width="11.28515625" style="1" customWidth="1"/>
    <col min="8210" max="8212" width="8.7109375" style="1" customWidth="1"/>
    <col min="8213" max="8213" width="11" style="1" customWidth="1"/>
    <col min="8214" max="8214" width="11.7109375" style="1" customWidth="1"/>
    <col min="8215" max="8215" width="6.140625" style="1" customWidth="1"/>
    <col min="8216" max="8218" width="9.7109375" style="1" customWidth="1"/>
    <col min="8219" max="8452" width="9" style="1"/>
    <col min="8453" max="8453" width="0" style="1" hidden="1" customWidth="1"/>
    <col min="8454" max="8454" width="10" style="1" bestFit="1" customWidth="1"/>
    <col min="8455" max="8455" width="7.7109375" style="1" customWidth="1"/>
    <col min="8456" max="8456" width="9" style="1"/>
    <col min="8457" max="8457" width="5.42578125" style="1" customWidth="1"/>
    <col min="8458" max="8458" width="1.7109375" style="1" customWidth="1"/>
    <col min="8459" max="8459" width="6" style="1" bestFit="1" customWidth="1"/>
    <col min="8460" max="8460" width="7.42578125" style="1" bestFit="1" customWidth="1"/>
    <col min="8461" max="8462" width="8.140625" style="1" customWidth="1"/>
    <col min="8463" max="8464" width="7.7109375" style="1" customWidth="1"/>
    <col min="8465" max="8465" width="11.28515625" style="1" customWidth="1"/>
    <col min="8466" max="8468" width="8.7109375" style="1" customWidth="1"/>
    <col min="8469" max="8469" width="11" style="1" customWidth="1"/>
    <col min="8470" max="8470" width="11.7109375" style="1" customWidth="1"/>
    <col min="8471" max="8471" width="6.140625" style="1" customWidth="1"/>
    <col min="8472" max="8474" width="9.7109375" style="1" customWidth="1"/>
    <col min="8475" max="8708" width="9" style="1"/>
    <col min="8709" max="8709" width="0" style="1" hidden="1" customWidth="1"/>
    <col min="8710" max="8710" width="10" style="1" bestFit="1" customWidth="1"/>
    <col min="8711" max="8711" width="7.7109375" style="1" customWidth="1"/>
    <col min="8712" max="8712" width="9" style="1"/>
    <col min="8713" max="8713" width="5.42578125" style="1" customWidth="1"/>
    <col min="8714" max="8714" width="1.7109375" style="1" customWidth="1"/>
    <col min="8715" max="8715" width="6" style="1" bestFit="1" customWidth="1"/>
    <col min="8716" max="8716" width="7.42578125" style="1" bestFit="1" customWidth="1"/>
    <col min="8717" max="8718" width="8.140625" style="1" customWidth="1"/>
    <col min="8719" max="8720" width="7.7109375" style="1" customWidth="1"/>
    <col min="8721" max="8721" width="11.28515625" style="1" customWidth="1"/>
    <col min="8722" max="8724" width="8.7109375" style="1" customWidth="1"/>
    <col min="8725" max="8725" width="11" style="1" customWidth="1"/>
    <col min="8726" max="8726" width="11.7109375" style="1" customWidth="1"/>
    <col min="8727" max="8727" width="6.140625" style="1" customWidth="1"/>
    <col min="8728" max="8730" width="9.7109375" style="1" customWidth="1"/>
    <col min="8731" max="8964" width="9" style="1"/>
    <col min="8965" max="8965" width="0" style="1" hidden="1" customWidth="1"/>
    <col min="8966" max="8966" width="10" style="1" bestFit="1" customWidth="1"/>
    <col min="8967" max="8967" width="7.7109375" style="1" customWidth="1"/>
    <col min="8968" max="8968" width="9" style="1"/>
    <col min="8969" max="8969" width="5.42578125" style="1" customWidth="1"/>
    <col min="8970" max="8970" width="1.7109375" style="1" customWidth="1"/>
    <col min="8971" max="8971" width="6" style="1" bestFit="1" customWidth="1"/>
    <col min="8972" max="8972" width="7.42578125" style="1" bestFit="1" customWidth="1"/>
    <col min="8973" max="8974" width="8.140625" style="1" customWidth="1"/>
    <col min="8975" max="8976" width="7.7109375" style="1" customWidth="1"/>
    <col min="8977" max="8977" width="11.28515625" style="1" customWidth="1"/>
    <col min="8978" max="8980" width="8.7109375" style="1" customWidth="1"/>
    <col min="8981" max="8981" width="11" style="1" customWidth="1"/>
    <col min="8982" max="8982" width="11.7109375" style="1" customWidth="1"/>
    <col min="8983" max="8983" width="6.140625" style="1" customWidth="1"/>
    <col min="8984" max="8986" width="9.7109375" style="1" customWidth="1"/>
    <col min="8987" max="9220" width="9" style="1"/>
    <col min="9221" max="9221" width="0" style="1" hidden="1" customWidth="1"/>
    <col min="9222" max="9222" width="10" style="1" bestFit="1" customWidth="1"/>
    <col min="9223" max="9223" width="7.7109375" style="1" customWidth="1"/>
    <col min="9224" max="9224" width="9" style="1"/>
    <col min="9225" max="9225" width="5.42578125" style="1" customWidth="1"/>
    <col min="9226" max="9226" width="1.7109375" style="1" customWidth="1"/>
    <col min="9227" max="9227" width="6" style="1" bestFit="1" customWidth="1"/>
    <col min="9228" max="9228" width="7.42578125" style="1" bestFit="1" customWidth="1"/>
    <col min="9229" max="9230" width="8.140625" style="1" customWidth="1"/>
    <col min="9231" max="9232" width="7.7109375" style="1" customWidth="1"/>
    <col min="9233" max="9233" width="11.28515625" style="1" customWidth="1"/>
    <col min="9234" max="9236" width="8.7109375" style="1" customWidth="1"/>
    <col min="9237" max="9237" width="11" style="1" customWidth="1"/>
    <col min="9238" max="9238" width="11.7109375" style="1" customWidth="1"/>
    <col min="9239" max="9239" width="6.140625" style="1" customWidth="1"/>
    <col min="9240" max="9242" width="9.7109375" style="1" customWidth="1"/>
    <col min="9243" max="9476" width="9" style="1"/>
    <col min="9477" max="9477" width="0" style="1" hidden="1" customWidth="1"/>
    <col min="9478" max="9478" width="10" style="1" bestFit="1" customWidth="1"/>
    <col min="9479" max="9479" width="7.7109375" style="1" customWidth="1"/>
    <col min="9480" max="9480" width="9" style="1"/>
    <col min="9481" max="9481" width="5.42578125" style="1" customWidth="1"/>
    <col min="9482" max="9482" width="1.7109375" style="1" customWidth="1"/>
    <col min="9483" max="9483" width="6" style="1" bestFit="1" customWidth="1"/>
    <col min="9484" max="9484" width="7.42578125" style="1" bestFit="1" customWidth="1"/>
    <col min="9485" max="9486" width="8.140625" style="1" customWidth="1"/>
    <col min="9487" max="9488" width="7.7109375" style="1" customWidth="1"/>
    <col min="9489" max="9489" width="11.28515625" style="1" customWidth="1"/>
    <col min="9490" max="9492" width="8.7109375" style="1" customWidth="1"/>
    <col min="9493" max="9493" width="11" style="1" customWidth="1"/>
    <col min="9494" max="9494" width="11.7109375" style="1" customWidth="1"/>
    <col min="9495" max="9495" width="6.140625" style="1" customWidth="1"/>
    <col min="9496" max="9498" width="9.7109375" style="1" customWidth="1"/>
    <col min="9499" max="9732" width="9" style="1"/>
    <col min="9733" max="9733" width="0" style="1" hidden="1" customWidth="1"/>
    <col min="9734" max="9734" width="10" style="1" bestFit="1" customWidth="1"/>
    <col min="9735" max="9735" width="7.7109375" style="1" customWidth="1"/>
    <col min="9736" max="9736" width="9" style="1"/>
    <col min="9737" max="9737" width="5.42578125" style="1" customWidth="1"/>
    <col min="9738" max="9738" width="1.7109375" style="1" customWidth="1"/>
    <col min="9739" max="9739" width="6" style="1" bestFit="1" customWidth="1"/>
    <col min="9740" max="9740" width="7.42578125" style="1" bestFit="1" customWidth="1"/>
    <col min="9741" max="9742" width="8.140625" style="1" customWidth="1"/>
    <col min="9743" max="9744" width="7.7109375" style="1" customWidth="1"/>
    <col min="9745" max="9745" width="11.28515625" style="1" customWidth="1"/>
    <col min="9746" max="9748" width="8.7109375" style="1" customWidth="1"/>
    <col min="9749" max="9749" width="11" style="1" customWidth="1"/>
    <col min="9750" max="9750" width="11.7109375" style="1" customWidth="1"/>
    <col min="9751" max="9751" width="6.140625" style="1" customWidth="1"/>
    <col min="9752" max="9754" width="9.7109375" style="1" customWidth="1"/>
    <col min="9755" max="9988" width="9" style="1"/>
    <col min="9989" max="9989" width="0" style="1" hidden="1" customWidth="1"/>
    <col min="9990" max="9990" width="10" style="1" bestFit="1" customWidth="1"/>
    <col min="9991" max="9991" width="7.7109375" style="1" customWidth="1"/>
    <col min="9992" max="9992" width="9" style="1"/>
    <col min="9993" max="9993" width="5.42578125" style="1" customWidth="1"/>
    <col min="9994" max="9994" width="1.7109375" style="1" customWidth="1"/>
    <col min="9995" max="9995" width="6" style="1" bestFit="1" customWidth="1"/>
    <col min="9996" max="9996" width="7.42578125" style="1" bestFit="1" customWidth="1"/>
    <col min="9997" max="9998" width="8.140625" style="1" customWidth="1"/>
    <col min="9999" max="10000" width="7.7109375" style="1" customWidth="1"/>
    <col min="10001" max="10001" width="11.28515625" style="1" customWidth="1"/>
    <col min="10002" max="10004" width="8.7109375" style="1" customWidth="1"/>
    <col min="10005" max="10005" width="11" style="1" customWidth="1"/>
    <col min="10006" max="10006" width="11.7109375" style="1" customWidth="1"/>
    <col min="10007" max="10007" width="6.140625" style="1" customWidth="1"/>
    <col min="10008" max="10010" width="9.7109375" style="1" customWidth="1"/>
    <col min="10011" max="10244" width="9" style="1"/>
    <col min="10245" max="10245" width="0" style="1" hidden="1" customWidth="1"/>
    <col min="10246" max="10246" width="10" style="1" bestFit="1" customWidth="1"/>
    <col min="10247" max="10247" width="7.7109375" style="1" customWidth="1"/>
    <col min="10248" max="10248" width="9" style="1"/>
    <col min="10249" max="10249" width="5.42578125" style="1" customWidth="1"/>
    <col min="10250" max="10250" width="1.7109375" style="1" customWidth="1"/>
    <col min="10251" max="10251" width="6" style="1" bestFit="1" customWidth="1"/>
    <col min="10252" max="10252" width="7.42578125" style="1" bestFit="1" customWidth="1"/>
    <col min="10253" max="10254" width="8.140625" style="1" customWidth="1"/>
    <col min="10255" max="10256" width="7.7109375" style="1" customWidth="1"/>
    <col min="10257" max="10257" width="11.28515625" style="1" customWidth="1"/>
    <col min="10258" max="10260" width="8.7109375" style="1" customWidth="1"/>
    <col min="10261" max="10261" width="11" style="1" customWidth="1"/>
    <col min="10262" max="10262" width="11.7109375" style="1" customWidth="1"/>
    <col min="10263" max="10263" width="6.140625" style="1" customWidth="1"/>
    <col min="10264" max="10266" width="9.7109375" style="1" customWidth="1"/>
    <col min="10267" max="10500" width="9" style="1"/>
    <col min="10501" max="10501" width="0" style="1" hidden="1" customWidth="1"/>
    <col min="10502" max="10502" width="10" style="1" bestFit="1" customWidth="1"/>
    <col min="10503" max="10503" width="7.7109375" style="1" customWidth="1"/>
    <col min="10504" max="10504" width="9" style="1"/>
    <col min="10505" max="10505" width="5.42578125" style="1" customWidth="1"/>
    <col min="10506" max="10506" width="1.7109375" style="1" customWidth="1"/>
    <col min="10507" max="10507" width="6" style="1" bestFit="1" customWidth="1"/>
    <col min="10508" max="10508" width="7.42578125" style="1" bestFit="1" customWidth="1"/>
    <col min="10509" max="10510" width="8.140625" style="1" customWidth="1"/>
    <col min="10511" max="10512" width="7.7109375" style="1" customWidth="1"/>
    <col min="10513" max="10513" width="11.28515625" style="1" customWidth="1"/>
    <col min="10514" max="10516" width="8.7109375" style="1" customWidth="1"/>
    <col min="10517" max="10517" width="11" style="1" customWidth="1"/>
    <col min="10518" max="10518" width="11.7109375" style="1" customWidth="1"/>
    <col min="10519" max="10519" width="6.140625" style="1" customWidth="1"/>
    <col min="10520" max="10522" width="9.7109375" style="1" customWidth="1"/>
    <col min="10523" max="10756" width="9" style="1"/>
    <col min="10757" max="10757" width="0" style="1" hidden="1" customWidth="1"/>
    <col min="10758" max="10758" width="10" style="1" bestFit="1" customWidth="1"/>
    <col min="10759" max="10759" width="7.7109375" style="1" customWidth="1"/>
    <col min="10760" max="10760" width="9" style="1"/>
    <col min="10761" max="10761" width="5.42578125" style="1" customWidth="1"/>
    <col min="10762" max="10762" width="1.7109375" style="1" customWidth="1"/>
    <col min="10763" max="10763" width="6" style="1" bestFit="1" customWidth="1"/>
    <col min="10764" max="10764" width="7.42578125" style="1" bestFit="1" customWidth="1"/>
    <col min="10765" max="10766" width="8.140625" style="1" customWidth="1"/>
    <col min="10767" max="10768" width="7.7109375" style="1" customWidth="1"/>
    <col min="10769" max="10769" width="11.28515625" style="1" customWidth="1"/>
    <col min="10770" max="10772" width="8.7109375" style="1" customWidth="1"/>
    <col min="10773" max="10773" width="11" style="1" customWidth="1"/>
    <col min="10774" max="10774" width="11.7109375" style="1" customWidth="1"/>
    <col min="10775" max="10775" width="6.140625" style="1" customWidth="1"/>
    <col min="10776" max="10778" width="9.7109375" style="1" customWidth="1"/>
    <col min="10779" max="11012" width="9" style="1"/>
    <col min="11013" max="11013" width="0" style="1" hidden="1" customWidth="1"/>
    <col min="11014" max="11014" width="10" style="1" bestFit="1" customWidth="1"/>
    <col min="11015" max="11015" width="7.7109375" style="1" customWidth="1"/>
    <col min="11016" max="11016" width="9" style="1"/>
    <col min="11017" max="11017" width="5.42578125" style="1" customWidth="1"/>
    <col min="11018" max="11018" width="1.7109375" style="1" customWidth="1"/>
    <col min="11019" max="11019" width="6" style="1" bestFit="1" customWidth="1"/>
    <col min="11020" max="11020" width="7.42578125" style="1" bestFit="1" customWidth="1"/>
    <col min="11021" max="11022" width="8.140625" style="1" customWidth="1"/>
    <col min="11023" max="11024" width="7.7109375" style="1" customWidth="1"/>
    <col min="11025" max="11025" width="11.28515625" style="1" customWidth="1"/>
    <col min="11026" max="11028" width="8.7109375" style="1" customWidth="1"/>
    <col min="11029" max="11029" width="11" style="1" customWidth="1"/>
    <col min="11030" max="11030" width="11.7109375" style="1" customWidth="1"/>
    <col min="11031" max="11031" width="6.140625" style="1" customWidth="1"/>
    <col min="11032" max="11034" width="9.7109375" style="1" customWidth="1"/>
    <col min="11035" max="11268" width="9" style="1"/>
    <col min="11269" max="11269" width="0" style="1" hidden="1" customWidth="1"/>
    <col min="11270" max="11270" width="10" style="1" bestFit="1" customWidth="1"/>
    <col min="11271" max="11271" width="7.7109375" style="1" customWidth="1"/>
    <col min="11272" max="11272" width="9" style="1"/>
    <col min="11273" max="11273" width="5.42578125" style="1" customWidth="1"/>
    <col min="11274" max="11274" width="1.7109375" style="1" customWidth="1"/>
    <col min="11275" max="11275" width="6" style="1" bestFit="1" customWidth="1"/>
    <col min="11276" max="11276" width="7.42578125" style="1" bestFit="1" customWidth="1"/>
    <col min="11277" max="11278" width="8.140625" style="1" customWidth="1"/>
    <col min="11279" max="11280" width="7.7109375" style="1" customWidth="1"/>
    <col min="11281" max="11281" width="11.28515625" style="1" customWidth="1"/>
    <col min="11282" max="11284" width="8.7109375" style="1" customWidth="1"/>
    <col min="11285" max="11285" width="11" style="1" customWidth="1"/>
    <col min="11286" max="11286" width="11.7109375" style="1" customWidth="1"/>
    <col min="11287" max="11287" width="6.140625" style="1" customWidth="1"/>
    <col min="11288" max="11290" width="9.7109375" style="1" customWidth="1"/>
    <col min="11291" max="11524" width="9" style="1"/>
    <col min="11525" max="11525" width="0" style="1" hidden="1" customWidth="1"/>
    <col min="11526" max="11526" width="10" style="1" bestFit="1" customWidth="1"/>
    <col min="11527" max="11527" width="7.7109375" style="1" customWidth="1"/>
    <col min="11528" max="11528" width="9" style="1"/>
    <col min="11529" max="11529" width="5.42578125" style="1" customWidth="1"/>
    <col min="11530" max="11530" width="1.7109375" style="1" customWidth="1"/>
    <col min="11531" max="11531" width="6" style="1" bestFit="1" customWidth="1"/>
    <col min="11532" max="11532" width="7.42578125" style="1" bestFit="1" customWidth="1"/>
    <col min="11533" max="11534" width="8.140625" style="1" customWidth="1"/>
    <col min="11535" max="11536" width="7.7109375" style="1" customWidth="1"/>
    <col min="11537" max="11537" width="11.28515625" style="1" customWidth="1"/>
    <col min="11538" max="11540" width="8.7109375" style="1" customWidth="1"/>
    <col min="11541" max="11541" width="11" style="1" customWidth="1"/>
    <col min="11542" max="11542" width="11.7109375" style="1" customWidth="1"/>
    <col min="11543" max="11543" width="6.140625" style="1" customWidth="1"/>
    <col min="11544" max="11546" width="9.7109375" style="1" customWidth="1"/>
    <col min="11547" max="11780" width="9" style="1"/>
    <col min="11781" max="11781" width="0" style="1" hidden="1" customWidth="1"/>
    <col min="11782" max="11782" width="10" style="1" bestFit="1" customWidth="1"/>
    <col min="11783" max="11783" width="7.7109375" style="1" customWidth="1"/>
    <col min="11784" max="11784" width="9" style="1"/>
    <col min="11785" max="11785" width="5.42578125" style="1" customWidth="1"/>
    <col min="11786" max="11786" width="1.7109375" style="1" customWidth="1"/>
    <col min="11787" max="11787" width="6" style="1" bestFit="1" customWidth="1"/>
    <col min="11788" max="11788" width="7.42578125" style="1" bestFit="1" customWidth="1"/>
    <col min="11789" max="11790" width="8.140625" style="1" customWidth="1"/>
    <col min="11791" max="11792" width="7.7109375" style="1" customWidth="1"/>
    <col min="11793" max="11793" width="11.28515625" style="1" customWidth="1"/>
    <col min="11794" max="11796" width="8.7109375" style="1" customWidth="1"/>
    <col min="11797" max="11797" width="11" style="1" customWidth="1"/>
    <col min="11798" max="11798" width="11.7109375" style="1" customWidth="1"/>
    <col min="11799" max="11799" width="6.140625" style="1" customWidth="1"/>
    <col min="11800" max="11802" width="9.7109375" style="1" customWidth="1"/>
    <col min="11803" max="12036" width="9" style="1"/>
    <col min="12037" max="12037" width="0" style="1" hidden="1" customWidth="1"/>
    <col min="12038" max="12038" width="10" style="1" bestFit="1" customWidth="1"/>
    <col min="12039" max="12039" width="7.7109375" style="1" customWidth="1"/>
    <col min="12040" max="12040" width="9" style="1"/>
    <col min="12041" max="12041" width="5.42578125" style="1" customWidth="1"/>
    <col min="12042" max="12042" width="1.7109375" style="1" customWidth="1"/>
    <col min="12043" max="12043" width="6" style="1" bestFit="1" customWidth="1"/>
    <col min="12044" max="12044" width="7.42578125" style="1" bestFit="1" customWidth="1"/>
    <col min="12045" max="12046" width="8.140625" style="1" customWidth="1"/>
    <col min="12047" max="12048" width="7.7109375" style="1" customWidth="1"/>
    <col min="12049" max="12049" width="11.28515625" style="1" customWidth="1"/>
    <col min="12050" max="12052" width="8.7109375" style="1" customWidth="1"/>
    <col min="12053" max="12053" width="11" style="1" customWidth="1"/>
    <col min="12054" max="12054" width="11.7109375" style="1" customWidth="1"/>
    <col min="12055" max="12055" width="6.140625" style="1" customWidth="1"/>
    <col min="12056" max="12058" width="9.7109375" style="1" customWidth="1"/>
    <col min="12059" max="12292" width="9" style="1"/>
    <col min="12293" max="12293" width="0" style="1" hidden="1" customWidth="1"/>
    <col min="12294" max="12294" width="10" style="1" bestFit="1" customWidth="1"/>
    <col min="12295" max="12295" width="7.7109375" style="1" customWidth="1"/>
    <col min="12296" max="12296" width="9" style="1"/>
    <col min="12297" max="12297" width="5.42578125" style="1" customWidth="1"/>
    <col min="12298" max="12298" width="1.7109375" style="1" customWidth="1"/>
    <col min="12299" max="12299" width="6" style="1" bestFit="1" customWidth="1"/>
    <col min="12300" max="12300" width="7.42578125" style="1" bestFit="1" customWidth="1"/>
    <col min="12301" max="12302" width="8.140625" style="1" customWidth="1"/>
    <col min="12303" max="12304" width="7.7109375" style="1" customWidth="1"/>
    <col min="12305" max="12305" width="11.28515625" style="1" customWidth="1"/>
    <col min="12306" max="12308" width="8.7109375" style="1" customWidth="1"/>
    <col min="12309" max="12309" width="11" style="1" customWidth="1"/>
    <col min="12310" max="12310" width="11.7109375" style="1" customWidth="1"/>
    <col min="12311" max="12311" width="6.140625" style="1" customWidth="1"/>
    <col min="12312" max="12314" width="9.7109375" style="1" customWidth="1"/>
    <col min="12315" max="12548" width="9" style="1"/>
    <col min="12549" max="12549" width="0" style="1" hidden="1" customWidth="1"/>
    <col min="12550" max="12550" width="10" style="1" bestFit="1" customWidth="1"/>
    <col min="12551" max="12551" width="7.7109375" style="1" customWidth="1"/>
    <col min="12552" max="12552" width="9" style="1"/>
    <col min="12553" max="12553" width="5.42578125" style="1" customWidth="1"/>
    <col min="12554" max="12554" width="1.7109375" style="1" customWidth="1"/>
    <col min="12555" max="12555" width="6" style="1" bestFit="1" customWidth="1"/>
    <col min="12556" max="12556" width="7.42578125" style="1" bestFit="1" customWidth="1"/>
    <col min="12557" max="12558" width="8.140625" style="1" customWidth="1"/>
    <col min="12559" max="12560" width="7.7109375" style="1" customWidth="1"/>
    <col min="12561" max="12561" width="11.28515625" style="1" customWidth="1"/>
    <col min="12562" max="12564" width="8.7109375" style="1" customWidth="1"/>
    <col min="12565" max="12565" width="11" style="1" customWidth="1"/>
    <col min="12566" max="12566" width="11.7109375" style="1" customWidth="1"/>
    <col min="12567" max="12567" width="6.140625" style="1" customWidth="1"/>
    <col min="12568" max="12570" width="9.7109375" style="1" customWidth="1"/>
    <col min="12571" max="12804" width="9" style="1"/>
    <col min="12805" max="12805" width="0" style="1" hidden="1" customWidth="1"/>
    <col min="12806" max="12806" width="10" style="1" bestFit="1" customWidth="1"/>
    <col min="12807" max="12807" width="7.7109375" style="1" customWidth="1"/>
    <col min="12808" max="12808" width="9" style="1"/>
    <col min="12809" max="12809" width="5.42578125" style="1" customWidth="1"/>
    <col min="12810" max="12810" width="1.7109375" style="1" customWidth="1"/>
    <col min="12811" max="12811" width="6" style="1" bestFit="1" customWidth="1"/>
    <col min="12812" max="12812" width="7.42578125" style="1" bestFit="1" customWidth="1"/>
    <col min="12813" max="12814" width="8.140625" style="1" customWidth="1"/>
    <col min="12815" max="12816" width="7.7109375" style="1" customWidth="1"/>
    <col min="12817" max="12817" width="11.28515625" style="1" customWidth="1"/>
    <col min="12818" max="12820" width="8.7109375" style="1" customWidth="1"/>
    <col min="12821" max="12821" width="11" style="1" customWidth="1"/>
    <col min="12822" max="12822" width="11.7109375" style="1" customWidth="1"/>
    <col min="12823" max="12823" width="6.140625" style="1" customWidth="1"/>
    <col min="12824" max="12826" width="9.7109375" style="1" customWidth="1"/>
    <col min="12827" max="13060" width="9" style="1"/>
    <col min="13061" max="13061" width="0" style="1" hidden="1" customWidth="1"/>
    <col min="13062" max="13062" width="10" style="1" bestFit="1" customWidth="1"/>
    <col min="13063" max="13063" width="7.7109375" style="1" customWidth="1"/>
    <col min="13064" max="13064" width="9" style="1"/>
    <col min="13065" max="13065" width="5.42578125" style="1" customWidth="1"/>
    <col min="13066" max="13066" width="1.7109375" style="1" customWidth="1"/>
    <col min="13067" max="13067" width="6" style="1" bestFit="1" customWidth="1"/>
    <col min="13068" max="13068" width="7.42578125" style="1" bestFit="1" customWidth="1"/>
    <col min="13069" max="13070" width="8.140625" style="1" customWidth="1"/>
    <col min="13071" max="13072" width="7.7109375" style="1" customWidth="1"/>
    <col min="13073" max="13073" width="11.28515625" style="1" customWidth="1"/>
    <col min="13074" max="13076" width="8.7109375" style="1" customWidth="1"/>
    <col min="13077" max="13077" width="11" style="1" customWidth="1"/>
    <col min="13078" max="13078" width="11.7109375" style="1" customWidth="1"/>
    <col min="13079" max="13079" width="6.140625" style="1" customWidth="1"/>
    <col min="13080" max="13082" width="9.7109375" style="1" customWidth="1"/>
    <col min="13083" max="13316" width="9" style="1"/>
    <col min="13317" max="13317" width="0" style="1" hidden="1" customWidth="1"/>
    <col min="13318" max="13318" width="10" style="1" bestFit="1" customWidth="1"/>
    <col min="13319" max="13319" width="7.7109375" style="1" customWidth="1"/>
    <col min="13320" max="13320" width="9" style="1"/>
    <col min="13321" max="13321" width="5.42578125" style="1" customWidth="1"/>
    <col min="13322" max="13322" width="1.7109375" style="1" customWidth="1"/>
    <col min="13323" max="13323" width="6" style="1" bestFit="1" customWidth="1"/>
    <col min="13324" max="13324" width="7.42578125" style="1" bestFit="1" customWidth="1"/>
    <col min="13325" max="13326" width="8.140625" style="1" customWidth="1"/>
    <col min="13327" max="13328" width="7.7109375" style="1" customWidth="1"/>
    <col min="13329" max="13329" width="11.28515625" style="1" customWidth="1"/>
    <col min="13330" max="13332" width="8.7109375" style="1" customWidth="1"/>
    <col min="13333" max="13333" width="11" style="1" customWidth="1"/>
    <col min="13334" max="13334" width="11.7109375" style="1" customWidth="1"/>
    <col min="13335" max="13335" width="6.140625" style="1" customWidth="1"/>
    <col min="13336" max="13338" width="9.7109375" style="1" customWidth="1"/>
    <col min="13339" max="13572" width="9" style="1"/>
    <col min="13573" max="13573" width="0" style="1" hidden="1" customWidth="1"/>
    <col min="13574" max="13574" width="10" style="1" bestFit="1" customWidth="1"/>
    <col min="13575" max="13575" width="7.7109375" style="1" customWidth="1"/>
    <col min="13576" max="13576" width="9" style="1"/>
    <col min="13577" max="13577" width="5.42578125" style="1" customWidth="1"/>
    <col min="13578" max="13578" width="1.7109375" style="1" customWidth="1"/>
    <col min="13579" max="13579" width="6" style="1" bestFit="1" customWidth="1"/>
    <col min="13580" max="13580" width="7.42578125" style="1" bestFit="1" customWidth="1"/>
    <col min="13581" max="13582" width="8.140625" style="1" customWidth="1"/>
    <col min="13583" max="13584" width="7.7109375" style="1" customWidth="1"/>
    <col min="13585" max="13585" width="11.28515625" style="1" customWidth="1"/>
    <col min="13586" max="13588" width="8.7109375" style="1" customWidth="1"/>
    <col min="13589" max="13589" width="11" style="1" customWidth="1"/>
    <col min="13590" max="13590" width="11.7109375" style="1" customWidth="1"/>
    <col min="13591" max="13591" width="6.140625" style="1" customWidth="1"/>
    <col min="13592" max="13594" width="9.7109375" style="1" customWidth="1"/>
    <col min="13595" max="13828" width="9" style="1"/>
    <col min="13829" max="13829" width="0" style="1" hidden="1" customWidth="1"/>
    <col min="13830" max="13830" width="10" style="1" bestFit="1" customWidth="1"/>
    <col min="13831" max="13831" width="7.7109375" style="1" customWidth="1"/>
    <col min="13832" max="13832" width="9" style="1"/>
    <col min="13833" max="13833" width="5.42578125" style="1" customWidth="1"/>
    <col min="13834" max="13834" width="1.7109375" style="1" customWidth="1"/>
    <col min="13835" max="13835" width="6" style="1" bestFit="1" customWidth="1"/>
    <col min="13836" max="13836" width="7.42578125" style="1" bestFit="1" customWidth="1"/>
    <col min="13837" max="13838" width="8.140625" style="1" customWidth="1"/>
    <col min="13839" max="13840" width="7.7109375" style="1" customWidth="1"/>
    <col min="13841" max="13841" width="11.28515625" style="1" customWidth="1"/>
    <col min="13842" max="13844" width="8.7109375" style="1" customWidth="1"/>
    <col min="13845" max="13845" width="11" style="1" customWidth="1"/>
    <col min="13846" max="13846" width="11.7109375" style="1" customWidth="1"/>
    <col min="13847" max="13847" width="6.140625" style="1" customWidth="1"/>
    <col min="13848" max="13850" width="9.7109375" style="1" customWidth="1"/>
    <col min="13851" max="14084" width="9" style="1"/>
    <col min="14085" max="14085" width="0" style="1" hidden="1" customWidth="1"/>
    <col min="14086" max="14086" width="10" style="1" bestFit="1" customWidth="1"/>
    <col min="14087" max="14087" width="7.7109375" style="1" customWidth="1"/>
    <col min="14088" max="14088" width="9" style="1"/>
    <col min="14089" max="14089" width="5.42578125" style="1" customWidth="1"/>
    <col min="14090" max="14090" width="1.7109375" style="1" customWidth="1"/>
    <col min="14091" max="14091" width="6" style="1" bestFit="1" customWidth="1"/>
    <col min="14092" max="14092" width="7.42578125" style="1" bestFit="1" customWidth="1"/>
    <col min="14093" max="14094" width="8.140625" style="1" customWidth="1"/>
    <col min="14095" max="14096" width="7.7109375" style="1" customWidth="1"/>
    <col min="14097" max="14097" width="11.28515625" style="1" customWidth="1"/>
    <col min="14098" max="14100" width="8.7109375" style="1" customWidth="1"/>
    <col min="14101" max="14101" width="11" style="1" customWidth="1"/>
    <col min="14102" max="14102" width="11.7109375" style="1" customWidth="1"/>
    <col min="14103" max="14103" width="6.140625" style="1" customWidth="1"/>
    <col min="14104" max="14106" width="9.7109375" style="1" customWidth="1"/>
    <col min="14107" max="14340" width="9" style="1"/>
    <col min="14341" max="14341" width="0" style="1" hidden="1" customWidth="1"/>
    <col min="14342" max="14342" width="10" style="1" bestFit="1" customWidth="1"/>
    <col min="14343" max="14343" width="7.7109375" style="1" customWidth="1"/>
    <col min="14344" max="14344" width="9" style="1"/>
    <col min="14345" max="14345" width="5.42578125" style="1" customWidth="1"/>
    <col min="14346" max="14346" width="1.7109375" style="1" customWidth="1"/>
    <col min="14347" max="14347" width="6" style="1" bestFit="1" customWidth="1"/>
    <col min="14348" max="14348" width="7.42578125" style="1" bestFit="1" customWidth="1"/>
    <col min="14349" max="14350" width="8.140625" style="1" customWidth="1"/>
    <col min="14351" max="14352" width="7.7109375" style="1" customWidth="1"/>
    <col min="14353" max="14353" width="11.28515625" style="1" customWidth="1"/>
    <col min="14354" max="14356" width="8.7109375" style="1" customWidth="1"/>
    <col min="14357" max="14357" width="11" style="1" customWidth="1"/>
    <col min="14358" max="14358" width="11.7109375" style="1" customWidth="1"/>
    <col min="14359" max="14359" width="6.140625" style="1" customWidth="1"/>
    <col min="14360" max="14362" width="9.7109375" style="1" customWidth="1"/>
    <col min="14363" max="14596" width="9" style="1"/>
    <col min="14597" max="14597" width="0" style="1" hidden="1" customWidth="1"/>
    <col min="14598" max="14598" width="10" style="1" bestFit="1" customWidth="1"/>
    <col min="14599" max="14599" width="7.7109375" style="1" customWidth="1"/>
    <col min="14600" max="14600" width="9" style="1"/>
    <col min="14601" max="14601" width="5.42578125" style="1" customWidth="1"/>
    <col min="14602" max="14602" width="1.7109375" style="1" customWidth="1"/>
    <col min="14603" max="14603" width="6" style="1" bestFit="1" customWidth="1"/>
    <col min="14604" max="14604" width="7.42578125" style="1" bestFit="1" customWidth="1"/>
    <col min="14605" max="14606" width="8.140625" style="1" customWidth="1"/>
    <col min="14607" max="14608" width="7.7109375" style="1" customWidth="1"/>
    <col min="14609" max="14609" width="11.28515625" style="1" customWidth="1"/>
    <col min="14610" max="14612" width="8.7109375" style="1" customWidth="1"/>
    <col min="14613" max="14613" width="11" style="1" customWidth="1"/>
    <col min="14614" max="14614" width="11.7109375" style="1" customWidth="1"/>
    <col min="14615" max="14615" width="6.140625" style="1" customWidth="1"/>
    <col min="14616" max="14618" width="9.7109375" style="1" customWidth="1"/>
    <col min="14619" max="14852" width="9" style="1"/>
    <col min="14853" max="14853" width="0" style="1" hidden="1" customWidth="1"/>
    <col min="14854" max="14854" width="10" style="1" bestFit="1" customWidth="1"/>
    <col min="14855" max="14855" width="7.7109375" style="1" customWidth="1"/>
    <col min="14856" max="14856" width="9" style="1"/>
    <col min="14857" max="14857" width="5.42578125" style="1" customWidth="1"/>
    <col min="14858" max="14858" width="1.7109375" style="1" customWidth="1"/>
    <col min="14859" max="14859" width="6" style="1" bestFit="1" customWidth="1"/>
    <col min="14860" max="14860" width="7.42578125" style="1" bestFit="1" customWidth="1"/>
    <col min="14861" max="14862" width="8.140625" style="1" customWidth="1"/>
    <col min="14863" max="14864" width="7.7109375" style="1" customWidth="1"/>
    <col min="14865" max="14865" width="11.28515625" style="1" customWidth="1"/>
    <col min="14866" max="14868" width="8.7109375" style="1" customWidth="1"/>
    <col min="14869" max="14869" width="11" style="1" customWidth="1"/>
    <col min="14870" max="14870" width="11.7109375" style="1" customWidth="1"/>
    <col min="14871" max="14871" width="6.140625" style="1" customWidth="1"/>
    <col min="14872" max="14874" width="9.7109375" style="1" customWidth="1"/>
    <col min="14875" max="15108" width="9" style="1"/>
    <col min="15109" max="15109" width="0" style="1" hidden="1" customWidth="1"/>
    <col min="15110" max="15110" width="10" style="1" bestFit="1" customWidth="1"/>
    <col min="15111" max="15111" width="7.7109375" style="1" customWidth="1"/>
    <col min="15112" max="15112" width="9" style="1"/>
    <col min="15113" max="15113" width="5.42578125" style="1" customWidth="1"/>
    <col min="15114" max="15114" width="1.7109375" style="1" customWidth="1"/>
    <col min="15115" max="15115" width="6" style="1" bestFit="1" customWidth="1"/>
    <col min="15116" max="15116" width="7.42578125" style="1" bestFit="1" customWidth="1"/>
    <col min="15117" max="15118" width="8.140625" style="1" customWidth="1"/>
    <col min="15119" max="15120" width="7.7109375" style="1" customWidth="1"/>
    <col min="15121" max="15121" width="11.28515625" style="1" customWidth="1"/>
    <col min="15122" max="15124" width="8.7109375" style="1" customWidth="1"/>
    <col min="15125" max="15125" width="11" style="1" customWidth="1"/>
    <col min="15126" max="15126" width="11.7109375" style="1" customWidth="1"/>
    <col min="15127" max="15127" width="6.140625" style="1" customWidth="1"/>
    <col min="15128" max="15130" width="9.7109375" style="1" customWidth="1"/>
    <col min="15131" max="15364" width="9" style="1"/>
    <col min="15365" max="15365" width="0" style="1" hidden="1" customWidth="1"/>
    <col min="15366" max="15366" width="10" style="1" bestFit="1" customWidth="1"/>
    <col min="15367" max="15367" width="7.7109375" style="1" customWidth="1"/>
    <col min="15368" max="15368" width="9" style="1"/>
    <col min="15369" max="15369" width="5.42578125" style="1" customWidth="1"/>
    <col min="15370" max="15370" width="1.7109375" style="1" customWidth="1"/>
    <col min="15371" max="15371" width="6" style="1" bestFit="1" customWidth="1"/>
    <col min="15372" max="15372" width="7.42578125" style="1" bestFit="1" customWidth="1"/>
    <col min="15373" max="15374" width="8.140625" style="1" customWidth="1"/>
    <col min="15375" max="15376" width="7.7109375" style="1" customWidth="1"/>
    <col min="15377" max="15377" width="11.28515625" style="1" customWidth="1"/>
    <col min="15378" max="15380" width="8.7109375" style="1" customWidth="1"/>
    <col min="15381" max="15381" width="11" style="1" customWidth="1"/>
    <col min="15382" max="15382" width="11.7109375" style="1" customWidth="1"/>
    <col min="15383" max="15383" width="6.140625" style="1" customWidth="1"/>
    <col min="15384" max="15386" width="9.7109375" style="1" customWidth="1"/>
    <col min="15387" max="15620" width="9" style="1"/>
    <col min="15621" max="15621" width="0" style="1" hidden="1" customWidth="1"/>
    <col min="15622" max="15622" width="10" style="1" bestFit="1" customWidth="1"/>
    <col min="15623" max="15623" width="7.7109375" style="1" customWidth="1"/>
    <col min="15624" max="15624" width="9" style="1"/>
    <col min="15625" max="15625" width="5.42578125" style="1" customWidth="1"/>
    <col min="15626" max="15626" width="1.7109375" style="1" customWidth="1"/>
    <col min="15627" max="15627" width="6" style="1" bestFit="1" customWidth="1"/>
    <col min="15628" max="15628" width="7.42578125" style="1" bestFit="1" customWidth="1"/>
    <col min="15629" max="15630" width="8.140625" style="1" customWidth="1"/>
    <col min="15631" max="15632" width="7.7109375" style="1" customWidth="1"/>
    <col min="15633" max="15633" width="11.28515625" style="1" customWidth="1"/>
    <col min="15634" max="15636" width="8.7109375" style="1" customWidth="1"/>
    <col min="15637" max="15637" width="11" style="1" customWidth="1"/>
    <col min="15638" max="15638" width="11.7109375" style="1" customWidth="1"/>
    <col min="15639" max="15639" width="6.140625" style="1" customWidth="1"/>
    <col min="15640" max="15642" width="9.7109375" style="1" customWidth="1"/>
    <col min="15643" max="15876" width="9" style="1"/>
    <col min="15877" max="15877" width="0" style="1" hidden="1" customWidth="1"/>
    <col min="15878" max="15878" width="10" style="1" bestFit="1" customWidth="1"/>
    <col min="15879" max="15879" width="7.7109375" style="1" customWidth="1"/>
    <col min="15880" max="15880" width="9" style="1"/>
    <col min="15881" max="15881" width="5.42578125" style="1" customWidth="1"/>
    <col min="15882" max="15882" width="1.7109375" style="1" customWidth="1"/>
    <col min="15883" max="15883" width="6" style="1" bestFit="1" customWidth="1"/>
    <col min="15884" max="15884" width="7.42578125" style="1" bestFit="1" customWidth="1"/>
    <col min="15885" max="15886" width="8.140625" style="1" customWidth="1"/>
    <col min="15887" max="15888" width="7.7109375" style="1" customWidth="1"/>
    <col min="15889" max="15889" width="11.28515625" style="1" customWidth="1"/>
    <col min="15890" max="15892" width="8.7109375" style="1" customWidth="1"/>
    <col min="15893" max="15893" width="11" style="1" customWidth="1"/>
    <col min="15894" max="15894" width="11.7109375" style="1" customWidth="1"/>
    <col min="15895" max="15895" width="6.140625" style="1" customWidth="1"/>
    <col min="15896" max="15898" width="9.7109375" style="1" customWidth="1"/>
    <col min="15899" max="16132" width="9" style="1"/>
    <col min="16133" max="16133" width="0" style="1" hidden="1" customWidth="1"/>
    <col min="16134" max="16134" width="10" style="1" bestFit="1" customWidth="1"/>
    <col min="16135" max="16135" width="7.7109375" style="1" customWidth="1"/>
    <col min="16136" max="16136" width="9" style="1"/>
    <col min="16137" max="16137" width="5.42578125" style="1" customWidth="1"/>
    <col min="16138" max="16138" width="1.7109375" style="1" customWidth="1"/>
    <col min="16139" max="16139" width="6" style="1" bestFit="1" customWidth="1"/>
    <col min="16140" max="16140" width="7.42578125" style="1" bestFit="1" customWidth="1"/>
    <col min="16141" max="16142" width="8.140625" style="1" customWidth="1"/>
    <col min="16143" max="16144" width="7.7109375" style="1" customWidth="1"/>
    <col min="16145" max="16145" width="11.28515625" style="1" customWidth="1"/>
    <col min="16146" max="16148" width="8.7109375" style="1" customWidth="1"/>
    <col min="16149" max="16149" width="11" style="1" customWidth="1"/>
    <col min="16150" max="16150" width="11.7109375" style="1" customWidth="1"/>
    <col min="16151" max="16151" width="6.140625" style="1" customWidth="1"/>
    <col min="16152" max="16154" width="9.7109375" style="1" customWidth="1"/>
    <col min="16155" max="16384" width="9" style="1"/>
  </cols>
  <sheetData>
    <row r="1" spans="1:27" ht="12.75" x14ac:dyDescent="0.2">
      <c r="V1" s="6"/>
      <c r="W1" s="7"/>
      <c r="X1" s="8" t="s">
        <v>0</v>
      </c>
      <c r="Y1" s="8"/>
      <c r="Z1" s="7" t="s">
        <v>58</v>
      </c>
      <c r="AA1" s="90">
        <v>44832</v>
      </c>
    </row>
    <row r="2" spans="1:27" ht="12.75" x14ac:dyDescent="0.2">
      <c r="V2" s="6"/>
      <c r="W2" s="7"/>
      <c r="X2" s="8" t="s">
        <v>1</v>
      </c>
      <c r="Y2" s="8"/>
      <c r="Z2" s="7" t="s">
        <v>108</v>
      </c>
      <c r="AA2" s="90">
        <v>44865</v>
      </c>
    </row>
    <row r="3" spans="1:27" ht="12.75" customHeight="1" thickBot="1" x14ac:dyDescent="0.25"/>
    <row r="4" spans="1:27" ht="15" customHeight="1" x14ac:dyDescent="0.2">
      <c r="A4" s="134" t="s">
        <v>2</v>
      </c>
      <c r="B4" s="9"/>
      <c r="C4" s="137" t="s">
        <v>3</v>
      </c>
      <c r="D4" s="137" t="s">
        <v>4</v>
      </c>
      <c r="E4" s="127" t="s">
        <v>5</v>
      </c>
      <c r="F4" s="140" t="s">
        <v>6</v>
      </c>
      <c r="G4" s="141"/>
      <c r="H4" s="142"/>
      <c r="I4" s="127" t="s">
        <v>7</v>
      </c>
      <c r="J4" s="130" t="s">
        <v>8</v>
      </c>
      <c r="K4" s="130" t="s">
        <v>9</v>
      </c>
      <c r="L4" s="130" t="s">
        <v>10</v>
      </c>
      <c r="M4" s="130" t="s">
        <v>56</v>
      </c>
      <c r="N4" s="130" t="s">
        <v>11</v>
      </c>
      <c r="O4" s="130" t="s">
        <v>12</v>
      </c>
      <c r="P4" s="132" t="s">
        <v>13</v>
      </c>
      <c r="Q4" s="122" t="s">
        <v>14</v>
      </c>
      <c r="R4" s="125" t="s">
        <v>15</v>
      </c>
      <c r="S4" s="127" t="s">
        <v>16</v>
      </c>
      <c r="T4" s="127" t="s">
        <v>17</v>
      </c>
      <c r="U4" s="127" t="s">
        <v>18</v>
      </c>
      <c r="V4" s="127" t="s">
        <v>19</v>
      </c>
      <c r="W4" s="122" t="s">
        <v>20</v>
      </c>
      <c r="X4" s="122" t="s">
        <v>21</v>
      </c>
      <c r="Y4" s="122" t="s">
        <v>109</v>
      </c>
      <c r="Z4" s="143" t="s">
        <v>22</v>
      </c>
    </row>
    <row r="5" spans="1:27" s="5" customFormat="1" ht="15" customHeight="1" x14ac:dyDescent="0.2">
      <c r="A5" s="135"/>
      <c r="B5" s="10" t="s">
        <v>23</v>
      </c>
      <c r="C5" s="138"/>
      <c r="D5" s="138"/>
      <c r="E5" s="128"/>
      <c r="F5" s="11" t="s">
        <v>24</v>
      </c>
      <c r="G5" s="12" t="s">
        <v>25</v>
      </c>
      <c r="H5" s="13" t="s">
        <v>26</v>
      </c>
      <c r="I5" s="128"/>
      <c r="J5" s="131"/>
      <c r="K5" s="131"/>
      <c r="L5" s="131"/>
      <c r="M5" s="131"/>
      <c r="N5" s="131"/>
      <c r="O5" s="131"/>
      <c r="P5" s="133"/>
      <c r="Q5" s="123"/>
      <c r="R5" s="126"/>
      <c r="S5" s="128"/>
      <c r="T5" s="129"/>
      <c r="U5" s="128"/>
      <c r="V5" s="128"/>
      <c r="W5" s="123"/>
      <c r="X5" s="123"/>
      <c r="Y5" s="123"/>
      <c r="Z5" s="144"/>
    </row>
    <row r="6" spans="1:27" s="5" customFormat="1" ht="15" customHeight="1" x14ac:dyDescent="0.2">
      <c r="A6" s="136"/>
      <c r="B6" s="14"/>
      <c r="C6" s="139"/>
      <c r="D6" s="139"/>
      <c r="E6" s="129"/>
      <c r="F6" s="146" t="s">
        <v>27</v>
      </c>
      <c r="G6" s="147"/>
      <c r="H6" s="148"/>
      <c r="I6" s="129"/>
      <c r="J6" s="15" t="s">
        <v>28</v>
      </c>
      <c r="K6" s="15" t="s">
        <v>28</v>
      </c>
      <c r="L6" s="15" t="s">
        <v>28</v>
      </c>
      <c r="M6" s="15"/>
      <c r="N6" s="15" t="s">
        <v>29</v>
      </c>
      <c r="O6" s="15" t="s">
        <v>28</v>
      </c>
      <c r="P6" s="15" t="s">
        <v>30</v>
      </c>
      <c r="Q6" s="124"/>
      <c r="R6" s="16" t="s">
        <v>28</v>
      </c>
      <c r="S6" s="129"/>
      <c r="T6" s="16" t="s">
        <v>30</v>
      </c>
      <c r="U6" s="129"/>
      <c r="V6" s="129"/>
      <c r="W6" s="124"/>
      <c r="X6" s="124"/>
      <c r="Y6" s="124"/>
      <c r="Z6" s="145"/>
    </row>
    <row r="7" spans="1:27" s="5" customFormat="1" ht="15" customHeight="1" x14ac:dyDescent="0.2">
      <c r="A7" s="17"/>
      <c r="B7" s="14"/>
      <c r="C7" s="18"/>
      <c r="D7" s="18"/>
      <c r="E7" s="19"/>
      <c r="F7" s="11"/>
      <c r="G7" s="12"/>
      <c r="H7" s="13"/>
      <c r="I7" s="19"/>
      <c r="J7" s="15"/>
      <c r="K7" s="15"/>
      <c r="L7" s="15"/>
      <c r="M7" s="15"/>
      <c r="N7" s="15"/>
      <c r="O7" s="15"/>
      <c r="P7" s="15"/>
      <c r="Q7" s="19"/>
      <c r="R7" s="16"/>
      <c r="S7" s="19"/>
      <c r="T7" s="16"/>
      <c r="U7" s="19"/>
      <c r="V7" s="19"/>
      <c r="W7" s="20"/>
      <c r="X7" s="20"/>
      <c r="Y7" s="114"/>
      <c r="Z7" s="21"/>
    </row>
    <row r="8" spans="1:27" ht="12.75" customHeight="1" x14ac:dyDescent="0.2">
      <c r="A8" s="22"/>
      <c r="B8" s="23" t="s">
        <v>31</v>
      </c>
      <c r="C8" s="24">
        <v>91322</v>
      </c>
      <c r="D8" s="25" t="s">
        <v>66</v>
      </c>
      <c r="E8" s="26" t="s">
        <v>52</v>
      </c>
      <c r="F8" s="27">
        <v>36</v>
      </c>
      <c r="G8" s="28" t="s">
        <v>25</v>
      </c>
      <c r="H8" s="23">
        <v>36</v>
      </c>
      <c r="I8" s="26">
        <v>1</v>
      </c>
      <c r="J8" s="29"/>
      <c r="K8" s="29"/>
      <c r="L8" s="29"/>
      <c r="M8" s="29"/>
      <c r="N8" s="15">
        <f t="shared" ref="N8:N111" si="0">I8*((F8*H8)/144)</f>
        <v>9</v>
      </c>
      <c r="O8" s="29"/>
      <c r="P8" s="30">
        <v>7</v>
      </c>
      <c r="Q8" s="26">
        <v>1</v>
      </c>
      <c r="R8" s="31">
        <f>Q8</f>
        <v>1</v>
      </c>
      <c r="S8" s="31"/>
      <c r="T8" s="26">
        <v>3.5</v>
      </c>
      <c r="U8" s="30">
        <f>P8+((H8/2)/12)</f>
        <v>8.5</v>
      </c>
      <c r="V8" s="31">
        <v>3</v>
      </c>
      <c r="W8" s="32">
        <f t="shared" ref="W8" si="1">IF(V8=2,(($H8/12)+$P8+$T8)*$Q8,0)</f>
        <v>0</v>
      </c>
      <c r="X8" s="32">
        <f>(IF(V8=3,(($H8/12)+$P8+$T8)*$Q8,0)+H9/12)*2</f>
        <v>31</v>
      </c>
      <c r="Y8" s="115"/>
      <c r="Z8" s="33">
        <f>IF(O8&gt;0,1,0)</f>
        <v>0</v>
      </c>
      <c r="AA8" s="34" t="s">
        <v>32</v>
      </c>
    </row>
    <row r="9" spans="1:27" ht="12.75" customHeight="1" x14ac:dyDescent="0.2">
      <c r="A9" s="22"/>
      <c r="B9" s="23"/>
      <c r="C9" s="24"/>
      <c r="D9" s="25"/>
      <c r="E9" s="26" t="s">
        <v>59</v>
      </c>
      <c r="F9" s="27">
        <v>24</v>
      </c>
      <c r="G9" s="28" t="s">
        <v>25</v>
      </c>
      <c r="H9" s="23">
        <v>24</v>
      </c>
      <c r="I9" s="26">
        <v>1</v>
      </c>
      <c r="J9" s="29"/>
      <c r="K9" s="29"/>
      <c r="L9" s="29"/>
      <c r="M9" s="29"/>
      <c r="N9" s="15">
        <f t="shared" si="0"/>
        <v>4</v>
      </c>
      <c r="O9" s="29"/>
      <c r="P9" s="30">
        <v>6</v>
      </c>
      <c r="Q9" s="26"/>
      <c r="R9" s="31">
        <f t="shared" ref="R9:R72" si="2">Q9</f>
        <v>0</v>
      </c>
      <c r="S9" s="31"/>
      <c r="T9" s="26">
        <v>3.5</v>
      </c>
      <c r="U9" s="30">
        <f t="shared" ref="U9:U104" si="3">P9+((H9/2)/12)</f>
        <v>7</v>
      </c>
      <c r="V9" s="31"/>
      <c r="W9" s="32">
        <f t="shared" ref="W9:W104" si="4">ROUND(IF(V9=2,(($H9/12)+$P9+$T9)*$Q9,0),1)</f>
        <v>0</v>
      </c>
      <c r="X9" s="32">
        <f t="shared" ref="X9:X104" si="5">IF(V9=3,(($H9/12)+$P9+$T9)*$Q9,0)</f>
        <v>0</v>
      </c>
      <c r="Y9" s="115"/>
      <c r="Z9" s="33">
        <f t="shared" ref="Z9:Z104" si="6">IF(O9&gt;0,(($H9/12)+$P9+$T9)*$Q9,0)</f>
        <v>0</v>
      </c>
      <c r="AA9" s="34" t="s">
        <v>33</v>
      </c>
    </row>
    <row r="10" spans="1:27" ht="12.75" customHeight="1" x14ac:dyDescent="0.2">
      <c r="A10" s="22"/>
      <c r="B10" s="23"/>
      <c r="C10" s="24"/>
      <c r="D10" s="25"/>
      <c r="E10" s="26"/>
      <c r="F10" s="27"/>
      <c r="G10" s="28" t="s">
        <v>25</v>
      </c>
      <c r="H10" s="23"/>
      <c r="I10" s="26"/>
      <c r="J10" s="29"/>
      <c r="K10" s="29"/>
      <c r="L10" s="29"/>
      <c r="M10" s="29"/>
      <c r="N10" s="15"/>
      <c r="O10" s="29"/>
      <c r="P10" s="30">
        <v>7</v>
      </c>
      <c r="Q10" s="26"/>
      <c r="R10" s="31">
        <f t="shared" si="2"/>
        <v>0</v>
      </c>
      <c r="S10" s="31"/>
      <c r="T10" s="26">
        <v>3.5</v>
      </c>
      <c r="U10" s="30">
        <f t="shared" si="3"/>
        <v>7</v>
      </c>
      <c r="V10" s="31"/>
      <c r="W10" s="32">
        <f t="shared" si="4"/>
        <v>0</v>
      </c>
      <c r="X10" s="32">
        <f t="shared" si="5"/>
        <v>0</v>
      </c>
      <c r="Y10" s="115"/>
      <c r="Z10" s="33">
        <f t="shared" si="6"/>
        <v>0</v>
      </c>
      <c r="AA10" s="34"/>
    </row>
    <row r="11" spans="1:27" ht="12.75" customHeight="1" x14ac:dyDescent="0.2">
      <c r="A11" s="22"/>
      <c r="B11" s="23" t="s">
        <v>34</v>
      </c>
      <c r="C11" s="24" t="s">
        <v>114</v>
      </c>
      <c r="D11" s="25"/>
      <c r="E11" s="26"/>
      <c r="F11" s="27"/>
      <c r="G11" s="28" t="s">
        <v>25</v>
      </c>
      <c r="H11" s="23"/>
      <c r="I11" s="26"/>
      <c r="J11" s="29"/>
      <c r="K11" s="29"/>
      <c r="L11" s="29"/>
      <c r="M11" s="29"/>
      <c r="N11" s="15">
        <f t="shared" si="0"/>
        <v>0</v>
      </c>
      <c r="O11" s="29"/>
      <c r="P11" s="30">
        <v>7</v>
      </c>
      <c r="Q11" s="26">
        <v>1</v>
      </c>
      <c r="R11" s="31"/>
      <c r="S11" s="31"/>
      <c r="T11" s="26">
        <v>3.5</v>
      </c>
      <c r="U11" s="30">
        <f>P11+((H11/2)/12)</f>
        <v>7</v>
      </c>
      <c r="V11" s="31"/>
      <c r="W11" s="32">
        <f t="shared" si="4"/>
        <v>0</v>
      </c>
      <c r="X11" s="32"/>
      <c r="Y11" s="115"/>
      <c r="Z11" s="33">
        <f t="shared" si="6"/>
        <v>0</v>
      </c>
    </row>
    <row r="12" spans="1:27" ht="12.75" customHeight="1" x14ac:dyDescent="0.2">
      <c r="A12" s="22"/>
      <c r="B12" s="23"/>
      <c r="C12" s="24"/>
      <c r="D12" s="25"/>
      <c r="E12" s="26"/>
      <c r="F12" s="27"/>
      <c r="G12" s="28" t="s">
        <v>25</v>
      </c>
      <c r="H12" s="23"/>
      <c r="I12" s="26"/>
      <c r="J12" s="29"/>
      <c r="K12" s="29"/>
      <c r="L12" s="29"/>
      <c r="M12" s="29"/>
      <c r="N12" s="15">
        <f t="shared" si="0"/>
        <v>0</v>
      </c>
      <c r="O12" s="29"/>
      <c r="P12" s="30">
        <v>6</v>
      </c>
      <c r="Q12" s="26"/>
      <c r="R12" s="31">
        <f t="shared" si="2"/>
        <v>0</v>
      </c>
      <c r="S12" s="31"/>
      <c r="T12" s="26">
        <v>3.5</v>
      </c>
      <c r="U12" s="30">
        <f t="shared" si="3"/>
        <v>6</v>
      </c>
      <c r="V12" s="31"/>
      <c r="W12" s="32">
        <f t="shared" si="4"/>
        <v>0</v>
      </c>
      <c r="X12" s="32">
        <f t="shared" si="5"/>
        <v>0</v>
      </c>
      <c r="Y12" s="115"/>
      <c r="Z12" s="33">
        <f t="shared" si="6"/>
        <v>0</v>
      </c>
      <c r="AA12" s="34"/>
    </row>
    <row r="13" spans="1:27" ht="12.75" customHeight="1" x14ac:dyDescent="0.2">
      <c r="A13" s="22"/>
      <c r="B13" s="23"/>
      <c r="C13" s="24"/>
      <c r="D13" s="25"/>
      <c r="E13" s="26"/>
      <c r="F13" s="27"/>
      <c r="G13" s="28"/>
      <c r="H13" s="23"/>
      <c r="I13" s="26"/>
      <c r="J13" s="29"/>
      <c r="K13" s="29"/>
      <c r="L13" s="29"/>
      <c r="M13" s="29"/>
      <c r="N13" s="15"/>
      <c r="O13" s="29"/>
      <c r="P13" s="30"/>
      <c r="Q13" s="26"/>
      <c r="R13" s="31">
        <f t="shared" si="2"/>
        <v>0</v>
      </c>
      <c r="S13" s="31"/>
      <c r="T13" s="26"/>
      <c r="U13" s="30"/>
      <c r="V13" s="31"/>
      <c r="W13" s="32"/>
      <c r="X13" s="32"/>
      <c r="Y13" s="115"/>
      <c r="Z13" s="33"/>
      <c r="AA13" s="34"/>
    </row>
    <row r="14" spans="1:27" ht="12.75" customHeight="1" x14ac:dyDescent="0.2">
      <c r="A14" s="22"/>
      <c r="B14" s="23" t="s">
        <v>35</v>
      </c>
      <c r="C14" s="24">
        <v>91322</v>
      </c>
      <c r="D14" s="25" t="s">
        <v>66</v>
      </c>
      <c r="E14" s="26"/>
      <c r="F14" s="27"/>
      <c r="G14" s="28" t="s">
        <v>25</v>
      </c>
      <c r="H14" s="23"/>
      <c r="I14" s="26"/>
      <c r="J14" s="29">
        <v>1</v>
      </c>
      <c r="K14" s="29"/>
      <c r="L14" s="29">
        <v>1</v>
      </c>
      <c r="M14" s="29"/>
      <c r="N14" s="15">
        <f>I14*((F14*H14)/144)</f>
        <v>0</v>
      </c>
      <c r="O14" s="29"/>
      <c r="P14" s="30">
        <v>7</v>
      </c>
      <c r="Q14" s="26"/>
      <c r="R14" s="31">
        <f t="shared" si="2"/>
        <v>0</v>
      </c>
      <c r="S14" s="31"/>
      <c r="T14" s="26">
        <v>3.5</v>
      </c>
      <c r="U14" s="30">
        <f t="shared" si="3"/>
        <v>7</v>
      </c>
      <c r="V14" s="31"/>
      <c r="W14" s="32">
        <f t="shared" si="4"/>
        <v>0</v>
      </c>
      <c r="X14" s="32">
        <f t="shared" si="5"/>
        <v>0</v>
      </c>
      <c r="Y14" s="115"/>
      <c r="Z14" s="33">
        <f t="shared" si="6"/>
        <v>0</v>
      </c>
    </row>
    <row r="15" spans="1:27" ht="12.75" customHeight="1" x14ac:dyDescent="0.2">
      <c r="A15" s="22"/>
      <c r="B15" s="23" t="s">
        <v>50</v>
      </c>
      <c r="C15" s="24">
        <v>91816</v>
      </c>
      <c r="D15" s="25" t="s">
        <v>66</v>
      </c>
      <c r="E15" s="26"/>
      <c r="F15" s="27"/>
      <c r="G15" s="28" t="s">
        <v>25</v>
      </c>
      <c r="H15" s="23"/>
      <c r="I15" s="26"/>
      <c r="J15" s="29">
        <v>3</v>
      </c>
      <c r="K15" s="29"/>
      <c r="L15" s="29">
        <v>1</v>
      </c>
      <c r="M15" s="29"/>
      <c r="N15" s="15">
        <f>I15*((F15*H15)/144)</f>
        <v>0</v>
      </c>
      <c r="O15" s="29"/>
      <c r="P15" s="30">
        <v>7</v>
      </c>
      <c r="Q15" s="26"/>
      <c r="R15" s="31">
        <f t="shared" si="2"/>
        <v>0</v>
      </c>
      <c r="S15" s="31"/>
      <c r="T15" s="26">
        <v>3.5</v>
      </c>
      <c r="U15" s="30">
        <f t="shared" si="3"/>
        <v>7</v>
      </c>
      <c r="V15" s="31"/>
      <c r="W15" s="32">
        <f t="shared" si="4"/>
        <v>0</v>
      </c>
      <c r="X15" s="32">
        <f t="shared" si="5"/>
        <v>0</v>
      </c>
      <c r="Y15" s="115"/>
      <c r="Z15" s="33">
        <f t="shared" si="6"/>
        <v>0</v>
      </c>
    </row>
    <row r="16" spans="1:27" ht="12.75" customHeight="1" x14ac:dyDescent="0.2">
      <c r="A16" s="22"/>
      <c r="B16" s="23"/>
      <c r="C16" s="24"/>
      <c r="D16" s="25"/>
      <c r="E16" s="26"/>
      <c r="F16" s="27"/>
      <c r="G16" s="28"/>
      <c r="H16" s="23"/>
      <c r="I16" s="26"/>
      <c r="J16" s="29"/>
      <c r="K16" s="29"/>
      <c r="L16" s="29"/>
      <c r="M16" s="29"/>
      <c r="N16" s="15"/>
      <c r="O16" s="29"/>
      <c r="P16" s="30"/>
      <c r="Q16" s="26"/>
      <c r="R16" s="31">
        <f t="shared" si="2"/>
        <v>0</v>
      </c>
      <c r="S16" s="31"/>
      <c r="T16" s="26"/>
      <c r="U16" s="30"/>
      <c r="V16" s="31"/>
      <c r="W16" s="32"/>
      <c r="X16" s="32"/>
      <c r="Y16" s="115"/>
      <c r="Z16" s="33"/>
    </row>
    <row r="17" spans="1:27" ht="12.75" customHeight="1" x14ac:dyDescent="0.2">
      <c r="A17" s="22"/>
      <c r="B17" s="23" t="s">
        <v>51</v>
      </c>
      <c r="C17" s="24">
        <v>91898</v>
      </c>
      <c r="D17" s="25" t="s">
        <v>66</v>
      </c>
      <c r="E17" s="26" t="s">
        <v>54</v>
      </c>
      <c r="F17" s="27">
        <v>36</v>
      </c>
      <c r="G17" s="28" t="s">
        <v>25</v>
      </c>
      <c r="H17" s="23">
        <v>36</v>
      </c>
      <c r="I17" s="26">
        <v>1</v>
      </c>
      <c r="J17" s="29"/>
      <c r="K17" s="29"/>
      <c r="L17" s="29"/>
      <c r="M17" s="29"/>
      <c r="N17" s="15">
        <f>I17*((F17*H17)/144)</f>
        <v>9</v>
      </c>
      <c r="O17" s="29"/>
      <c r="P17" s="30">
        <v>7</v>
      </c>
      <c r="Q17" s="26">
        <v>1</v>
      </c>
      <c r="R17" s="31">
        <f t="shared" si="2"/>
        <v>1</v>
      </c>
      <c r="S17" s="31"/>
      <c r="T17" s="26">
        <v>3.5</v>
      </c>
      <c r="U17" s="30">
        <f t="shared" si="3"/>
        <v>8.5</v>
      </c>
      <c r="V17" s="31">
        <v>3</v>
      </c>
      <c r="W17" s="32">
        <f t="shared" si="4"/>
        <v>0</v>
      </c>
      <c r="X17" s="32">
        <f t="shared" si="5"/>
        <v>13.5</v>
      </c>
      <c r="Y17" s="115"/>
      <c r="Z17" s="33">
        <f t="shared" si="6"/>
        <v>0</v>
      </c>
      <c r="AA17" s="34"/>
    </row>
    <row r="18" spans="1:27" ht="12.75" customHeight="1" x14ac:dyDescent="0.2">
      <c r="A18" s="22"/>
      <c r="B18" s="23"/>
      <c r="C18" s="24"/>
      <c r="D18" s="25"/>
      <c r="E18" s="26"/>
      <c r="F18" s="27"/>
      <c r="G18" s="28" t="s">
        <v>25</v>
      </c>
      <c r="H18" s="23"/>
      <c r="I18" s="26"/>
      <c r="J18" s="29"/>
      <c r="K18" s="29"/>
      <c r="L18" s="29"/>
      <c r="M18" s="29"/>
      <c r="N18" s="15">
        <f>I18*((F18*H18)/144)</f>
        <v>0</v>
      </c>
      <c r="O18" s="29"/>
      <c r="P18" s="30">
        <v>7</v>
      </c>
      <c r="Q18" s="26"/>
      <c r="R18" s="31">
        <f t="shared" si="2"/>
        <v>0</v>
      </c>
      <c r="S18" s="31"/>
      <c r="T18" s="26">
        <v>3.5</v>
      </c>
      <c r="U18" s="30">
        <f t="shared" si="3"/>
        <v>7</v>
      </c>
      <c r="V18" s="31"/>
      <c r="W18" s="32">
        <f t="shared" si="4"/>
        <v>0</v>
      </c>
      <c r="X18" s="32">
        <f t="shared" si="5"/>
        <v>0</v>
      </c>
      <c r="Y18" s="115"/>
      <c r="Z18" s="33">
        <f t="shared" si="6"/>
        <v>0</v>
      </c>
      <c r="AA18" s="34"/>
    </row>
    <row r="19" spans="1:27" ht="12.75" customHeight="1" x14ac:dyDescent="0.2">
      <c r="A19" s="22"/>
      <c r="B19" s="23"/>
      <c r="C19" s="24"/>
      <c r="D19" s="25"/>
      <c r="E19" s="26"/>
      <c r="F19" s="27"/>
      <c r="G19" s="28" t="s">
        <v>25</v>
      </c>
      <c r="H19" s="23"/>
      <c r="I19" s="26"/>
      <c r="J19" s="29"/>
      <c r="K19" s="29"/>
      <c r="L19" s="29"/>
      <c r="M19" s="29"/>
      <c r="N19" s="15">
        <f t="shared" si="0"/>
        <v>0</v>
      </c>
      <c r="O19" s="29"/>
      <c r="P19" s="30">
        <v>7</v>
      </c>
      <c r="Q19" s="26"/>
      <c r="R19" s="31">
        <f t="shared" si="2"/>
        <v>0</v>
      </c>
      <c r="S19" s="31"/>
      <c r="T19" s="26">
        <v>3.5</v>
      </c>
      <c r="U19" s="30">
        <f t="shared" si="3"/>
        <v>7</v>
      </c>
      <c r="V19" s="31"/>
      <c r="W19" s="32">
        <f t="shared" si="4"/>
        <v>0</v>
      </c>
      <c r="X19" s="32">
        <f t="shared" si="5"/>
        <v>0</v>
      </c>
      <c r="Y19" s="115"/>
      <c r="Z19" s="33">
        <f t="shared" si="6"/>
        <v>0</v>
      </c>
      <c r="AA19" s="34"/>
    </row>
    <row r="20" spans="1:27" ht="12.75" customHeight="1" x14ac:dyDescent="0.2">
      <c r="A20" s="22"/>
      <c r="B20" s="23" t="s">
        <v>53</v>
      </c>
      <c r="C20" s="75">
        <v>91908</v>
      </c>
      <c r="D20" s="25" t="s">
        <v>66</v>
      </c>
      <c r="E20" s="26" t="s">
        <v>54</v>
      </c>
      <c r="F20" s="27">
        <v>36</v>
      </c>
      <c r="G20" s="28" t="s">
        <v>25</v>
      </c>
      <c r="H20" s="23">
        <v>36</v>
      </c>
      <c r="I20" s="26">
        <v>1</v>
      </c>
      <c r="J20" s="29"/>
      <c r="K20" s="29"/>
      <c r="L20" s="29"/>
      <c r="M20" s="29"/>
      <c r="N20" s="15">
        <f t="shared" si="0"/>
        <v>9</v>
      </c>
      <c r="O20" s="29"/>
      <c r="P20" s="30">
        <v>7</v>
      </c>
      <c r="Q20" s="26">
        <v>1</v>
      </c>
      <c r="R20" s="31">
        <f t="shared" si="2"/>
        <v>1</v>
      </c>
      <c r="S20" s="31"/>
      <c r="T20" s="26">
        <v>3.5</v>
      </c>
      <c r="U20" s="30">
        <f t="shared" si="3"/>
        <v>8.5</v>
      </c>
      <c r="V20" s="31">
        <v>3</v>
      </c>
      <c r="W20" s="32">
        <f t="shared" si="4"/>
        <v>0</v>
      </c>
      <c r="X20" s="32">
        <f t="shared" si="5"/>
        <v>13.5</v>
      </c>
      <c r="Y20" s="115"/>
      <c r="Z20" s="33">
        <f t="shared" si="6"/>
        <v>0</v>
      </c>
      <c r="AA20" s="34"/>
    </row>
    <row r="21" spans="1:27" ht="13.7" customHeight="1" x14ac:dyDescent="0.2">
      <c r="A21" s="22"/>
      <c r="B21" s="23"/>
      <c r="C21" s="24"/>
      <c r="D21" s="25"/>
      <c r="E21" s="26"/>
      <c r="F21" s="27"/>
      <c r="G21" s="28" t="s">
        <v>25</v>
      </c>
      <c r="H21" s="23"/>
      <c r="I21" s="26"/>
      <c r="J21" s="29"/>
      <c r="K21" s="29"/>
      <c r="L21" s="29"/>
      <c r="M21" s="29"/>
      <c r="N21" s="15">
        <f t="shared" si="0"/>
        <v>0</v>
      </c>
      <c r="O21" s="29"/>
      <c r="P21" s="30">
        <v>7</v>
      </c>
      <c r="Q21" s="26"/>
      <c r="R21" s="31">
        <f t="shared" si="2"/>
        <v>0</v>
      </c>
      <c r="S21" s="31"/>
      <c r="T21" s="26">
        <v>3.5</v>
      </c>
      <c r="U21" s="30">
        <f>P21+((H21/2)/12)</f>
        <v>7</v>
      </c>
      <c r="V21" s="31"/>
      <c r="W21" s="32">
        <f t="shared" si="4"/>
        <v>0</v>
      </c>
      <c r="X21" s="32">
        <f t="shared" si="5"/>
        <v>0</v>
      </c>
      <c r="Y21" s="115"/>
      <c r="Z21" s="33">
        <f t="shared" si="6"/>
        <v>0</v>
      </c>
      <c r="AA21" s="34"/>
    </row>
    <row r="22" spans="1:27" ht="12.75" customHeight="1" x14ac:dyDescent="0.2">
      <c r="A22" s="22"/>
      <c r="B22" s="23" t="s">
        <v>55</v>
      </c>
      <c r="C22" s="24">
        <v>91911</v>
      </c>
      <c r="D22" s="25" t="s">
        <v>64</v>
      </c>
      <c r="E22" s="26" t="s">
        <v>60</v>
      </c>
      <c r="F22" s="27">
        <v>24</v>
      </c>
      <c r="G22" s="28" t="s">
        <v>25</v>
      </c>
      <c r="H22" s="23">
        <v>12</v>
      </c>
      <c r="I22" s="26">
        <v>1</v>
      </c>
      <c r="J22" s="29"/>
      <c r="K22" s="29"/>
      <c r="L22" s="29"/>
      <c r="M22" s="29"/>
      <c r="N22" s="15">
        <f t="shared" si="0"/>
        <v>2</v>
      </c>
      <c r="O22" s="29"/>
      <c r="P22" s="30">
        <v>7</v>
      </c>
      <c r="Q22" s="26">
        <v>1</v>
      </c>
      <c r="R22" s="31">
        <f t="shared" si="2"/>
        <v>1</v>
      </c>
      <c r="S22" s="31"/>
      <c r="T22" s="26">
        <v>3.5</v>
      </c>
      <c r="U22" s="30">
        <f t="shared" si="3"/>
        <v>7.5</v>
      </c>
      <c r="V22" s="31">
        <v>3</v>
      </c>
      <c r="W22" s="32">
        <f t="shared" si="4"/>
        <v>0</v>
      </c>
      <c r="X22" s="32">
        <f>(IF(V22=3,(($H22/12)+(H23/12)+(H24/12)+P24+$T22)*$Q22,0))*2</f>
        <v>27.5</v>
      </c>
      <c r="Y22" s="115"/>
      <c r="Z22" s="33">
        <f t="shared" si="6"/>
        <v>0</v>
      </c>
      <c r="AA22" s="34"/>
    </row>
    <row r="23" spans="1:27" ht="12.75" customHeight="1" x14ac:dyDescent="0.2">
      <c r="A23" s="22"/>
      <c r="B23" s="23"/>
      <c r="C23" s="24"/>
      <c r="D23" s="25"/>
      <c r="E23" s="26" t="s">
        <v>61</v>
      </c>
      <c r="F23" s="27">
        <v>24</v>
      </c>
      <c r="G23" s="28" t="s">
        <v>25</v>
      </c>
      <c r="H23" s="23">
        <v>24</v>
      </c>
      <c r="I23" s="26">
        <v>1</v>
      </c>
      <c r="J23" s="29"/>
      <c r="K23" s="29"/>
      <c r="L23" s="29"/>
      <c r="M23" s="29"/>
      <c r="N23" s="15">
        <f t="shared" si="0"/>
        <v>4</v>
      </c>
      <c r="O23" s="29"/>
      <c r="P23" s="30">
        <v>5</v>
      </c>
      <c r="Q23" s="26"/>
      <c r="R23" s="31">
        <f t="shared" si="2"/>
        <v>0</v>
      </c>
      <c r="S23" s="31"/>
      <c r="T23" s="26">
        <v>3.5</v>
      </c>
      <c r="U23" s="30">
        <f t="shared" si="3"/>
        <v>6</v>
      </c>
      <c r="V23" s="31">
        <v>3</v>
      </c>
      <c r="W23" s="32">
        <f t="shared" si="4"/>
        <v>0</v>
      </c>
      <c r="X23" s="32">
        <f>IF(V23=3,(($H23/12)+$P23+$T23)*$Q23,0)</f>
        <v>0</v>
      </c>
      <c r="Y23" s="115"/>
      <c r="Z23" s="33">
        <f t="shared" si="6"/>
        <v>0</v>
      </c>
      <c r="AA23" s="34"/>
    </row>
    <row r="24" spans="1:27" ht="12.75" customHeight="1" x14ac:dyDescent="0.2">
      <c r="A24" s="22"/>
      <c r="B24" s="23"/>
      <c r="C24" s="75"/>
      <c r="D24" s="25"/>
      <c r="E24" s="26" t="s">
        <v>62</v>
      </c>
      <c r="F24" s="27">
        <v>21</v>
      </c>
      <c r="G24" s="28" t="s">
        <v>25</v>
      </c>
      <c r="H24" s="23">
        <v>15</v>
      </c>
      <c r="I24" s="26">
        <v>1</v>
      </c>
      <c r="J24" s="29"/>
      <c r="K24" s="29"/>
      <c r="L24" s="29"/>
      <c r="M24" s="29"/>
      <c r="N24" s="15">
        <f t="shared" si="0"/>
        <v>2.1875</v>
      </c>
      <c r="O24" s="29"/>
      <c r="P24" s="30">
        <v>6</v>
      </c>
      <c r="Q24" s="26"/>
      <c r="R24" s="31">
        <f t="shared" si="2"/>
        <v>0</v>
      </c>
      <c r="S24" s="31"/>
      <c r="T24" s="26">
        <v>3.5</v>
      </c>
      <c r="U24" s="30">
        <f>P24+((H24/2)/12)</f>
        <v>6.625</v>
      </c>
      <c r="V24" s="31">
        <v>3</v>
      </c>
      <c r="W24" s="32">
        <f t="shared" si="4"/>
        <v>0</v>
      </c>
      <c r="X24" s="32">
        <f t="shared" si="5"/>
        <v>0</v>
      </c>
      <c r="Y24" s="115"/>
      <c r="Z24" s="33">
        <f t="shared" si="6"/>
        <v>0</v>
      </c>
      <c r="AA24" s="34"/>
    </row>
    <row r="25" spans="1:27" ht="12.75" customHeight="1" x14ac:dyDescent="0.2">
      <c r="A25" s="22"/>
      <c r="B25" s="23"/>
      <c r="C25" s="24"/>
      <c r="D25" s="25"/>
      <c r="E25" s="26"/>
      <c r="F25" s="27"/>
      <c r="G25" s="28" t="s">
        <v>25</v>
      </c>
      <c r="H25" s="23"/>
      <c r="I25" s="26"/>
      <c r="J25" s="29"/>
      <c r="K25" s="29"/>
      <c r="L25" s="29"/>
      <c r="M25" s="29"/>
      <c r="N25" s="15">
        <f t="shared" si="0"/>
        <v>0</v>
      </c>
      <c r="O25" s="29"/>
      <c r="P25" s="30">
        <v>7</v>
      </c>
      <c r="Q25" s="26"/>
      <c r="R25" s="31">
        <f t="shared" si="2"/>
        <v>0</v>
      </c>
      <c r="S25" s="31"/>
      <c r="T25" s="26">
        <v>3.5</v>
      </c>
      <c r="U25" s="30">
        <f t="shared" si="3"/>
        <v>7</v>
      </c>
      <c r="V25" s="31"/>
      <c r="W25" s="32">
        <f t="shared" si="4"/>
        <v>0</v>
      </c>
      <c r="X25" s="32">
        <f t="shared" si="5"/>
        <v>0</v>
      </c>
      <c r="Y25" s="115"/>
      <c r="Z25" s="33">
        <f t="shared" si="6"/>
        <v>0</v>
      </c>
    </row>
    <row r="26" spans="1:27" ht="12.75" customHeight="1" x14ac:dyDescent="0.2">
      <c r="A26" s="22"/>
      <c r="B26" s="23" t="s">
        <v>63</v>
      </c>
      <c r="C26" s="24">
        <v>91920</v>
      </c>
      <c r="D26" s="25" t="s">
        <v>64</v>
      </c>
      <c r="E26" s="26"/>
      <c r="F26" s="27"/>
      <c r="G26" s="28" t="s">
        <v>25</v>
      </c>
      <c r="H26" s="23"/>
      <c r="I26" s="26"/>
      <c r="J26" s="29">
        <v>1</v>
      </c>
      <c r="K26" s="29"/>
      <c r="L26" s="29">
        <v>2</v>
      </c>
      <c r="M26" s="29"/>
      <c r="N26" s="15">
        <f t="shared" si="0"/>
        <v>0</v>
      </c>
      <c r="O26" s="29"/>
      <c r="P26" s="30">
        <v>7</v>
      </c>
      <c r="Q26" s="26"/>
      <c r="R26" s="31">
        <f t="shared" si="2"/>
        <v>0</v>
      </c>
      <c r="S26" s="31"/>
      <c r="T26" s="26">
        <v>3.5</v>
      </c>
      <c r="U26" s="30">
        <f t="shared" si="3"/>
        <v>7</v>
      </c>
      <c r="V26" s="31"/>
      <c r="W26" s="32">
        <f t="shared" si="4"/>
        <v>0</v>
      </c>
      <c r="X26" s="32">
        <f t="shared" si="5"/>
        <v>0</v>
      </c>
      <c r="Y26" s="115"/>
      <c r="Z26" s="33">
        <f t="shared" si="6"/>
        <v>0</v>
      </c>
    </row>
    <row r="27" spans="1:27" ht="12.75" customHeight="1" x14ac:dyDescent="0.2">
      <c r="A27" s="22"/>
      <c r="B27" s="23" t="s">
        <v>65</v>
      </c>
      <c r="C27" s="24">
        <v>91952</v>
      </c>
      <c r="D27" s="25" t="s">
        <v>66</v>
      </c>
      <c r="E27" s="26"/>
      <c r="F27" s="27"/>
      <c r="G27" s="28" t="s">
        <v>25</v>
      </c>
      <c r="H27" s="23"/>
      <c r="I27" s="26"/>
      <c r="J27" s="29">
        <v>1</v>
      </c>
      <c r="K27" s="29"/>
      <c r="L27" s="29">
        <v>2</v>
      </c>
      <c r="M27" s="29"/>
      <c r="N27" s="15">
        <f t="shared" si="0"/>
        <v>0</v>
      </c>
      <c r="O27" s="29"/>
      <c r="P27" s="30">
        <v>7</v>
      </c>
      <c r="Q27" s="26"/>
      <c r="R27" s="31">
        <f t="shared" si="2"/>
        <v>0</v>
      </c>
      <c r="S27" s="31"/>
      <c r="T27" s="26">
        <v>3.5</v>
      </c>
      <c r="U27" s="30">
        <f t="shared" si="3"/>
        <v>7</v>
      </c>
      <c r="V27" s="31"/>
      <c r="W27" s="32">
        <f t="shared" si="4"/>
        <v>0</v>
      </c>
      <c r="X27" s="32">
        <f t="shared" si="5"/>
        <v>0</v>
      </c>
      <c r="Y27" s="115"/>
      <c r="Z27" s="33">
        <f t="shared" si="6"/>
        <v>0</v>
      </c>
    </row>
    <row r="28" spans="1:27" ht="12.75" customHeight="1" x14ac:dyDescent="0.2">
      <c r="A28" s="22"/>
      <c r="B28" s="23" t="s">
        <v>67</v>
      </c>
      <c r="C28" s="24">
        <v>91975</v>
      </c>
      <c r="D28" s="25" t="s">
        <v>66</v>
      </c>
      <c r="E28" s="26"/>
      <c r="F28" s="27"/>
      <c r="G28" s="28" t="s">
        <v>25</v>
      </c>
      <c r="H28" s="23"/>
      <c r="I28" s="26"/>
      <c r="J28" s="29">
        <v>1</v>
      </c>
      <c r="K28" s="29"/>
      <c r="L28" s="29">
        <v>2</v>
      </c>
      <c r="M28" s="29"/>
      <c r="N28" s="15">
        <f t="shared" ref="N28" si="7">I28*((F28*H28)/144)</f>
        <v>0</v>
      </c>
      <c r="O28" s="29"/>
      <c r="P28" s="30">
        <v>7</v>
      </c>
      <c r="Q28" s="26"/>
      <c r="R28" s="31">
        <f t="shared" si="2"/>
        <v>0</v>
      </c>
      <c r="S28" s="31"/>
      <c r="T28" s="26">
        <v>3.5</v>
      </c>
      <c r="U28" s="30">
        <f t="shared" ref="U28" si="8">P28+((H28/2)/12)</f>
        <v>7</v>
      </c>
      <c r="V28" s="31"/>
      <c r="W28" s="32">
        <f t="shared" ref="W28" si="9">ROUND(IF(V28=2,(($H28/12)+$P28+$T28)*$Q28,0),1)</f>
        <v>0</v>
      </c>
      <c r="X28" s="32">
        <f t="shared" ref="X28" si="10">IF(V28=3,(($H28/12)+$P28+$T28)*$Q28,0)</f>
        <v>0</v>
      </c>
      <c r="Y28" s="115"/>
      <c r="Z28" s="33">
        <f t="shared" si="6"/>
        <v>0</v>
      </c>
      <c r="AA28" s="34"/>
    </row>
    <row r="29" spans="1:27" ht="12.75" customHeight="1" x14ac:dyDescent="0.2">
      <c r="A29" s="22"/>
      <c r="B29" s="23" t="s">
        <v>68</v>
      </c>
      <c r="C29" s="24">
        <v>91982</v>
      </c>
      <c r="D29" s="25" t="s">
        <v>66</v>
      </c>
      <c r="E29" s="26"/>
      <c r="F29" s="27"/>
      <c r="G29" s="28" t="s">
        <v>25</v>
      </c>
      <c r="H29" s="23"/>
      <c r="I29" s="26"/>
      <c r="J29" s="29">
        <v>3</v>
      </c>
      <c r="K29" s="29"/>
      <c r="L29" s="29">
        <v>1</v>
      </c>
      <c r="M29" s="29"/>
      <c r="N29" s="15">
        <f t="shared" ref="N29:N33" si="11">I29*((F29*H29)/144)</f>
        <v>0</v>
      </c>
      <c r="O29" s="29"/>
      <c r="P29" s="30">
        <v>5</v>
      </c>
      <c r="Q29" s="26"/>
      <c r="R29" s="31">
        <f t="shared" si="2"/>
        <v>0</v>
      </c>
      <c r="S29" s="31"/>
      <c r="T29" s="26">
        <v>3.5</v>
      </c>
      <c r="U29" s="30">
        <f t="shared" ref="U29:U31" si="12">P29+((H29/2)/12)</f>
        <v>5</v>
      </c>
      <c r="V29" s="31"/>
      <c r="W29" s="32">
        <f t="shared" ref="W29:W31" si="13">ROUND(IF(V29=2,(($H29/12)+$P29+$T29)*$Q29,0),1)</f>
        <v>0</v>
      </c>
      <c r="X29" s="32">
        <f t="shared" ref="X29:X30" si="14">IF(V29=3,(($H29/12)+$P29+$T29)*$Q29,0)</f>
        <v>0</v>
      </c>
      <c r="Y29" s="115"/>
      <c r="Z29" s="33">
        <f t="shared" si="6"/>
        <v>0</v>
      </c>
    </row>
    <row r="30" spans="1:27" ht="12.75" customHeight="1" x14ac:dyDescent="0.2">
      <c r="A30" s="22"/>
      <c r="B30" s="23"/>
      <c r="C30" s="24"/>
      <c r="D30" s="25"/>
      <c r="E30" s="26"/>
      <c r="F30" s="27"/>
      <c r="G30" s="28" t="s">
        <v>25</v>
      </c>
      <c r="H30" s="23"/>
      <c r="I30" s="26"/>
      <c r="J30" s="29"/>
      <c r="K30" s="29"/>
      <c r="L30" s="29"/>
      <c r="M30" s="29"/>
      <c r="N30" s="15">
        <f t="shared" si="11"/>
        <v>0</v>
      </c>
      <c r="O30" s="29"/>
      <c r="P30" s="30">
        <v>4</v>
      </c>
      <c r="Q30" s="26"/>
      <c r="R30" s="31">
        <f t="shared" si="2"/>
        <v>0</v>
      </c>
      <c r="S30" s="31"/>
      <c r="T30" s="26">
        <v>3.5</v>
      </c>
      <c r="U30" s="30">
        <f t="shared" si="12"/>
        <v>4</v>
      </c>
      <c r="V30" s="31"/>
      <c r="W30" s="32">
        <f t="shared" si="13"/>
        <v>0</v>
      </c>
      <c r="X30" s="32">
        <f t="shared" si="14"/>
        <v>0</v>
      </c>
      <c r="Y30" s="115"/>
      <c r="Z30" s="33">
        <f t="shared" si="6"/>
        <v>0</v>
      </c>
    </row>
    <row r="31" spans="1:27" ht="12.75" customHeight="1" x14ac:dyDescent="0.2">
      <c r="A31" s="22"/>
      <c r="B31" s="23" t="s">
        <v>69</v>
      </c>
      <c r="C31" s="24">
        <v>91961</v>
      </c>
      <c r="D31" s="25" t="s">
        <v>64</v>
      </c>
      <c r="E31" s="26" t="s">
        <v>70</v>
      </c>
      <c r="F31" s="27">
        <v>24</v>
      </c>
      <c r="G31" s="28" t="s">
        <v>25</v>
      </c>
      <c r="H31" s="23">
        <v>12</v>
      </c>
      <c r="I31" s="26">
        <v>2</v>
      </c>
      <c r="J31" s="29"/>
      <c r="K31" s="29"/>
      <c r="L31" s="29"/>
      <c r="M31" s="29"/>
      <c r="N31" s="15">
        <f t="shared" si="11"/>
        <v>4</v>
      </c>
      <c r="O31" s="29"/>
      <c r="P31" s="30">
        <v>7</v>
      </c>
      <c r="Q31" s="26">
        <v>2</v>
      </c>
      <c r="R31" s="31">
        <f t="shared" si="2"/>
        <v>2</v>
      </c>
      <c r="S31" s="31"/>
      <c r="T31" s="26">
        <v>3.5</v>
      </c>
      <c r="U31" s="30">
        <f t="shared" si="12"/>
        <v>7.5</v>
      </c>
      <c r="V31" s="31">
        <v>3</v>
      </c>
      <c r="W31" s="32">
        <f t="shared" si="13"/>
        <v>0</v>
      </c>
      <c r="X31" s="32">
        <f>(T31+U32+(H31/12))*2</f>
        <v>25</v>
      </c>
      <c r="Y31" s="115"/>
      <c r="Z31" s="33">
        <f t="shared" si="6"/>
        <v>0</v>
      </c>
    </row>
    <row r="32" spans="1:27" ht="12.75" customHeight="1" x14ac:dyDescent="0.2">
      <c r="A32" s="22"/>
      <c r="B32" s="23"/>
      <c r="C32" s="24"/>
      <c r="D32" s="25"/>
      <c r="E32" s="25" t="s">
        <v>71</v>
      </c>
      <c r="F32" s="27">
        <v>24</v>
      </c>
      <c r="G32" s="28" t="s">
        <v>72</v>
      </c>
      <c r="H32" s="23">
        <v>24</v>
      </c>
      <c r="I32" s="26">
        <v>2</v>
      </c>
      <c r="J32" s="29"/>
      <c r="K32" s="29"/>
      <c r="L32" s="29"/>
      <c r="M32" s="29"/>
      <c r="N32" s="15">
        <f t="shared" si="11"/>
        <v>8</v>
      </c>
      <c r="O32" s="29"/>
      <c r="P32" s="30">
        <v>7</v>
      </c>
      <c r="Q32" s="26"/>
      <c r="R32" s="31">
        <f t="shared" si="2"/>
        <v>0</v>
      </c>
      <c r="S32" s="31"/>
      <c r="T32" s="26">
        <v>4.5</v>
      </c>
      <c r="U32" s="30">
        <f t="shared" ref="U32" si="15">P32+((H32/2)/12)</f>
        <v>8</v>
      </c>
      <c r="V32" s="31">
        <v>3</v>
      </c>
      <c r="W32" s="32"/>
      <c r="X32" s="32"/>
      <c r="Y32" s="115"/>
      <c r="Z32" s="33"/>
    </row>
    <row r="33" spans="1:27" ht="12.75" customHeight="1" x14ac:dyDescent="0.2">
      <c r="A33" s="22"/>
      <c r="B33" s="23"/>
      <c r="C33" s="24"/>
      <c r="D33" s="25"/>
      <c r="E33" s="26" t="s">
        <v>62</v>
      </c>
      <c r="F33" s="27">
        <v>21</v>
      </c>
      <c r="G33" s="28" t="s">
        <v>25</v>
      </c>
      <c r="H33" s="23">
        <v>15</v>
      </c>
      <c r="I33" s="26">
        <v>2</v>
      </c>
      <c r="J33" s="29"/>
      <c r="K33" s="29"/>
      <c r="L33" s="29"/>
      <c r="M33" s="29"/>
      <c r="N33" s="15">
        <f t="shared" si="11"/>
        <v>4.375</v>
      </c>
      <c r="O33" s="29"/>
      <c r="P33" s="30">
        <v>6</v>
      </c>
      <c r="Q33" s="26"/>
      <c r="R33" s="31">
        <f t="shared" si="2"/>
        <v>0</v>
      </c>
      <c r="S33" s="31"/>
      <c r="T33" s="26">
        <v>3.5</v>
      </c>
      <c r="U33" s="30">
        <f t="shared" ref="U33:U34" si="16">P33+((H33/2)/12)</f>
        <v>6.625</v>
      </c>
      <c r="V33" s="31">
        <v>3</v>
      </c>
      <c r="W33" s="32">
        <f t="shared" ref="W33:W34" si="17">ROUND(IF(V33=2,(($H33/12)+$P33+$T33)*$Q33,0),1)</f>
        <v>0</v>
      </c>
      <c r="X33" s="32">
        <f t="shared" ref="X33:X34" si="18">IF(V33=3,(($H33/12)+$P33+$T33)*$Q33,0)</f>
        <v>0</v>
      </c>
      <c r="Y33" s="115"/>
      <c r="Z33" s="33">
        <f t="shared" si="6"/>
        <v>0</v>
      </c>
      <c r="AA33" s="34"/>
    </row>
    <row r="34" spans="1:27" ht="12.75" customHeight="1" x14ac:dyDescent="0.2">
      <c r="A34" s="22"/>
      <c r="B34" s="23"/>
      <c r="C34" s="24"/>
      <c r="D34" s="25"/>
      <c r="E34" s="26"/>
      <c r="F34" s="27"/>
      <c r="G34" s="28" t="s">
        <v>25</v>
      </c>
      <c r="H34" s="23"/>
      <c r="I34" s="26"/>
      <c r="J34" s="29"/>
      <c r="K34" s="29"/>
      <c r="L34" s="29"/>
      <c r="M34" s="29"/>
      <c r="N34" s="15">
        <f t="shared" ref="N34" si="19">I34*((F34*H34)/144)</f>
        <v>0</v>
      </c>
      <c r="O34" s="29"/>
      <c r="P34" s="30">
        <v>7</v>
      </c>
      <c r="Q34" s="26"/>
      <c r="R34" s="31">
        <f t="shared" si="2"/>
        <v>0</v>
      </c>
      <c r="S34" s="31"/>
      <c r="T34" s="26">
        <v>3.5</v>
      </c>
      <c r="U34" s="30">
        <f t="shared" si="16"/>
        <v>7</v>
      </c>
      <c r="V34" s="31"/>
      <c r="W34" s="32">
        <f t="shared" si="17"/>
        <v>0</v>
      </c>
      <c r="X34" s="32">
        <f t="shared" si="18"/>
        <v>0</v>
      </c>
      <c r="Y34" s="115"/>
      <c r="Z34" s="33">
        <f t="shared" si="6"/>
        <v>0</v>
      </c>
    </row>
    <row r="35" spans="1:27" ht="12.75" customHeight="1" x14ac:dyDescent="0.2">
      <c r="A35" s="22"/>
      <c r="B35" s="23" t="s">
        <v>73</v>
      </c>
      <c r="C35" s="24">
        <v>91952</v>
      </c>
      <c r="D35" s="25" t="s">
        <v>64</v>
      </c>
      <c r="E35" s="26" t="s">
        <v>74</v>
      </c>
      <c r="F35" s="27">
        <v>30</v>
      </c>
      <c r="G35" s="28" t="s">
        <v>25</v>
      </c>
      <c r="H35" s="23">
        <v>30</v>
      </c>
      <c r="I35" s="26">
        <v>1</v>
      </c>
      <c r="J35" s="29"/>
      <c r="K35" s="29"/>
      <c r="L35" s="29"/>
      <c r="M35" s="29"/>
      <c r="N35" s="15">
        <f t="shared" ref="N35:N39" si="20">I35*((F35*H35)/144)</f>
        <v>6.25</v>
      </c>
      <c r="O35" s="29"/>
      <c r="P35" s="30">
        <v>7</v>
      </c>
      <c r="Q35" s="26">
        <v>1</v>
      </c>
      <c r="R35" s="31">
        <f t="shared" si="2"/>
        <v>1</v>
      </c>
      <c r="S35" s="31"/>
      <c r="T35" s="26">
        <v>3.5</v>
      </c>
      <c r="U35" s="30">
        <f t="shared" ref="U35:U42" si="21">P35+((H35/2)/12)</f>
        <v>8.25</v>
      </c>
      <c r="V35" s="31">
        <v>3</v>
      </c>
      <c r="W35" s="32">
        <f t="shared" ref="W35:W42" si="22">ROUND(IF(V35=2,(($H35/12)+$P35+$T35)*$Q35,0),1)</f>
        <v>0</v>
      </c>
      <c r="X35" s="32">
        <f>IF(V35=3,(($H35/12)+(H36/12)+(H37/12)+$P35+$T35)*$Q35,0)</f>
        <v>14</v>
      </c>
      <c r="Y35" s="115"/>
      <c r="Z35" s="33">
        <f t="shared" si="6"/>
        <v>0</v>
      </c>
    </row>
    <row r="36" spans="1:27" ht="12.75" customHeight="1" x14ac:dyDescent="0.2">
      <c r="A36" s="22"/>
      <c r="B36" s="23"/>
      <c r="C36" s="24"/>
      <c r="D36" s="25"/>
      <c r="E36" s="25" t="s">
        <v>75</v>
      </c>
      <c r="F36" s="27">
        <v>24</v>
      </c>
      <c r="G36" s="28" t="s">
        <v>25</v>
      </c>
      <c r="H36" s="23">
        <v>12</v>
      </c>
      <c r="I36" s="26">
        <v>1</v>
      </c>
      <c r="J36" s="29"/>
      <c r="K36" s="29"/>
      <c r="L36" s="29"/>
      <c r="M36" s="29"/>
      <c r="N36" s="15">
        <f t="shared" si="20"/>
        <v>2</v>
      </c>
      <c r="O36" s="29"/>
      <c r="P36" s="30">
        <v>6</v>
      </c>
      <c r="Q36" s="26"/>
      <c r="R36" s="31">
        <f t="shared" si="2"/>
        <v>0</v>
      </c>
      <c r="S36" s="31"/>
      <c r="T36" s="26">
        <v>3.5</v>
      </c>
      <c r="U36" s="30">
        <f t="shared" si="21"/>
        <v>6.5</v>
      </c>
      <c r="V36" s="31">
        <v>3</v>
      </c>
      <c r="W36" s="32">
        <f t="shared" si="22"/>
        <v>0</v>
      </c>
      <c r="X36" s="32">
        <f t="shared" ref="X36:X42" si="23">IF(V36=3,(($H36/12)+$P36+$T36)*$Q36,0)</f>
        <v>0</v>
      </c>
      <c r="Y36" s="115"/>
      <c r="Z36" s="33">
        <f t="shared" si="6"/>
        <v>0</v>
      </c>
    </row>
    <row r="37" spans="1:27" ht="12.75" customHeight="1" x14ac:dyDescent="0.2">
      <c r="A37" s="22"/>
      <c r="B37" s="23"/>
      <c r="C37" s="24"/>
      <c r="D37" s="25"/>
      <c r="E37" s="26"/>
      <c r="F37" s="27"/>
      <c r="G37" s="28" t="s">
        <v>25</v>
      </c>
      <c r="H37" s="23"/>
      <c r="I37" s="26"/>
      <c r="J37" s="29"/>
      <c r="K37" s="29"/>
      <c r="L37" s="29"/>
      <c r="M37" s="29"/>
      <c r="N37" s="15">
        <f t="shared" si="20"/>
        <v>0</v>
      </c>
      <c r="O37" s="29"/>
      <c r="P37" s="30">
        <v>5</v>
      </c>
      <c r="Q37" s="26"/>
      <c r="R37" s="31">
        <f t="shared" si="2"/>
        <v>0</v>
      </c>
      <c r="S37" s="31"/>
      <c r="T37" s="26">
        <v>3.5</v>
      </c>
      <c r="U37" s="30">
        <f t="shared" si="21"/>
        <v>5</v>
      </c>
      <c r="V37" s="31">
        <v>3</v>
      </c>
      <c r="W37" s="32">
        <f t="shared" si="22"/>
        <v>0</v>
      </c>
      <c r="X37" s="32">
        <f t="shared" si="23"/>
        <v>0</v>
      </c>
      <c r="Y37" s="115"/>
      <c r="Z37" s="33">
        <f t="shared" si="6"/>
        <v>0</v>
      </c>
    </row>
    <row r="38" spans="1:27" ht="12.75" customHeight="1" x14ac:dyDescent="0.2">
      <c r="A38" s="22"/>
      <c r="B38" s="23" t="s">
        <v>76</v>
      </c>
      <c r="C38" s="24">
        <v>91979</v>
      </c>
      <c r="D38" s="25" t="s">
        <v>64</v>
      </c>
      <c r="E38" s="26" t="s">
        <v>74</v>
      </c>
      <c r="F38" s="27">
        <v>30</v>
      </c>
      <c r="G38" s="28" t="s">
        <v>25</v>
      </c>
      <c r="H38" s="23">
        <v>30</v>
      </c>
      <c r="I38" s="26">
        <v>1</v>
      </c>
      <c r="J38" s="29"/>
      <c r="K38" s="29"/>
      <c r="L38" s="29"/>
      <c r="M38" s="29"/>
      <c r="N38" s="15">
        <f t="shared" si="20"/>
        <v>6.25</v>
      </c>
      <c r="O38" s="29"/>
      <c r="P38" s="30">
        <v>7</v>
      </c>
      <c r="Q38" s="26">
        <v>1</v>
      </c>
      <c r="R38" s="31">
        <f t="shared" si="2"/>
        <v>1</v>
      </c>
      <c r="S38" s="31"/>
      <c r="T38" s="26">
        <v>3.5</v>
      </c>
      <c r="U38" s="30">
        <f t="shared" si="21"/>
        <v>8.25</v>
      </c>
      <c r="V38" s="31">
        <v>3</v>
      </c>
      <c r="W38" s="32">
        <f t="shared" si="22"/>
        <v>0</v>
      </c>
      <c r="X38" s="32">
        <f>IF(V38=3,(($H38/12)+(H39/12)+(H40/12)+$P38+$T38)*$Q38,0)</f>
        <v>14</v>
      </c>
      <c r="Y38" s="115"/>
      <c r="Z38" s="33">
        <f t="shared" si="6"/>
        <v>0</v>
      </c>
    </row>
    <row r="39" spans="1:27" ht="12.75" customHeight="1" x14ac:dyDescent="0.2">
      <c r="A39" s="22"/>
      <c r="B39" s="23"/>
      <c r="C39" s="24"/>
      <c r="D39" s="25"/>
      <c r="E39" s="25" t="s">
        <v>77</v>
      </c>
      <c r="F39" s="27">
        <v>24</v>
      </c>
      <c r="G39" s="28" t="s">
        <v>25</v>
      </c>
      <c r="H39" s="23">
        <v>12</v>
      </c>
      <c r="I39" s="26">
        <v>1</v>
      </c>
      <c r="J39" s="29"/>
      <c r="K39" s="29"/>
      <c r="L39" s="29"/>
      <c r="M39" s="29"/>
      <c r="N39" s="15">
        <f t="shared" si="20"/>
        <v>2</v>
      </c>
      <c r="O39" s="29"/>
      <c r="P39" s="30">
        <v>6</v>
      </c>
      <c r="Q39" s="26"/>
      <c r="R39" s="31"/>
      <c r="S39" s="31"/>
      <c r="T39" s="26">
        <v>3.5</v>
      </c>
      <c r="U39" s="30">
        <f t="shared" si="21"/>
        <v>6.5</v>
      </c>
      <c r="V39" s="31">
        <v>3</v>
      </c>
      <c r="W39" s="32">
        <f t="shared" si="22"/>
        <v>0</v>
      </c>
      <c r="X39" s="32"/>
      <c r="Y39" s="115"/>
      <c r="Z39" s="33">
        <f t="shared" si="6"/>
        <v>0</v>
      </c>
    </row>
    <row r="40" spans="1:27" ht="12.75" customHeight="1" x14ac:dyDescent="0.2">
      <c r="A40" s="22"/>
      <c r="B40" s="23"/>
      <c r="C40" s="24"/>
      <c r="D40" s="25"/>
      <c r="E40" s="26"/>
      <c r="F40" s="27"/>
      <c r="G40" s="28" t="s">
        <v>25</v>
      </c>
      <c r="H40" s="23"/>
      <c r="I40" s="26"/>
      <c r="J40" s="29"/>
      <c r="K40" s="29"/>
      <c r="L40" s="29"/>
      <c r="M40" s="29"/>
      <c r="N40" s="15">
        <f>I40*((F40*H40)/144)</f>
        <v>0</v>
      </c>
      <c r="O40" s="29"/>
      <c r="P40" s="30">
        <v>7</v>
      </c>
      <c r="Q40" s="26"/>
      <c r="R40" s="31">
        <f t="shared" si="2"/>
        <v>0</v>
      </c>
      <c r="S40" s="31"/>
      <c r="T40" s="26">
        <v>3.5</v>
      </c>
      <c r="U40" s="30">
        <f t="shared" si="21"/>
        <v>7</v>
      </c>
      <c r="V40" s="31"/>
      <c r="W40" s="32">
        <f t="shared" si="22"/>
        <v>0</v>
      </c>
      <c r="X40" s="32">
        <f t="shared" si="23"/>
        <v>0</v>
      </c>
      <c r="Y40" s="115"/>
      <c r="Z40" s="33">
        <f t="shared" si="6"/>
        <v>0</v>
      </c>
    </row>
    <row r="41" spans="1:27" ht="12.75" customHeight="1" x14ac:dyDescent="0.2">
      <c r="A41" s="22"/>
      <c r="B41" s="23" t="s">
        <v>78</v>
      </c>
      <c r="C41" s="24">
        <v>91950</v>
      </c>
      <c r="D41" s="25" t="s">
        <v>66</v>
      </c>
      <c r="E41" s="26" t="s">
        <v>81</v>
      </c>
      <c r="F41" s="27">
        <v>36</v>
      </c>
      <c r="G41" s="28" t="s">
        <v>25</v>
      </c>
      <c r="H41" s="23">
        <v>12</v>
      </c>
      <c r="I41" s="26">
        <v>1</v>
      </c>
      <c r="J41" s="29"/>
      <c r="K41" s="29"/>
      <c r="L41" s="29"/>
      <c r="M41" s="29"/>
      <c r="N41" s="15">
        <f>I41*((F41*H41)/144)</f>
        <v>3</v>
      </c>
      <c r="O41" s="29"/>
      <c r="P41" s="30">
        <v>7</v>
      </c>
      <c r="Q41" s="26">
        <v>1</v>
      </c>
      <c r="R41" s="31">
        <f t="shared" si="2"/>
        <v>1</v>
      </c>
      <c r="S41" s="31"/>
      <c r="T41" s="26">
        <v>3.5</v>
      </c>
      <c r="U41" s="30">
        <f t="shared" si="21"/>
        <v>7.5</v>
      </c>
      <c r="V41" s="31">
        <v>3</v>
      </c>
      <c r="W41" s="32">
        <f t="shared" si="22"/>
        <v>0</v>
      </c>
      <c r="X41" s="32">
        <f>IF(V41=3,(($H41/12)+(H42/12)+(H43/12)+$P41+$T41)*$Q41,0)</f>
        <v>13.5</v>
      </c>
      <c r="Y41" s="115"/>
      <c r="Z41" s="33">
        <f t="shared" si="6"/>
        <v>0</v>
      </c>
    </row>
    <row r="42" spans="1:27" ht="12.75" customHeight="1" x14ac:dyDescent="0.2">
      <c r="A42" s="22"/>
      <c r="B42" s="23"/>
      <c r="C42" s="24"/>
      <c r="D42" s="25"/>
      <c r="E42" s="26" t="s">
        <v>82</v>
      </c>
      <c r="F42" s="27">
        <v>30</v>
      </c>
      <c r="G42" s="28" t="s">
        <v>25</v>
      </c>
      <c r="H42" s="23">
        <v>24</v>
      </c>
      <c r="I42" s="26">
        <v>1</v>
      </c>
      <c r="J42" s="29"/>
      <c r="K42" s="29"/>
      <c r="L42" s="29"/>
      <c r="M42" s="29"/>
      <c r="N42" s="15">
        <f t="shared" ref="N42" si="24">I42*((F42*H42)/144)</f>
        <v>5</v>
      </c>
      <c r="O42" s="29"/>
      <c r="P42" s="30">
        <v>7</v>
      </c>
      <c r="Q42" s="26"/>
      <c r="R42" s="31"/>
      <c r="S42" s="31"/>
      <c r="T42" s="26">
        <v>3.5</v>
      </c>
      <c r="U42" s="30">
        <f t="shared" si="21"/>
        <v>8</v>
      </c>
      <c r="V42" s="31"/>
      <c r="W42" s="32">
        <f t="shared" si="22"/>
        <v>0</v>
      </c>
      <c r="X42" s="32">
        <f t="shared" si="23"/>
        <v>0</v>
      </c>
      <c r="Y42" s="115"/>
      <c r="Z42" s="33">
        <f t="shared" si="6"/>
        <v>0</v>
      </c>
    </row>
    <row r="43" spans="1:27" ht="12.75" customHeight="1" x14ac:dyDescent="0.2">
      <c r="A43" s="22"/>
      <c r="B43" s="23"/>
      <c r="C43" s="24"/>
      <c r="D43" s="25"/>
      <c r="E43" s="26"/>
      <c r="F43" s="27"/>
      <c r="G43" s="28" t="s">
        <v>25</v>
      </c>
      <c r="H43" s="23"/>
      <c r="I43" s="26"/>
      <c r="J43" s="29"/>
      <c r="K43" s="29"/>
      <c r="L43" s="29"/>
      <c r="M43" s="29"/>
      <c r="N43" s="15">
        <f t="shared" si="0"/>
        <v>0</v>
      </c>
      <c r="O43" s="29"/>
      <c r="P43" s="30">
        <v>7</v>
      </c>
      <c r="Q43" s="26"/>
      <c r="R43" s="31"/>
      <c r="S43" s="31"/>
      <c r="T43" s="26">
        <v>3.5</v>
      </c>
      <c r="U43" s="30">
        <f t="shared" si="3"/>
        <v>7</v>
      </c>
      <c r="V43" s="31"/>
      <c r="W43" s="32">
        <f t="shared" si="4"/>
        <v>0</v>
      </c>
      <c r="X43" s="32">
        <f t="shared" si="5"/>
        <v>0</v>
      </c>
      <c r="Y43" s="115"/>
      <c r="Z43" s="33">
        <f t="shared" si="6"/>
        <v>0</v>
      </c>
    </row>
    <row r="44" spans="1:27" ht="12.75" customHeight="1" x14ac:dyDescent="0.2">
      <c r="A44" s="22"/>
      <c r="B44" s="23" t="s">
        <v>79</v>
      </c>
      <c r="C44" s="24">
        <v>92000</v>
      </c>
      <c r="D44" s="25" t="s">
        <v>66</v>
      </c>
      <c r="E44" s="26" t="s">
        <v>81</v>
      </c>
      <c r="F44" s="27">
        <v>36</v>
      </c>
      <c r="G44" s="28" t="s">
        <v>25</v>
      </c>
      <c r="H44" s="23">
        <v>12</v>
      </c>
      <c r="I44" s="26">
        <v>1</v>
      </c>
      <c r="J44" s="29"/>
      <c r="K44" s="29"/>
      <c r="L44" s="29"/>
      <c r="M44" s="29"/>
      <c r="N44" s="15">
        <f t="shared" si="0"/>
        <v>3</v>
      </c>
      <c r="O44" s="29"/>
      <c r="P44" s="30">
        <v>7</v>
      </c>
      <c r="Q44" s="26">
        <v>1</v>
      </c>
      <c r="R44" s="31">
        <f t="shared" ref="R44" si="25">Q44</f>
        <v>1</v>
      </c>
      <c r="S44" s="31"/>
      <c r="T44" s="26">
        <v>3.5</v>
      </c>
      <c r="U44" s="30">
        <f t="shared" si="3"/>
        <v>7.5</v>
      </c>
      <c r="V44" s="31">
        <v>3</v>
      </c>
      <c r="W44" s="32">
        <f t="shared" si="4"/>
        <v>0</v>
      </c>
      <c r="X44" s="32">
        <f>IF(V44=3,(($H44/12)+(H45/12)+(H46/12)+$P44+$T44)*$Q44,0)</f>
        <v>13.5</v>
      </c>
      <c r="Y44" s="115"/>
      <c r="Z44" s="33">
        <f t="shared" si="6"/>
        <v>0</v>
      </c>
    </row>
    <row r="45" spans="1:27" ht="12.75" customHeight="1" x14ac:dyDescent="0.2">
      <c r="A45" s="22"/>
      <c r="B45" s="23"/>
      <c r="C45" s="24"/>
      <c r="D45" s="25"/>
      <c r="E45" s="26" t="s">
        <v>82</v>
      </c>
      <c r="F45" s="27">
        <v>30</v>
      </c>
      <c r="G45" s="28" t="s">
        <v>25</v>
      </c>
      <c r="H45" s="23">
        <v>24</v>
      </c>
      <c r="I45" s="26">
        <v>1</v>
      </c>
      <c r="J45" s="29"/>
      <c r="K45" s="29"/>
      <c r="L45" s="29"/>
      <c r="M45" s="29"/>
      <c r="N45" s="15">
        <f t="shared" ref="N45:N46" si="26">I45*((F45*H45)/144)</f>
        <v>5</v>
      </c>
      <c r="O45" s="29"/>
      <c r="P45" s="30">
        <v>7</v>
      </c>
      <c r="Q45" s="26"/>
      <c r="R45" s="31">
        <f t="shared" si="2"/>
        <v>0</v>
      </c>
      <c r="S45" s="31"/>
      <c r="T45" s="26">
        <v>3.5</v>
      </c>
      <c r="U45" s="30">
        <f t="shared" ref="U45:U46" si="27">P45+((H45/2)/12)</f>
        <v>8</v>
      </c>
      <c r="V45" s="31"/>
      <c r="W45" s="32">
        <f t="shared" ref="W45:W46" si="28">ROUND(IF(V45=2,(($H45/12)+$P45+$T45)*$Q45,0),1)</f>
        <v>0</v>
      </c>
      <c r="X45" s="32">
        <f t="shared" ref="X45:X46" si="29">IF(V45=3,(($H45/12)+$P45+$T45)*$Q45,0)</f>
        <v>0</v>
      </c>
      <c r="Y45" s="115"/>
      <c r="Z45" s="33">
        <f t="shared" si="6"/>
        <v>0</v>
      </c>
    </row>
    <row r="46" spans="1:27" ht="12.75" customHeight="1" x14ac:dyDescent="0.2">
      <c r="A46" s="22"/>
      <c r="B46" s="23"/>
      <c r="C46" s="24"/>
      <c r="D46" s="25"/>
      <c r="E46" s="26"/>
      <c r="F46" s="27"/>
      <c r="G46" s="28" t="s">
        <v>25</v>
      </c>
      <c r="H46" s="23"/>
      <c r="I46" s="26"/>
      <c r="J46" s="29"/>
      <c r="K46" s="29"/>
      <c r="L46" s="29"/>
      <c r="M46" s="29"/>
      <c r="N46" s="15">
        <f t="shared" si="26"/>
        <v>0</v>
      </c>
      <c r="O46" s="29"/>
      <c r="P46" s="30">
        <v>7</v>
      </c>
      <c r="Q46" s="26"/>
      <c r="R46" s="31">
        <f t="shared" si="2"/>
        <v>0</v>
      </c>
      <c r="S46" s="31"/>
      <c r="T46" s="26">
        <v>3.5</v>
      </c>
      <c r="U46" s="30">
        <f t="shared" si="27"/>
        <v>7</v>
      </c>
      <c r="V46" s="31"/>
      <c r="W46" s="32">
        <f t="shared" si="28"/>
        <v>0</v>
      </c>
      <c r="X46" s="32">
        <f t="shared" si="29"/>
        <v>0</v>
      </c>
      <c r="Y46" s="115"/>
      <c r="Z46" s="33">
        <f t="shared" si="6"/>
        <v>0</v>
      </c>
    </row>
    <row r="47" spans="1:27" ht="12.75" customHeight="1" x14ac:dyDescent="0.2">
      <c r="A47" s="22"/>
      <c r="B47" s="23" t="s">
        <v>80</v>
      </c>
      <c r="C47" s="24">
        <v>92012</v>
      </c>
      <c r="D47" s="25" t="s">
        <v>66</v>
      </c>
      <c r="E47" s="26" t="s">
        <v>81</v>
      </c>
      <c r="F47" s="27">
        <v>36</v>
      </c>
      <c r="G47" s="28" t="s">
        <v>25</v>
      </c>
      <c r="H47" s="23">
        <v>12</v>
      </c>
      <c r="I47" s="26">
        <v>1</v>
      </c>
      <c r="J47" s="29"/>
      <c r="K47" s="29"/>
      <c r="L47" s="29"/>
      <c r="M47" s="29"/>
      <c r="N47" s="15">
        <f t="shared" si="0"/>
        <v>3</v>
      </c>
      <c r="O47" s="29"/>
      <c r="P47" s="30">
        <v>7</v>
      </c>
      <c r="Q47" s="26">
        <v>1</v>
      </c>
      <c r="R47" s="31">
        <f t="shared" ref="R47" si="30">Q47</f>
        <v>1</v>
      </c>
      <c r="S47" s="31"/>
      <c r="T47" s="26">
        <v>3.5</v>
      </c>
      <c r="U47" s="30">
        <f t="shared" si="3"/>
        <v>7.5</v>
      </c>
      <c r="V47" s="31">
        <v>3</v>
      </c>
      <c r="W47" s="32">
        <f t="shared" si="4"/>
        <v>0</v>
      </c>
      <c r="X47" s="32">
        <f>IF(V47=3,(($H47/12)+(H48/12)+(H49/12)+$P47+$T47)*$Q47,0)</f>
        <v>13.5</v>
      </c>
      <c r="Y47" s="115"/>
      <c r="Z47" s="33">
        <f t="shared" si="6"/>
        <v>0</v>
      </c>
    </row>
    <row r="48" spans="1:27" ht="12.75" customHeight="1" x14ac:dyDescent="0.2">
      <c r="A48" s="22"/>
      <c r="B48" s="23"/>
      <c r="C48" s="24"/>
      <c r="D48" s="25"/>
      <c r="E48" s="26" t="s">
        <v>82</v>
      </c>
      <c r="F48" s="27">
        <v>30</v>
      </c>
      <c r="G48" s="28" t="s">
        <v>25</v>
      </c>
      <c r="H48" s="23">
        <v>24</v>
      </c>
      <c r="I48" s="26">
        <v>1</v>
      </c>
      <c r="J48" s="29"/>
      <c r="K48" s="29"/>
      <c r="L48" s="29"/>
      <c r="M48" s="29"/>
      <c r="N48" s="15">
        <f t="shared" si="0"/>
        <v>5</v>
      </c>
      <c r="O48" s="29"/>
      <c r="P48" s="30">
        <v>7</v>
      </c>
      <c r="Q48" s="26"/>
      <c r="R48" s="31">
        <f t="shared" si="2"/>
        <v>0</v>
      </c>
      <c r="S48" s="31"/>
      <c r="T48" s="26">
        <v>3.5</v>
      </c>
      <c r="U48" s="30">
        <f t="shared" si="3"/>
        <v>8</v>
      </c>
      <c r="V48" s="31"/>
      <c r="W48" s="32">
        <f t="shared" si="4"/>
        <v>0</v>
      </c>
      <c r="X48" s="32">
        <f t="shared" si="5"/>
        <v>0</v>
      </c>
      <c r="Y48" s="115"/>
      <c r="Z48" s="33">
        <f t="shared" si="6"/>
        <v>0</v>
      </c>
    </row>
    <row r="49" spans="1:26" ht="12.75" customHeight="1" x14ac:dyDescent="0.2">
      <c r="A49" s="22"/>
      <c r="B49" s="23"/>
      <c r="C49" s="24"/>
      <c r="D49" s="25"/>
      <c r="E49" s="26"/>
      <c r="F49" s="27"/>
      <c r="G49" s="28" t="s">
        <v>25</v>
      </c>
      <c r="H49" s="23"/>
      <c r="I49" s="26"/>
      <c r="J49" s="29"/>
      <c r="K49" s="29"/>
      <c r="L49" s="29"/>
      <c r="M49" s="29"/>
      <c r="N49" s="15">
        <f t="shared" si="0"/>
        <v>0</v>
      </c>
      <c r="O49" s="29"/>
      <c r="P49" s="30">
        <v>7</v>
      </c>
      <c r="Q49" s="26"/>
      <c r="R49" s="31">
        <f t="shared" si="2"/>
        <v>0</v>
      </c>
      <c r="S49" s="31"/>
      <c r="T49" s="26">
        <v>3.5</v>
      </c>
      <c r="U49" s="30">
        <f t="shared" si="3"/>
        <v>7</v>
      </c>
      <c r="V49" s="31"/>
      <c r="W49" s="32">
        <f t="shared" si="4"/>
        <v>0</v>
      </c>
      <c r="X49" s="32">
        <f t="shared" si="5"/>
        <v>0</v>
      </c>
      <c r="Y49" s="115"/>
      <c r="Z49" s="33">
        <f t="shared" si="6"/>
        <v>0</v>
      </c>
    </row>
    <row r="50" spans="1:26" ht="12.75" customHeight="1" x14ac:dyDescent="0.2">
      <c r="A50" s="22"/>
      <c r="B50" s="23" t="s">
        <v>83</v>
      </c>
      <c r="C50" s="24">
        <v>91981</v>
      </c>
      <c r="D50" s="25" t="s">
        <v>66</v>
      </c>
      <c r="E50" s="26" t="s">
        <v>85</v>
      </c>
      <c r="F50" s="27">
        <v>48</v>
      </c>
      <c r="G50" s="28" t="s">
        <v>25</v>
      </c>
      <c r="H50" s="23">
        <v>48</v>
      </c>
      <c r="I50" s="26">
        <v>1</v>
      </c>
      <c r="J50" s="29"/>
      <c r="K50" s="29"/>
      <c r="L50" s="29"/>
      <c r="M50" s="29"/>
      <c r="N50" s="15">
        <f t="shared" si="0"/>
        <v>16</v>
      </c>
      <c r="O50" s="29"/>
      <c r="P50" s="30">
        <v>7</v>
      </c>
      <c r="Q50" s="26">
        <v>1</v>
      </c>
      <c r="R50" s="31">
        <f t="shared" si="2"/>
        <v>1</v>
      </c>
      <c r="S50" s="31"/>
      <c r="T50" s="26">
        <v>3.5</v>
      </c>
      <c r="U50" s="30">
        <f t="shared" si="3"/>
        <v>9</v>
      </c>
      <c r="V50" s="31">
        <v>3</v>
      </c>
      <c r="W50" s="32">
        <f t="shared" si="4"/>
        <v>0</v>
      </c>
      <c r="X50" s="32">
        <f>(T50+U51+(H50/12))*2</f>
        <v>33</v>
      </c>
      <c r="Y50" s="115"/>
      <c r="Z50" s="33">
        <f t="shared" si="6"/>
        <v>0</v>
      </c>
    </row>
    <row r="51" spans="1:26" ht="12.75" customHeight="1" x14ac:dyDescent="0.2">
      <c r="A51" s="22"/>
      <c r="B51" s="23" t="s">
        <v>116</v>
      </c>
      <c r="C51" s="24">
        <v>91988</v>
      </c>
      <c r="D51" s="25" t="s">
        <v>66</v>
      </c>
      <c r="E51" s="26" t="s">
        <v>113</v>
      </c>
      <c r="F51" s="27">
        <v>48</v>
      </c>
      <c r="G51" s="28" t="s">
        <v>25</v>
      </c>
      <c r="H51" s="23">
        <v>48</v>
      </c>
      <c r="I51" s="26">
        <v>1</v>
      </c>
      <c r="J51" s="29"/>
      <c r="K51" s="29"/>
      <c r="L51" s="29"/>
      <c r="M51" s="29"/>
      <c r="N51" s="15">
        <f t="shared" si="0"/>
        <v>16</v>
      </c>
      <c r="O51" s="29"/>
      <c r="P51" s="30">
        <v>7</v>
      </c>
      <c r="Q51" s="26">
        <v>1</v>
      </c>
      <c r="R51" s="31">
        <v>1</v>
      </c>
      <c r="S51" s="31"/>
      <c r="T51" s="26">
        <v>3.5</v>
      </c>
      <c r="U51" s="30">
        <f t="shared" si="3"/>
        <v>9</v>
      </c>
      <c r="V51" s="31">
        <v>3</v>
      </c>
      <c r="W51" s="32">
        <f t="shared" si="4"/>
        <v>0</v>
      </c>
      <c r="X51" s="32">
        <f>(T51+U51+(H51/12))*2</f>
        <v>33</v>
      </c>
      <c r="Y51" s="115"/>
      <c r="Z51" s="33">
        <f t="shared" si="6"/>
        <v>0</v>
      </c>
    </row>
    <row r="52" spans="1:26" ht="12.75" customHeight="1" x14ac:dyDescent="0.2">
      <c r="A52" s="22"/>
      <c r="B52" s="23"/>
      <c r="C52" s="24"/>
      <c r="D52" s="25"/>
      <c r="E52" s="26"/>
      <c r="F52" s="27"/>
      <c r="G52" s="28" t="s">
        <v>25</v>
      </c>
      <c r="H52" s="23"/>
      <c r="I52" s="26"/>
      <c r="J52" s="29"/>
      <c r="K52" s="29"/>
      <c r="L52" s="29"/>
      <c r="M52" s="29"/>
      <c r="N52" s="15">
        <f t="shared" si="0"/>
        <v>0</v>
      </c>
      <c r="O52" s="29"/>
      <c r="P52" s="30">
        <v>7</v>
      </c>
      <c r="Q52" s="26"/>
      <c r="R52" s="31">
        <f t="shared" si="2"/>
        <v>0</v>
      </c>
      <c r="S52" s="31"/>
      <c r="T52" s="26">
        <v>3.5</v>
      </c>
      <c r="U52" s="30">
        <f t="shared" si="3"/>
        <v>7</v>
      </c>
      <c r="V52" s="31"/>
      <c r="W52" s="32">
        <f t="shared" si="4"/>
        <v>0</v>
      </c>
      <c r="X52" s="32">
        <f t="shared" si="5"/>
        <v>0</v>
      </c>
      <c r="Y52" s="115"/>
      <c r="Z52" s="33">
        <f t="shared" si="6"/>
        <v>0</v>
      </c>
    </row>
    <row r="53" spans="1:26" ht="12.75" customHeight="1" x14ac:dyDescent="0.2">
      <c r="A53" s="22"/>
      <c r="B53" s="23" t="s">
        <v>84</v>
      </c>
      <c r="C53" s="24">
        <v>92024</v>
      </c>
      <c r="D53" s="25" t="s">
        <v>66</v>
      </c>
      <c r="E53" s="26" t="s">
        <v>85</v>
      </c>
      <c r="F53" s="27">
        <v>48</v>
      </c>
      <c r="G53" s="28" t="s">
        <v>25</v>
      </c>
      <c r="H53" s="23">
        <v>48</v>
      </c>
      <c r="I53" s="26">
        <v>1</v>
      </c>
      <c r="J53" s="29"/>
      <c r="K53" s="29"/>
      <c r="L53" s="29"/>
      <c r="M53" s="29"/>
      <c r="N53" s="15">
        <f t="shared" si="0"/>
        <v>16</v>
      </c>
      <c r="O53" s="29"/>
      <c r="P53" s="30">
        <v>7</v>
      </c>
      <c r="Q53" s="26">
        <v>1</v>
      </c>
      <c r="R53" s="31">
        <f t="shared" si="2"/>
        <v>1</v>
      </c>
      <c r="S53" s="31"/>
      <c r="T53" s="26">
        <v>3.5</v>
      </c>
      <c r="U53" s="30">
        <f t="shared" si="3"/>
        <v>9</v>
      </c>
      <c r="V53" s="31">
        <v>3</v>
      </c>
      <c r="W53" s="32">
        <f t="shared" si="4"/>
        <v>0</v>
      </c>
      <c r="X53" s="32">
        <f>(T53+U54+(H53/12))*2</f>
        <v>33</v>
      </c>
      <c r="Y53" s="115"/>
      <c r="Z53" s="33">
        <f t="shared" si="6"/>
        <v>0</v>
      </c>
    </row>
    <row r="54" spans="1:26" ht="12.75" customHeight="1" x14ac:dyDescent="0.2">
      <c r="A54" s="22"/>
      <c r="B54" s="23" t="s">
        <v>117</v>
      </c>
      <c r="C54" s="24">
        <v>92028</v>
      </c>
      <c r="D54" s="25" t="s">
        <v>66</v>
      </c>
      <c r="E54" s="26" t="s">
        <v>113</v>
      </c>
      <c r="F54" s="27">
        <v>48</v>
      </c>
      <c r="G54" s="28" t="s">
        <v>25</v>
      </c>
      <c r="H54" s="23">
        <v>48</v>
      </c>
      <c r="I54" s="26">
        <v>1</v>
      </c>
      <c r="J54" s="29"/>
      <c r="K54" s="29"/>
      <c r="L54" s="29"/>
      <c r="M54" s="29"/>
      <c r="N54" s="15">
        <f t="shared" si="0"/>
        <v>16</v>
      </c>
      <c r="O54" s="29"/>
      <c r="P54" s="30">
        <v>7</v>
      </c>
      <c r="Q54" s="26">
        <v>1</v>
      </c>
      <c r="R54" s="31">
        <f t="shared" si="2"/>
        <v>1</v>
      </c>
      <c r="S54" s="31"/>
      <c r="T54" s="26">
        <v>3.5</v>
      </c>
      <c r="U54" s="30">
        <f t="shared" si="3"/>
        <v>9</v>
      </c>
      <c r="V54" s="31">
        <v>3</v>
      </c>
      <c r="W54" s="32">
        <f t="shared" si="4"/>
        <v>0</v>
      </c>
      <c r="X54" s="32">
        <f>(T54+U54+(H54/12))*2</f>
        <v>33</v>
      </c>
      <c r="Y54" s="115"/>
      <c r="Z54" s="33">
        <f t="shared" si="6"/>
        <v>0</v>
      </c>
    </row>
    <row r="55" spans="1:26" ht="12.75" customHeight="1" x14ac:dyDescent="0.2">
      <c r="A55" s="22"/>
      <c r="B55" s="23"/>
      <c r="C55" s="24"/>
      <c r="D55" s="25"/>
      <c r="E55" s="26"/>
      <c r="F55" s="27"/>
      <c r="G55" s="28" t="s">
        <v>25</v>
      </c>
      <c r="H55" s="23"/>
      <c r="I55" s="26"/>
      <c r="J55" s="29"/>
      <c r="K55" s="29"/>
      <c r="L55" s="29"/>
      <c r="M55" s="29"/>
      <c r="N55" s="15">
        <f t="shared" ref="N55" si="31">I55*((F55*H55)/144)</f>
        <v>0</v>
      </c>
      <c r="O55" s="29"/>
      <c r="P55" s="30">
        <v>7</v>
      </c>
      <c r="Q55" s="26"/>
      <c r="R55" s="31">
        <f t="shared" si="2"/>
        <v>0</v>
      </c>
      <c r="S55" s="31"/>
      <c r="T55" s="26">
        <v>3.5</v>
      </c>
      <c r="U55" s="30">
        <f t="shared" ref="U55:U58" si="32">P55+((H55/2)/12)</f>
        <v>7</v>
      </c>
      <c r="V55" s="31"/>
      <c r="W55" s="32">
        <f t="shared" ref="W55:W58" si="33">ROUND(IF(V55=2,(($H55/12)+$P55+$T55)*$Q55,0),1)</f>
        <v>0</v>
      </c>
      <c r="X55" s="32">
        <f t="shared" ref="X55:X58" si="34">IF(V55=3,(($H55/12)+$P55+$T55)*$Q55,0)</f>
        <v>0</v>
      </c>
      <c r="Y55" s="115"/>
      <c r="Z55" s="33">
        <f t="shared" si="6"/>
        <v>0</v>
      </c>
    </row>
    <row r="56" spans="1:26" ht="12.75" customHeight="1" x14ac:dyDescent="0.2">
      <c r="A56" s="22"/>
      <c r="B56" s="23" t="s">
        <v>86</v>
      </c>
      <c r="C56" s="24">
        <v>92025</v>
      </c>
      <c r="D56" s="25" t="s">
        <v>64</v>
      </c>
      <c r="E56" s="26"/>
      <c r="F56" s="27"/>
      <c r="G56" s="28" t="s">
        <v>25</v>
      </c>
      <c r="H56" s="23"/>
      <c r="I56" s="26"/>
      <c r="J56" s="29">
        <v>12</v>
      </c>
      <c r="K56" s="29"/>
      <c r="L56" s="29">
        <v>2</v>
      </c>
      <c r="M56" s="29"/>
      <c r="N56" s="15">
        <f>I56*((F56*H56)/144)</f>
        <v>0</v>
      </c>
      <c r="O56" s="29"/>
      <c r="P56" s="30">
        <v>7</v>
      </c>
      <c r="Q56" s="26"/>
      <c r="R56" s="31"/>
      <c r="S56" s="31"/>
      <c r="T56" s="26">
        <v>3.5</v>
      </c>
      <c r="U56" s="30">
        <f t="shared" si="32"/>
        <v>7</v>
      </c>
      <c r="V56" s="31"/>
      <c r="W56" s="32">
        <f t="shared" si="33"/>
        <v>0</v>
      </c>
      <c r="X56" s="32">
        <f t="shared" si="34"/>
        <v>0</v>
      </c>
      <c r="Y56" s="115"/>
      <c r="Z56" s="33">
        <f t="shared" si="6"/>
        <v>0</v>
      </c>
    </row>
    <row r="57" spans="1:26" ht="12.75" customHeight="1" x14ac:dyDescent="0.2">
      <c r="A57" s="22"/>
      <c r="B57" s="23" t="s">
        <v>87</v>
      </c>
      <c r="C57" s="24">
        <v>92030</v>
      </c>
      <c r="D57" s="25" t="s">
        <v>66</v>
      </c>
      <c r="E57" s="26"/>
      <c r="F57" s="27"/>
      <c r="G57" s="28" t="s">
        <v>25</v>
      </c>
      <c r="H57" s="23"/>
      <c r="I57" s="26"/>
      <c r="J57" s="29">
        <v>3</v>
      </c>
      <c r="K57" s="29"/>
      <c r="L57" s="29">
        <v>1</v>
      </c>
      <c r="M57" s="29"/>
      <c r="N57" s="15">
        <f>I57*((F57*H57)/144)</f>
        <v>0</v>
      </c>
      <c r="O57" s="29"/>
      <c r="P57" s="30">
        <v>7</v>
      </c>
      <c r="Q57" s="26"/>
      <c r="R57" s="31"/>
      <c r="S57" s="31"/>
      <c r="T57" s="26">
        <v>3.5</v>
      </c>
      <c r="U57" s="30">
        <f t="shared" si="32"/>
        <v>7</v>
      </c>
      <c r="V57" s="31"/>
      <c r="W57" s="32">
        <f t="shared" si="33"/>
        <v>0</v>
      </c>
      <c r="X57" s="32">
        <f t="shared" si="34"/>
        <v>0</v>
      </c>
      <c r="Y57" s="115"/>
      <c r="Z57" s="33">
        <f t="shared" si="6"/>
        <v>0</v>
      </c>
    </row>
    <row r="58" spans="1:26" ht="12.75" customHeight="1" x14ac:dyDescent="0.2">
      <c r="A58" s="22"/>
      <c r="B58" s="23" t="s">
        <v>88</v>
      </c>
      <c r="C58" s="24">
        <v>92035</v>
      </c>
      <c r="D58" s="25" t="s">
        <v>66</v>
      </c>
      <c r="E58" s="26"/>
      <c r="F58" s="27"/>
      <c r="G58" s="28" t="s">
        <v>25</v>
      </c>
      <c r="H58" s="23"/>
      <c r="I58" s="26"/>
      <c r="J58" s="29">
        <v>1</v>
      </c>
      <c r="K58" s="29"/>
      <c r="L58" s="29">
        <v>2</v>
      </c>
      <c r="M58" s="29"/>
      <c r="N58" s="15">
        <f t="shared" ref="N58" si="35">I58*((F58*H58)/144)</f>
        <v>0</v>
      </c>
      <c r="O58" s="29"/>
      <c r="P58" s="30">
        <v>7</v>
      </c>
      <c r="Q58" s="26"/>
      <c r="R58" s="31"/>
      <c r="S58" s="31"/>
      <c r="T58" s="26">
        <v>3.5</v>
      </c>
      <c r="U58" s="30">
        <f t="shared" si="32"/>
        <v>7</v>
      </c>
      <c r="V58" s="31"/>
      <c r="W58" s="32">
        <f t="shared" si="33"/>
        <v>0</v>
      </c>
      <c r="X58" s="32">
        <f t="shared" si="34"/>
        <v>0</v>
      </c>
      <c r="Y58" s="115"/>
      <c r="Z58" s="33">
        <f t="shared" si="6"/>
        <v>0</v>
      </c>
    </row>
    <row r="59" spans="1:26" ht="12.75" customHeight="1" x14ac:dyDescent="0.2">
      <c r="A59" s="22"/>
      <c r="B59" s="23"/>
      <c r="C59" s="24"/>
      <c r="D59" s="25"/>
      <c r="E59" s="26"/>
      <c r="F59" s="27"/>
      <c r="G59" s="28" t="s">
        <v>25</v>
      </c>
      <c r="H59" s="23"/>
      <c r="I59" s="26"/>
      <c r="J59" s="29"/>
      <c r="K59" s="29"/>
      <c r="L59" s="29"/>
      <c r="M59" s="29"/>
      <c r="N59" s="15">
        <f t="shared" si="0"/>
        <v>0</v>
      </c>
      <c r="O59" s="29"/>
      <c r="P59" s="30">
        <v>7</v>
      </c>
      <c r="Q59" s="26"/>
      <c r="R59" s="31">
        <f t="shared" si="2"/>
        <v>0</v>
      </c>
      <c r="S59" s="31"/>
      <c r="T59" s="26">
        <v>3.5</v>
      </c>
      <c r="U59" s="30">
        <f t="shared" si="3"/>
        <v>7</v>
      </c>
      <c r="V59" s="31"/>
      <c r="W59" s="32">
        <f t="shared" si="4"/>
        <v>0</v>
      </c>
      <c r="X59" s="32">
        <f t="shared" si="5"/>
        <v>0</v>
      </c>
      <c r="Y59" s="115"/>
      <c r="Z59" s="33">
        <f t="shared" si="6"/>
        <v>0</v>
      </c>
    </row>
    <row r="60" spans="1:26" ht="12.75" customHeight="1" x14ac:dyDescent="0.2">
      <c r="A60" s="22"/>
      <c r="B60" s="23" t="s">
        <v>89</v>
      </c>
      <c r="C60" s="24">
        <v>92059</v>
      </c>
      <c r="D60" s="25" t="s">
        <v>66</v>
      </c>
      <c r="E60" s="26" t="s">
        <v>52</v>
      </c>
      <c r="F60" s="27">
        <v>36</v>
      </c>
      <c r="G60" s="28" t="s">
        <v>25</v>
      </c>
      <c r="H60" s="23">
        <v>36</v>
      </c>
      <c r="I60" s="26">
        <v>1</v>
      </c>
      <c r="J60" s="29"/>
      <c r="K60" s="29"/>
      <c r="L60" s="29"/>
      <c r="M60" s="29"/>
      <c r="N60" s="15">
        <f t="shared" si="0"/>
        <v>9</v>
      </c>
      <c r="O60" s="29"/>
      <c r="P60" s="30">
        <v>7</v>
      </c>
      <c r="Q60" s="26">
        <v>1</v>
      </c>
      <c r="R60" s="31">
        <v>1</v>
      </c>
      <c r="S60" s="31"/>
      <c r="T60" s="26">
        <v>3.5</v>
      </c>
      <c r="U60" s="30">
        <f t="shared" si="3"/>
        <v>8.5</v>
      </c>
      <c r="V60" s="31">
        <v>3</v>
      </c>
      <c r="W60" s="32">
        <f t="shared" si="4"/>
        <v>0</v>
      </c>
      <c r="X60" s="32">
        <f>(T60+U60+(H60/12))*2</f>
        <v>30</v>
      </c>
      <c r="Y60" s="115"/>
      <c r="Z60" s="33">
        <f t="shared" si="6"/>
        <v>0</v>
      </c>
    </row>
    <row r="61" spans="1:26" ht="12.75" customHeight="1" x14ac:dyDescent="0.2">
      <c r="A61" s="22"/>
      <c r="B61" s="23"/>
      <c r="C61" s="24"/>
      <c r="D61" s="25"/>
      <c r="E61" s="26" t="s">
        <v>59</v>
      </c>
      <c r="F61" s="27">
        <v>24</v>
      </c>
      <c r="G61" s="28" t="s">
        <v>25</v>
      </c>
      <c r="H61" s="23">
        <v>24</v>
      </c>
      <c r="I61" s="26">
        <v>1</v>
      </c>
      <c r="J61" s="29"/>
      <c r="K61" s="29"/>
      <c r="L61" s="29"/>
      <c r="M61" s="29"/>
      <c r="N61" s="15">
        <f t="shared" si="0"/>
        <v>4</v>
      </c>
      <c r="O61" s="29"/>
      <c r="P61" s="30">
        <v>6</v>
      </c>
      <c r="Q61" s="26"/>
      <c r="R61" s="31">
        <f t="shared" si="2"/>
        <v>0</v>
      </c>
      <c r="S61" s="31"/>
      <c r="T61" s="26">
        <v>3.5</v>
      </c>
      <c r="U61" s="30">
        <f t="shared" si="3"/>
        <v>7</v>
      </c>
      <c r="V61" s="31">
        <v>3</v>
      </c>
      <c r="W61" s="32">
        <f t="shared" si="4"/>
        <v>0</v>
      </c>
      <c r="X61" s="32">
        <f t="shared" si="5"/>
        <v>0</v>
      </c>
      <c r="Y61" s="115"/>
      <c r="Z61" s="33">
        <f t="shared" si="6"/>
        <v>0</v>
      </c>
    </row>
    <row r="62" spans="1:26" ht="12.75" customHeight="1" x14ac:dyDescent="0.2">
      <c r="A62" s="22"/>
      <c r="B62" s="23"/>
      <c r="C62" s="24"/>
      <c r="D62" s="25"/>
      <c r="E62" s="26"/>
      <c r="F62" s="27"/>
      <c r="G62" s="28" t="s">
        <v>25</v>
      </c>
      <c r="H62" s="23"/>
      <c r="I62" s="26"/>
      <c r="J62" s="29"/>
      <c r="K62" s="29"/>
      <c r="L62" s="29"/>
      <c r="M62" s="29"/>
      <c r="N62" s="15">
        <f t="shared" si="0"/>
        <v>0</v>
      </c>
      <c r="O62" s="29"/>
      <c r="P62" s="30">
        <v>7</v>
      </c>
      <c r="Q62" s="26"/>
      <c r="R62" s="31">
        <f t="shared" si="2"/>
        <v>0</v>
      </c>
      <c r="S62" s="31"/>
      <c r="T62" s="26">
        <v>3.5</v>
      </c>
      <c r="U62" s="30">
        <f t="shared" si="3"/>
        <v>7</v>
      </c>
      <c r="V62" s="31"/>
      <c r="W62" s="32">
        <f t="shared" si="4"/>
        <v>0</v>
      </c>
      <c r="X62" s="32">
        <f t="shared" si="5"/>
        <v>0</v>
      </c>
      <c r="Y62" s="115"/>
      <c r="Z62" s="33">
        <f t="shared" si="6"/>
        <v>0</v>
      </c>
    </row>
    <row r="63" spans="1:26" ht="12.75" customHeight="1" x14ac:dyDescent="0.2">
      <c r="A63" s="22"/>
      <c r="B63" s="23" t="s">
        <v>90</v>
      </c>
      <c r="C63" s="24">
        <v>92056</v>
      </c>
      <c r="D63" s="25" t="s">
        <v>66</v>
      </c>
      <c r="E63" s="26" t="s">
        <v>54</v>
      </c>
      <c r="F63" s="27">
        <v>36</v>
      </c>
      <c r="G63" s="28" t="s">
        <v>25</v>
      </c>
      <c r="H63" s="23">
        <v>36</v>
      </c>
      <c r="I63" s="26">
        <v>1</v>
      </c>
      <c r="J63" s="29"/>
      <c r="K63" s="29"/>
      <c r="L63" s="29"/>
      <c r="M63" s="29"/>
      <c r="N63" s="15">
        <f t="shared" si="0"/>
        <v>9</v>
      </c>
      <c r="O63" s="29"/>
      <c r="P63" s="30">
        <v>7</v>
      </c>
      <c r="Q63" s="26">
        <v>1</v>
      </c>
      <c r="R63" s="31">
        <f t="shared" si="2"/>
        <v>1</v>
      </c>
      <c r="S63" s="31"/>
      <c r="T63" s="26">
        <v>3.5</v>
      </c>
      <c r="U63" s="30">
        <f t="shared" si="3"/>
        <v>8.5</v>
      </c>
      <c r="V63" s="31">
        <v>3</v>
      </c>
      <c r="W63" s="32">
        <f t="shared" si="4"/>
        <v>0</v>
      </c>
      <c r="X63" s="32">
        <f>T63+U63+3</f>
        <v>15</v>
      </c>
      <c r="Y63" s="115"/>
      <c r="Z63" s="33">
        <f t="shared" si="6"/>
        <v>0</v>
      </c>
    </row>
    <row r="64" spans="1:26" ht="12.75" customHeight="1" x14ac:dyDescent="0.2">
      <c r="A64" s="22"/>
      <c r="B64" s="23" t="s">
        <v>91</v>
      </c>
      <c r="C64" s="24">
        <v>92060</v>
      </c>
      <c r="D64" s="25" t="s">
        <v>64</v>
      </c>
      <c r="E64" s="26" t="s">
        <v>54</v>
      </c>
      <c r="F64" s="27">
        <v>36</v>
      </c>
      <c r="G64" s="28" t="s">
        <v>25</v>
      </c>
      <c r="H64" s="23">
        <v>36</v>
      </c>
      <c r="I64" s="26">
        <v>1</v>
      </c>
      <c r="J64" s="29"/>
      <c r="K64" s="29"/>
      <c r="L64" s="29"/>
      <c r="M64" s="29"/>
      <c r="N64" s="15">
        <f t="shared" si="0"/>
        <v>9</v>
      </c>
      <c r="O64" s="29"/>
      <c r="P64" s="30">
        <v>6</v>
      </c>
      <c r="Q64" s="26">
        <v>1</v>
      </c>
      <c r="R64" s="31">
        <f t="shared" si="2"/>
        <v>1</v>
      </c>
      <c r="S64" s="31"/>
      <c r="T64" s="26">
        <v>3.5</v>
      </c>
      <c r="U64" s="30">
        <f t="shared" si="3"/>
        <v>7.5</v>
      </c>
      <c r="V64" s="31">
        <v>3</v>
      </c>
      <c r="W64" s="32">
        <f t="shared" si="4"/>
        <v>0</v>
      </c>
      <c r="X64" s="32">
        <f>T64+U64+3</f>
        <v>14</v>
      </c>
      <c r="Y64" s="115"/>
      <c r="Z64" s="33">
        <f t="shared" si="6"/>
        <v>0</v>
      </c>
    </row>
    <row r="65" spans="1:26" ht="12.75" customHeight="1" x14ac:dyDescent="0.2">
      <c r="A65" s="22"/>
      <c r="B65" s="23"/>
      <c r="C65" s="75"/>
      <c r="D65" s="25"/>
      <c r="E65" s="26"/>
      <c r="F65" s="27"/>
      <c r="G65" s="28" t="s">
        <v>25</v>
      </c>
      <c r="H65" s="23"/>
      <c r="I65" s="26"/>
      <c r="J65" s="29"/>
      <c r="K65" s="29"/>
      <c r="L65" s="29"/>
      <c r="M65" s="29"/>
      <c r="N65" s="15">
        <f t="shared" si="0"/>
        <v>0</v>
      </c>
      <c r="O65" s="29"/>
      <c r="P65" s="30">
        <v>7</v>
      </c>
      <c r="Q65" s="26"/>
      <c r="R65" s="31">
        <f t="shared" si="2"/>
        <v>0</v>
      </c>
      <c r="S65" s="31"/>
      <c r="T65" s="26">
        <v>3.5</v>
      </c>
      <c r="U65" s="30">
        <f t="shared" si="3"/>
        <v>7</v>
      </c>
      <c r="V65" s="31"/>
      <c r="W65" s="32">
        <f t="shared" si="4"/>
        <v>0</v>
      </c>
      <c r="X65" s="32">
        <f t="shared" si="5"/>
        <v>0</v>
      </c>
      <c r="Y65" s="115"/>
      <c r="Z65" s="33">
        <f t="shared" ref="Z65:Z102" si="36">IF(O65&gt;0,(($H65/12)+$P65+$T65)*$Q65,0)</f>
        <v>0</v>
      </c>
    </row>
    <row r="66" spans="1:26" ht="12.75" customHeight="1" x14ac:dyDescent="0.2">
      <c r="A66" s="22"/>
      <c r="B66" s="23" t="s">
        <v>92</v>
      </c>
      <c r="C66" s="24">
        <v>92058</v>
      </c>
      <c r="D66" s="25" t="s">
        <v>66</v>
      </c>
      <c r="E66" s="26" t="s">
        <v>93</v>
      </c>
      <c r="F66" s="27">
        <v>24</v>
      </c>
      <c r="G66" s="28" t="s">
        <v>25</v>
      </c>
      <c r="H66" s="23">
        <v>12</v>
      </c>
      <c r="I66" s="26">
        <v>1</v>
      </c>
      <c r="J66" s="29"/>
      <c r="K66" s="29"/>
      <c r="L66" s="29"/>
      <c r="M66" s="29"/>
      <c r="N66" s="15">
        <f>I66*((F66*H66)/144)</f>
        <v>2</v>
      </c>
      <c r="O66" s="29"/>
      <c r="P66" s="30">
        <v>7</v>
      </c>
      <c r="Q66" s="26">
        <v>1</v>
      </c>
      <c r="R66" s="31">
        <f t="shared" si="2"/>
        <v>1</v>
      </c>
      <c r="S66" s="31"/>
      <c r="T66" s="26">
        <v>3.5</v>
      </c>
      <c r="U66" s="30">
        <f t="shared" si="3"/>
        <v>7.5</v>
      </c>
      <c r="V66" s="31">
        <v>3</v>
      </c>
      <c r="W66" s="32">
        <f t="shared" si="4"/>
        <v>0</v>
      </c>
      <c r="X66" s="32">
        <f>(T66+U67+(H66/12))*2</f>
        <v>25</v>
      </c>
      <c r="Y66" s="115"/>
      <c r="Z66" s="33">
        <f t="shared" si="36"/>
        <v>0</v>
      </c>
    </row>
    <row r="67" spans="1:26" ht="12.75" customHeight="1" x14ac:dyDescent="0.2">
      <c r="A67" s="22"/>
      <c r="B67" s="23"/>
      <c r="C67" s="24"/>
      <c r="D67" s="25"/>
      <c r="E67" s="26" t="s">
        <v>61</v>
      </c>
      <c r="F67" s="27">
        <v>24</v>
      </c>
      <c r="G67" s="28" t="s">
        <v>72</v>
      </c>
      <c r="H67" s="23">
        <v>24</v>
      </c>
      <c r="I67" s="26">
        <v>1</v>
      </c>
      <c r="J67" s="29"/>
      <c r="K67" s="29"/>
      <c r="L67" s="29"/>
      <c r="M67" s="29"/>
      <c r="N67" s="15">
        <f>I67*((F67*H67)/144)</f>
        <v>4</v>
      </c>
      <c r="O67" s="29"/>
      <c r="P67" s="30">
        <v>7</v>
      </c>
      <c r="Q67" s="26"/>
      <c r="R67" s="31">
        <f t="shared" si="2"/>
        <v>0</v>
      </c>
      <c r="S67" s="31"/>
      <c r="T67" s="26">
        <v>3.5</v>
      </c>
      <c r="U67" s="30">
        <f t="shared" si="3"/>
        <v>8</v>
      </c>
      <c r="V67" s="31"/>
      <c r="W67" s="32">
        <f t="shared" si="4"/>
        <v>0</v>
      </c>
      <c r="X67" s="32">
        <f t="shared" si="5"/>
        <v>0</v>
      </c>
      <c r="Y67" s="115"/>
      <c r="Z67" s="33">
        <f t="shared" si="36"/>
        <v>0</v>
      </c>
    </row>
    <row r="68" spans="1:26" ht="12.75" customHeight="1" x14ac:dyDescent="0.2">
      <c r="A68" s="22"/>
      <c r="B68" s="23"/>
      <c r="C68" s="24"/>
      <c r="D68" s="25"/>
      <c r="E68" s="26" t="s">
        <v>62</v>
      </c>
      <c r="F68" s="27">
        <v>21</v>
      </c>
      <c r="G68" s="28" t="s">
        <v>25</v>
      </c>
      <c r="H68" s="23">
        <v>15</v>
      </c>
      <c r="I68" s="26">
        <v>1</v>
      </c>
      <c r="J68" s="29"/>
      <c r="K68" s="29"/>
      <c r="L68" s="29"/>
      <c r="M68" s="29"/>
      <c r="N68" s="15">
        <f t="shared" ref="N68:N69" si="37">I68*((F68*H68)/144)</f>
        <v>2.1875</v>
      </c>
      <c r="O68" s="29"/>
      <c r="P68" s="30">
        <v>6</v>
      </c>
      <c r="Q68" s="26"/>
      <c r="R68" s="31">
        <f t="shared" si="2"/>
        <v>0</v>
      </c>
      <c r="S68" s="31"/>
      <c r="T68" s="26">
        <v>3.5</v>
      </c>
      <c r="U68" s="30">
        <f t="shared" si="3"/>
        <v>6.625</v>
      </c>
      <c r="V68" s="31"/>
      <c r="W68" s="32">
        <f t="shared" si="4"/>
        <v>0</v>
      </c>
      <c r="X68" s="32">
        <f t="shared" si="5"/>
        <v>0</v>
      </c>
      <c r="Y68" s="115"/>
      <c r="Z68" s="33">
        <f t="shared" si="36"/>
        <v>0</v>
      </c>
    </row>
    <row r="69" spans="1:26" ht="12.75" customHeight="1" x14ac:dyDescent="0.2">
      <c r="A69" s="22"/>
      <c r="B69" s="23"/>
      <c r="C69" s="24"/>
      <c r="D69" s="25"/>
      <c r="E69" s="26"/>
      <c r="F69" s="27"/>
      <c r="G69" s="28" t="s">
        <v>25</v>
      </c>
      <c r="H69" s="23"/>
      <c r="I69" s="26"/>
      <c r="J69" s="29"/>
      <c r="K69" s="29"/>
      <c r="L69" s="29"/>
      <c r="M69" s="29"/>
      <c r="N69" s="15">
        <f t="shared" si="37"/>
        <v>0</v>
      </c>
      <c r="O69" s="29"/>
      <c r="P69" s="30">
        <v>7</v>
      </c>
      <c r="Q69" s="26"/>
      <c r="R69" s="31">
        <f t="shared" si="2"/>
        <v>0</v>
      </c>
      <c r="S69" s="31"/>
      <c r="T69" s="26">
        <v>3.5</v>
      </c>
      <c r="U69" s="30">
        <f t="shared" ref="U69" si="38">P69+((H69/2)/12)</f>
        <v>7</v>
      </c>
      <c r="V69" s="31"/>
      <c r="W69" s="32">
        <f t="shared" ref="W69" si="39">ROUND(IF(V69=2,(($H69/12)+$P69+$T69)*$Q69,0),1)</f>
        <v>0</v>
      </c>
      <c r="X69" s="32">
        <f t="shared" ref="X69" si="40">IF(V69=3,(($H69/12)+$P69+$T69)*$Q69,0)</f>
        <v>0</v>
      </c>
      <c r="Y69" s="115"/>
      <c r="Z69" s="33">
        <f t="shared" si="36"/>
        <v>0</v>
      </c>
    </row>
    <row r="70" spans="1:26" ht="12.75" customHeight="1" x14ac:dyDescent="0.2">
      <c r="A70" s="22"/>
      <c r="B70" s="23" t="s">
        <v>94</v>
      </c>
      <c r="C70" s="24">
        <v>92070</v>
      </c>
      <c r="D70" s="25" t="s">
        <v>66</v>
      </c>
      <c r="E70" s="26" t="s">
        <v>74</v>
      </c>
      <c r="F70" s="27">
        <v>30</v>
      </c>
      <c r="G70" s="28" t="s">
        <v>25</v>
      </c>
      <c r="H70" s="23">
        <v>30</v>
      </c>
      <c r="I70" s="26">
        <v>2</v>
      </c>
      <c r="J70" s="29"/>
      <c r="K70" s="29"/>
      <c r="L70" s="29"/>
      <c r="M70" s="29"/>
      <c r="N70" s="15">
        <f t="shared" ref="N70:N102" si="41">I70*((F70*H70)/144)</f>
        <v>12.5</v>
      </c>
      <c r="O70" s="29"/>
      <c r="P70" s="30">
        <v>7</v>
      </c>
      <c r="Q70" s="26">
        <v>1</v>
      </c>
      <c r="R70" s="31">
        <f t="shared" si="2"/>
        <v>1</v>
      </c>
      <c r="S70" s="31"/>
      <c r="T70" s="26">
        <v>3.5</v>
      </c>
      <c r="U70" s="30">
        <f t="shared" ref="U70:U102" si="42">P70+((H70/2)/12)</f>
        <v>8.25</v>
      </c>
      <c r="V70" s="31">
        <v>3</v>
      </c>
      <c r="W70" s="32">
        <f t="shared" ref="W70:W102" si="43">ROUND(IF(V70=2,(($H70/12)+$P70+$T70)*$Q70,0),1)</f>
        <v>0</v>
      </c>
      <c r="X70" s="32">
        <f>T70+U70+(H70/12)</f>
        <v>14.25</v>
      </c>
      <c r="Y70" s="115"/>
      <c r="Z70" s="33">
        <f t="shared" si="36"/>
        <v>0</v>
      </c>
    </row>
    <row r="71" spans="1:26" ht="12.75" customHeight="1" x14ac:dyDescent="0.2">
      <c r="A71" s="22"/>
      <c r="B71" s="23"/>
      <c r="C71" s="24"/>
      <c r="D71" s="25"/>
      <c r="E71" s="26" t="s">
        <v>75</v>
      </c>
      <c r="F71" s="27">
        <v>24</v>
      </c>
      <c r="G71" s="28" t="s">
        <v>25</v>
      </c>
      <c r="H71" s="23">
        <v>12</v>
      </c>
      <c r="I71" s="26">
        <v>2</v>
      </c>
      <c r="J71" s="29"/>
      <c r="K71" s="29"/>
      <c r="L71" s="29"/>
      <c r="M71" s="29"/>
      <c r="N71" s="15">
        <f t="shared" si="41"/>
        <v>4</v>
      </c>
      <c r="O71" s="29"/>
      <c r="P71" s="30">
        <v>6</v>
      </c>
      <c r="Q71" s="26"/>
      <c r="R71" s="31">
        <f t="shared" si="2"/>
        <v>0</v>
      </c>
      <c r="S71" s="31"/>
      <c r="T71" s="26">
        <v>3.5</v>
      </c>
      <c r="U71" s="30">
        <f t="shared" si="42"/>
        <v>6.5</v>
      </c>
      <c r="V71" s="31"/>
      <c r="W71" s="32">
        <f t="shared" si="43"/>
        <v>0</v>
      </c>
      <c r="X71" s="32">
        <f t="shared" ref="X71:X102" si="44">IF(V71=3,(($H71/12)+$P71+$T71)*$Q71,0)</f>
        <v>0</v>
      </c>
      <c r="Y71" s="115"/>
      <c r="Z71" s="33">
        <f t="shared" si="36"/>
        <v>0</v>
      </c>
    </row>
    <row r="72" spans="1:26" ht="12.75" customHeight="1" x14ac:dyDescent="0.2">
      <c r="A72" s="22"/>
      <c r="B72" s="23"/>
      <c r="C72" s="24"/>
      <c r="D72" s="25"/>
      <c r="E72" s="26"/>
      <c r="F72" s="27"/>
      <c r="G72" s="28" t="s">
        <v>25</v>
      </c>
      <c r="H72" s="23"/>
      <c r="I72" s="26"/>
      <c r="J72" s="29"/>
      <c r="K72" s="29"/>
      <c r="L72" s="29"/>
      <c r="M72" s="29"/>
      <c r="N72" s="15">
        <f t="shared" si="41"/>
        <v>0</v>
      </c>
      <c r="O72" s="29"/>
      <c r="P72" s="30">
        <v>7</v>
      </c>
      <c r="Q72" s="26"/>
      <c r="R72" s="31">
        <f t="shared" si="2"/>
        <v>0</v>
      </c>
      <c r="S72" s="31"/>
      <c r="T72" s="26">
        <v>3.5</v>
      </c>
      <c r="U72" s="30">
        <f t="shared" si="42"/>
        <v>7</v>
      </c>
      <c r="V72" s="31"/>
      <c r="W72" s="32">
        <f t="shared" si="43"/>
        <v>0</v>
      </c>
      <c r="X72" s="32">
        <f t="shared" si="44"/>
        <v>0</v>
      </c>
      <c r="Y72" s="115"/>
      <c r="Z72" s="33">
        <f t="shared" si="36"/>
        <v>0</v>
      </c>
    </row>
    <row r="73" spans="1:26" ht="12.75" customHeight="1" x14ac:dyDescent="0.2">
      <c r="A73" s="22"/>
      <c r="B73" s="23" t="s">
        <v>95</v>
      </c>
      <c r="C73" s="24">
        <v>92084</v>
      </c>
      <c r="D73" s="25" t="s">
        <v>66</v>
      </c>
      <c r="E73" s="26" t="s">
        <v>74</v>
      </c>
      <c r="F73" s="27">
        <v>30</v>
      </c>
      <c r="G73" s="28" t="s">
        <v>25</v>
      </c>
      <c r="H73" s="23">
        <v>30</v>
      </c>
      <c r="I73" s="26">
        <v>1</v>
      </c>
      <c r="J73" s="29"/>
      <c r="K73" s="29"/>
      <c r="L73" s="29"/>
      <c r="M73" s="29"/>
      <c r="N73" s="15">
        <f t="shared" si="41"/>
        <v>6.25</v>
      </c>
      <c r="O73" s="29"/>
      <c r="P73" s="30">
        <v>7</v>
      </c>
      <c r="Q73" s="26">
        <v>1</v>
      </c>
      <c r="R73" s="31">
        <f t="shared" ref="R73:R115" si="45">Q73</f>
        <v>1</v>
      </c>
      <c r="S73" s="31"/>
      <c r="T73" s="26">
        <v>3.5</v>
      </c>
      <c r="U73" s="30">
        <f t="shared" si="42"/>
        <v>8.25</v>
      </c>
      <c r="V73" s="31">
        <v>3</v>
      </c>
      <c r="W73" s="32">
        <f t="shared" si="43"/>
        <v>0</v>
      </c>
      <c r="X73" s="32">
        <f>T73+U73+(H73/12)</f>
        <v>14.25</v>
      </c>
      <c r="Y73" s="115"/>
      <c r="Z73" s="33">
        <f t="shared" si="36"/>
        <v>0</v>
      </c>
    </row>
    <row r="74" spans="1:26" ht="12.75" customHeight="1" x14ac:dyDescent="0.2">
      <c r="A74" s="22"/>
      <c r="B74" s="23"/>
      <c r="C74" s="24"/>
      <c r="D74" s="25"/>
      <c r="E74" s="26" t="s">
        <v>77</v>
      </c>
      <c r="F74" s="27">
        <v>24</v>
      </c>
      <c r="G74" s="28" t="s">
        <v>25</v>
      </c>
      <c r="H74" s="23">
        <v>12</v>
      </c>
      <c r="I74" s="26">
        <v>1</v>
      </c>
      <c r="J74" s="29"/>
      <c r="K74" s="29"/>
      <c r="L74" s="29"/>
      <c r="M74" s="29"/>
      <c r="N74" s="15">
        <f t="shared" si="41"/>
        <v>2</v>
      </c>
      <c r="O74" s="29"/>
      <c r="P74" s="30">
        <v>6</v>
      </c>
      <c r="Q74" s="26"/>
      <c r="R74" s="31">
        <f t="shared" si="45"/>
        <v>0</v>
      </c>
      <c r="S74" s="31"/>
      <c r="T74" s="26">
        <v>3.5</v>
      </c>
      <c r="U74" s="30">
        <f t="shared" si="42"/>
        <v>6.5</v>
      </c>
      <c r="V74" s="31"/>
      <c r="W74" s="32">
        <f t="shared" si="43"/>
        <v>0</v>
      </c>
      <c r="X74" s="32">
        <f t="shared" si="44"/>
        <v>0</v>
      </c>
      <c r="Y74" s="115"/>
      <c r="Z74" s="33">
        <f t="shared" si="36"/>
        <v>0</v>
      </c>
    </row>
    <row r="75" spans="1:26" ht="12.75" customHeight="1" x14ac:dyDescent="0.2">
      <c r="A75" s="22"/>
      <c r="B75" s="23"/>
      <c r="C75" s="24"/>
      <c r="D75" s="25"/>
      <c r="E75" s="26"/>
      <c r="F75" s="27"/>
      <c r="G75" s="28" t="s">
        <v>25</v>
      </c>
      <c r="H75" s="23"/>
      <c r="I75" s="26"/>
      <c r="J75" s="29"/>
      <c r="K75" s="29"/>
      <c r="L75" s="29"/>
      <c r="M75" s="29"/>
      <c r="N75" s="15">
        <f t="shared" si="41"/>
        <v>0</v>
      </c>
      <c r="O75" s="29"/>
      <c r="P75" s="30">
        <v>7</v>
      </c>
      <c r="Q75" s="26"/>
      <c r="R75" s="31">
        <f t="shared" si="45"/>
        <v>0</v>
      </c>
      <c r="S75" s="31"/>
      <c r="T75" s="26">
        <v>3.5</v>
      </c>
      <c r="U75" s="30">
        <f t="shared" si="42"/>
        <v>7</v>
      </c>
      <c r="V75" s="31"/>
      <c r="W75" s="32">
        <f t="shared" si="43"/>
        <v>0</v>
      </c>
      <c r="X75" s="32">
        <f t="shared" si="44"/>
        <v>0</v>
      </c>
      <c r="Y75" s="115"/>
      <c r="Z75" s="33">
        <f t="shared" si="36"/>
        <v>0</v>
      </c>
    </row>
    <row r="76" spans="1:26" ht="12.75" customHeight="1" x14ac:dyDescent="0.2">
      <c r="A76" s="22"/>
      <c r="B76" s="23" t="s">
        <v>96</v>
      </c>
      <c r="C76" s="24">
        <v>92205</v>
      </c>
      <c r="D76" s="25" t="s">
        <v>66</v>
      </c>
      <c r="E76" s="26"/>
      <c r="F76" s="27"/>
      <c r="G76" s="28" t="s">
        <v>25</v>
      </c>
      <c r="H76" s="23"/>
      <c r="I76" s="26"/>
      <c r="J76" s="29">
        <v>3</v>
      </c>
      <c r="K76" s="29">
        <v>5</v>
      </c>
      <c r="L76" s="29">
        <v>2</v>
      </c>
      <c r="M76" s="29"/>
      <c r="N76" s="15">
        <f t="shared" si="41"/>
        <v>0</v>
      </c>
      <c r="O76" s="29"/>
      <c r="P76" s="30">
        <v>7</v>
      </c>
      <c r="Q76" s="26"/>
      <c r="R76" s="31">
        <f t="shared" si="45"/>
        <v>0</v>
      </c>
      <c r="S76" s="31"/>
      <c r="T76" s="26">
        <v>3.5</v>
      </c>
      <c r="U76" s="30">
        <f t="shared" si="42"/>
        <v>7</v>
      </c>
      <c r="V76" s="31"/>
      <c r="W76" s="32">
        <f t="shared" si="43"/>
        <v>0</v>
      </c>
      <c r="X76" s="32">
        <f t="shared" si="44"/>
        <v>0</v>
      </c>
      <c r="Y76" s="115"/>
      <c r="Z76" s="33">
        <f t="shared" si="36"/>
        <v>0</v>
      </c>
    </row>
    <row r="77" spans="1:26" ht="12.75" customHeight="1" x14ac:dyDescent="0.2">
      <c r="A77" s="22"/>
      <c r="B77" s="23"/>
      <c r="C77" s="24"/>
      <c r="D77" s="25"/>
      <c r="E77" s="26"/>
      <c r="F77" s="27"/>
      <c r="G77" s="28" t="s">
        <v>25</v>
      </c>
      <c r="H77" s="23"/>
      <c r="I77" s="26"/>
      <c r="J77" s="29"/>
      <c r="K77" s="29"/>
      <c r="L77" s="29"/>
      <c r="M77" s="29"/>
      <c r="N77" s="15">
        <f t="shared" si="41"/>
        <v>0</v>
      </c>
      <c r="O77" s="29"/>
      <c r="P77" s="30">
        <v>7</v>
      </c>
      <c r="Q77" s="26"/>
      <c r="R77" s="31">
        <f t="shared" si="45"/>
        <v>0</v>
      </c>
      <c r="S77" s="31"/>
      <c r="T77" s="26">
        <v>3.5</v>
      </c>
      <c r="U77" s="30">
        <f t="shared" si="42"/>
        <v>7</v>
      </c>
      <c r="V77" s="31"/>
      <c r="W77" s="32">
        <f t="shared" si="43"/>
        <v>0</v>
      </c>
      <c r="X77" s="32">
        <f t="shared" si="44"/>
        <v>0</v>
      </c>
      <c r="Y77" s="115"/>
      <c r="Z77" s="33">
        <f t="shared" si="36"/>
        <v>0</v>
      </c>
    </row>
    <row r="78" spans="1:26" ht="12.75" customHeight="1" x14ac:dyDescent="0.2">
      <c r="A78" s="22"/>
      <c r="B78" s="23" t="s">
        <v>97</v>
      </c>
      <c r="C78" s="24">
        <v>92275</v>
      </c>
      <c r="D78" s="25" t="s">
        <v>64</v>
      </c>
      <c r="E78" s="26"/>
      <c r="F78" s="27"/>
      <c r="G78" s="28" t="s">
        <v>25</v>
      </c>
      <c r="H78" s="23"/>
      <c r="I78" s="26"/>
      <c r="J78" s="29">
        <v>1</v>
      </c>
      <c r="K78" s="29"/>
      <c r="L78" s="29">
        <v>1</v>
      </c>
      <c r="M78" s="29"/>
      <c r="N78" s="15">
        <f t="shared" si="41"/>
        <v>0</v>
      </c>
      <c r="O78" s="29"/>
      <c r="P78" s="30">
        <v>7</v>
      </c>
      <c r="Q78" s="26"/>
      <c r="R78" s="31">
        <f t="shared" si="45"/>
        <v>0</v>
      </c>
      <c r="S78" s="31"/>
      <c r="T78" s="26">
        <v>3.5</v>
      </c>
      <c r="U78" s="30">
        <f t="shared" si="42"/>
        <v>7</v>
      </c>
      <c r="V78" s="31"/>
      <c r="W78" s="32">
        <f t="shared" si="43"/>
        <v>0</v>
      </c>
      <c r="X78" s="32">
        <f t="shared" si="44"/>
        <v>0</v>
      </c>
      <c r="Y78" s="115"/>
      <c r="Z78" s="33">
        <f t="shared" si="36"/>
        <v>0</v>
      </c>
    </row>
    <row r="79" spans="1:26" ht="12.75" customHeight="1" x14ac:dyDescent="0.2">
      <c r="A79" s="22"/>
      <c r="B79" s="23"/>
      <c r="C79" s="24"/>
      <c r="D79" s="25"/>
      <c r="E79" s="26"/>
      <c r="F79" s="27"/>
      <c r="G79" s="28" t="s">
        <v>25</v>
      </c>
      <c r="H79" s="23"/>
      <c r="I79" s="26"/>
      <c r="J79" s="29"/>
      <c r="K79" s="29"/>
      <c r="L79" s="29"/>
      <c r="M79" s="29"/>
      <c r="N79" s="15">
        <f t="shared" si="41"/>
        <v>0</v>
      </c>
      <c r="O79" s="29"/>
      <c r="P79" s="30">
        <v>7</v>
      </c>
      <c r="Q79" s="26"/>
      <c r="R79" s="31">
        <f t="shared" si="45"/>
        <v>0</v>
      </c>
      <c r="S79" s="31"/>
      <c r="T79" s="26">
        <v>3.5</v>
      </c>
      <c r="U79" s="30">
        <f t="shared" si="42"/>
        <v>7</v>
      </c>
      <c r="V79" s="31"/>
      <c r="W79" s="32">
        <f t="shared" si="43"/>
        <v>0</v>
      </c>
      <c r="X79" s="32">
        <f t="shared" si="44"/>
        <v>0</v>
      </c>
      <c r="Y79" s="115"/>
      <c r="Z79" s="33">
        <f t="shared" si="36"/>
        <v>0</v>
      </c>
    </row>
    <row r="80" spans="1:26" ht="12.75" customHeight="1" x14ac:dyDescent="0.2">
      <c r="A80" s="22"/>
      <c r="B80" s="23" t="s">
        <v>98</v>
      </c>
      <c r="C80" s="24">
        <v>92374</v>
      </c>
      <c r="D80" s="25" t="s">
        <v>64</v>
      </c>
      <c r="E80" s="26"/>
      <c r="F80" s="27"/>
      <c r="G80" s="28" t="s">
        <v>25</v>
      </c>
      <c r="H80" s="23"/>
      <c r="I80" s="26"/>
      <c r="J80" s="29">
        <v>1</v>
      </c>
      <c r="K80" s="29"/>
      <c r="L80" s="29">
        <v>1</v>
      </c>
      <c r="M80" s="29"/>
      <c r="N80" s="15">
        <f t="shared" si="41"/>
        <v>0</v>
      </c>
      <c r="O80" s="29"/>
      <c r="P80" s="30">
        <v>7</v>
      </c>
      <c r="Q80" s="26"/>
      <c r="R80" s="31">
        <f t="shared" si="45"/>
        <v>0</v>
      </c>
      <c r="S80" s="31"/>
      <c r="T80" s="26">
        <v>3.5</v>
      </c>
      <c r="U80" s="30">
        <f t="shared" si="42"/>
        <v>7</v>
      </c>
      <c r="V80" s="31"/>
      <c r="W80" s="32">
        <f t="shared" si="43"/>
        <v>0</v>
      </c>
      <c r="X80" s="32">
        <f t="shared" si="44"/>
        <v>0</v>
      </c>
      <c r="Y80" s="115"/>
      <c r="Z80" s="33">
        <f t="shared" si="36"/>
        <v>0</v>
      </c>
    </row>
    <row r="81" spans="1:26" ht="12.75" customHeight="1" x14ac:dyDescent="0.2">
      <c r="A81" s="22"/>
      <c r="B81" s="23"/>
      <c r="C81" s="24"/>
      <c r="D81" s="25"/>
      <c r="E81" s="26"/>
      <c r="F81" s="27"/>
      <c r="G81" s="28" t="s">
        <v>25</v>
      </c>
      <c r="H81" s="23"/>
      <c r="I81" s="26"/>
      <c r="J81" s="29"/>
      <c r="K81" s="29"/>
      <c r="L81" s="29"/>
      <c r="M81" s="29"/>
      <c r="N81" s="15">
        <f t="shared" si="41"/>
        <v>0</v>
      </c>
      <c r="O81" s="29"/>
      <c r="P81" s="30">
        <v>7</v>
      </c>
      <c r="Q81" s="26"/>
      <c r="R81" s="31">
        <f t="shared" si="45"/>
        <v>0</v>
      </c>
      <c r="S81" s="31"/>
      <c r="T81" s="26">
        <v>3.5</v>
      </c>
      <c r="U81" s="30">
        <f t="shared" si="42"/>
        <v>7</v>
      </c>
      <c r="V81" s="31"/>
      <c r="W81" s="32">
        <f t="shared" si="43"/>
        <v>0</v>
      </c>
      <c r="X81" s="32">
        <f t="shared" si="44"/>
        <v>0</v>
      </c>
      <c r="Y81" s="115"/>
      <c r="Z81" s="33">
        <f t="shared" si="36"/>
        <v>0</v>
      </c>
    </row>
    <row r="82" spans="1:26" ht="12.75" customHeight="1" x14ac:dyDescent="0.2">
      <c r="A82" s="22"/>
      <c r="B82" s="23" t="s">
        <v>99</v>
      </c>
      <c r="C82" s="24" t="s">
        <v>119</v>
      </c>
      <c r="D82" s="25" t="s">
        <v>64</v>
      </c>
      <c r="E82" s="26" t="s">
        <v>115</v>
      </c>
      <c r="F82" s="27">
        <v>48</v>
      </c>
      <c r="G82" s="28" t="s">
        <v>25</v>
      </c>
      <c r="H82" s="23">
        <v>48</v>
      </c>
      <c r="I82" s="26">
        <v>1</v>
      </c>
      <c r="J82" s="29"/>
      <c r="K82" s="29"/>
      <c r="L82" s="29"/>
      <c r="M82" s="29"/>
      <c r="N82" s="15">
        <f t="shared" si="41"/>
        <v>16</v>
      </c>
      <c r="O82" s="29"/>
      <c r="P82" s="30">
        <v>7</v>
      </c>
      <c r="Q82" s="26">
        <v>1</v>
      </c>
      <c r="R82" s="31">
        <f t="shared" si="45"/>
        <v>1</v>
      </c>
      <c r="S82" s="31"/>
      <c r="T82" s="26">
        <v>3.5</v>
      </c>
      <c r="U82" s="30">
        <f t="shared" si="42"/>
        <v>9</v>
      </c>
      <c r="V82" s="31">
        <v>3</v>
      </c>
      <c r="W82" s="32">
        <f t="shared" si="43"/>
        <v>0</v>
      </c>
      <c r="X82" s="32">
        <f>(T82+U82+(H82/12))*2</f>
        <v>33</v>
      </c>
      <c r="Y82" s="115"/>
      <c r="Z82" s="33">
        <f t="shared" si="36"/>
        <v>0</v>
      </c>
    </row>
    <row r="83" spans="1:26" ht="12.75" customHeight="1" x14ac:dyDescent="0.2">
      <c r="A83" s="22"/>
      <c r="B83" s="23"/>
      <c r="C83" s="24"/>
      <c r="D83" s="25"/>
      <c r="E83" s="26" t="s">
        <v>59</v>
      </c>
      <c r="F83" s="27">
        <v>24</v>
      </c>
      <c r="G83" s="28" t="s">
        <v>25</v>
      </c>
      <c r="H83" s="23">
        <v>24</v>
      </c>
      <c r="I83" s="26">
        <v>1</v>
      </c>
      <c r="J83" s="29"/>
      <c r="K83" s="29"/>
      <c r="L83" s="29"/>
      <c r="M83" s="29"/>
      <c r="N83" s="15">
        <f t="shared" si="41"/>
        <v>4</v>
      </c>
      <c r="O83" s="29"/>
      <c r="P83" s="30">
        <v>6</v>
      </c>
      <c r="Q83" s="26"/>
      <c r="R83" s="31">
        <f t="shared" si="45"/>
        <v>0</v>
      </c>
      <c r="S83" s="31"/>
      <c r="T83" s="26">
        <v>3.5</v>
      </c>
      <c r="U83" s="30">
        <f t="shared" si="42"/>
        <v>7</v>
      </c>
      <c r="V83" s="31">
        <v>3</v>
      </c>
      <c r="W83" s="32">
        <f t="shared" si="43"/>
        <v>0</v>
      </c>
      <c r="X83" s="32">
        <f t="shared" si="44"/>
        <v>0</v>
      </c>
      <c r="Y83" s="115"/>
      <c r="Z83" s="33">
        <f t="shared" si="36"/>
        <v>0</v>
      </c>
    </row>
    <row r="84" spans="1:26" ht="12.75" customHeight="1" x14ac:dyDescent="0.2">
      <c r="A84" s="22"/>
      <c r="B84" s="23"/>
      <c r="C84" s="24"/>
      <c r="D84" s="25"/>
      <c r="E84" s="26"/>
      <c r="F84" s="27"/>
      <c r="G84" s="28" t="s">
        <v>25</v>
      </c>
      <c r="H84" s="23"/>
      <c r="I84" s="26"/>
      <c r="J84" s="29"/>
      <c r="K84" s="29"/>
      <c r="L84" s="29"/>
      <c r="M84" s="29"/>
      <c r="N84" s="15">
        <f t="shared" si="41"/>
        <v>0</v>
      </c>
      <c r="O84" s="29"/>
      <c r="P84" s="30">
        <v>7</v>
      </c>
      <c r="Q84" s="26"/>
      <c r="R84" s="31">
        <f t="shared" si="45"/>
        <v>0</v>
      </c>
      <c r="S84" s="31"/>
      <c r="T84" s="26">
        <v>3.5</v>
      </c>
      <c r="U84" s="30">
        <f t="shared" si="42"/>
        <v>7</v>
      </c>
      <c r="V84" s="31"/>
      <c r="W84" s="32">
        <f t="shared" si="43"/>
        <v>0</v>
      </c>
      <c r="X84" s="32">
        <f t="shared" si="44"/>
        <v>0</v>
      </c>
      <c r="Y84" s="115"/>
      <c r="Z84" s="33">
        <f t="shared" si="36"/>
        <v>0</v>
      </c>
    </row>
    <row r="85" spans="1:26" ht="12.75" customHeight="1" x14ac:dyDescent="0.2">
      <c r="A85" s="22"/>
      <c r="B85" s="23" t="s">
        <v>118</v>
      </c>
      <c r="C85" s="24">
        <v>92748</v>
      </c>
      <c r="D85" s="25" t="s">
        <v>64</v>
      </c>
      <c r="E85" s="26"/>
      <c r="F85" s="27"/>
      <c r="G85" s="28" t="s">
        <v>25</v>
      </c>
      <c r="H85" s="23"/>
      <c r="I85" s="26"/>
      <c r="J85" s="29">
        <v>4</v>
      </c>
      <c r="K85" s="29"/>
      <c r="L85" s="29">
        <v>2</v>
      </c>
      <c r="M85" s="29"/>
      <c r="N85" s="15">
        <f t="shared" si="41"/>
        <v>0</v>
      </c>
      <c r="O85" s="29"/>
      <c r="P85" s="30">
        <v>7</v>
      </c>
      <c r="Q85" s="26"/>
      <c r="R85" s="31"/>
      <c r="S85" s="31"/>
      <c r="T85" s="26">
        <v>3.5</v>
      </c>
      <c r="U85" s="30">
        <f t="shared" si="42"/>
        <v>7</v>
      </c>
      <c r="V85" s="31"/>
      <c r="W85" s="32">
        <f t="shared" si="43"/>
        <v>0</v>
      </c>
      <c r="X85" s="32">
        <f>IF(V85=3,(($H85/12)+$P85+$T85)*$Q85,0)</f>
        <v>0</v>
      </c>
      <c r="Y85" s="115"/>
      <c r="Z85" s="33">
        <f t="shared" si="36"/>
        <v>0</v>
      </c>
    </row>
    <row r="86" spans="1:26" ht="12.75" customHeight="1" x14ac:dyDescent="0.2">
      <c r="A86" s="22"/>
      <c r="B86" s="23"/>
      <c r="C86" s="24"/>
      <c r="D86" s="25"/>
      <c r="E86" s="26"/>
      <c r="F86" s="27"/>
      <c r="G86" s="28" t="s">
        <v>25</v>
      </c>
      <c r="H86" s="23"/>
      <c r="I86" s="26"/>
      <c r="J86" s="29"/>
      <c r="K86" s="29"/>
      <c r="L86" s="29"/>
      <c r="M86" s="29"/>
      <c r="N86" s="15">
        <f t="shared" si="41"/>
        <v>0</v>
      </c>
      <c r="O86" s="29"/>
      <c r="P86" s="30">
        <v>7</v>
      </c>
      <c r="Q86" s="26"/>
      <c r="R86" s="31"/>
      <c r="S86" s="31"/>
      <c r="T86" s="26">
        <v>3.5</v>
      </c>
      <c r="U86" s="30">
        <f t="shared" si="42"/>
        <v>7</v>
      </c>
      <c r="V86" s="31"/>
      <c r="W86" s="32">
        <f t="shared" si="43"/>
        <v>0</v>
      </c>
      <c r="X86" s="32">
        <f t="shared" si="44"/>
        <v>0</v>
      </c>
      <c r="Y86" s="115"/>
      <c r="Z86" s="33">
        <f t="shared" si="36"/>
        <v>0</v>
      </c>
    </row>
    <row r="87" spans="1:26" ht="12.75" customHeight="1" x14ac:dyDescent="0.2">
      <c r="A87" s="22"/>
      <c r="B87" s="23"/>
      <c r="C87" s="24"/>
      <c r="D87" s="25"/>
      <c r="E87" s="26"/>
      <c r="F87" s="27"/>
      <c r="G87" s="28" t="s">
        <v>25</v>
      </c>
      <c r="H87" s="23"/>
      <c r="I87" s="26"/>
      <c r="J87" s="29"/>
      <c r="K87" s="29"/>
      <c r="L87" s="29"/>
      <c r="M87" s="29"/>
      <c r="N87" s="15">
        <f t="shared" si="41"/>
        <v>0</v>
      </c>
      <c r="O87" s="29"/>
      <c r="P87" s="30">
        <v>7</v>
      </c>
      <c r="Q87" s="26"/>
      <c r="R87" s="31"/>
      <c r="S87" s="31"/>
      <c r="T87" s="26">
        <v>3.5</v>
      </c>
      <c r="U87" s="30">
        <f t="shared" si="42"/>
        <v>7</v>
      </c>
      <c r="V87" s="31"/>
      <c r="W87" s="32">
        <f t="shared" si="43"/>
        <v>0</v>
      </c>
      <c r="X87" s="32">
        <f t="shared" si="44"/>
        <v>0</v>
      </c>
      <c r="Y87" s="115"/>
      <c r="Z87" s="33">
        <f t="shared" si="36"/>
        <v>0</v>
      </c>
    </row>
    <row r="88" spans="1:26" ht="12.75" customHeight="1" x14ac:dyDescent="0.2">
      <c r="A88" s="22"/>
      <c r="B88" s="23"/>
      <c r="C88" s="24"/>
      <c r="D88" s="25"/>
      <c r="E88" s="26"/>
      <c r="F88" s="27"/>
      <c r="G88" s="28" t="s">
        <v>25</v>
      </c>
      <c r="H88" s="23"/>
      <c r="I88" s="26"/>
      <c r="J88" s="29"/>
      <c r="K88" s="29"/>
      <c r="L88" s="29"/>
      <c r="M88" s="29"/>
      <c r="N88" s="15">
        <f t="shared" si="41"/>
        <v>0</v>
      </c>
      <c r="O88" s="29"/>
      <c r="P88" s="30">
        <v>7</v>
      </c>
      <c r="Q88" s="26"/>
      <c r="R88" s="31">
        <f t="shared" si="45"/>
        <v>0</v>
      </c>
      <c r="S88" s="31"/>
      <c r="T88" s="26">
        <v>3.5</v>
      </c>
      <c r="U88" s="30">
        <f t="shared" si="42"/>
        <v>7</v>
      </c>
      <c r="V88" s="31"/>
      <c r="W88" s="32">
        <f t="shared" si="43"/>
        <v>0</v>
      </c>
      <c r="X88" s="32">
        <f t="shared" si="44"/>
        <v>0</v>
      </c>
      <c r="Y88" s="115"/>
      <c r="Z88" s="33">
        <f t="shared" si="36"/>
        <v>0</v>
      </c>
    </row>
    <row r="89" spans="1:26" ht="12.75" customHeight="1" x14ac:dyDescent="0.2">
      <c r="A89" s="22"/>
      <c r="B89" s="23"/>
      <c r="C89" s="24"/>
      <c r="D89" s="25"/>
      <c r="E89" s="26"/>
      <c r="F89" s="27"/>
      <c r="G89" s="28" t="s">
        <v>25</v>
      </c>
      <c r="H89" s="23"/>
      <c r="I89" s="26"/>
      <c r="J89" s="29"/>
      <c r="K89" s="29"/>
      <c r="L89" s="29"/>
      <c r="M89" s="29"/>
      <c r="N89" s="15">
        <f t="shared" si="41"/>
        <v>0</v>
      </c>
      <c r="O89" s="29"/>
      <c r="P89" s="30">
        <v>7</v>
      </c>
      <c r="Q89" s="26"/>
      <c r="R89" s="31">
        <f t="shared" si="45"/>
        <v>0</v>
      </c>
      <c r="S89" s="31"/>
      <c r="T89" s="26">
        <v>3.5</v>
      </c>
      <c r="U89" s="30">
        <f t="shared" si="42"/>
        <v>7</v>
      </c>
      <c r="V89" s="31"/>
      <c r="W89" s="32">
        <f t="shared" si="43"/>
        <v>0</v>
      </c>
      <c r="X89" s="32">
        <f t="shared" si="44"/>
        <v>0</v>
      </c>
      <c r="Y89" s="115"/>
      <c r="Z89" s="33">
        <f t="shared" si="36"/>
        <v>0</v>
      </c>
    </row>
    <row r="90" spans="1:26" ht="12.75" customHeight="1" x14ac:dyDescent="0.2">
      <c r="A90" s="22"/>
      <c r="B90" s="23"/>
      <c r="C90" s="24"/>
      <c r="D90" s="25"/>
      <c r="E90" s="26"/>
      <c r="F90" s="27"/>
      <c r="G90" s="28" t="s">
        <v>25</v>
      </c>
      <c r="H90" s="23"/>
      <c r="I90" s="26"/>
      <c r="J90" s="29"/>
      <c r="K90" s="29"/>
      <c r="L90" s="29"/>
      <c r="M90" s="29"/>
      <c r="N90" s="15">
        <f t="shared" ref="N90:N101" si="46">I90*((F90*H90)/144)</f>
        <v>0</v>
      </c>
      <c r="O90" s="29"/>
      <c r="P90" s="30">
        <v>7</v>
      </c>
      <c r="Q90" s="26"/>
      <c r="R90" s="31">
        <f t="shared" si="45"/>
        <v>0</v>
      </c>
      <c r="S90" s="31"/>
      <c r="T90" s="26">
        <v>3.5</v>
      </c>
      <c r="U90" s="30">
        <f t="shared" ref="U90:U101" si="47">P90+((H90/2)/12)</f>
        <v>7</v>
      </c>
      <c r="V90" s="31"/>
      <c r="W90" s="32">
        <f t="shared" ref="W90:W101" si="48">ROUND(IF(V90=2,(($H90/12)+$P90+$T90)*$Q90,0),1)</f>
        <v>0</v>
      </c>
      <c r="X90" s="32">
        <f t="shared" ref="X90:X101" si="49">IF(V90=3,(($H90/12)+$P90+$T90)*$Q90,0)</f>
        <v>0</v>
      </c>
      <c r="Y90" s="115"/>
      <c r="Z90" s="33">
        <f t="shared" ref="Z90:Z101" si="50">IF(O90&gt;0,(($H90/12)+$P90+$T90)*$Q90,0)</f>
        <v>0</v>
      </c>
    </row>
    <row r="91" spans="1:26" ht="12.75" customHeight="1" x14ac:dyDescent="0.2">
      <c r="A91" s="22"/>
      <c r="B91" s="23"/>
      <c r="C91" s="24"/>
      <c r="D91" s="25"/>
      <c r="E91" s="26"/>
      <c r="F91" s="27"/>
      <c r="G91" s="28" t="s">
        <v>25</v>
      </c>
      <c r="H91" s="23"/>
      <c r="I91" s="26"/>
      <c r="J91" s="29"/>
      <c r="K91" s="29"/>
      <c r="L91" s="29"/>
      <c r="M91" s="29"/>
      <c r="N91" s="15">
        <f t="shared" si="46"/>
        <v>0</v>
      </c>
      <c r="O91" s="29"/>
      <c r="P91" s="30">
        <v>7</v>
      </c>
      <c r="Q91" s="26"/>
      <c r="R91" s="31">
        <f t="shared" si="45"/>
        <v>0</v>
      </c>
      <c r="S91" s="31"/>
      <c r="T91" s="26">
        <v>3.5</v>
      </c>
      <c r="U91" s="30">
        <f t="shared" si="47"/>
        <v>7</v>
      </c>
      <c r="V91" s="31"/>
      <c r="W91" s="32">
        <f t="shared" si="48"/>
        <v>0</v>
      </c>
      <c r="X91" s="32">
        <f t="shared" si="49"/>
        <v>0</v>
      </c>
      <c r="Y91" s="115"/>
      <c r="Z91" s="33">
        <f t="shared" si="50"/>
        <v>0</v>
      </c>
    </row>
    <row r="92" spans="1:26" ht="12.75" customHeight="1" x14ac:dyDescent="0.2">
      <c r="A92" s="22"/>
      <c r="B92" s="23"/>
      <c r="C92" s="24"/>
      <c r="D92" s="25"/>
      <c r="E92" s="26"/>
      <c r="F92" s="27"/>
      <c r="G92" s="28" t="s">
        <v>25</v>
      </c>
      <c r="H92" s="23"/>
      <c r="I92" s="26"/>
      <c r="J92" s="29"/>
      <c r="K92" s="29"/>
      <c r="L92" s="29"/>
      <c r="M92" s="29"/>
      <c r="N92" s="15">
        <f t="shared" si="46"/>
        <v>0</v>
      </c>
      <c r="O92" s="29"/>
      <c r="P92" s="30">
        <v>7</v>
      </c>
      <c r="Q92" s="26"/>
      <c r="R92" s="31">
        <f t="shared" si="45"/>
        <v>0</v>
      </c>
      <c r="S92" s="31"/>
      <c r="T92" s="26">
        <v>3.5</v>
      </c>
      <c r="U92" s="30">
        <f t="shared" si="47"/>
        <v>7</v>
      </c>
      <c r="V92" s="31"/>
      <c r="W92" s="32">
        <f t="shared" si="48"/>
        <v>0</v>
      </c>
      <c r="X92" s="32">
        <f t="shared" si="49"/>
        <v>0</v>
      </c>
      <c r="Y92" s="115"/>
      <c r="Z92" s="33">
        <f t="shared" si="50"/>
        <v>0</v>
      </c>
    </row>
    <row r="93" spans="1:26" ht="12.75" customHeight="1" x14ac:dyDescent="0.2">
      <c r="A93" s="22"/>
      <c r="B93" s="23"/>
      <c r="C93" s="24"/>
      <c r="D93" s="25"/>
      <c r="E93" s="26"/>
      <c r="F93" s="27"/>
      <c r="G93" s="28" t="s">
        <v>25</v>
      </c>
      <c r="H93" s="23"/>
      <c r="I93" s="26"/>
      <c r="J93" s="29"/>
      <c r="K93" s="29"/>
      <c r="L93" s="29"/>
      <c r="M93" s="29"/>
      <c r="N93" s="15">
        <f t="shared" si="46"/>
        <v>0</v>
      </c>
      <c r="O93" s="29"/>
      <c r="P93" s="30">
        <v>7</v>
      </c>
      <c r="Q93" s="26"/>
      <c r="R93" s="31">
        <f t="shared" si="45"/>
        <v>0</v>
      </c>
      <c r="S93" s="31"/>
      <c r="T93" s="26">
        <v>3.5</v>
      </c>
      <c r="U93" s="30">
        <f t="shared" si="47"/>
        <v>7</v>
      </c>
      <c r="V93" s="31"/>
      <c r="W93" s="32">
        <f t="shared" si="48"/>
        <v>0</v>
      </c>
      <c r="X93" s="32">
        <f t="shared" si="49"/>
        <v>0</v>
      </c>
      <c r="Y93" s="115"/>
      <c r="Z93" s="33">
        <f t="shared" si="50"/>
        <v>0</v>
      </c>
    </row>
    <row r="94" spans="1:26" ht="12.75" customHeight="1" x14ac:dyDescent="0.2">
      <c r="A94" s="22"/>
      <c r="B94" s="23"/>
      <c r="C94" s="24"/>
      <c r="D94" s="25"/>
      <c r="E94" s="26"/>
      <c r="F94" s="27"/>
      <c r="G94" s="28" t="s">
        <v>25</v>
      </c>
      <c r="H94" s="23"/>
      <c r="I94" s="26"/>
      <c r="J94" s="29"/>
      <c r="K94" s="29"/>
      <c r="L94" s="29"/>
      <c r="M94" s="29"/>
      <c r="N94" s="15">
        <f t="shared" si="46"/>
        <v>0</v>
      </c>
      <c r="O94" s="29"/>
      <c r="P94" s="30">
        <v>7</v>
      </c>
      <c r="Q94" s="26"/>
      <c r="R94" s="31">
        <f t="shared" si="45"/>
        <v>0</v>
      </c>
      <c r="S94" s="31"/>
      <c r="T94" s="26">
        <v>3.5</v>
      </c>
      <c r="U94" s="30">
        <f t="shared" si="47"/>
        <v>7</v>
      </c>
      <c r="V94" s="31"/>
      <c r="W94" s="32">
        <f t="shared" si="48"/>
        <v>0</v>
      </c>
      <c r="X94" s="32">
        <f t="shared" si="49"/>
        <v>0</v>
      </c>
      <c r="Y94" s="115"/>
      <c r="Z94" s="33">
        <f t="shared" si="50"/>
        <v>0</v>
      </c>
    </row>
    <row r="95" spans="1:26" ht="12.75" customHeight="1" x14ac:dyDescent="0.2">
      <c r="A95" s="22"/>
      <c r="B95" s="23"/>
      <c r="C95" s="24"/>
      <c r="D95" s="25"/>
      <c r="E95" s="26"/>
      <c r="F95" s="27"/>
      <c r="G95" s="28" t="s">
        <v>25</v>
      </c>
      <c r="H95" s="23"/>
      <c r="I95" s="26"/>
      <c r="J95" s="29"/>
      <c r="K95" s="29"/>
      <c r="L95" s="29"/>
      <c r="M95" s="29"/>
      <c r="N95" s="15">
        <f t="shared" si="46"/>
        <v>0</v>
      </c>
      <c r="O95" s="29"/>
      <c r="P95" s="30">
        <v>7</v>
      </c>
      <c r="Q95" s="26"/>
      <c r="R95" s="31">
        <f t="shared" si="45"/>
        <v>0</v>
      </c>
      <c r="S95" s="31"/>
      <c r="T95" s="26">
        <v>3.5</v>
      </c>
      <c r="U95" s="30">
        <f t="shared" si="47"/>
        <v>7</v>
      </c>
      <c r="V95" s="31"/>
      <c r="W95" s="32">
        <f t="shared" si="48"/>
        <v>0</v>
      </c>
      <c r="X95" s="32">
        <f t="shared" si="49"/>
        <v>0</v>
      </c>
      <c r="Y95" s="115"/>
      <c r="Z95" s="33">
        <f t="shared" si="50"/>
        <v>0</v>
      </c>
    </row>
    <row r="96" spans="1:26" ht="12.75" customHeight="1" x14ac:dyDescent="0.2">
      <c r="A96" s="22"/>
      <c r="B96" s="23"/>
      <c r="C96" s="24"/>
      <c r="D96" s="25"/>
      <c r="E96" s="26"/>
      <c r="F96" s="27"/>
      <c r="G96" s="28" t="s">
        <v>25</v>
      </c>
      <c r="H96" s="23"/>
      <c r="I96" s="26"/>
      <c r="J96" s="29"/>
      <c r="K96" s="29"/>
      <c r="L96" s="29"/>
      <c r="M96" s="29"/>
      <c r="N96" s="15">
        <f t="shared" si="46"/>
        <v>0</v>
      </c>
      <c r="O96" s="29"/>
      <c r="P96" s="30">
        <v>7</v>
      </c>
      <c r="Q96" s="26"/>
      <c r="R96" s="31">
        <f t="shared" si="45"/>
        <v>0</v>
      </c>
      <c r="S96" s="31"/>
      <c r="T96" s="26">
        <v>3.5</v>
      </c>
      <c r="U96" s="30">
        <f t="shared" si="47"/>
        <v>7</v>
      </c>
      <c r="V96" s="31"/>
      <c r="W96" s="32">
        <f t="shared" si="48"/>
        <v>0</v>
      </c>
      <c r="X96" s="32">
        <f t="shared" si="49"/>
        <v>0</v>
      </c>
      <c r="Y96" s="115"/>
      <c r="Z96" s="33">
        <f t="shared" si="50"/>
        <v>0</v>
      </c>
    </row>
    <row r="97" spans="1:26" ht="12.75" customHeight="1" x14ac:dyDescent="0.2">
      <c r="A97" s="22"/>
      <c r="B97" s="23"/>
      <c r="C97" s="24"/>
      <c r="D97" s="25"/>
      <c r="E97" s="26"/>
      <c r="F97" s="27"/>
      <c r="G97" s="28" t="s">
        <v>25</v>
      </c>
      <c r="H97" s="23"/>
      <c r="I97" s="26"/>
      <c r="J97" s="29"/>
      <c r="K97" s="29"/>
      <c r="L97" s="29"/>
      <c r="M97" s="29"/>
      <c r="N97" s="15">
        <f t="shared" si="46"/>
        <v>0</v>
      </c>
      <c r="O97" s="29"/>
      <c r="P97" s="30">
        <v>7</v>
      </c>
      <c r="Q97" s="26"/>
      <c r="R97" s="31">
        <f t="shared" si="45"/>
        <v>0</v>
      </c>
      <c r="S97" s="31"/>
      <c r="T97" s="26">
        <v>3.5</v>
      </c>
      <c r="U97" s="30">
        <f t="shared" si="47"/>
        <v>7</v>
      </c>
      <c r="V97" s="31"/>
      <c r="W97" s="32">
        <f t="shared" si="48"/>
        <v>0</v>
      </c>
      <c r="X97" s="32">
        <f t="shared" si="49"/>
        <v>0</v>
      </c>
      <c r="Y97" s="115"/>
      <c r="Z97" s="33">
        <f t="shared" si="50"/>
        <v>0</v>
      </c>
    </row>
    <row r="98" spans="1:26" ht="12.75" customHeight="1" x14ac:dyDescent="0.2">
      <c r="A98" s="22"/>
      <c r="B98" s="23"/>
      <c r="C98" s="24"/>
      <c r="D98" s="25"/>
      <c r="E98" s="26"/>
      <c r="F98" s="27"/>
      <c r="G98" s="28" t="s">
        <v>25</v>
      </c>
      <c r="H98" s="23"/>
      <c r="I98" s="26"/>
      <c r="J98" s="29"/>
      <c r="K98" s="29"/>
      <c r="L98" s="29"/>
      <c r="M98" s="29"/>
      <c r="N98" s="15">
        <f t="shared" si="46"/>
        <v>0</v>
      </c>
      <c r="O98" s="29"/>
      <c r="P98" s="30">
        <v>7</v>
      </c>
      <c r="Q98" s="26"/>
      <c r="R98" s="31">
        <f t="shared" si="45"/>
        <v>0</v>
      </c>
      <c r="S98" s="31"/>
      <c r="T98" s="26">
        <v>3.5</v>
      </c>
      <c r="U98" s="30">
        <f t="shared" si="47"/>
        <v>7</v>
      </c>
      <c r="V98" s="31"/>
      <c r="W98" s="32">
        <f t="shared" si="48"/>
        <v>0</v>
      </c>
      <c r="X98" s="32">
        <f t="shared" si="49"/>
        <v>0</v>
      </c>
      <c r="Y98" s="115"/>
      <c r="Z98" s="33">
        <f t="shared" si="50"/>
        <v>0</v>
      </c>
    </row>
    <row r="99" spans="1:26" ht="12.75" customHeight="1" x14ac:dyDescent="0.2">
      <c r="A99" s="22"/>
      <c r="B99" s="23"/>
      <c r="C99" s="24"/>
      <c r="D99" s="25"/>
      <c r="E99" s="26"/>
      <c r="F99" s="27"/>
      <c r="G99" s="28" t="s">
        <v>25</v>
      </c>
      <c r="H99" s="23"/>
      <c r="I99" s="26"/>
      <c r="J99" s="29"/>
      <c r="K99" s="29"/>
      <c r="L99" s="29"/>
      <c r="M99" s="29"/>
      <c r="N99" s="15">
        <f t="shared" si="46"/>
        <v>0</v>
      </c>
      <c r="O99" s="29"/>
      <c r="P99" s="30">
        <v>7</v>
      </c>
      <c r="Q99" s="26"/>
      <c r="R99" s="31">
        <f t="shared" si="45"/>
        <v>0</v>
      </c>
      <c r="S99" s="31"/>
      <c r="T99" s="26">
        <v>3.5</v>
      </c>
      <c r="U99" s="30">
        <f t="shared" si="47"/>
        <v>7</v>
      </c>
      <c r="V99" s="31"/>
      <c r="W99" s="32">
        <f t="shared" si="48"/>
        <v>0</v>
      </c>
      <c r="X99" s="32">
        <f t="shared" si="49"/>
        <v>0</v>
      </c>
      <c r="Y99" s="115"/>
      <c r="Z99" s="33">
        <f t="shared" si="50"/>
        <v>0</v>
      </c>
    </row>
    <row r="100" spans="1:26" ht="12.75" customHeight="1" x14ac:dyDescent="0.2">
      <c r="A100" s="22"/>
      <c r="B100" s="23"/>
      <c r="C100" s="24"/>
      <c r="D100" s="25"/>
      <c r="E100" s="26"/>
      <c r="F100" s="27"/>
      <c r="G100" s="28" t="s">
        <v>25</v>
      </c>
      <c r="H100" s="23"/>
      <c r="I100" s="26"/>
      <c r="J100" s="29"/>
      <c r="K100" s="29"/>
      <c r="L100" s="29"/>
      <c r="M100" s="29"/>
      <c r="N100" s="15">
        <f t="shared" si="46"/>
        <v>0</v>
      </c>
      <c r="O100" s="29"/>
      <c r="P100" s="30">
        <v>7</v>
      </c>
      <c r="Q100" s="26"/>
      <c r="R100" s="31">
        <f t="shared" si="45"/>
        <v>0</v>
      </c>
      <c r="S100" s="31"/>
      <c r="T100" s="26">
        <v>3.5</v>
      </c>
      <c r="U100" s="30">
        <f t="shared" si="47"/>
        <v>7</v>
      </c>
      <c r="V100" s="31"/>
      <c r="W100" s="32">
        <f t="shared" si="48"/>
        <v>0</v>
      </c>
      <c r="X100" s="32">
        <f t="shared" si="49"/>
        <v>0</v>
      </c>
      <c r="Y100" s="115"/>
      <c r="Z100" s="33">
        <f t="shared" si="50"/>
        <v>0</v>
      </c>
    </row>
    <row r="101" spans="1:26" ht="12.75" customHeight="1" x14ac:dyDescent="0.2">
      <c r="A101" s="22"/>
      <c r="B101" s="23"/>
      <c r="C101" s="24"/>
      <c r="D101" s="25"/>
      <c r="E101" s="26"/>
      <c r="F101" s="27"/>
      <c r="G101" s="28" t="s">
        <v>25</v>
      </c>
      <c r="H101" s="23"/>
      <c r="I101" s="26"/>
      <c r="J101" s="29"/>
      <c r="K101" s="29"/>
      <c r="L101" s="29"/>
      <c r="M101" s="29"/>
      <c r="N101" s="15">
        <f t="shared" si="46"/>
        <v>0</v>
      </c>
      <c r="O101" s="29"/>
      <c r="P101" s="30">
        <v>7</v>
      </c>
      <c r="Q101" s="26"/>
      <c r="R101" s="31">
        <f t="shared" si="45"/>
        <v>0</v>
      </c>
      <c r="S101" s="31"/>
      <c r="T101" s="26">
        <v>3.5</v>
      </c>
      <c r="U101" s="30">
        <f t="shared" si="47"/>
        <v>7</v>
      </c>
      <c r="V101" s="31"/>
      <c r="W101" s="32">
        <f t="shared" si="48"/>
        <v>0</v>
      </c>
      <c r="X101" s="32">
        <f t="shared" si="49"/>
        <v>0</v>
      </c>
      <c r="Y101" s="115"/>
      <c r="Z101" s="33">
        <f t="shared" si="50"/>
        <v>0</v>
      </c>
    </row>
    <row r="102" spans="1:26" ht="12.75" customHeight="1" x14ac:dyDescent="0.2">
      <c r="A102" s="22"/>
      <c r="B102" s="23"/>
      <c r="C102" s="24"/>
      <c r="D102" s="25"/>
      <c r="E102" s="26"/>
      <c r="F102" s="27"/>
      <c r="G102" s="28" t="s">
        <v>25</v>
      </c>
      <c r="H102" s="23"/>
      <c r="I102" s="26"/>
      <c r="J102" s="29"/>
      <c r="K102" s="29"/>
      <c r="L102" s="29"/>
      <c r="M102" s="29"/>
      <c r="N102" s="15">
        <f t="shared" si="41"/>
        <v>0</v>
      </c>
      <c r="O102" s="29"/>
      <c r="P102" s="30">
        <v>7</v>
      </c>
      <c r="Q102" s="26"/>
      <c r="R102" s="31">
        <f t="shared" si="45"/>
        <v>0</v>
      </c>
      <c r="S102" s="31"/>
      <c r="T102" s="26">
        <v>3.5</v>
      </c>
      <c r="U102" s="30">
        <f t="shared" si="42"/>
        <v>7</v>
      </c>
      <c r="V102" s="31"/>
      <c r="W102" s="32">
        <f t="shared" si="43"/>
        <v>0</v>
      </c>
      <c r="X102" s="32">
        <f t="shared" si="44"/>
        <v>0</v>
      </c>
      <c r="Y102" s="115"/>
      <c r="Z102" s="33">
        <f t="shared" si="36"/>
        <v>0</v>
      </c>
    </row>
    <row r="103" spans="1:26" ht="12.75" customHeight="1" x14ac:dyDescent="0.2">
      <c r="A103" s="22"/>
      <c r="B103" s="23"/>
      <c r="C103" s="24"/>
      <c r="D103" s="25"/>
      <c r="E103" s="26"/>
      <c r="F103" s="27"/>
      <c r="G103" s="28" t="s">
        <v>25</v>
      </c>
      <c r="H103" s="23"/>
      <c r="I103" s="26"/>
      <c r="J103" s="29"/>
      <c r="K103" s="29"/>
      <c r="L103" s="29"/>
      <c r="M103" s="29"/>
      <c r="N103" s="15">
        <f t="shared" si="0"/>
        <v>0</v>
      </c>
      <c r="O103" s="29"/>
      <c r="P103" s="30">
        <v>7</v>
      </c>
      <c r="Q103" s="26"/>
      <c r="R103" s="31">
        <f t="shared" si="45"/>
        <v>0</v>
      </c>
      <c r="S103" s="31"/>
      <c r="T103" s="26">
        <v>3.5</v>
      </c>
      <c r="U103" s="30">
        <f t="shared" si="3"/>
        <v>7</v>
      </c>
      <c r="V103" s="31"/>
      <c r="W103" s="32">
        <f t="shared" si="4"/>
        <v>0</v>
      </c>
      <c r="X103" s="32">
        <f t="shared" si="5"/>
        <v>0</v>
      </c>
      <c r="Y103" s="115"/>
      <c r="Z103" s="33">
        <f t="shared" si="6"/>
        <v>0</v>
      </c>
    </row>
    <row r="104" spans="1:26" ht="12.2" customHeight="1" x14ac:dyDescent="0.2">
      <c r="A104" s="22"/>
      <c r="B104" s="23"/>
      <c r="C104" s="24"/>
      <c r="D104" s="25"/>
      <c r="E104" s="26"/>
      <c r="F104" s="27"/>
      <c r="G104" s="28" t="s">
        <v>25</v>
      </c>
      <c r="H104" s="23"/>
      <c r="I104" s="26"/>
      <c r="J104" s="29"/>
      <c r="K104" s="29"/>
      <c r="L104" s="29"/>
      <c r="M104" s="29"/>
      <c r="N104" s="15">
        <f t="shared" si="0"/>
        <v>0</v>
      </c>
      <c r="O104" s="29"/>
      <c r="P104" s="30">
        <v>7</v>
      </c>
      <c r="Q104" s="26"/>
      <c r="R104" s="31">
        <f t="shared" si="45"/>
        <v>0</v>
      </c>
      <c r="S104" s="31"/>
      <c r="T104" s="26">
        <v>3.5</v>
      </c>
      <c r="U104" s="30">
        <f t="shared" si="3"/>
        <v>7</v>
      </c>
      <c r="V104" s="31"/>
      <c r="W104" s="32">
        <f t="shared" si="4"/>
        <v>0</v>
      </c>
      <c r="X104" s="32">
        <f t="shared" si="5"/>
        <v>0</v>
      </c>
      <c r="Y104" s="115"/>
      <c r="Z104" s="33">
        <f t="shared" si="6"/>
        <v>0</v>
      </c>
    </row>
    <row r="105" spans="1:26" ht="12.75" customHeight="1" x14ac:dyDescent="0.2">
      <c r="A105" s="22"/>
      <c r="B105" s="23"/>
      <c r="C105" s="24"/>
      <c r="D105" s="25"/>
      <c r="E105" s="26"/>
      <c r="F105" s="27"/>
      <c r="G105" s="28" t="s">
        <v>25</v>
      </c>
      <c r="H105" s="23"/>
      <c r="I105" s="26"/>
      <c r="J105" s="29"/>
      <c r="K105" s="29"/>
      <c r="L105" s="29"/>
      <c r="M105" s="29"/>
      <c r="N105" s="15">
        <f t="shared" si="0"/>
        <v>0</v>
      </c>
      <c r="O105" s="29"/>
      <c r="P105" s="30">
        <v>7</v>
      </c>
      <c r="Q105" s="26"/>
      <c r="R105" s="31">
        <f t="shared" si="45"/>
        <v>0</v>
      </c>
      <c r="S105" s="31"/>
      <c r="T105" s="26">
        <v>3.5</v>
      </c>
      <c r="U105" s="30">
        <f t="shared" ref="U105:U115" si="51">P105+((H105/2)/12)</f>
        <v>7</v>
      </c>
      <c r="V105" s="31"/>
      <c r="W105" s="32">
        <f t="shared" ref="W105:W115" si="52">ROUND(IF(V105=2,(($H105/12)+$P105+$T105)*$Q105,0),1)</f>
        <v>0</v>
      </c>
      <c r="X105" s="32">
        <f t="shared" ref="X105:X115" si="53">IF(V105=3,(($H105/12)+$P105+$T105)*$Q105,0)</f>
        <v>0</v>
      </c>
      <c r="Y105" s="115"/>
      <c r="Z105" s="33">
        <f t="shared" ref="Z105:Z115" si="54">IF(O105&gt;0,(($H105/12)+$P105+$T105)*$Q105,0)</f>
        <v>0</v>
      </c>
    </row>
    <row r="106" spans="1:26" ht="12.2" customHeight="1" x14ac:dyDescent="0.2">
      <c r="A106" s="22"/>
      <c r="B106" s="23"/>
      <c r="C106" s="24"/>
      <c r="D106" s="25"/>
      <c r="E106" s="26"/>
      <c r="F106" s="27"/>
      <c r="G106" s="28" t="s">
        <v>25</v>
      </c>
      <c r="H106" s="23"/>
      <c r="I106" s="26"/>
      <c r="J106" s="29"/>
      <c r="K106" s="29"/>
      <c r="L106" s="29"/>
      <c r="M106" s="29"/>
      <c r="N106" s="15">
        <f t="shared" si="0"/>
        <v>0</v>
      </c>
      <c r="O106" s="29"/>
      <c r="P106" s="30">
        <v>7</v>
      </c>
      <c r="Q106" s="26"/>
      <c r="R106" s="31">
        <f t="shared" si="45"/>
        <v>0</v>
      </c>
      <c r="S106" s="31"/>
      <c r="T106" s="26">
        <v>3.5</v>
      </c>
      <c r="U106" s="30">
        <f t="shared" si="51"/>
        <v>7</v>
      </c>
      <c r="V106" s="31"/>
      <c r="W106" s="32">
        <f t="shared" si="52"/>
        <v>0</v>
      </c>
      <c r="X106" s="32">
        <f t="shared" si="53"/>
        <v>0</v>
      </c>
      <c r="Y106" s="115"/>
      <c r="Z106" s="33">
        <f t="shared" si="54"/>
        <v>0</v>
      </c>
    </row>
    <row r="107" spans="1:26" ht="12.75" customHeight="1" x14ac:dyDescent="0.2">
      <c r="A107" s="22"/>
      <c r="B107" s="23"/>
      <c r="C107" s="24"/>
      <c r="D107" s="25"/>
      <c r="E107" s="26"/>
      <c r="F107" s="27"/>
      <c r="G107" s="28" t="s">
        <v>25</v>
      </c>
      <c r="H107" s="23"/>
      <c r="I107" s="26"/>
      <c r="J107" s="29"/>
      <c r="K107" s="29"/>
      <c r="L107" s="29"/>
      <c r="M107" s="29"/>
      <c r="N107" s="15">
        <f t="shared" si="0"/>
        <v>0</v>
      </c>
      <c r="O107" s="29"/>
      <c r="P107" s="30">
        <v>7</v>
      </c>
      <c r="Q107" s="26"/>
      <c r="R107" s="31">
        <f t="shared" si="45"/>
        <v>0</v>
      </c>
      <c r="S107" s="31"/>
      <c r="T107" s="26">
        <v>3.5</v>
      </c>
      <c r="U107" s="30">
        <f t="shared" si="51"/>
        <v>7</v>
      </c>
      <c r="V107" s="31"/>
      <c r="W107" s="32">
        <f t="shared" si="52"/>
        <v>0</v>
      </c>
      <c r="X107" s="32">
        <f t="shared" si="53"/>
        <v>0</v>
      </c>
      <c r="Y107" s="115"/>
      <c r="Z107" s="33">
        <f t="shared" si="54"/>
        <v>0</v>
      </c>
    </row>
    <row r="108" spans="1:26" ht="12.2" customHeight="1" x14ac:dyDescent="0.2">
      <c r="A108" s="22"/>
      <c r="B108" s="23"/>
      <c r="C108" s="24"/>
      <c r="D108" s="25"/>
      <c r="E108" s="26"/>
      <c r="F108" s="27"/>
      <c r="G108" s="28" t="s">
        <v>25</v>
      </c>
      <c r="H108" s="23"/>
      <c r="I108" s="26"/>
      <c r="J108" s="29"/>
      <c r="K108" s="29"/>
      <c r="L108" s="29"/>
      <c r="M108" s="29"/>
      <c r="N108" s="15">
        <f t="shared" si="0"/>
        <v>0</v>
      </c>
      <c r="O108" s="29"/>
      <c r="P108" s="30">
        <v>7</v>
      </c>
      <c r="Q108" s="26"/>
      <c r="R108" s="31">
        <f t="shared" si="45"/>
        <v>0</v>
      </c>
      <c r="S108" s="31"/>
      <c r="T108" s="26">
        <v>3.5</v>
      </c>
      <c r="U108" s="30">
        <f t="shared" si="51"/>
        <v>7</v>
      </c>
      <c r="V108" s="31"/>
      <c r="W108" s="32">
        <f t="shared" si="52"/>
        <v>0</v>
      </c>
      <c r="X108" s="32">
        <f t="shared" si="53"/>
        <v>0</v>
      </c>
      <c r="Y108" s="115"/>
      <c r="Z108" s="33">
        <f t="shared" si="54"/>
        <v>0</v>
      </c>
    </row>
    <row r="109" spans="1:26" ht="12.2" customHeight="1" x14ac:dyDescent="0.2">
      <c r="A109" s="22"/>
      <c r="B109" s="23"/>
      <c r="C109" s="24"/>
      <c r="D109" s="25"/>
      <c r="E109" s="26"/>
      <c r="F109" s="27"/>
      <c r="G109" s="28" t="s">
        <v>25</v>
      </c>
      <c r="H109" s="23"/>
      <c r="I109" s="26"/>
      <c r="J109" s="29"/>
      <c r="K109" s="29"/>
      <c r="L109" s="29"/>
      <c r="M109" s="29"/>
      <c r="N109" s="15">
        <f t="shared" si="0"/>
        <v>0</v>
      </c>
      <c r="O109" s="29"/>
      <c r="P109" s="30">
        <v>7</v>
      </c>
      <c r="Q109" s="26"/>
      <c r="R109" s="31">
        <f t="shared" si="45"/>
        <v>0</v>
      </c>
      <c r="S109" s="31"/>
      <c r="T109" s="26">
        <v>3.5</v>
      </c>
      <c r="U109" s="30">
        <f t="shared" si="51"/>
        <v>7</v>
      </c>
      <c r="V109" s="31"/>
      <c r="W109" s="32">
        <f t="shared" si="52"/>
        <v>0</v>
      </c>
      <c r="X109" s="32">
        <f t="shared" si="53"/>
        <v>0</v>
      </c>
      <c r="Y109" s="115"/>
      <c r="Z109" s="33">
        <f t="shared" si="54"/>
        <v>0</v>
      </c>
    </row>
    <row r="110" spans="1:26" ht="12.2" customHeight="1" x14ac:dyDescent="0.2">
      <c r="A110" s="22"/>
      <c r="B110" s="23"/>
      <c r="C110" s="24"/>
      <c r="D110" s="25"/>
      <c r="E110" s="26"/>
      <c r="F110" s="27"/>
      <c r="G110" s="28" t="s">
        <v>25</v>
      </c>
      <c r="H110" s="23"/>
      <c r="I110" s="26"/>
      <c r="J110" s="29"/>
      <c r="K110" s="29"/>
      <c r="L110" s="29"/>
      <c r="M110" s="29"/>
      <c r="N110" s="15">
        <f t="shared" si="0"/>
        <v>0</v>
      </c>
      <c r="O110" s="29"/>
      <c r="P110" s="30">
        <v>7</v>
      </c>
      <c r="Q110" s="26"/>
      <c r="R110" s="31">
        <f t="shared" si="45"/>
        <v>0</v>
      </c>
      <c r="S110" s="31"/>
      <c r="T110" s="26">
        <v>3.5</v>
      </c>
      <c r="U110" s="30">
        <f t="shared" si="51"/>
        <v>7</v>
      </c>
      <c r="V110" s="31"/>
      <c r="W110" s="32">
        <f t="shared" si="52"/>
        <v>0</v>
      </c>
      <c r="X110" s="32">
        <f t="shared" si="53"/>
        <v>0</v>
      </c>
      <c r="Y110" s="115"/>
      <c r="Z110" s="33">
        <f t="shared" si="54"/>
        <v>0</v>
      </c>
    </row>
    <row r="111" spans="1:26" ht="12.75" customHeight="1" x14ac:dyDescent="0.2">
      <c r="A111" s="22"/>
      <c r="B111" s="23"/>
      <c r="C111" s="24"/>
      <c r="D111" s="25"/>
      <c r="E111" s="26"/>
      <c r="F111" s="27"/>
      <c r="G111" s="28" t="s">
        <v>25</v>
      </c>
      <c r="H111" s="23"/>
      <c r="I111" s="26"/>
      <c r="J111" s="29"/>
      <c r="K111" s="29"/>
      <c r="L111" s="29"/>
      <c r="M111" s="29"/>
      <c r="N111" s="15">
        <f t="shared" si="0"/>
        <v>0</v>
      </c>
      <c r="O111" s="29"/>
      <c r="P111" s="30">
        <v>7</v>
      </c>
      <c r="Q111" s="26"/>
      <c r="R111" s="31">
        <f t="shared" si="45"/>
        <v>0</v>
      </c>
      <c r="S111" s="31"/>
      <c r="T111" s="26">
        <v>3.5</v>
      </c>
      <c r="U111" s="30">
        <f t="shared" si="51"/>
        <v>7</v>
      </c>
      <c r="V111" s="31"/>
      <c r="W111" s="32">
        <f t="shared" si="52"/>
        <v>0</v>
      </c>
      <c r="X111" s="32">
        <f t="shared" si="53"/>
        <v>0</v>
      </c>
      <c r="Y111" s="115"/>
      <c r="Z111" s="33">
        <f t="shared" si="54"/>
        <v>0</v>
      </c>
    </row>
    <row r="112" spans="1:26" ht="12.2" customHeight="1" x14ac:dyDescent="0.2">
      <c r="A112" s="22"/>
      <c r="B112" s="23"/>
      <c r="C112" s="24"/>
      <c r="D112" s="25"/>
      <c r="E112" s="26"/>
      <c r="F112" s="27"/>
      <c r="G112" s="28" t="s">
        <v>25</v>
      </c>
      <c r="H112" s="23"/>
      <c r="I112" s="26"/>
      <c r="J112" s="29"/>
      <c r="K112" s="29"/>
      <c r="L112" s="29"/>
      <c r="M112" s="29"/>
      <c r="N112" s="15">
        <f t="shared" ref="N112:N115" si="55">I112*((F112*H112)/144)</f>
        <v>0</v>
      </c>
      <c r="O112" s="29"/>
      <c r="P112" s="30">
        <v>7</v>
      </c>
      <c r="Q112" s="26"/>
      <c r="R112" s="31">
        <f t="shared" si="45"/>
        <v>0</v>
      </c>
      <c r="S112" s="31"/>
      <c r="T112" s="26">
        <v>3.5</v>
      </c>
      <c r="U112" s="30">
        <f t="shared" si="51"/>
        <v>7</v>
      </c>
      <c r="V112" s="31"/>
      <c r="W112" s="32">
        <f t="shared" si="52"/>
        <v>0</v>
      </c>
      <c r="X112" s="32">
        <f t="shared" si="53"/>
        <v>0</v>
      </c>
      <c r="Y112" s="115"/>
      <c r="Z112" s="33">
        <f t="shared" si="54"/>
        <v>0</v>
      </c>
    </row>
    <row r="113" spans="1:26" ht="12.75" customHeight="1" x14ac:dyDescent="0.2">
      <c r="A113" s="22"/>
      <c r="B113" s="23"/>
      <c r="C113" s="24"/>
      <c r="D113" s="25"/>
      <c r="E113" s="26"/>
      <c r="F113" s="27"/>
      <c r="G113" s="28" t="s">
        <v>25</v>
      </c>
      <c r="H113" s="23"/>
      <c r="I113" s="26"/>
      <c r="J113" s="29"/>
      <c r="K113" s="29"/>
      <c r="L113" s="29"/>
      <c r="M113" s="29"/>
      <c r="N113" s="15">
        <f t="shared" si="55"/>
        <v>0</v>
      </c>
      <c r="O113" s="29"/>
      <c r="P113" s="30">
        <v>7</v>
      </c>
      <c r="Q113" s="26"/>
      <c r="R113" s="31">
        <f t="shared" si="45"/>
        <v>0</v>
      </c>
      <c r="S113" s="31"/>
      <c r="T113" s="26">
        <v>3.5</v>
      </c>
      <c r="U113" s="30">
        <f t="shared" si="51"/>
        <v>7</v>
      </c>
      <c r="V113" s="31"/>
      <c r="W113" s="32">
        <f t="shared" si="52"/>
        <v>0</v>
      </c>
      <c r="X113" s="32">
        <f t="shared" si="53"/>
        <v>0</v>
      </c>
      <c r="Y113" s="115"/>
      <c r="Z113" s="33">
        <f t="shared" si="54"/>
        <v>0</v>
      </c>
    </row>
    <row r="114" spans="1:26" ht="12.2" customHeight="1" x14ac:dyDescent="0.2">
      <c r="A114" s="22"/>
      <c r="B114" s="23"/>
      <c r="C114" s="24"/>
      <c r="D114" s="25"/>
      <c r="E114" s="26"/>
      <c r="F114" s="27"/>
      <c r="G114" s="28" t="s">
        <v>25</v>
      </c>
      <c r="H114" s="23"/>
      <c r="I114" s="26"/>
      <c r="J114" s="29"/>
      <c r="K114" s="29"/>
      <c r="L114" s="29"/>
      <c r="M114" s="29"/>
      <c r="N114" s="15">
        <f t="shared" si="55"/>
        <v>0</v>
      </c>
      <c r="O114" s="29"/>
      <c r="P114" s="30">
        <v>7</v>
      </c>
      <c r="Q114" s="26"/>
      <c r="R114" s="31">
        <f t="shared" si="45"/>
        <v>0</v>
      </c>
      <c r="S114" s="31"/>
      <c r="T114" s="26">
        <v>3.5</v>
      </c>
      <c r="U114" s="30">
        <f t="shared" si="51"/>
        <v>7</v>
      </c>
      <c r="V114" s="31"/>
      <c r="W114" s="32">
        <f t="shared" si="52"/>
        <v>0</v>
      </c>
      <c r="X114" s="32">
        <f t="shared" si="53"/>
        <v>0</v>
      </c>
      <c r="Y114" s="115"/>
      <c r="Z114" s="33">
        <f t="shared" si="54"/>
        <v>0</v>
      </c>
    </row>
    <row r="115" spans="1:26" ht="12.75" customHeight="1" x14ac:dyDescent="0.2">
      <c r="A115" s="22"/>
      <c r="B115" s="23"/>
      <c r="C115" s="24"/>
      <c r="D115" s="25"/>
      <c r="E115" s="26"/>
      <c r="F115" s="27"/>
      <c r="G115" s="28" t="s">
        <v>25</v>
      </c>
      <c r="H115" s="23"/>
      <c r="I115" s="26"/>
      <c r="J115" s="29"/>
      <c r="K115" s="29"/>
      <c r="L115" s="29"/>
      <c r="M115" s="29"/>
      <c r="N115" s="15">
        <f t="shared" si="55"/>
        <v>0</v>
      </c>
      <c r="O115" s="29"/>
      <c r="P115" s="30">
        <v>7</v>
      </c>
      <c r="Q115" s="26"/>
      <c r="R115" s="31">
        <f t="shared" si="45"/>
        <v>0</v>
      </c>
      <c r="S115" s="31"/>
      <c r="T115" s="26">
        <v>3.5</v>
      </c>
      <c r="U115" s="30">
        <f t="shared" si="51"/>
        <v>7</v>
      </c>
      <c r="V115" s="31"/>
      <c r="W115" s="32">
        <f t="shared" si="52"/>
        <v>0</v>
      </c>
      <c r="X115" s="32">
        <f t="shared" si="53"/>
        <v>0</v>
      </c>
      <c r="Y115" s="115"/>
      <c r="Z115" s="33">
        <f t="shared" si="54"/>
        <v>0</v>
      </c>
    </row>
    <row r="116" spans="1:26" ht="17.45" customHeight="1" x14ac:dyDescent="0.2">
      <c r="A116" s="149" t="s">
        <v>36</v>
      </c>
      <c r="B116" s="150"/>
      <c r="C116" s="151"/>
      <c r="D116" s="25"/>
      <c r="E116" s="26"/>
      <c r="F116" s="27"/>
      <c r="G116" s="28"/>
      <c r="H116" s="23"/>
      <c r="I116" s="26"/>
      <c r="J116" s="35">
        <f t="shared" ref="J116:O116" si="56">SUM(J8:J115)</f>
        <v>35</v>
      </c>
      <c r="K116" s="35">
        <f t="shared" si="56"/>
        <v>5</v>
      </c>
      <c r="L116" s="35">
        <f t="shared" si="56"/>
        <v>20</v>
      </c>
      <c r="M116" s="35">
        <f t="shared" si="56"/>
        <v>0</v>
      </c>
      <c r="N116" s="36">
        <f t="shared" si="56"/>
        <v>244</v>
      </c>
      <c r="O116" s="36">
        <f t="shared" si="56"/>
        <v>0</v>
      </c>
      <c r="P116" s="35"/>
      <c r="Q116" s="35">
        <f>SUM(Q8:Q115)</f>
        <v>23</v>
      </c>
      <c r="R116" s="37">
        <f>SUM(R8:R115)</f>
        <v>22</v>
      </c>
      <c r="S116" s="35">
        <f>SUM(S8:S115)</f>
        <v>0</v>
      </c>
      <c r="T116" s="35"/>
      <c r="U116" s="35"/>
      <c r="V116" s="35"/>
      <c r="W116" s="36">
        <f>SUM(W8:W115)</f>
        <v>0</v>
      </c>
      <c r="X116" s="36">
        <f>SUM(X8:X115)</f>
        <v>456.5</v>
      </c>
      <c r="Y116" s="36">
        <f>SUM(Y8:Y115)</f>
        <v>0</v>
      </c>
      <c r="Z116" s="38">
        <f>SUM(Z8:Z115)</f>
        <v>0</v>
      </c>
    </row>
    <row r="117" spans="1:26" s="50" customFormat="1" ht="13.5" thickBot="1" x14ac:dyDescent="0.25">
      <c r="A117" s="119" t="s">
        <v>37</v>
      </c>
      <c r="B117" s="120"/>
      <c r="C117" s="121"/>
      <c r="D117" s="39"/>
      <c r="E117" s="40"/>
      <c r="F117" s="41"/>
      <c r="G117" s="42"/>
      <c r="H117" s="43"/>
      <c r="I117" s="44"/>
      <c r="J117" s="45">
        <f>ROUNDUP(J116,2)</f>
        <v>35</v>
      </c>
      <c r="K117" s="45">
        <f>ROUNDUP(K116,2)</f>
        <v>5</v>
      </c>
      <c r="L117" s="45">
        <f>ROUNDUP(L116,2)</f>
        <v>20</v>
      </c>
      <c r="M117" s="45">
        <f>ROUNDUP(M116,2)</f>
        <v>0</v>
      </c>
      <c r="N117" s="46">
        <f>ROUNDUP(N116,1)</f>
        <v>244</v>
      </c>
      <c r="O117" s="46">
        <f>ROUNDUP(O116,1)</f>
        <v>0</v>
      </c>
      <c r="P117" s="47"/>
      <c r="Q117" s="47"/>
      <c r="R117" s="48">
        <f>ROUNDUP(R116,0)</f>
        <v>22</v>
      </c>
      <c r="S117" s="45">
        <f>ROUNDUP(S116,0)</f>
        <v>0</v>
      </c>
      <c r="T117" s="47"/>
      <c r="U117" s="47"/>
      <c r="V117" s="47"/>
      <c r="W117" s="46">
        <f>ROUNDUP(W116,1)</f>
        <v>0</v>
      </c>
      <c r="X117" s="46">
        <f>ROUNDUP(X116,1)</f>
        <v>456.5</v>
      </c>
      <c r="Y117" s="46">
        <f>ROUNDUP(Y116,1)</f>
        <v>0</v>
      </c>
      <c r="Z117" s="49">
        <f>ROUNDUP(Z116,1)</f>
        <v>0</v>
      </c>
    </row>
  </sheetData>
  <mergeCells count="26">
    <mergeCell ref="W4:W6"/>
    <mergeCell ref="X4:X6"/>
    <mergeCell ref="Z4:Z6"/>
    <mergeCell ref="F6:H6"/>
    <mergeCell ref="A116:C116"/>
    <mergeCell ref="U4:U6"/>
    <mergeCell ref="V4:V6"/>
    <mergeCell ref="I4:I6"/>
    <mergeCell ref="M4:M5"/>
    <mergeCell ref="Y4:Y6"/>
    <mergeCell ref="A117:C117"/>
    <mergeCell ref="Q4:Q6"/>
    <mergeCell ref="R4:R5"/>
    <mergeCell ref="S4:S6"/>
    <mergeCell ref="T4:T5"/>
    <mergeCell ref="J4:J5"/>
    <mergeCell ref="K4:K5"/>
    <mergeCell ref="L4:L5"/>
    <mergeCell ref="N4:N5"/>
    <mergeCell ref="O4:O5"/>
    <mergeCell ref="P4:P5"/>
    <mergeCell ref="A4:A6"/>
    <mergeCell ref="C4:C6"/>
    <mergeCell ref="D4:D6"/>
    <mergeCell ref="E4:E6"/>
    <mergeCell ref="F4:H4"/>
  </mergeCells>
  <printOptions horizontalCentered="1"/>
  <pageMargins left="0.75" right="0.75" top="1" bottom="1" header="0.5" footer="0.5"/>
  <pageSetup paperSize="17" scale="81" fitToHeight="0" orientation="landscape" r:id="rId1"/>
  <headerFooter alignWithMargins="0">
    <oddHeader>&amp;C&amp;A</oddHeader>
    <oddFooter>&amp;L&amp;F&amp;C&amp;P of &amp;N&amp;R&amp;D,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ECDB3-7502-40DF-A458-B8F5B2993A63}">
  <sheetPr>
    <pageSetUpPr fitToPage="1"/>
  </sheetPr>
  <dimension ref="A1:AA63"/>
  <sheetViews>
    <sheetView showZeros="0" tabSelected="1" zoomScale="75" zoomScaleNormal="75" workbookViewId="0">
      <pane xSplit="6" ySplit="3" topLeftCell="G28" activePane="bottomRight" state="frozen"/>
      <selection activeCell="M21" sqref="M21"/>
      <selection pane="topRight" activeCell="M21" sqref="M21"/>
      <selection pane="bottomLeft" activeCell="M21" sqref="M21"/>
      <selection pane="bottomRight" activeCell="C50" sqref="C50"/>
    </sheetView>
  </sheetViews>
  <sheetFormatPr defaultColWidth="9" defaultRowHeight="11.25" x14ac:dyDescent="0.25"/>
  <cols>
    <col min="1" max="1" width="6.7109375" style="56" customWidth="1"/>
    <col min="2" max="2" width="6.42578125" style="72" customWidth="1"/>
    <col min="3" max="3" width="23" style="72" customWidth="1"/>
    <col min="4" max="4" width="15.5703125" style="56" customWidth="1"/>
    <col min="5" max="5" width="6.7109375" style="56" customWidth="1"/>
    <col min="6" max="6" width="12.7109375" style="56" customWidth="1"/>
    <col min="7" max="7" width="3.7109375" style="56" customWidth="1"/>
    <col min="8" max="8" width="1.7109375" style="56" customWidth="1"/>
    <col min="9" max="9" width="3.7109375" style="56" customWidth="1"/>
    <col min="10" max="11" width="10.85546875" style="56" customWidth="1"/>
    <col min="12" max="13" width="10.85546875" style="73" customWidth="1"/>
    <col min="14" max="15" width="10.85546875" style="74" customWidth="1"/>
    <col min="16" max="16" width="10.85546875" style="73" customWidth="1"/>
    <col min="17" max="26" width="10.85546875" style="56" customWidth="1"/>
    <col min="27" max="258" width="9" style="56"/>
    <col min="259" max="259" width="0" style="56" hidden="1" customWidth="1"/>
    <col min="260" max="260" width="10" style="56" bestFit="1" customWidth="1"/>
    <col min="261" max="261" width="7.7109375" style="56" customWidth="1"/>
    <col min="262" max="262" width="9" style="56"/>
    <col min="263" max="263" width="5.42578125" style="56" customWidth="1"/>
    <col min="264" max="264" width="1.7109375" style="56" customWidth="1"/>
    <col min="265" max="265" width="6" style="56" bestFit="1" customWidth="1"/>
    <col min="266" max="266" width="7.42578125" style="56" bestFit="1" customWidth="1"/>
    <col min="267" max="268" width="8.140625" style="56" customWidth="1"/>
    <col min="269" max="270" width="7.7109375" style="56" customWidth="1"/>
    <col min="271" max="271" width="11.28515625" style="56" customWidth="1"/>
    <col min="272" max="274" width="8.7109375" style="56" customWidth="1"/>
    <col min="275" max="275" width="11" style="56" customWidth="1"/>
    <col min="276" max="276" width="11.7109375" style="56" customWidth="1"/>
    <col min="277" max="277" width="6.140625" style="56" customWidth="1"/>
    <col min="278" max="280" width="9.7109375" style="56" customWidth="1"/>
    <col min="281" max="514" width="9" style="56"/>
    <col min="515" max="515" width="0" style="56" hidden="1" customWidth="1"/>
    <col min="516" max="516" width="10" style="56" bestFit="1" customWidth="1"/>
    <col min="517" max="517" width="7.7109375" style="56" customWidth="1"/>
    <col min="518" max="518" width="9" style="56"/>
    <col min="519" max="519" width="5.42578125" style="56" customWidth="1"/>
    <col min="520" max="520" width="1.7109375" style="56" customWidth="1"/>
    <col min="521" max="521" width="6" style="56" bestFit="1" customWidth="1"/>
    <col min="522" max="522" width="7.42578125" style="56" bestFit="1" customWidth="1"/>
    <col min="523" max="524" width="8.140625" style="56" customWidth="1"/>
    <col min="525" max="526" width="7.7109375" style="56" customWidth="1"/>
    <col min="527" max="527" width="11.28515625" style="56" customWidth="1"/>
    <col min="528" max="530" width="8.7109375" style="56" customWidth="1"/>
    <col min="531" max="531" width="11" style="56" customWidth="1"/>
    <col min="532" max="532" width="11.7109375" style="56" customWidth="1"/>
    <col min="533" max="533" width="6.140625" style="56" customWidth="1"/>
    <col min="534" max="536" width="9.7109375" style="56" customWidth="1"/>
    <col min="537" max="770" width="9" style="56"/>
    <col min="771" max="771" width="0" style="56" hidden="1" customWidth="1"/>
    <col min="772" max="772" width="10" style="56" bestFit="1" customWidth="1"/>
    <col min="773" max="773" width="7.7109375" style="56" customWidth="1"/>
    <col min="774" max="774" width="9" style="56"/>
    <col min="775" max="775" width="5.42578125" style="56" customWidth="1"/>
    <col min="776" max="776" width="1.7109375" style="56" customWidth="1"/>
    <col min="777" max="777" width="6" style="56" bestFit="1" customWidth="1"/>
    <col min="778" max="778" width="7.42578125" style="56" bestFit="1" customWidth="1"/>
    <col min="779" max="780" width="8.140625" style="56" customWidth="1"/>
    <col min="781" max="782" width="7.7109375" style="56" customWidth="1"/>
    <col min="783" max="783" width="11.28515625" style="56" customWidth="1"/>
    <col min="784" max="786" width="8.7109375" style="56" customWidth="1"/>
    <col min="787" max="787" width="11" style="56" customWidth="1"/>
    <col min="788" max="788" width="11.7109375" style="56" customWidth="1"/>
    <col min="789" max="789" width="6.140625" style="56" customWidth="1"/>
    <col min="790" max="792" width="9.7109375" style="56" customWidth="1"/>
    <col min="793" max="1026" width="9" style="56"/>
    <col min="1027" max="1027" width="0" style="56" hidden="1" customWidth="1"/>
    <col min="1028" max="1028" width="10" style="56" bestFit="1" customWidth="1"/>
    <col min="1029" max="1029" width="7.7109375" style="56" customWidth="1"/>
    <col min="1030" max="1030" width="9" style="56"/>
    <col min="1031" max="1031" width="5.42578125" style="56" customWidth="1"/>
    <col min="1032" max="1032" width="1.7109375" style="56" customWidth="1"/>
    <col min="1033" max="1033" width="6" style="56" bestFit="1" customWidth="1"/>
    <col min="1034" max="1034" width="7.42578125" style="56" bestFit="1" customWidth="1"/>
    <col min="1035" max="1036" width="8.140625" style="56" customWidth="1"/>
    <col min="1037" max="1038" width="7.7109375" style="56" customWidth="1"/>
    <col min="1039" max="1039" width="11.28515625" style="56" customWidth="1"/>
    <col min="1040" max="1042" width="8.7109375" style="56" customWidth="1"/>
    <col min="1043" max="1043" width="11" style="56" customWidth="1"/>
    <col min="1044" max="1044" width="11.7109375" style="56" customWidth="1"/>
    <col min="1045" max="1045" width="6.140625" style="56" customWidth="1"/>
    <col min="1046" max="1048" width="9.7109375" style="56" customWidth="1"/>
    <col min="1049" max="1282" width="9" style="56"/>
    <col min="1283" max="1283" width="0" style="56" hidden="1" customWidth="1"/>
    <col min="1284" max="1284" width="10" style="56" bestFit="1" customWidth="1"/>
    <col min="1285" max="1285" width="7.7109375" style="56" customWidth="1"/>
    <col min="1286" max="1286" width="9" style="56"/>
    <col min="1287" max="1287" width="5.42578125" style="56" customWidth="1"/>
    <col min="1288" max="1288" width="1.7109375" style="56" customWidth="1"/>
    <col min="1289" max="1289" width="6" style="56" bestFit="1" customWidth="1"/>
    <col min="1290" max="1290" width="7.42578125" style="56" bestFit="1" customWidth="1"/>
    <col min="1291" max="1292" width="8.140625" style="56" customWidth="1"/>
    <col min="1293" max="1294" width="7.7109375" style="56" customWidth="1"/>
    <col min="1295" max="1295" width="11.28515625" style="56" customWidth="1"/>
    <col min="1296" max="1298" width="8.7109375" style="56" customWidth="1"/>
    <col min="1299" max="1299" width="11" style="56" customWidth="1"/>
    <col min="1300" max="1300" width="11.7109375" style="56" customWidth="1"/>
    <col min="1301" max="1301" width="6.140625" style="56" customWidth="1"/>
    <col min="1302" max="1304" width="9.7109375" style="56" customWidth="1"/>
    <col min="1305" max="1538" width="9" style="56"/>
    <col min="1539" max="1539" width="0" style="56" hidden="1" customWidth="1"/>
    <col min="1540" max="1540" width="10" style="56" bestFit="1" customWidth="1"/>
    <col min="1541" max="1541" width="7.7109375" style="56" customWidth="1"/>
    <col min="1542" max="1542" width="9" style="56"/>
    <col min="1543" max="1543" width="5.42578125" style="56" customWidth="1"/>
    <col min="1544" max="1544" width="1.7109375" style="56" customWidth="1"/>
    <col min="1545" max="1545" width="6" style="56" bestFit="1" customWidth="1"/>
    <col min="1546" max="1546" width="7.42578125" style="56" bestFit="1" customWidth="1"/>
    <col min="1547" max="1548" width="8.140625" style="56" customWidth="1"/>
    <col min="1549" max="1550" width="7.7109375" style="56" customWidth="1"/>
    <col min="1551" max="1551" width="11.28515625" style="56" customWidth="1"/>
    <col min="1552" max="1554" width="8.7109375" style="56" customWidth="1"/>
    <col min="1555" max="1555" width="11" style="56" customWidth="1"/>
    <col min="1556" max="1556" width="11.7109375" style="56" customWidth="1"/>
    <col min="1557" max="1557" width="6.140625" style="56" customWidth="1"/>
    <col min="1558" max="1560" width="9.7109375" style="56" customWidth="1"/>
    <col min="1561" max="1794" width="9" style="56"/>
    <col min="1795" max="1795" width="0" style="56" hidden="1" customWidth="1"/>
    <col min="1796" max="1796" width="10" style="56" bestFit="1" customWidth="1"/>
    <col min="1797" max="1797" width="7.7109375" style="56" customWidth="1"/>
    <col min="1798" max="1798" width="9" style="56"/>
    <col min="1799" max="1799" width="5.42578125" style="56" customWidth="1"/>
    <col min="1800" max="1800" width="1.7109375" style="56" customWidth="1"/>
    <col min="1801" max="1801" width="6" style="56" bestFit="1" customWidth="1"/>
    <col min="1802" max="1802" width="7.42578125" style="56" bestFit="1" customWidth="1"/>
    <col min="1803" max="1804" width="8.140625" style="56" customWidth="1"/>
    <col min="1805" max="1806" width="7.7109375" style="56" customWidth="1"/>
    <col min="1807" max="1807" width="11.28515625" style="56" customWidth="1"/>
    <col min="1808" max="1810" width="8.7109375" style="56" customWidth="1"/>
    <col min="1811" max="1811" width="11" style="56" customWidth="1"/>
    <col min="1812" max="1812" width="11.7109375" style="56" customWidth="1"/>
    <col min="1813" max="1813" width="6.140625" style="56" customWidth="1"/>
    <col min="1814" max="1816" width="9.7109375" style="56" customWidth="1"/>
    <col min="1817" max="2050" width="9" style="56"/>
    <col min="2051" max="2051" width="0" style="56" hidden="1" customWidth="1"/>
    <col min="2052" max="2052" width="10" style="56" bestFit="1" customWidth="1"/>
    <col min="2053" max="2053" width="7.7109375" style="56" customWidth="1"/>
    <col min="2054" max="2054" width="9" style="56"/>
    <col min="2055" max="2055" width="5.42578125" style="56" customWidth="1"/>
    <col min="2056" max="2056" width="1.7109375" style="56" customWidth="1"/>
    <col min="2057" max="2057" width="6" style="56" bestFit="1" customWidth="1"/>
    <col min="2058" max="2058" width="7.42578125" style="56" bestFit="1" customWidth="1"/>
    <col min="2059" max="2060" width="8.140625" style="56" customWidth="1"/>
    <col min="2061" max="2062" width="7.7109375" style="56" customWidth="1"/>
    <col min="2063" max="2063" width="11.28515625" style="56" customWidth="1"/>
    <col min="2064" max="2066" width="8.7109375" style="56" customWidth="1"/>
    <col min="2067" max="2067" width="11" style="56" customWidth="1"/>
    <col min="2068" max="2068" width="11.7109375" style="56" customWidth="1"/>
    <col min="2069" max="2069" width="6.140625" style="56" customWidth="1"/>
    <col min="2070" max="2072" width="9.7109375" style="56" customWidth="1"/>
    <col min="2073" max="2306" width="9" style="56"/>
    <col min="2307" max="2307" width="0" style="56" hidden="1" customWidth="1"/>
    <col min="2308" max="2308" width="10" style="56" bestFit="1" customWidth="1"/>
    <col min="2309" max="2309" width="7.7109375" style="56" customWidth="1"/>
    <col min="2310" max="2310" width="9" style="56"/>
    <col min="2311" max="2311" width="5.42578125" style="56" customWidth="1"/>
    <col min="2312" max="2312" width="1.7109375" style="56" customWidth="1"/>
    <col min="2313" max="2313" width="6" style="56" bestFit="1" customWidth="1"/>
    <col min="2314" max="2314" width="7.42578125" style="56" bestFit="1" customWidth="1"/>
    <col min="2315" max="2316" width="8.140625" style="56" customWidth="1"/>
    <col min="2317" max="2318" width="7.7109375" style="56" customWidth="1"/>
    <col min="2319" max="2319" width="11.28515625" style="56" customWidth="1"/>
    <col min="2320" max="2322" width="8.7109375" style="56" customWidth="1"/>
    <col min="2323" max="2323" width="11" style="56" customWidth="1"/>
    <col min="2324" max="2324" width="11.7109375" style="56" customWidth="1"/>
    <col min="2325" max="2325" width="6.140625" style="56" customWidth="1"/>
    <col min="2326" max="2328" width="9.7109375" style="56" customWidth="1"/>
    <col min="2329" max="2562" width="9" style="56"/>
    <col min="2563" max="2563" width="0" style="56" hidden="1" customWidth="1"/>
    <col min="2564" max="2564" width="10" style="56" bestFit="1" customWidth="1"/>
    <col min="2565" max="2565" width="7.7109375" style="56" customWidth="1"/>
    <col min="2566" max="2566" width="9" style="56"/>
    <col min="2567" max="2567" width="5.42578125" style="56" customWidth="1"/>
    <col min="2568" max="2568" width="1.7109375" style="56" customWidth="1"/>
    <col min="2569" max="2569" width="6" style="56" bestFit="1" customWidth="1"/>
    <col min="2570" max="2570" width="7.42578125" style="56" bestFit="1" customWidth="1"/>
    <col min="2571" max="2572" width="8.140625" style="56" customWidth="1"/>
    <col min="2573" max="2574" width="7.7109375" style="56" customWidth="1"/>
    <col min="2575" max="2575" width="11.28515625" style="56" customWidth="1"/>
    <col min="2576" max="2578" width="8.7109375" style="56" customWidth="1"/>
    <col min="2579" max="2579" width="11" style="56" customWidth="1"/>
    <col min="2580" max="2580" width="11.7109375" style="56" customWidth="1"/>
    <col min="2581" max="2581" width="6.140625" style="56" customWidth="1"/>
    <col min="2582" max="2584" width="9.7109375" style="56" customWidth="1"/>
    <col min="2585" max="2818" width="9" style="56"/>
    <col min="2819" max="2819" width="0" style="56" hidden="1" customWidth="1"/>
    <col min="2820" max="2820" width="10" style="56" bestFit="1" customWidth="1"/>
    <col min="2821" max="2821" width="7.7109375" style="56" customWidth="1"/>
    <col min="2822" max="2822" width="9" style="56"/>
    <col min="2823" max="2823" width="5.42578125" style="56" customWidth="1"/>
    <col min="2824" max="2824" width="1.7109375" style="56" customWidth="1"/>
    <col min="2825" max="2825" width="6" style="56" bestFit="1" customWidth="1"/>
    <col min="2826" max="2826" width="7.42578125" style="56" bestFit="1" customWidth="1"/>
    <col min="2827" max="2828" width="8.140625" style="56" customWidth="1"/>
    <col min="2829" max="2830" width="7.7109375" style="56" customWidth="1"/>
    <col min="2831" max="2831" width="11.28515625" style="56" customWidth="1"/>
    <col min="2832" max="2834" width="8.7109375" style="56" customWidth="1"/>
    <col min="2835" max="2835" width="11" style="56" customWidth="1"/>
    <col min="2836" max="2836" width="11.7109375" style="56" customWidth="1"/>
    <col min="2837" max="2837" width="6.140625" style="56" customWidth="1"/>
    <col min="2838" max="2840" width="9.7109375" style="56" customWidth="1"/>
    <col min="2841" max="3074" width="9" style="56"/>
    <col min="3075" max="3075" width="0" style="56" hidden="1" customWidth="1"/>
    <col min="3076" max="3076" width="10" style="56" bestFit="1" customWidth="1"/>
    <col min="3077" max="3077" width="7.7109375" style="56" customWidth="1"/>
    <col min="3078" max="3078" width="9" style="56"/>
    <col min="3079" max="3079" width="5.42578125" style="56" customWidth="1"/>
    <col min="3080" max="3080" width="1.7109375" style="56" customWidth="1"/>
    <col min="3081" max="3081" width="6" style="56" bestFit="1" customWidth="1"/>
    <col min="3082" max="3082" width="7.42578125" style="56" bestFit="1" customWidth="1"/>
    <col min="3083" max="3084" width="8.140625" style="56" customWidth="1"/>
    <col min="3085" max="3086" width="7.7109375" style="56" customWidth="1"/>
    <col min="3087" max="3087" width="11.28515625" style="56" customWidth="1"/>
    <col min="3088" max="3090" width="8.7109375" style="56" customWidth="1"/>
    <col min="3091" max="3091" width="11" style="56" customWidth="1"/>
    <col min="3092" max="3092" width="11.7109375" style="56" customWidth="1"/>
    <col min="3093" max="3093" width="6.140625" style="56" customWidth="1"/>
    <col min="3094" max="3096" width="9.7109375" style="56" customWidth="1"/>
    <col min="3097" max="3330" width="9" style="56"/>
    <col min="3331" max="3331" width="0" style="56" hidden="1" customWidth="1"/>
    <col min="3332" max="3332" width="10" style="56" bestFit="1" customWidth="1"/>
    <col min="3333" max="3333" width="7.7109375" style="56" customWidth="1"/>
    <col min="3334" max="3334" width="9" style="56"/>
    <col min="3335" max="3335" width="5.42578125" style="56" customWidth="1"/>
    <col min="3336" max="3336" width="1.7109375" style="56" customWidth="1"/>
    <col min="3337" max="3337" width="6" style="56" bestFit="1" customWidth="1"/>
    <col min="3338" max="3338" width="7.42578125" style="56" bestFit="1" customWidth="1"/>
    <col min="3339" max="3340" width="8.140625" style="56" customWidth="1"/>
    <col min="3341" max="3342" width="7.7109375" style="56" customWidth="1"/>
    <col min="3343" max="3343" width="11.28515625" style="56" customWidth="1"/>
    <col min="3344" max="3346" width="8.7109375" style="56" customWidth="1"/>
    <col min="3347" max="3347" width="11" style="56" customWidth="1"/>
    <col min="3348" max="3348" width="11.7109375" style="56" customWidth="1"/>
    <col min="3349" max="3349" width="6.140625" style="56" customWidth="1"/>
    <col min="3350" max="3352" width="9.7109375" style="56" customWidth="1"/>
    <col min="3353" max="3586" width="9" style="56"/>
    <col min="3587" max="3587" width="0" style="56" hidden="1" customWidth="1"/>
    <col min="3588" max="3588" width="10" style="56" bestFit="1" customWidth="1"/>
    <col min="3589" max="3589" width="7.7109375" style="56" customWidth="1"/>
    <col min="3590" max="3590" width="9" style="56"/>
    <col min="3591" max="3591" width="5.42578125" style="56" customWidth="1"/>
    <col min="3592" max="3592" width="1.7109375" style="56" customWidth="1"/>
    <col min="3593" max="3593" width="6" style="56" bestFit="1" customWidth="1"/>
    <col min="3594" max="3594" width="7.42578125" style="56" bestFit="1" customWidth="1"/>
    <col min="3595" max="3596" width="8.140625" style="56" customWidth="1"/>
    <col min="3597" max="3598" width="7.7109375" style="56" customWidth="1"/>
    <col min="3599" max="3599" width="11.28515625" style="56" customWidth="1"/>
    <col min="3600" max="3602" width="8.7109375" style="56" customWidth="1"/>
    <col min="3603" max="3603" width="11" style="56" customWidth="1"/>
    <col min="3604" max="3604" width="11.7109375" style="56" customWidth="1"/>
    <col min="3605" max="3605" width="6.140625" style="56" customWidth="1"/>
    <col min="3606" max="3608" width="9.7109375" style="56" customWidth="1"/>
    <col min="3609" max="3842" width="9" style="56"/>
    <col min="3843" max="3843" width="0" style="56" hidden="1" customWidth="1"/>
    <col min="3844" max="3844" width="10" style="56" bestFit="1" customWidth="1"/>
    <col min="3845" max="3845" width="7.7109375" style="56" customWidth="1"/>
    <col min="3846" max="3846" width="9" style="56"/>
    <col min="3847" max="3847" width="5.42578125" style="56" customWidth="1"/>
    <col min="3848" max="3848" width="1.7109375" style="56" customWidth="1"/>
    <col min="3849" max="3849" width="6" style="56" bestFit="1" customWidth="1"/>
    <col min="3850" max="3850" width="7.42578125" style="56" bestFit="1" customWidth="1"/>
    <col min="3851" max="3852" width="8.140625" style="56" customWidth="1"/>
    <col min="3853" max="3854" width="7.7109375" style="56" customWidth="1"/>
    <col min="3855" max="3855" width="11.28515625" style="56" customWidth="1"/>
    <col min="3856" max="3858" width="8.7109375" style="56" customWidth="1"/>
    <col min="3859" max="3859" width="11" style="56" customWidth="1"/>
    <col min="3860" max="3860" width="11.7109375" style="56" customWidth="1"/>
    <col min="3861" max="3861" width="6.140625" style="56" customWidth="1"/>
    <col min="3862" max="3864" width="9.7109375" style="56" customWidth="1"/>
    <col min="3865" max="4098" width="9" style="56"/>
    <col min="4099" max="4099" width="0" style="56" hidden="1" customWidth="1"/>
    <col min="4100" max="4100" width="10" style="56" bestFit="1" customWidth="1"/>
    <col min="4101" max="4101" width="7.7109375" style="56" customWidth="1"/>
    <col min="4102" max="4102" width="9" style="56"/>
    <col min="4103" max="4103" width="5.42578125" style="56" customWidth="1"/>
    <col min="4104" max="4104" width="1.7109375" style="56" customWidth="1"/>
    <col min="4105" max="4105" width="6" style="56" bestFit="1" customWidth="1"/>
    <col min="4106" max="4106" width="7.42578125" style="56" bestFit="1" customWidth="1"/>
    <col min="4107" max="4108" width="8.140625" style="56" customWidth="1"/>
    <col min="4109" max="4110" width="7.7109375" style="56" customWidth="1"/>
    <col min="4111" max="4111" width="11.28515625" style="56" customWidth="1"/>
    <col min="4112" max="4114" width="8.7109375" style="56" customWidth="1"/>
    <col min="4115" max="4115" width="11" style="56" customWidth="1"/>
    <col min="4116" max="4116" width="11.7109375" style="56" customWidth="1"/>
    <col min="4117" max="4117" width="6.140625" style="56" customWidth="1"/>
    <col min="4118" max="4120" width="9.7109375" style="56" customWidth="1"/>
    <col min="4121" max="4354" width="9" style="56"/>
    <col min="4355" max="4355" width="0" style="56" hidden="1" customWidth="1"/>
    <col min="4356" max="4356" width="10" style="56" bestFit="1" customWidth="1"/>
    <col min="4357" max="4357" width="7.7109375" style="56" customWidth="1"/>
    <col min="4358" max="4358" width="9" style="56"/>
    <col min="4359" max="4359" width="5.42578125" style="56" customWidth="1"/>
    <col min="4360" max="4360" width="1.7109375" style="56" customWidth="1"/>
    <col min="4361" max="4361" width="6" style="56" bestFit="1" customWidth="1"/>
    <col min="4362" max="4362" width="7.42578125" style="56" bestFit="1" customWidth="1"/>
    <col min="4363" max="4364" width="8.140625" style="56" customWidth="1"/>
    <col min="4365" max="4366" width="7.7109375" style="56" customWidth="1"/>
    <col min="4367" max="4367" width="11.28515625" style="56" customWidth="1"/>
    <col min="4368" max="4370" width="8.7109375" style="56" customWidth="1"/>
    <col min="4371" max="4371" width="11" style="56" customWidth="1"/>
    <col min="4372" max="4372" width="11.7109375" style="56" customWidth="1"/>
    <col min="4373" max="4373" width="6.140625" style="56" customWidth="1"/>
    <col min="4374" max="4376" width="9.7109375" style="56" customWidth="1"/>
    <col min="4377" max="4610" width="9" style="56"/>
    <col min="4611" max="4611" width="0" style="56" hidden="1" customWidth="1"/>
    <col min="4612" max="4612" width="10" style="56" bestFit="1" customWidth="1"/>
    <col min="4613" max="4613" width="7.7109375" style="56" customWidth="1"/>
    <col min="4614" max="4614" width="9" style="56"/>
    <col min="4615" max="4615" width="5.42578125" style="56" customWidth="1"/>
    <col min="4616" max="4616" width="1.7109375" style="56" customWidth="1"/>
    <col min="4617" max="4617" width="6" style="56" bestFit="1" customWidth="1"/>
    <col min="4618" max="4618" width="7.42578125" style="56" bestFit="1" customWidth="1"/>
    <col min="4619" max="4620" width="8.140625" style="56" customWidth="1"/>
    <col min="4621" max="4622" width="7.7109375" style="56" customWidth="1"/>
    <col min="4623" max="4623" width="11.28515625" style="56" customWidth="1"/>
    <col min="4624" max="4626" width="8.7109375" style="56" customWidth="1"/>
    <col min="4627" max="4627" width="11" style="56" customWidth="1"/>
    <col min="4628" max="4628" width="11.7109375" style="56" customWidth="1"/>
    <col min="4629" max="4629" width="6.140625" style="56" customWidth="1"/>
    <col min="4630" max="4632" width="9.7109375" style="56" customWidth="1"/>
    <col min="4633" max="4866" width="9" style="56"/>
    <col min="4867" max="4867" width="0" style="56" hidden="1" customWidth="1"/>
    <col min="4868" max="4868" width="10" style="56" bestFit="1" customWidth="1"/>
    <col min="4869" max="4869" width="7.7109375" style="56" customWidth="1"/>
    <col min="4870" max="4870" width="9" style="56"/>
    <col min="4871" max="4871" width="5.42578125" style="56" customWidth="1"/>
    <col min="4872" max="4872" width="1.7109375" style="56" customWidth="1"/>
    <col min="4873" max="4873" width="6" style="56" bestFit="1" customWidth="1"/>
    <col min="4874" max="4874" width="7.42578125" style="56" bestFit="1" customWidth="1"/>
    <col min="4875" max="4876" width="8.140625" style="56" customWidth="1"/>
    <col min="4877" max="4878" width="7.7109375" style="56" customWidth="1"/>
    <col min="4879" max="4879" width="11.28515625" style="56" customWidth="1"/>
    <col min="4880" max="4882" width="8.7109375" style="56" customWidth="1"/>
    <col min="4883" max="4883" width="11" style="56" customWidth="1"/>
    <col min="4884" max="4884" width="11.7109375" style="56" customWidth="1"/>
    <col min="4885" max="4885" width="6.140625" style="56" customWidth="1"/>
    <col min="4886" max="4888" width="9.7109375" style="56" customWidth="1"/>
    <col min="4889" max="5122" width="9" style="56"/>
    <col min="5123" max="5123" width="0" style="56" hidden="1" customWidth="1"/>
    <col min="5124" max="5124" width="10" style="56" bestFit="1" customWidth="1"/>
    <col min="5125" max="5125" width="7.7109375" style="56" customWidth="1"/>
    <col min="5126" max="5126" width="9" style="56"/>
    <col min="5127" max="5127" width="5.42578125" style="56" customWidth="1"/>
    <col min="5128" max="5128" width="1.7109375" style="56" customWidth="1"/>
    <col min="5129" max="5129" width="6" style="56" bestFit="1" customWidth="1"/>
    <col min="5130" max="5130" width="7.42578125" style="56" bestFit="1" customWidth="1"/>
    <col min="5131" max="5132" width="8.140625" style="56" customWidth="1"/>
    <col min="5133" max="5134" width="7.7109375" style="56" customWidth="1"/>
    <col min="5135" max="5135" width="11.28515625" style="56" customWidth="1"/>
    <col min="5136" max="5138" width="8.7109375" style="56" customWidth="1"/>
    <col min="5139" max="5139" width="11" style="56" customWidth="1"/>
    <col min="5140" max="5140" width="11.7109375" style="56" customWidth="1"/>
    <col min="5141" max="5141" width="6.140625" style="56" customWidth="1"/>
    <col min="5142" max="5144" width="9.7109375" style="56" customWidth="1"/>
    <col min="5145" max="5378" width="9" style="56"/>
    <col min="5379" max="5379" width="0" style="56" hidden="1" customWidth="1"/>
    <col min="5380" max="5380" width="10" style="56" bestFit="1" customWidth="1"/>
    <col min="5381" max="5381" width="7.7109375" style="56" customWidth="1"/>
    <col min="5382" max="5382" width="9" style="56"/>
    <col min="5383" max="5383" width="5.42578125" style="56" customWidth="1"/>
    <col min="5384" max="5384" width="1.7109375" style="56" customWidth="1"/>
    <col min="5385" max="5385" width="6" style="56" bestFit="1" customWidth="1"/>
    <col min="5386" max="5386" width="7.42578125" style="56" bestFit="1" customWidth="1"/>
    <col min="5387" max="5388" width="8.140625" style="56" customWidth="1"/>
    <col min="5389" max="5390" width="7.7109375" style="56" customWidth="1"/>
    <col min="5391" max="5391" width="11.28515625" style="56" customWidth="1"/>
    <col min="5392" max="5394" width="8.7109375" style="56" customWidth="1"/>
    <col min="5395" max="5395" width="11" style="56" customWidth="1"/>
    <col min="5396" max="5396" width="11.7109375" style="56" customWidth="1"/>
    <col min="5397" max="5397" width="6.140625" style="56" customWidth="1"/>
    <col min="5398" max="5400" width="9.7109375" style="56" customWidth="1"/>
    <col min="5401" max="5634" width="9" style="56"/>
    <col min="5635" max="5635" width="0" style="56" hidden="1" customWidth="1"/>
    <col min="5636" max="5636" width="10" style="56" bestFit="1" customWidth="1"/>
    <col min="5637" max="5637" width="7.7109375" style="56" customWidth="1"/>
    <col min="5638" max="5638" width="9" style="56"/>
    <col min="5639" max="5639" width="5.42578125" style="56" customWidth="1"/>
    <col min="5640" max="5640" width="1.7109375" style="56" customWidth="1"/>
    <col min="5641" max="5641" width="6" style="56" bestFit="1" customWidth="1"/>
    <col min="5642" max="5642" width="7.42578125" style="56" bestFit="1" customWidth="1"/>
    <col min="5643" max="5644" width="8.140625" style="56" customWidth="1"/>
    <col min="5645" max="5646" width="7.7109375" style="56" customWidth="1"/>
    <col min="5647" max="5647" width="11.28515625" style="56" customWidth="1"/>
    <col min="5648" max="5650" width="8.7109375" style="56" customWidth="1"/>
    <col min="5651" max="5651" width="11" style="56" customWidth="1"/>
    <col min="5652" max="5652" width="11.7109375" style="56" customWidth="1"/>
    <col min="5653" max="5653" width="6.140625" style="56" customWidth="1"/>
    <col min="5654" max="5656" width="9.7109375" style="56" customWidth="1"/>
    <col min="5657" max="5890" width="9" style="56"/>
    <col min="5891" max="5891" width="0" style="56" hidden="1" customWidth="1"/>
    <col min="5892" max="5892" width="10" style="56" bestFit="1" customWidth="1"/>
    <col min="5893" max="5893" width="7.7109375" style="56" customWidth="1"/>
    <col min="5894" max="5894" width="9" style="56"/>
    <col min="5895" max="5895" width="5.42578125" style="56" customWidth="1"/>
    <col min="5896" max="5896" width="1.7109375" style="56" customWidth="1"/>
    <col min="5897" max="5897" width="6" style="56" bestFit="1" customWidth="1"/>
    <col min="5898" max="5898" width="7.42578125" style="56" bestFit="1" customWidth="1"/>
    <col min="5899" max="5900" width="8.140625" style="56" customWidth="1"/>
    <col min="5901" max="5902" width="7.7109375" style="56" customWidth="1"/>
    <col min="5903" max="5903" width="11.28515625" style="56" customWidth="1"/>
    <col min="5904" max="5906" width="8.7109375" style="56" customWidth="1"/>
    <col min="5907" max="5907" width="11" style="56" customWidth="1"/>
    <col min="5908" max="5908" width="11.7109375" style="56" customWidth="1"/>
    <col min="5909" max="5909" width="6.140625" style="56" customWidth="1"/>
    <col min="5910" max="5912" width="9.7109375" style="56" customWidth="1"/>
    <col min="5913" max="6146" width="9" style="56"/>
    <col min="6147" max="6147" width="0" style="56" hidden="1" customWidth="1"/>
    <col min="6148" max="6148" width="10" style="56" bestFit="1" customWidth="1"/>
    <col min="6149" max="6149" width="7.7109375" style="56" customWidth="1"/>
    <col min="6150" max="6150" width="9" style="56"/>
    <col min="6151" max="6151" width="5.42578125" style="56" customWidth="1"/>
    <col min="6152" max="6152" width="1.7109375" style="56" customWidth="1"/>
    <col min="6153" max="6153" width="6" style="56" bestFit="1" customWidth="1"/>
    <col min="6154" max="6154" width="7.42578125" style="56" bestFit="1" customWidth="1"/>
    <col min="6155" max="6156" width="8.140625" style="56" customWidth="1"/>
    <col min="6157" max="6158" width="7.7109375" style="56" customWidth="1"/>
    <col min="6159" max="6159" width="11.28515625" style="56" customWidth="1"/>
    <col min="6160" max="6162" width="8.7109375" style="56" customWidth="1"/>
    <col min="6163" max="6163" width="11" style="56" customWidth="1"/>
    <col min="6164" max="6164" width="11.7109375" style="56" customWidth="1"/>
    <col min="6165" max="6165" width="6.140625" style="56" customWidth="1"/>
    <col min="6166" max="6168" width="9.7109375" style="56" customWidth="1"/>
    <col min="6169" max="6402" width="9" style="56"/>
    <col min="6403" max="6403" width="0" style="56" hidden="1" customWidth="1"/>
    <col min="6404" max="6404" width="10" style="56" bestFit="1" customWidth="1"/>
    <col min="6405" max="6405" width="7.7109375" style="56" customWidth="1"/>
    <col min="6406" max="6406" width="9" style="56"/>
    <col min="6407" max="6407" width="5.42578125" style="56" customWidth="1"/>
    <col min="6408" max="6408" width="1.7109375" style="56" customWidth="1"/>
    <col min="6409" max="6409" width="6" style="56" bestFit="1" customWidth="1"/>
    <col min="6410" max="6410" width="7.42578125" style="56" bestFit="1" customWidth="1"/>
    <col min="6411" max="6412" width="8.140625" style="56" customWidth="1"/>
    <col min="6413" max="6414" width="7.7109375" style="56" customWidth="1"/>
    <col min="6415" max="6415" width="11.28515625" style="56" customWidth="1"/>
    <col min="6416" max="6418" width="8.7109375" style="56" customWidth="1"/>
    <col min="6419" max="6419" width="11" style="56" customWidth="1"/>
    <col min="6420" max="6420" width="11.7109375" style="56" customWidth="1"/>
    <col min="6421" max="6421" width="6.140625" style="56" customWidth="1"/>
    <col min="6422" max="6424" width="9.7109375" style="56" customWidth="1"/>
    <col min="6425" max="6658" width="9" style="56"/>
    <col min="6659" max="6659" width="0" style="56" hidden="1" customWidth="1"/>
    <col min="6660" max="6660" width="10" style="56" bestFit="1" customWidth="1"/>
    <col min="6661" max="6661" width="7.7109375" style="56" customWidth="1"/>
    <col min="6662" max="6662" width="9" style="56"/>
    <col min="6663" max="6663" width="5.42578125" style="56" customWidth="1"/>
    <col min="6664" max="6664" width="1.7109375" style="56" customWidth="1"/>
    <col min="6665" max="6665" width="6" style="56" bestFit="1" customWidth="1"/>
    <col min="6666" max="6666" width="7.42578125" style="56" bestFit="1" customWidth="1"/>
    <col min="6667" max="6668" width="8.140625" style="56" customWidth="1"/>
    <col min="6669" max="6670" width="7.7109375" style="56" customWidth="1"/>
    <col min="6671" max="6671" width="11.28515625" style="56" customWidth="1"/>
    <col min="6672" max="6674" width="8.7109375" style="56" customWidth="1"/>
    <col min="6675" max="6675" width="11" style="56" customWidth="1"/>
    <col min="6676" max="6676" width="11.7109375" style="56" customWidth="1"/>
    <col min="6677" max="6677" width="6.140625" style="56" customWidth="1"/>
    <col min="6678" max="6680" width="9.7109375" style="56" customWidth="1"/>
    <col min="6681" max="6914" width="9" style="56"/>
    <col min="6915" max="6915" width="0" style="56" hidden="1" customWidth="1"/>
    <col min="6916" max="6916" width="10" style="56" bestFit="1" customWidth="1"/>
    <col min="6917" max="6917" width="7.7109375" style="56" customWidth="1"/>
    <col min="6918" max="6918" width="9" style="56"/>
    <col min="6919" max="6919" width="5.42578125" style="56" customWidth="1"/>
    <col min="6920" max="6920" width="1.7109375" style="56" customWidth="1"/>
    <col min="6921" max="6921" width="6" style="56" bestFit="1" customWidth="1"/>
    <col min="6922" max="6922" width="7.42578125" style="56" bestFit="1" customWidth="1"/>
    <col min="6923" max="6924" width="8.140625" style="56" customWidth="1"/>
    <col min="6925" max="6926" width="7.7109375" style="56" customWidth="1"/>
    <col min="6927" max="6927" width="11.28515625" style="56" customWidth="1"/>
    <col min="6928" max="6930" width="8.7109375" style="56" customWidth="1"/>
    <col min="6931" max="6931" width="11" style="56" customWidth="1"/>
    <col min="6932" max="6932" width="11.7109375" style="56" customWidth="1"/>
    <col min="6933" max="6933" width="6.140625" style="56" customWidth="1"/>
    <col min="6934" max="6936" width="9.7109375" style="56" customWidth="1"/>
    <col min="6937" max="7170" width="9" style="56"/>
    <col min="7171" max="7171" width="0" style="56" hidden="1" customWidth="1"/>
    <col min="7172" max="7172" width="10" style="56" bestFit="1" customWidth="1"/>
    <col min="7173" max="7173" width="7.7109375" style="56" customWidth="1"/>
    <col min="7174" max="7174" width="9" style="56"/>
    <col min="7175" max="7175" width="5.42578125" style="56" customWidth="1"/>
    <col min="7176" max="7176" width="1.7109375" style="56" customWidth="1"/>
    <col min="7177" max="7177" width="6" style="56" bestFit="1" customWidth="1"/>
    <col min="7178" max="7178" width="7.42578125" style="56" bestFit="1" customWidth="1"/>
    <col min="7179" max="7180" width="8.140625" style="56" customWidth="1"/>
    <col min="7181" max="7182" width="7.7109375" style="56" customWidth="1"/>
    <col min="7183" max="7183" width="11.28515625" style="56" customWidth="1"/>
    <col min="7184" max="7186" width="8.7109375" style="56" customWidth="1"/>
    <col min="7187" max="7187" width="11" style="56" customWidth="1"/>
    <col min="7188" max="7188" width="11.7109375" style="56" customWidth="1"/>
    <col min="7189" max="7189" width="6.140625" style="56" customWidth="1"/>
    <col min="7190" max="7192" width="9.7109375" style="56" customWidth="1"/>
    <col min="7193" max="7426" width="9" style="56"/>
    <col min="7427" max="7427" width="0" style="56" hidden="1" customWidth="1"/>
    <col min="7428" max="7428" width="10" style="56" bestFit="1" customWidth="1"/>
    <col min="7429" max="7429" width="7.7109375" style="56" customWidth="1"/>
    <col min="7430" max="7430" width="9" style="56"/>
    <col min="7431" max="7431" width="5.42578125" style="56" customWidth="1"/>
    <col min="7432" max="7432" width="1.7109375" style="56" customWidth="1"/>
    <col min="7433" max="7433" width="6" style="56" bestFit="1" customWidth="1"/>
    <col min="7434" max="7434" width="7.42578125" style="56" bestFit="1" customWidth="1"/>
    <col min="7435" max="7436" width="8.140625" style="56" customWidth="1"/>
    <col min="7437" max="7438" width="7.7109375" style="56" customWidth="1"/>
    <col min="7439" max="7439" width="11.28515625" style="56" customWidth="1"/>
    <col min="7440" max="7442" width="8.7109375" style="56" customWidth="1"/>
    <col min="7443" max="7443" width="11" style="56" customWidth="1"/>
    <col min="7444" max="7444" width="11.7109375" style="56" customWidth="1"/>
    <col min="7445" max="7445" width="6.140625" style="56" customWidth="1"/>
    <col min="7446" max="7448" width="9.7109375" style="56" customWidth="1"/>
    <col min="7449" max="7682" width="9" style="56"/>
    <col min="7683" max="7683" width="0" style="56" hidden="1" customWidth="1"/>
    <col min="7684" max="7684" width="10" style="56" bestFit="1" customWidth="1"/>
    <col min="7685" max="7685" width="7.7109375" style="56" customWidth="1"/>
    <col min="7686" max="7686" width="9" style="56"/>
    <col min="7687" max="7687" width="5.42578125" style="56" customWidth="1"/>
    <col min="7688" max="7688" width="1.7109375" style="56" customWidth="1"/>
    <col min="7689" max="7689" width="6" style="56" bestFit="1" customWidth="1"/>
    <col min="7690" max="7690" width="7.42578125" style="56" bestFit="1" customWidth="1"/>
    <col min="7691" max="7692" width="8.140625" style="56" customWidth="1"/>
    <col min="7693" max="7694" width="7.7109375" style="56" customWidth="1"/>
    <col min="7695" max="7695" width="11.28515625" style="56" customWidth="1"/>
    <col min="7696" max="7698" width="8.7109375" style="56" customWidth="1"/>
    <col min="7699" max="7699" width="11" style="56" customWidth="1"/>
    <col min="7700" max="7700" width="11.7109375" style="56" customWidth="1"/>
    <col min="7701" max="7701" width="6.140625" style="56" customWidth="1"/>
    <col min="7702" max="7704" width="9.7109375" style="56" customWidth="1"/>
    <col min="7705" max="7938" width="9" style="56"/>
    <col min="7939" max="7939" width="0" style="56" hidden="1" customWidth="1"/>
    <col min="7940" max="7940" width="10" style="56" bestFit="1" customWidth="1"/>
    <col min="7941" max="7941" width="7.7109375" style="56" customWidth="1"/>
    <col min="7942" max="7942" width="9" style="56"/>
    <col min="7943" max="7943" width="5.42578125" style="56" customWidth="1"/>
    <col min="7944" max="7944" width="1.7109375" style="56" customWidth="1"/>
    <col min="7945" max="7945" width="6" style="56" bestFit="1" customWidth="1"/>
    <col min="7946" max="7946" width="7.42578125" style="56" bestFit="1" customWidth="1"/>
    <col min="7947" max="7948" width="8.140625" style="56" customWidth="1"/>
    <col min="7949" max="7950" width="7.7109375" style="56" customWidth="1"/>
    <col min="7951" max="7951" width="11.28515625" style="56" customWidth="1"/>
    <col min="7952" max="7954" width="8.7109375" style="56" customWidth="1"/>
    <col min="7955" max="7955" width="11" style="56" customWidth="1"/>
    <col min="7956" max="7956" width="11.7109375" style="56" customWidth="1"/>
    <col min="7957" max="7957" width="6.140625" style="56" customWidth="1"/>
    <col min="7958" max="7960" width="9.7109375" style="56" customWidth="1"/>
    <col min="7961" max="8194" width="9" style="56"/>
    <col min="8195" max="8195" width="0" style="56" hidden="1" customWidth="1"/>
    <col min="8196" max="8196" width="10" style="56" bestFit="1" customWidth="1"/>
    <col min="8197" max="8197" width="7.7109375" style="56" customWidth="1"/>
    <col min="8198" max="8198" width="9" style="56"/>
    <col min="8199" max="8199" width="5.42578125" style="56" customWidth="1"/>
    <col min="8200" max="8200" width="1.7109375" style="56" customWidth="1"/>
    <col min="8201" max="8201" width="6" style="56" bestFit="1" customWidth="1"/>
    <col min="8202" max="8202" width="7.42578125" style="56" bestFit="1" customWidth="1"/>
    <col min="8203" max="8204" width="8.140625" style="56" customWidth="1"/>
    <col min="8205" max="8206" width="7.7109375" style="56" customWidth="1"/>
    <col min="8207" max="8207" width="11.28515625" style="56" customWidth="1"/>
    <col min="8208" max="8210" width="8.7109375" style="56" customWidth="1"/>
    <col min="8211" max="8211" width="11" style="56" customWidth="1"/>
    <col min="8212" max="8212" width="11.7109375" style="56" customWidth="1"/>
    <col min="8213" max="8213" width="6.140625" style="56" customWidth="1"/>
    <col min="8214" max="8216" width="9.7109375" style="56" customWidth="1"/>
    <col min="8217" max="8450" width="9" style="56"/>
    <col min="8451" max="8451" width="0" style="56" hidden="1" customWidth="1"/>
    <col min="8452" max="8452" width="10" style="56" bestFit="1" customWidth="1"/>
    <col min="8453" max="8453" width="7.7109375" style="56" customWidth="1"/>
    <col min="8454" max="8454" width="9" style="56"/>
    <col min="8455" max="8455" width="5.42578125" style="56" customWidth="1"/>
    <col min="8456" max="8456" width="1.7109375" style="56" customWidth="1"/>
    <col min="8457" max="8457" width="6" style="56" bestFit="1" customWidth="1"/>
    <col min="8458" max="8458" width="7.42578125" style="56" bestFit="1" customWidth="1"/>
    <col min="8459" max="8460" width="8.140625" style="56" customWidth="1"/>
    <col min="8461" max="8462" width="7.7109375" style="56" customWidth="1"/>
    <col min="8463" max="8463" width="11.28515625" style="56" customWidth="1"/>
    <col min="8464" max="8466" width="8.7109375" style="56" customWidth="1"/>
    <col min="8467" max="8467" width="11" style="56" customWidth="1"/>
    <col min="8468" max="8468" width="11.7109375" style="56" customWidth="1"/>
    <col min="8469" max="8469" width="6.140625" style="56" customWidth="1"/>
    <col min="8470" max="8472" width="9.7109375" style="56" customWidth="1"/>
    <col min="8473" max="8706" width="9" style="56"/>
    <col min="8707" max="8707" width="0" style="56" hidden="1" customWidth="1"/>
    <col min="8708" max="8708" width="10" style="56" bestFit="1" customWidth="1"/>
    <col min="8709" max="8709" width="7.7109375" style="56" customWidth="1"/>
    <col min="8710" max="8710" width="9" style="56"/>
    <col min="8711" max="8711" width="5.42578125" style="56" customWidth="1"/>
    <col min="8712" max="8712" width="1.7109375" style="56" customWidth="1"/>
    <col min="8713" max="8713" width="6" style="56" bestFit="1" customWidth="1"/>
    <col min="8714" max="8714" width="7.42578125" style="56" bestFit="1" customWidth="1"/>
    <col min="8715" max="8716" width="8.140625" style="56" customWidth="1"/>
    <col min="8717" max="8718" width="7.7109375" style="56" customWidth="1"/>
    <col min="8719" max="8719" width="11.28515625" style="56" customWidth="1"/>
    <col min="8720" max="8722" width="8.7109375" style="56" customWidth="1"/>
    <col min="8723" max="8723" width="11" style="56" customWidth="1"/>
    <col min="8724" max="8724" width="11.7109375" style="56" customWidth="1"/>
    <col min="8725" max="8725" width="6.140625" style="56" customWidth="1"/>
    <col min="8726" max="8728" width="9.7109375" style="56" customWidth="1"/>
    <col min="8729" max="8962" width="9" style="56"/>
    <col min="8963" max="8963" width="0" style="56" hidden="1" customWidth="1"/>
    <col min="8964" max="8964" width="10" style="56" bestFit="1" customWidth="1"/>
    <col min="8965" max="8965" width="7.7109375" style="56" customWidth="1"/>
    <col min="8966" max="8966" width="9" style="56"/>
    <col min="8967" max="8967" width="5.42578125" style="56" customWidth="1"/>
    <col min="8968" max="8968" width="1.7109375" style="56" customWidth="1"/>
    <col min="8969" max="8969" width="6" style="56" bestFit="1" customWidth="1"/>
    <col min="8970" max="8970" width="7.42578125" style="56" bestFit="1" customWidth="1"/>
    <col min="8971" max="8972" width="8.140625" style="56" customWidth="1"/>
    <col min="8973" max="8974" width="7.7109375" style="56" customWidth="1"/>
    <col min="8975" max="8975" width="11.28515625" style="56" customWidth="1"/>
    <col min="8976" max="8978" width="8.7109375" style="56" customWidth="1"/>
    <col min="8979" max="8979" width="11" style="56" customWidth="1"/>
    <col min="8980" max="8980" width="11.7109375" style="56" customWidth="1"/>
    <col min="8981" max="8981" width="6.140625" style="56" customWidth="1"/>
    <col min="8982" max="8984" width="9.7109375" style="56" customWidth="1"/>
    <col min="8985" max="9218" width="9" style="56"/>
    <col min="9219" max="9219" width="0" style="56" hidden="1" customWidth="1"/>
    <col min="9220" max="9220" width="10" style="56" bestFit="1" customWidth="1"/>
    <col min="9221" max="9221" width="7.7109375" style="56" customWidth="1"/>
    <col min="9222" max="9222" width="9" style="56"/>
    <col min="9223" max="9223" width="5.42578125" style="56" customWidth="1"/>
    <col min="9224" max="9224" width="1.7109375" style="56" customWidth="1"/>
    <col min="9225" max="9225" width="6" style="56" bestFit="1" customWidth="1"/>
    <col min="9226" max="9226" width="7.42578125" style="56" bestFit="1" customWidth="1"/>
    <col min="9227" max="9228" width="8.140625" style="56" customWidth="1"/>
    <col min="9229" max="9230" width="7.7109375" style="56" customWidth="1"/>
    <col min="9231" max="9231" width="11.28515625" style="56" customWidth="1"/>
    <col min="9232" max="9234" width="8.7109375" style="56" customWidth="1"/>
    <col min="9235" max="9235" width="11" style="56" customWidth="1"/>
    <col min="9236" max="9236" width="11.7109375" style="56" customWidth="1"/>
    <col min="9237" max="9237" width="6.140625" style="56" customWidth="1"/>
    <col min="9238" max="9240" width="9.7109375" style="56" customWidth="1"/>
    <col min="9241" max="9474" width="9" style="56"/>
    <col min="9475" max="9475" width="0" style="56" hidden="1" customWidth="1"/>
    <col min="9476" max="9476" width="10" style="56" bestFit="1" customWidth="1"/>
    <col min="9477" max="9477" width="7.7109375" style="56" customWidth="1"/>
    <col min="9478" max="9478" width="9" style="56"/>
    <col min="9479" max="9479" width="5.42578125" style="56" customWidth="1"/>
    <col min="9480" max="9480" width="1.7109375" style="56" customWidth="1"/>
    <col min="9481" max="9481" width="6" style="56" bestFit="1" customWidth="1"/>
    <col min="9482" max="9482" width="7.42578125" style="56" bestFit="1" customWidth="1"/>
    <col min="9483" max="9484" width="8.140625" style="56" customWidth="1"/>
    <col min="9485" max="9486" width="7.7109375" style="56" customWidth="1"/>
    <col min="9487" max="9487" width="11.28515625" style="56" customWidth="1"/>
    <col min="9488" max="9490" width="8.7109375" style="56" customWidth="1"/>
    <col min="9491" max="9491" width="11" style="56" customWidth="1"/>
    <col min="9492" max="9492" width="11.7109375" style="56" customWidth="1"/>
    <col min="9493" max="9493" width="6.140625" style="56" customWidth="1"/>
    <col min="9494" max="9496" width="9.7109375" style="56" customWidth="1"/>
    <col min="9497" max="9730" width="9" style="56"/>
    <col min="9731" max="9731" width="0" style="56" hidden="1" customWidth="1"/>
    <col min="9732" max="9732" width="10" style="56" bestFit="1" customWidth="1"/>
    <col min="9733" max="9733" width="7.7109375" style="56" customWidth="1"/>
    <col min="9734" max="9734" width="9" style="56"/>
    <col min="9735" max="9735" width="5.42578125" style="56" customWidth="1"/>
    <col min="9736" max="9736" width="1.7109375" style="56" customWidth="1"/>
    <col min="9737" max="9737" width="6" style="56" bestFit="1" customWidth="1"/>
    <col min="9738" max="9738" width="7.42578125" style="56" bestFit="1" customWidth="1"/>
    <col min="9739" max="9740" width="8.140625" style="56" customWidth="1"/>
    <col min="9741" max="9742" width="7.7109375" style="56" customWidth="1"/>
    <col min="9743" max="9743" width="11.28515625" style="56" customWidth="1"/>
    <col min="9744" max="9746" width="8.7109375" style="56" customWidth="1"/>
    <col min="9747" max="9747" width="11" style="56" customWidth="1"/>
    <col min="9748" max="9748" width="11.7109375" style="56" customWidth="1"/>
    <col min="9749" max="9749" width="6.140625" style="56" customWidth="1"/>
    <col min="9750" max="9752" width="9.7109375" style="56" customWidth="1"/>
    <col min="9753" max="9986" width="9" style="56"/>
    <col min="9987" max="9987" width="0" style="56" hidden="1" customWidth="1"/>
    <col min="9988" max="9988" width="10" style="56" bestFit="1" customWidth="1"/>
    <col min="9989" max="9989" width="7.7109375" style="56" customWidth="1"/>
    <col min="9990" max="9990" width="9" style="56"/>
    <col min="9991" max="9991" width="5.42578125" style="56" customWidth="1"/>
    <col min="9992" max="9992" width="1.7109375" style="56" customWidth="1"/>
    <col min="9993" max="9993" width="6" style="56" bestFit="1" customWidth="1"/>
    <col min="9994" max="9994" width="7.42578125" style="56" bestFit="1" customWidth="1"/>
    <col min="9995" max="9996" width="8.140625" style="56" customWidth="1"/>
    <col min="9997" max="9998" width="7.7109375" style="56" customWidth="1"/>
    <col min="9999" max="9999" width="11.28515625" style="56" customWidth="1"/>
    <col min="10000" max="10002" width="8.7109375" style="56" customWidth="1"/>
    <col min="10003" max="10003" width="11" style="56" customWidth="1"/>
    <col min="10004" max="10004" width="11.7109375" style="56" customWidth="1"/>
    <col min="10005" max="10005" width="6.140625" style="56" customWidth="1"/>
    <col min="10006" max="10008" width="9.7109375" style="56" customWidth="1"/>
    <col min="10009" max="10242" width="9" style="56"/>
    <col min="10243" max="10243" width="0" style="56" hidden="1" customWidth="1"/>
    <col min="10244" max="10244" width="10" style="56" bestFit="1" customWidth="1"/>
    <col min="10245" max="10245" width="7.7109375" style="56" customWidth="1"/>
    <col min="10246" max="10246" width="9" style="56"/>
    <col min="10247" max="10247" width="5.42578125" style="56" customWidth="1"/>
    <col min="10248" max="10248" width="1.7109375" style="56" customWidth="1"/>
    <col min="10249" max="10249" width="6" style="56" bestFit="1" customWidth="1"/>
    <col min="10250" max="10250" width="7.42578125" style="56" bestFit="1" customWidth="1"/>
    <col min="10251" max="10252" width="8.140625" style="56" customWidth="1"/>
    <col min="10253" max="10254" width="7.7109375" style="56" customWidth="1"/>
    <col min="10255" max="10255" width="11.28515625" style="56" customWidth="1"/>
    <col min="10256" max="10258" width="8.7109375" style="56" customWidth="1"/>
    <col min="10259" max="10259" width="11" style="56" customWidth="1"/>
    <col min="10260" max="10260" width="11.7109375" style="56" customWidth="1"/>
    <col min="10261" max="10261" width="6.140625" style="56" customWidth="1"/>
    <col min="10262" max="10264" width="9.7109375" style="56" customWidth="1"/>
    <col min="10265" max="10498" width="9" style="56"/>
    <col min="10499" max="10499" width="0" style="56" hidden="1" customWidth="1"/>
    <col min="10500" max="10500" width="10" style="56" bestFit="1" customWidth="1"/>
    <col min="10501" max="10501" width="7.7109375" style="56" customWidth="1"/>
    <col min="10502" max="10502" width="9" style="56"/>
    <col min="10503" max="10503" width="5.42578125" style="56" customWidth="1"/>
    <col min="10504" max="10504" width="1.7109375" style="56" customWidth="1"/>
    <col min="10505" max="10505" width="6" style="56" bestFit="1" customWidth="1"/>
    <col min="10506" max="10506" width="7.42578125" style="56" bestFit="1" customWidth="1"/>
    <col min="10507" max="10508" width="8.140625" style="56" customWidth="1"/>
    <col min="10509" max="10510" width="7.7109375" style="56" customWidth="1"/>
    <col min="10511" max="10511" width="11.28515625" style="56" customWidth="1"/>
    <col min="10512" max="10514" width="8.7109375" style="56" customWidth="1"/>
    <col min="10515" max="10515" width="11" style="56" customWidth="1"/>
    <col min="10516" max="10516" width="11.7109375" style="56" customWidth="1"/>
    <col min="10517" max="10517" width="6.140625" style="56" customWidth="1"/>
    <col min="10518" max="10520" width="9.7109375" style="56" customWidth="1"/>
    <col min="10521" max="10754" width="9" style="56"/>
    <col min="10755" max="10755" width="0" style="56" hidden="1" customWidth="1"/>
    <col min="10756" max="10756" width="10" style="56" bestFit="1" customWidth="1"/>
    <col min="10757" max="10757" width="7.7109375" style="56" customWidth="1"/>
    <col min="10758" max="10758" width="9" style="56"/>
    <col min="10759" max="10759" width="5.42578125" style="56" customWidth="1"/>
    <col min="10760" max="10760" width="1.7109375" style="56" customWidth="1"/>
    <col min="10761" max="10761" width="6" style="56" bestFit="1" customWidth="1"/>
    <col min="10762" max="10762" width="7.42578125" style="56" bestFit="1" customWidth="1"/>
    <col min="10763" max="10764" width="8.140625" style="56" customWidth="1"/>
    <col min="10765" max="10766" width="7.7109375" style="56" customWidth="1"/>
    <col min="10767" max="10767" width="11.28515625" style="56" customWidth="1"/>
    <col min="10768" max="10770" width="8.7109375" style="56" customWidth="1"/>
    <col min="10771" max="10771" width="11" style="56" customWidth="1"/>
    <col min="10772" max="10772" width="11.7109375" style="56" customWidth="1"/>
    <col min="10773" max="10773" width="6.140625" style="56" customWidth="1"/>
    <col min="10774" max="10776" width="9.7109375" style="56" customWidth="1"/>
    <col min="10777" max="11010" width="9" style="56"/>
    <col min="11011" max="11011" width="0" style="56" hidden="1" customWidth="1"/>
    <col min="11012" max="11012" width="10" style="56" bestFit="1" customWidth="1"/>
    <col min="11013" max="11013" width="7.7109375" style="56" customWidth="1"/>
    <col min="11014" max="11014" width="9" style="56"/>
    <col min="11015" max="11015" width="5.42578125" style="56" customWidth="1"/>
    <col min="11016" max="11016" width="1.7109375" style="56" customWidth="1"/>
    <col min="11017" max="11017" width="6" style="56" bestFit="1" customWidth="1"/>
    <col min="11018" max="11018" width="7.42578125" style="56" bestFit="1" customWidth="1"/>
    <col min="11019" max="11020" width="8.140625" style="56" customWidth="1"/>
    <col min="11021" max="11022" width="7.7109375" style="56" customWidth="1"/>
    <col min="11023" max="11023" width="11.28515625" style="56" customWidth="1"/>
    <col min="11024" max="11026" width="8.7109375" style="56" customWidth="1"/>
    <col min="11027" max="11027" width="11" style="56" customWidth="1"/>
    <col min="11028" max="11028" width="11.7109375" style="56" customWidth="1"/>
    <col min="11029" max="11029" width="6.140625" style="56" customWidth="1"/>
    <col min="11030" max="11032" width="9.7109375" style="56" customWidth="1"/>
    <col min="11033" max="11266" width="9" style="56"/>
    <col min="11267" max="11267" width="0" style="56" hidden="1" customWidth="1"/>
    <col min="11268" max="11268" width="10" style="56" bestFit="1" customWidth="1"/>
    <col min="11269" max="11269" width="7.7109375" style="56" customWidth="1"/>
    <col min="11270" max="11270" width="9" style="56"/>
    <col min="11271" max="11271" width="5.42578125" style="56" customWidth="1"/>
    <col min="11272" max="11272" width="1.7109375" style="56" customWidth="1"/>
    <col min="11273" max="11273" width="6" style="56" bestFit="1" customWidth="1"/>
    <col min="11274" max="11274" width="7.42578125" style="56" bestFit="1" customWidth="1"/>
    <col min="11275" max="11276" width="8.140625" style="56" customWidth="1"/>
    <col min="11277" max="11278" width="7.7109375" style="56" customWidth="1"/>
    <col min="11279" max="11279" width="11.28515625" style="56" customWidth="1"/>
    <col min="11280" max="11282" width="8.7109375" style="56" customWidth="1"/>
    <col min="11283" max="11283" width="11" style="56" customWidth="1"/>
    <col min="11284" max="11284" width="11.7109375" style="56" customWidth="1"/>
    <col min="11285" max="11285" width="6.140625" style="56" customWidth="1"/>
    <col min="11286" max="11288" width="9.7109375" style="56" customWidth="1"/>
    <col min="11289" max="11522" width="9" style="56"/>
    <col min="11523" max="11523" width="0" style="56" hidden="1" customWidth="1"/>
    <col min="11524" max="11524" width="10" style="56" bestFit="1" customWidth="1"/>
    <col min="11525" max="11525" width="7.7109375" style="56" customWidth="1"/>
    <col min="11526" max="11526" width="9" style="56"/>
    <col min="11527" max="11527" width="5.42578125" style="56" customWidth="1"/>
    <col min="11528" max="11528" width="1.7109375" style="56" customWidth="1"/>
    <col min="11529" max="11529" width="6" style="56" bestFit="1" customWidth="1"/>
    <col min="11530" max="11530" width="7.42578125" style="56" bestFit="1" customWidth="1"/>
    <col min="11531" max="11532" width="8.140625" style="56" customWidth="1"/>
    <col min="11533" max="11534" width="7.7109375" style="56" customWidth="1"/>
    <col min="11535" max="11535" width="11.28515625" style="56" customWidth="1"/>
    <col min="11536" max="11538" width="8.7109375" style="56" customWidth="1"/>
    <col min="11539" max="11539" width="11" style="56" customWidth="1"/>
    <col min="11540" max="11540" width="11.7109375" style="56" customWidth="1"/>
    <col min="11541" max="11541" width="6.140625" style="56" customWidth="1"/>
    <col min="11542" max="11544" width="9.7109375" style="56" customWidth="1"/>
    <col min="11545" max="11778" width="9" style="56"/>
    <col min="11779" max="11779" width="0" style="56" hidden="1" customWidth="1"/>
    <col min="11780" max="11780" width="10" style="56" bestFit="1" customWidth="1"/>
    <col min="11781" max="11781" width="7.7109375" style="56" customWidth="1"/>
    <col min="11782" max="11782" width="9" style="56"/>
    <col min="11783" max="11783" width="5.42578125" style="56" customWidth="1"/>
    <col min="11784" max="11784" width="1.7109375" style="56" customWidth="1"/>
    <col min="11785" max="11785" width="6" style="56" bestFit="1" customWidth="1"/>
    <col min="11786" max="11786" width="7.42578125" style="56" bestFit="1" customWidth="1"/>
    <col min="11787" max="11788" width="8.140625" style="56" customWidth="1"/>
    <col min="11789" max="11790" width="7.7109375" style="56" customWidth="1"/>
    <col min="11791" max="11791" width="11.28515625" style="56" customWidth="1"/>
    <col min="11792" max="11794" width="8.7109375" style="56" customWidth="1"/>
    <col min="11795" max="11795" width="11" style="56" customWidth="1"/>
    <col min="11796" max="11796" width="11.7109375" style="56" customWidth="1"/>
    <col min="11797" max="11797" width="6.140625" style="56" customWidth="1"/>
    <col min="11798" max="11800" width="9.7109375" style="56" customWidth="1"/>
    <col min="11801" max="12034" width="9" style="56"/>
    <col min="12035" max="12035" width="0" style="56" hidden="1" customWidth="1"/>
    <col min="12036" max="12036" width="10" style="56" bestFit="1" customWidth="1"/>
    <col min="12037" max="12037" width="7.7109375" style="56" customWidth="1"/>
    <col min="12038" max="12038" width="9" style="56"/>
    <col min="12039" max="12039" width="5.42578125" style="56" customWidth="1"/>
    <col min="12040" max="12040" width="1.7109375" style="56" customWidth="1"/>
    <col min="12041" max="12041" width="6" style="56" bestFit="1" customWidth="1"/>
    <col min="12042" max="12042" width="7.42578125" style="56" bestFit="1" customWidth="1"/>
    <col min="12043" max="12044" width="8.140625" style="56" customWidth="1"/>
    <col min="12045" max="12046" width="7.7109375" style="56" customWidth="1"/>
    <col min="12047" max="12047" width="11.28515625" style="56" customWidth="1"/>
    <col min="12048" max="12050" width="8.7109375" style="56" customWidth="1"/>
    <col min="12051" max="12051" width="11" style="56" customWidth="1"/>
    <col min="12052" max="12052" width="11.7109375" style="56" customWidth="1"/>
    <col min="12053" max="12053" width="6.140625" style="56" customWidth="1"/>
    <col min="12054" max="12056" width="9.7109375" style="56" customWidth="1"/>
    <col min="12057" max="12290" width="9" style="56"/>
    <col min="12291" max="12291" width="0" style="56" hidden="1" customWidth="1"/>
    <col min="12292" max="12292" width="10" style="56" bestFit="1" customWidth="1"/>
    <col min="12293" max="12293" width="7.7109375" style="56" customWidth="1"/>
    <col min="12294" max="12294" width="9" style="56"/>
    <col min="12295" max="12295" width="5.42578125" style="56" customWidth="1"/>
    <col min="12296" max="12296" width="1.7109375" style="56" customWidth="1"/>
    <col min="12297" max="12297" width="6" style="56" bestFit="1" customWidth="1"/>
    <col min="12298" max="12298" width="7.42578125" style="56" bestFit="1" customWidth="1"/>
    <col min="12299" max="12300" width="8.140625" style="56" customWidth="1"/>
    <col min="12301" max="12302" width="7.7109375" style="56" customWidth="1"/>
    <col min="12303" max="12303" width="11.28515625" style="56" customWidth="1"/>
    <col min="12304" max="12306" width="8.7109375" style="56" customWidth="1"/>
    <col min="12307" max="12307" width="11" style="56" customWidth="1"/>
    <col min="12308" max="12308" width="11.7109375" style="56" customWidth="1"/>
    <col min="12309" max="12309" width="6.140625" style="56" customWidth="1"/>
    <col min="12310" max="12312" width="9.7109375" style="56" customWidth="1"/>
    <col min="12313" max="12546" width="9" style="56"/>
    <col min="12547" max="12547" width="0" style="56" hidden="1" customWidth="1"/>
    <col min="12548" max="12548" width="10" style="56" bestFit="1" customWidth="1"/>
    <col min="12549" max="12549" width="7.7109375" style="56" customWidth="1"/>
    <col min="12550" max="12550" width="9" style="56"/>
    <col min="12551" max="12551" width="5.42578125" style="56" customWidth="1"/>
    <col min="12552" max="12552" width="1.7109375" style="56" customWidth="1"/>
    <col min="12553" max="12553" width="6" style="56" bestFit="1" customWidth="1"/>
    <col min="12554" max="12554" width="7.42578125" style="56" bestFit="1" customWidth="1"/>
    <col min="12555" max="12556" width="8.140625" style="56" customWidth="1"/>
    <col min="12557" max="12558" width="7.7109375" style="56" customWidth="1"/>
    <col min="12559" max="12559" width="11.28515625" style="56" customWidth="1"/>
    <col min="12560" max="12562" width="8.7109375" style="56" customWidth="1"/>
    <col min="12563" max="12563" width="11" style="56" customWidth="1"/>
    <col min="12564" max="12564" width="11.7109375" style="56" customWidth="1"/>
    <col min="12565" max="12565" width="6.140625" style="56" customWidth="1"/>
    <col min="12566" max="12568" width="9.7109375" style="56" customWidth="1"/>
    <col min="12569" max="12802" width="9" style="56"/>
    <col min="12803" max="12803" width="0" style="56" hidden="1" customWidth="1"/>
    <col min="12804" max="12804" width="10" style="56" bestFit="1" customWidth="1"/>
    <col min="12805" max="12805" width="7.7109375" style="56" customWidth="1"/>
    <col min="12806" max="12806" width="9" style="56"/>
    <col min="12807" max="12807" width="5.42578125" style="56" customWidth="1"/>
    <col min="12808" max="12808" width="1.7109375" style="56" customWidth="1"/>
    <col min="12809" max="12809" width="6" style="56" bestFit="1" customWidth="1"/>
    <col min="12810" max="12810" width="7.42578125" style="56" bestFit="1" customWidth="1"/>
    <col min="12811" max="12812" width="8.140625" style="56" customWidth="1"/>
    <col min="12813" max="12814" width="7.7109375" style="56" customWidth="1"/>
    <col min="12815" max="12815" width="11.28515625" style="56" customWidth="1"/>
    <col min="12816" max="12818" width="8.7109375" style="56" customWidth="1"/>
    <col min="12819" max="12819" width="11" style="56" customWidth="1"/>
    <col min="12820" max="12820" width="11.7109375" style="56" customWidth="1"/>
    <col min="12821" max="12821" width="6.140625" style="56" customWidth="1"/>
    <col min="12822" max="12824" width="9.7109375" style="56" customWidth="1"/>
    <col min="12825" max="13058" width="9" style="56"/>
    <col min="13059" max="13059" width="0" style="56" hidden="1" customWidth="1"/>
    <col min="13060" max="13060" width="10" style="56" bestFit="1" customWidth="1"/>
    <col min="13061" max="13061" width="7.7109375" style="56" customWidth="1"/>
    <col min="13062" max="13062" width="9" style="56"/>
    <col min="13063" max="13063" width="5.42578125" style="56" customWidth="1"/>
    <col min="13064" max="13064" width="1.7109375" style="56" customWidth="1"/>
    <col min="13065" max="13065" width="6" style="56" bestFit="1" customWidth="1"/>
    <col min="13066" max="13066" width="7.42578125" style="56" bestFit="1" customWidth="1"/>
    <col min="13067" max="13068" width="8.140625" style="56" customWidth="1"/>
    <col min="13069" max="13070" width="7.7109375" style="56" customWidth="1"/>
    <col min="13071" max="13071" width="11.28515625" style="56" customWidth="1"/>
    <col min="13072" max="13074" width="8.7109375" style="56" customWidth="1"/>
    <col min="13075" max="13075" width="11" style="56" customWidth="1"/>
    <col min="13076" max="13076" width="11.7109375" style="56" customWidth="1"/>
    <col min="13077" max="13077" width="6.140625" style="56" customWidth="1"/>
    <col min="13078" max="13080" width="9.7109375" style="56" customWidth="1"/>
    <col min="13081" max="13314" width="9" style="56"/>
    <col min="13315" max="13315" width="0" style="56" hidden="1" customWidth="1"/>
    <col min="13316" max="13316" width="10" style="56" bestFit="1" customWidth="1"/>
    <col min="13317" max="13317" width="7.7109375" style="56" customWidth="1"/>
    <col min="13318" max="13318" width="9" style="56"/>
    <col min="13319" max="13319" width="5.42578125" style="56" customWidth="1"/>
    <col min="13320" max="13320" width="1.7109375" style="56" customWidth="1"/>
    <col min="13321" max="13321" width="6" style="56" bestFit="1" customWidth="1"/>
    <col min="13322" max="13322" width="7.42578125" style="56" bestFit="1" customWidth="1"/>
    <col min="13323" max="13324" width="8.140625" style="56" customWidth="1"/>
    <col min="13325" max="13326" width="7.7109375" style="56" customWidth="1"/>
    <col min="13327" max="13327" width="11.28515625" style="56" customWidth="1"/>
    <col min="13328" max="13330" width="8.7109375" style="56" customWidth="1"/>
    <col min="13331" max="13331" width="11" style="56" customWidth="1"/>
    <col min="13332" max="13332" width="11.7109375" style="56" customWidth="1"/>
    <col min="13333" max="13333" width="6.140625" style="56" customWidth="1"/>
    <col min="13334" max="13336" width="9.7109375" style="56" customWidth="1"/>
    <col min="13337" max="13570" width="9" style="56"/>
    <col min="13571" max="13571" width="0" style="56" hidden="1" customWidth="1"/>
    <col min="13572" max="13572" width="10" style="56" bestFit="1" customWidth="1"/>
    <col min="13573" max="13573" width="7.7109375" style="56" customWidth="1"/>
    <col min="13574" max="13574" width="9" style="56"/>
    <col min="13575" max="13575" width="5.42578125" style="56" customWidth="1"/>
    <col min="13576" max="13576" width="1.7109375" style="56" customWidth="1"/>
    <col min="13577" max="13577" width="6" style="56" bestFit="1" customWidth="1"/>
    <col min="13578" max="13578" width="7.42578125" style="56" bestFit="1" customWidth="1"/>
    <col min="13579" max="13580" width="8.140625" style="56" customWidth="1"/>
    <col min="13581" max="13582" width="7.7109375" style="56" customWidth="1"/>
    <col min="13583" max="13583" width="11.28515625" style="56" customWidth="1"/>
    <col min="13584" max="13586" width="8.7109375" style="56" customWidth="1"/>
    <col min="13587" max="13587" width="11" style="56" customWidth="1"/>
    <col min="13588" max="13588" width="11.7109375" style="56" customWidth="1"/>
    <col min="13589" max="13589" width="6.140625" style="56" customWidth="1"/>
    <col min="13590" max="13592" width="9.7109375" style="56" customWidth="1"/>
    <col min="13593" max="13826" width="9" style="56"/>
    <col min="13827" max="13827" width="0" style="56" hidden="1" customWidth="1"/>
    <col min="13828" max="13828" width="10" style="56" bestFit="1" customWidth="1"/>
    <col min="13829" max="13829" width="7.7109375" style="56" customWidth="1"/>
    <col min="13830" max="13830" width="9" style="56"/>
    <col min="13831" max="13831" width="5.42578125" style="56" customWidth="1"/>
    <col min="13832" max="13832" width="1.7109375" style="56" customWidth="1"/>
    <col min="13833" max="13833" width="6" style="56" bestFit="1" customWidth="1"/>
    <col min="13834" max="13834" width="7.42578125" style="56" bestFit="1" customWidth="1"/>
    <col min="13835" max="13836" width="8.140625" style="56" customWidth="1"/>
    <col min="13837" max="13838" width="7.7109375" style="56" customWidth="1"/>
    <col min="13839" max="13839" width="11.28515625" style="56" customWidth="1"/>
    <col min="13840" max="13842" width="8.7109375" style="56" customWidth="1"/>
    <col min="13843" max="13843" width="11" style="56" customWidth="1"/>
    <col min="13844" max="13844" width="11.7109375" style="56" customWidth="1"/>
    <col min="13845" max="13845" width="6.140625" style="56" customWidth="1"/>
    <col min="13846" max="13848" width="9.7109375" style="56" customWidth="1"/>
    <col min="13849" max="14082" width="9" style="56"/>
    <col min="14083" max="14083" width="0" style="56" hidden="1" customWidth="1"/>
    <col min="14084" max="14084" width="10" style="56" bestFit="1" customWidth="1"/>
    <col min="14085" max="14085" width="7.7109375" style="56" customWidth="1"/>
    <col min="14086" max="14086" width="9" style="56"/>
    <col min="14087" max="14087" width="5.42578125" style="56" customWidth="1"/>
    <col min="14088" max="14088" width="1.7109375" style="56" customWidth="1"/>
    <col min="14089" max="14089" width="6" style="56" bestFit="1" customWidth="1"/>
    <col min="14090" max="14090" width="7.42578125" style="56" bestFit="1" customWidth="1"/>
    <col min="14091" max="14092" width="8.140625" style="56" customWidth="1"/>
    <col min="14093" max="14094" width="7.7109375" style="56" customWidth="1"/>
    <col min="14095" max="14095" width="11.28515625" style="56" customWidth="1"/>
    <col min="14096" max="14098" width="8.7109375" style="56" customWidth="1"/>
    <col min="14099" max="14099" width="11" style="56" customWidth="1"/>
    <col min="14100" max="14100" width="11.7109375" style="56" customWidth="1"/>
    <col min="14101" max="14101" width="6.140625" style="56" customWidth="1"/>
    <col min="14102" max="14104" width="9.7109375" style="56" customWidth="1"/>
    <col min="14105" max="14338" width="9" style="56"/>
    <col min="14339" max="14339" width="0" style="56" hidden="1" customWidth="1"/>
    <col min="14340" max="14340" width="10" style="56" bestFit="1" customWidth="1"/>
    <col min="14341" max="14341" width="7.7109375" style="56" customWidth="1"/>
    <col min="14342" max="14342" width="9" style="56"/>
    <col min="14343" max="14343" width="5.42578125" style="56" customWidth="1"/>
    <col min="14344" max="14344" width="1.7109375" style="56" customWidth="1"/>
    <col min="14345" max="14345" width="6" style="56" bestFit="1" customWidth="1"/>
    <col min="14346" max="14346" width="7.42578125" style="56" bestFit="1" customWidth="1"/>
    <col min="14347" max="14348" width="8.140625" style="56" customWidth="1"/>
    <col min="14349" max="14350" width="7.7109375" style="56" customWidth="1"/>
    <col min="14351" max="14351" width="11.28515625" style="56" customWidth="1"/>
    <col min="14352" max="14354" width="8.7109375" style="56" customWidth="1"/>
    <col min="14355" max="14355" width="11" style="56" customWidth="1"/>
    <col min="14356" max="14356" width="11.7109375" style="56" customWidth="1"/>
    <col min="14357" max="14357" width="6.140625" style="56" customWidth="1"/>
    <col min="14358" max="14360" width="9.7109375" style="56" customWidth="1"/>
    <col min="14361" max="14594" width="9" style="56"/>
    <col min="14595" max="14595" width="0" style="56" hidden="1" customWidth="1"/>
    <col min="14596" max="14596" width="10" style="56" bestFit="1" customWidth="1"/>
    <col min="14597" max="14597" width="7.7109375" style="56" customWidth="1"/>
    <col min="14598" max="14598" width="9" style="56"/>
    <col min="14599" max="14599" width="5.42578125" style="56" customWidth="1"/>
    <col min="14600" max="14600" width="1.7109375" style="56" customWidth="1"/>
    <col min="14601" max="14601" width="6" style="56" bestFit="1" customWidth="1"/>
    <col min="14602" max="14602" width="7.42578125" style="56" bestFit="1" customWidth="1"/>
    <col min="14603" max="14604" width="8.140625" style="56" customWidth="1"/>
    <col min="14605" max="14606" width="7.7109375" style="56" customWidth="1"/>
    <col min="14607" max="14607" width="11.28515625" style="56" customWidth="1"/>
    <col min="14608" max="14610" width="8.7109375" style="56" customWidth="1"/>
    <col min="14611" max="14611" width="11" style="56" customWidth="1"/>
    <col min="14612" max="14612" width="11.7109375" style="56" customWidth="1"/>
    <col min="14613" max="14613" width="6.140625" style="56" customWidth="1"/>
    <col min="14614" max="14616" width="9.7109375" style="56" customWidth="1"/>
    <col min="14617" max="14850" width="9" style="56"/>
    <col min="14851" max="14851" width="0" style="56" hidden="1" customWidth="1"/>
    <col min="14852" max="14852" width="10" style="56" bestFit="1" customWidth="1"/>
    <col min="14853" max="14853" width="7.7109375" style="56" customWidth="1"/>
    <col min="14854" max="14854" width="9" style="56"/>
    <col min="14855" max="14855" width="5.42578125" style="56" customWidth="1"/>
    <col min="14856" max="14856" width="1.7109375" style="56" customWidth="1"/>
    <col min="14857" max="14857" width="6" style="56" bestFit="1" customWidth="1"/>
    <col min="14858" max="14858" width="7.42578125" style="56" bestFit="1" customWidth="1"/>
    <col min="14859" max="14860" width="8.140625" style="56" customWidth="1"/>
    <col min="14861" max="14862" width="7.7109375" style="56" customWidth="1"/>
    <col min="14863" max="14863" width="11.28515625" style="56" customWidth="1"/>
    <col min="14864" max="14866" width="8.7109375" style="56" customWidth="1"/>
    <col min="14867" max="14867" width="11" style="56" customWidth="1"/>
    <col min="14868" max="14868" width="11.7109375" style="56" customWidth="1"/>
    <col min="14869" max="14869" width="6.140625" style="56" customWidth="1"/>
    <col min="14870" max="14872" width="9.7109375" style="56" customWidth="1"/>
    <col min="14873" max="15106" width="9" style="56"/>
    <col min="15107" max="15107" width="0" style="56" hidden="1" customWidth="1"/>
    <col min="15108" max="15108" width="10" style="56" bestFit="1" customWidth="1"/>
    <col min="15109" max="15109" width="7.7109375" style="56" customWidth="1"/>
    <col min="15110" max="15110" width="9" style="56"/>
    <col min="15111" max="15111" width="5.42578125" style="56" customWidth="1"/>
    <col min="15112" max="15112" width="1.7109375" style="56" customWidth="1"/>
    <col min="15113" max="15113" width="6" style="56" bestFit="1" customWidth="1"/>
    <col min="15114" max="15114" width="7.42578125" style="56" bestFit="1" customWidth="1"/>
    <col min="15115" max="15116" width="8.140625" style="56" customWidth="1"/>
    <col min="15117" max="15118" width="7.7109375" style="56" customWidth="1"/>
    <col min="15119" max="15119" width="11.28515625" style="56" customWidth="1"/>
    <col min="15120" max="15122" width="8.7109375" style="56" customWidth="1"/>
    <col min="15123" max="15123" width="11" style="56" customWidth="1"/>
    <col min="15124" max="15124" width="11.7109375" style="56" customWidth="1"/>
    <col min="15125" max="15125" width="6.140625" style="56" customWidth="1"/>
    <col min="15126" max="15128" width="9.7109375" style="56" customWidth="1"/>
    <col min="15129" max="15362" width="9" style="56"/>
    <col min="15363" max="15363" width="0" style="56" hidden="1" customWidth="1"/>
    <col min="15364" max="15364" width="10" style="56" bestFit="1" customWidth="1"/>
    <col min="15365" max="15365" width="7.7109375" style="56" customWidth="1"/>
    <col min="15366" max="15366" width="9" style="56"/>
    <col min="15367" max="15367" width="5.42578125" style="56" customWidth="1"/>
    <col min="15368" max="15368" width="1.7109375" style="56" customWidth="1"/>
    <col min="15369" max="15369" width="6" style="56" bestFit="1" customWidth="1"/>
    <col min="15370" max="15370" width="7.42578125" style="56" bestFit="1" customWidth="1"/>
    <col min="15371" max="15372" width="8.140625" style="56" customWidth="1"/>
    <col min="15373" max="15374" width="7.7109375" style="56" customWidth="1"/>
    <col min="15375" max="15375" width="11.28515625" style="56" customWidth="1"/>
    <col min="15376" max="15378" width="8.7109375" style="56" customWidth="1"/>
    <col min="15379" max="15379" width="11" style="56" customWidth="1"/>
    <col min="15380" max="15380" width="11.7109375" style="56" customWidth="1"/>
    <col min="15381" max="15381" width="6.140625" style="56" customWidth="1"/>
    <col min="15382" max="15384" width="9.7109375" style="56" customWidth="1"/>
    <col min="15385" max="15618" width="9" style="56"/>
    <col min="15619" max="15619" width="0" style="56" hidden="1" customWidth="1"/>
    <col min="15620" max="15620" width="10" style="56" bestFit="1" customWidth="1"/>
    <col min="15621" max="15621" width="7.7109375" style="56" customWidth="1"/>
    <col min="15622" max="15622" width="9" style="56"/>
    <col min="15623" max="15623" width="5.42578125" style="56" customWidth="1"/>
    <col min="15624" max="15624" width="1.7109375" style="56" customWidth="1"/>
    <col min="15625" max="15625" width="6" style="56" bestFit="1" customWidth="1"/>
    <col min="15626" max="15626" width="7.42578125" style="56" bestFit="1" customWidth="1"/>
    <col min="15627" max="15628" width="8.140625" style="56" customWidth="1"/>
    <col min="15629" max="15630" width="7.7109375" style="56" customWidth="1"/>
    <col min="15631" max="15631" width="11.28515625" style="56" customWidth="1"/>
    <col min="15632" max="15634" width="8.7109375" style="56" customWidth="1"/>
    <col min="15635" max="15635" width="11" style="56" customWidth="1"/>
    <col min="15636" max="15636" width="11.7109375" style="56" customWidth="1"/>
    <col min="15637" max="15637" width="6.140625" style="56" customWidth="1"/>
    <col min="15638" max="15640" width="9.7109375" style="56" customWidth="1"/>
    <col min="15641" max="15874" width="9" style="56"/>
    <col min="15875" max="15875" width="0" style="56" hidden="1" customWidth="1"/>
    <col min="15876" max="15876" width="10" style="56" bestFit="1" customWidth="1"/>
    <col min="15877" max="15877" width="7.7109375" style="56" customWidth="1"/>
    <col min="15878" max="15878" width="9" style="56"/>
    <col min="15879" max="15879" width="5.42578125" style="56" customWidth="1"/>
    <col min="15880" max="15880" width="1.7109375" style="56" customWidth="1"/>
    <col min="15881" max="15881" width="6" style="56" bestFit="1" customWidth="1"/>
    <col min="15882" max="15882" width="7.42578125" style="56" bestFit="1" customWidth="1"/>
    <col min="15883" max="15884" width="8.140625" style="56" customWidth="1"/>
    <col min="15885" max="15886" width="7.7109375" style="56" customWidth="1"/>
    <col min="15887" max="15887" width="11.28515625" style="56" customWidth="1"/>
    <col min="15888" max="15890" width="8.7109375" style="56" customWidth="1"/>
    <col min="15891" max="15891" width="11" style="56" customWidth="1"/>
    <col min="15892" max="15892" width="11.7109375" style="56" customWidth="1"/>
    <col min="15893" max="15893" width="6.140625" style="56" customWidth="1"/>
    <col min="15894" max="15896" width="9.7109375" style="56" customWidth="1"/>
    <col min="15897" max="16130" width="9" style="56"/>
    <col min="16131" max="16131" width="0" style="56" hidden="1" customWidth="1"/>
    <col min="16132" max="16132" width="10" style="56" bestFit="1" customWidth="1"/>
    <col min="16133" max="16133" width="7.7109375" style="56" customWidth="1"/>
    <col min="16134" max="16134" width="9" style="56"/>
    <col min="16135" max="16135" width="5.42578125" style="56" customWidth="1"/>
    <col min="16136" max="16136" width="1.7109375" style="56" customWidth="1"/>
    <col min="16137" max="16137" width="6" style="56" bestFit="1" customWidth="1"/>
    <col min="16138" max="16138" width="7.42578125" style="56" bestFit="1" customWidth="1"/>
    <col min="16139" max="16140" width="8.140625" style="56" customWidth="1"/>
    <col min="16141" max="16142" width="7.7109375" style="56" customWidth="1"/>
    <col min="16143" max="16143" width="11.28515625" style="56" customWidth="1"/>
    <col min="16144" max="16146" width="8.7109375" style="56" customWidth="1"/>
    <col min="16147" max="16147" width="11" style="56" customWidth="1"/>
    <col min="16148" max="16148" width="11.7109375" style="56" customWidth="1"/>
    <col min="16149" max="16149" width="6.140625" style="56" customWidth="1"/>
    <col min="16150" max="16152" width="9.7109375" style="56" customWidth="1"/>
    <col min="16153" max="16384" width="9" style="56"/>
  </cols>
  <sheetData>
    <row r="1" spans="1:26" ht="12.75" customHeight="1" x14ac:dyDescent="0.25">
      <c r="A1" s="168" t="s">
        <v>38</v>
      </c>
      <c r="B1" s="170" t="s">
        <v>23</v>
      </c>
      <c r="C1" s="172" t="s">
        <v>39</v>
      </c>
      <c r="D1" s="172" t="s">
        <v>40</v>
      </c>
      <c r="E1" s="172" t="s">
        <v>41</v>
      </c>
      <c r="F1" s="172" t="s">
        <v>42</v>
      </c>
      <c r="G1" s="162" t="s">
        <v>43</v>
      </c>
      <c r="H1" s="163"/>
      <c r="I1" s="164"/>
      <c r="J1" s="51">
        <v>630</v>
      </c>
      <c r="K1" s="51">
        <v>630</v>
      </c>
      <c r="L1" s="52">
        <v>630</v>
      </c>
      <c r="M1" s="52">
        <v>630</v>
      </c>
      <c r="N1" s="52">
        <v>630</v>
      </c>
      <c r="O1" s="52">
        <v>630</v>
      </c>
      <c r="P1" s="53"/>
      <c r="Q1" s="51"/>
      <c r="R1" s="51"/>
      <c r="S1" s="51"/>
      <c r="T1" s="51"/>
      <c r="U1" s="51"/>
      <c r="V1" s="54"/>
      <c r="W1" s="55"/>
      <c r="X1" s="116"/>
      <c r="Y1" s="116"/>
      <c r="Z1" s="68"/>
    </row>
    <row r="2" spans="1:26" s="61" customFormat="1" ht="165.2" customHeight="1" x14ac:dyDescent="0.25">
      <c r="A2" s="169"/>
      <c r="B2" s="171"/>
      <c r="C2" s="173"/>
      <c r="D2" s="173"/>
      <c r="E2" s="173"/>
      <c r="F2" s="173"/>
      <c r="G2" s="165"/>
      <c r="H2" s="166"/>
      <c r="I2" s="167"/>
      <c r="J2" s="104" t="s">
        <v>100</v>
      </c>
      <c r="K2" s="104" t="s">
        <v>101</v>
      </c>
      <c r="L2" s="105" t="s">
        <v>57</v>
      </c>
      <c r="M2" s="105" t="s">
        <v>45</v>
      </c>
      <c r="N2" s="106" t="s">
        <v>102</v>
      </c>
      <c r="O2" s="106" t="s">
        <v>112</v>
      </c>
      <c r="P2" s="58"/>
      <c r="Q2" s="57"/>
      <c r="R2" s="57"/>
      <c r="S2" s="57"/>
      <c r="T2" s="57"/>
      <c r="U2" s="57"/>
      <c r="V2" s="59"/>
      <c r="W2" s="60"/>
      <c r="X2" s="117"/>
      <c r="Y2" s="117"/>
      <c r="Z2" s="76"/>
    </row>
    <row r="3" spans="1:26" ht="12.75" customHeight="1" x14ac:dyDescent="0.25">
      <c r="A3" s="62"/>
      <c r="B3" s="63"/>
      <c r="C3" s="63"/>
      <c r="D3" s="62"/>
      <c r="E3" s="62"/>
      <c r="F3" s="64"/>
      <c r="G3" s="64"/>
      <c r="H3" s="65"/>
      <c r="I3" s="66"/>
      <c r="J3" s="77" t="s">
        <v>46</v>
      </c>
      <c r="K3" s="78" t="s">
        <v>47</v>
      </c>
      <c r="L3" s="79" t="s">
        <v>48</v>
      </c>
      <c r="M3" s="79" t="s">
        <v>48</v>
      </c>
      <c r="N3" s="80" t="s">
        <v>48</v>
      </c>
      <c r="O3" s="80" t="s">
        <v>48</v>
      </c>
      <c r="P3" s="67"/>
      <c r="Q3" s="62"/>
      <c r="R3" s="62"/>
      <c r="S3" s="62"/>
      <c r="T3" s="62"/>
      <c r="U3" s="62"/>
      <c r="V3" s="62"/>
      <c r="W3" s="62"/>
      <c r="X3" s="64"/>
      <c r="Y3" s="64"/>
      <c r="Z3" s="68"/>
    </row>
    <row r="4" spans="1:26" ht="12.75" customHeight="1" x14ac:dyDescent="0.25">
      <c r="A4" s="81">
        <v>59</v>
      </c>
      <c r="B4" s="82" t="str">
        <f>Signing!B8</f>
        <v>1-S</v>
      </c>
      <c r="C4" s="82" t="s">
        <v>103</v>
      </c>
      <c r="D4" s="83">
        <f>Signing!C8</f>
        <v>91322</v>
      </c>
      <c r="E4" s="78" t="str">
        <f>Signing!D8</f>
        <v>RT</v>
      </c>
      <c r="F4" s="84" t="str">
        <f>Signing!E8</f>
        <v>W2-6-36</v>
      </c>
      <c r="G4" s="84">
        <f>Signing!F8</f>
        <v>36</v>
      </c>
      <c r="H4" s="78" t="s">
        <v>25</v>
      </c>
      <c r="I4" s="77">
        <f>Signing!H8</f>
        <v>36</v>
      </c>
      <c r="J4" s="85">
        <f>Signing!N8</f>
        <v>9</v>
      </c>
      <c r="K4" s="86">
        <f>Signing!X8</f>
        <v>31</v>
      </c>
      <c r="L4" s="87"/>
      <c r="M4" s="87"/>
      <c r="N4" s="87"/>
      <c r="O4" s="87">
        <v>0</v>
      </c>
      <c r="P4" s="70"/>
      <c r="Q4" s="69"/>
      <c r="R4" s="69"/>
      <c r="S4" s="69"/>
      <c r="T4" s="69"/>
      <c r="U4" s="69"/>
      <c r="V4" s="69">
        <v>0</v>
      </c>
      <c r="W4" s="69">
        <v>0</v>
      </c>
      <c r="X4" s="118"/>
      <c r="Y4" s="118"/>
      <c r="Z4" s="68"/>
    </row>
    <row r="5" spans="1:26" ht="12.75" customHeight="1" x14ac:dyDescent="0.25">
      <c r="A5" s="88"/>
      <c r="B5" s="82">
        <f>Signing!B9</f>
        <v>0</v>
      </c>
      <c r="C5" s="82"/>
      <c r="D5" s="83">
        <f>Signing!C9</f>
        <v>0</v>
      </c>
      <c r="E5" s="78">
        <f>Signing!D9</f>
        <v>0</v>
      </c>
      <c r="F5" s="84" t="str">
        <f>Signing!E9</f>
        <v>W13-1P-24</v>
      </c>
      <c r="G5" s="84">
        <f>Signing!F9</f>
        <v>24</v>
      </c>
      <c r="H5" s="78"/>
      <c r="I5" s="77">
        <f>Signing!H9</f>
        <v>24</v>
      </c>
      <c r="J5" s="85"/>
      <c r="K5" s="86"/>
      <c r="L5" s="87"/>
      <c r="M5" s="87"/>
      <c r="N5" s="87"/>
      <c r="O5" s="87">
        <v>0</v>
      </c>
      <c r="P5" s="70"/>
      <c r="Q5" s="69"/>
      <c r="R5" s="69"/>
      <c r="S5" s="69"/>
      <c r="T5" s="69"/>
      <c r="U5" s="69"/>
      <c r="V5" s="69">
        <v>0</v>
      </c>
      <c r="W5" s="69">
        <v>0</v>
      </c>
      <c r="X5" s="118"/>
      <c r="Y5" s="118"/>
      <c r="Z5" s="68"/>
    </row>
    <row r="6" spans="1:26" ht="12.75" customHeight="1" x14ac:dyDescent="0.25">
      <c r="A6" s="88"/>
      <c r="B6" s="82">
        <f>Signing!B10</f>
        <v>0</v>
      </c>
      <c r="C6" s="82"/>
      <c r="D6" s="83">
        <f>Signing!C10</f>
        <v>0</v>
      </c>
      <c r="E6" s="78">
        <f>Signing!D10</f>
        <v>0</v>
      </c>
      <c r="F6" s="84">
        <f>Signing!E10</f>
        <v>0</v>
      </c>
      <c r="G6" s="84">
        <f>Signing!F10</f>
        <v>0</v>
      </c>
      <c r="H6" s="78"/>
      <c r="I6" s="77">
        <f>Signing!H10</f>
        <v>0</v>
      </c>
      <c r="J6" s="85"/>
      <c r="K6" s="86"/>
      <c r="L6" s="87"/>
      <c r="M6" s="87"/>
      <c r="N6" s="87"/>
      <c r="O6" s="87">
        <v>0</v>
      </c>
      <c r="P6" s="70"/>
      <c r="Q6" s="69"/>
      <c r="R6" s="69"/>
      <c r="S6" s="69"/>
      <c r="T6" s="69"/>
      <c r="U6" s="69"/>
      <c r="V6" s="69">
        <v>0</v>
      </c>
      <c r="W6" s="69">
        <v>0</v>
      </c>
      <c r="X6" s="118"/>
      <c r="Y6" s="118"/>
      <c r="Z6" s="68"/>
    </row>
    <row r="7" spans="1:26" ht="12.75" customHeight="1" x14ac:dyDescent="0.25">
      <c r="A7" s="88"/>
      <c r="B7" s="82" t="str">
        <f>Signing!B11</f>
        <v>2-S</v>
      </c>
      <c r="C7" s="82" t="s">
        <v>114</v>
      </c>
      <c r="D7" s="83"/>
      <c r="E7" s="78">
        <f>Signing!D11</f>
        <v>0</v>
      </c>
      <c r="F7" s="84">
        <f>Signing!E11</f>
        <v>0</v>
      </c>
      <c r="G7" s="84">
        <f>Signing!F11</f>
        <v>0</v>
      </c>
      <c r="H7" s="78"/>
      <c r="I7" s="77">
        <f>Signing!H11</f>
        <v>0</v>
      </c>
      <c r="J7" s="85">
        <f>Signing!N11</f>
        <v>0</v>
      </c>
      <c r="K7" s="86">
        <f>Signing!X11</f>
        <v>0</v>
      </c>
      <c r="L7" s="87"/>
      <c r="M7" s="87"/>
      <c r="N7" s="87"/>
      <c r="O7" s="87">
        <v>0</v>
      </c>
      <c r="P7" s="70"/>
      <c r="Q7" s="69"/>
      <c r="R7" s="69"/>
      <c r="S7" s="69"/>
      <c r="T7" s="69"/>
      <c r="U7" s="69"/>
      <c r="V7" s="69">
        <v>0</v>
      </c>
      <c r="W7" s="69">
        <v>0</v>
      </c>
      <c r="X7" s="118"/>
      <c r="Y7" s="118"/>
      <c r="Z7" s="68"/>
    </row>
    <row r="8" spans="1:26" ht="12.75" customHeight="1" x14ac:dyDescent="0.25">
      <c r="A8" s="88"/>
      <c r="B8" s="82">
        <f>Signing!B12</f>
        <v>0</v>
      </c>
      <c r="C8" s="82"/>
      <c r="D8" s="83">
        <f>Signing!C12</f>
        <v>0</v>
      </c>
      <c r="E8" s="78">
        <f>Signing!D12</f>
        <v>0</v>
      </c>
      <c r="F8" s="84">
        <f>Signing!E12</f>
        <v>0</v>
      </c>
      <c r="G8" s="84">
        <f>Signing!F12</f>
        <v>0</v>
      </c>
      <c r="H8" s="78"/>
      <c r="I8" s="77">
        <f>Signing!H12</f>
        <v>0</v>
      </c>
      <c r="J8" s="85">
        <f>Signing!N12</f>
        <v>0</v>
      </c>
      <c r="K8" s="86"/>
      <c r="L8" s="87"/>
      <c r="M8" s="87"/>
      <c r="N8" s="87"/>
      <c r="O8" s="87">
        <v>0</v>
      </c>
      <c r="P8" s="70"/>
      <c r="Q8" s="69"/>
      <c r="R8" s="69"/>
      <c r="S8" s="69"/>
      <c r="T8" s="69"/>
      <c r="U8" s="69"/>
      <c r="V8" s="69">
        <v>0</v>
      </c>
      <c r="W8" s="69">
        <v>0</v>
      </c>
      <c r="X8" s="118"/>
      <c r="Y8" s="118"/>
      <c r="Z8" s="68"/>
    </row>
    <row r="9" spans="1:26" ht="12.75" customHeight="1" x14ac:dyDescent="0.25">
      <c r="A9" s="88"/>
      <c r="B9" s="82"/>
      <c r="C9" s="82"/>
      <c r="D9" s="83"/>
      <c r="E9" s="78"/>
      <c r="F9" s="84"/>
      <c r="G9" s="84"/>
      <c r="H9" s="78"/>
      <c r="I9" s="77"/>
      <c r="J9" s="85"/>
      <c r="K9" s="86"/>
      <c r="L9" s="87"/>
      <c r="M9" s="87"/>
      <c r="N9" s="87"/>
      <c r="O9" s="87"/>
      <c r="P9" s="70"/>
      <c r="Q9" s="69"/>
      <c r="R9" s="69"/>
      <c r="S9" s="69"/>
      <c r="T9" s="69"/>
      <c r="U9" s="69"/>
      <c r="V9" s="69"/>
      <c r="W9" s="69"/>
      <c r="X9" s="118"/>
      <c r="Y9" s="118"/>
      <c r="Z9" s="68"/>
    </row>
    <row r="10" spans="1:26" ht="12.75" customHeight="1" x14ac:dyDescent="0.25">
      <c r="A10" s="88">
        <v>59</v>
      </c>
      <c r="B10" s="82" t="str">
        <f>Signing!B14</f>
        <v>1-R</v>
      </c>
      <c r="C10" s="82" t="s">
        <v>103</v>
      </c>
      <c r="D10" s="83">
        <f>Signing!C14</f>
        <v>91322</v>
      </c>
      <c r="E10" s="78" t="str">
        <f>Signing!D14</f>
        <v>RT</v>
      </c>
      <c r="F10" s="84">
        <f>Signing!E14</f>
        <v>0</v>
      </c>
      <c r="G10" s="84">
        <f>Signing!F14</f>
        <v>0</v>
      </c>
      <c r="H10" s="78"/>
      <c r="I10" s="77">
        <f>Signing!H14</f>
        <v>0</v>
      </c>
      <c r="J10" s="85"/>
      <c r="K10" s="89"/>
      <c r="L10" s="87">
        <f>Signing!L14</f>
        <v>1</v>
      </c>
      <c r="M10" s="87">
        <f>Signing!J14</f>
        <v>1</v>
      </c>
      <c r="N10" s="87"/>
      <c r="O10" s="87">
        <v>0</v>
      </c>
      <c r="P10" s="70"/>
      <c r="Q10" s="69"/>
      <c r="R10" s="69"/>
      <c r="S10" s="69"/>
      <c r="T10" s="69"/>
      <c r="U10" s="69"/>
      <c r="V10" s="69">
        <v>0</v>
      </c>
      <c r="W10" s="69">
        <v>0</v>
      </c>
      <c r="X10" s="118"/>
      <c r="Y10" s="118"/>
      <c r="Z10" s="68"/>
    </row>
    <row r="11" spans="1:26" ht="12.75" customHeight="1" x14ac:dyDescent="0.25">
      <c r="A11" s="88">
        <v>60</v>
      </c>
      <c r="B11" s="82" t="str">
        <f>Signing!B15</f>
        <v>2-R</v>
      </c>
      <c r="C11" s="82" t="s">
        <v>103</v>
      </c>
      <c r="D11" s="83">
        <f>Signing!C15</f>
        <v>91816</v>
      </c>
      <c r="E11" s="78" t="str">
        <f>Signing!D15</f>
        <v>RT</v>
      </c>
      <c r="F11" s="84">
        <f>Signing!E15</f>
        <v>0</v>
      </c>
      <c r="G11" s="84">
        <f>Signing!F15</f>
        <v>0</v>
      </c>
      <c r="H11" s="78"/>
      <c r="I11" s="77">
        <f>Signing!H15</f>
        <v>0</v>
      </c>
      <c r="J11" s="85"/>
      <c r="K11" s="86"/>
      <c r="L11" s="87">
        <f>Signing!L15</f>
        <v>1</v>
      </c>
      <c r="M11" s="87">
        <f>Signing!J15</f>
        <v>3</v>
      </c>
      <c r="N11" s="87"/>
      <c r="O11" s="87">
        <v>0</v>
      </c>
      <c r="P11" s="70"/>
      <c r="Q11" s="69"/>
      <c r="R11" s="69"/>
      <c r="S11" s="69"/>
      <c r="T11" s="69"/>
      <c r="U11" s="69"/>
      <c r="V11" s="69">
        <v>0</v>
      </c>
      <c r="W11" s="69">
        <v>0</v>
      </c>
      <c r="X11" s="118"/>
      <c r="Y11" s="118"/>
      <c r="Z11" s="68"/>
    </row>
    <row r="12" spans="1:26" ht="12.75" customHeight="1" x14ac:dyDescent="0.25">
      <c r="A12" s="88"/>
      <c r="B12" s="82"/>
      <c r="C12" s="82"/>
      <c r="D12" s="83"/>
      <c r="E12" s="78"/>
      <c r="F12" s="84"/>
      <c r="G12" s="84"/>
      <c r="H12" s="78"/>
      <c r="I12" s="77"/>
      <c r="J12" s="85"/>
      <c r="K12" s="86"/>
      <c r="L12" s="87"/>
      <c r="M12" s="87"/>
      <c r="N12" s="87"/>
      <c r="O12" s="87"/>
      <c r="P12" s="70"/>
      <c r="Q12" s="69"/>
      <c r="R12" s="69"/>
      <c r="S12" s="69"/>
      <c r="T12" s="69"/>
      <c r="U12" s="69"/>
      <c r="V12" s="69"/>
      <c r="W12" s="69"/>
      <c r="X12" s="118"/>
      <c r="Y12" s="118"/>
      <c r="Z12" s="68"/>
    </row>
    <row r="13" spans="1:26" ht="12.75" customHeight="1" x14ac:dyDescent="0.25">
      <c r="A13" s="88">
        <v>61</v>
      </c>
      <c r="B13" s="82" t="str">
        <f>Signing!B17</f>
        <v>3-S</v>
      </c>
      <c r="C13" s="82" t="s">
        <v>103</v>
      </c>
      <c r="D13" s="83">
        <f>Signing!C17</f>
        <v>91898</v>
      </c>
      <c r="E13" s="78" t="str">
        <f>Signing!D17</f>
        <v>RT</v>
      </c>
      <c r="F13" s="84" t="str">
        <f>Signing!E17</f>
        <v>R1-2-36</v>
      </c>
      <c r="G13" s="84">
        <f>Signing!F17</f>
        <v>36</v>
      </c>
      <c r="H13" s="78" t="s">
        <v>25</v>
      </c>
      <c r="I13" s="77">
        <f>Signing!H17</f>
        <v>36</v>
      </c>
      <c r="J13" s="85">
        <f>Signing!N17</f>
        <v>9</v>
      </c>
      <c r="K13" s="86">
        <f>Signing!X17</f>
        <v>13.5</v>
      </c>
      <c r="L13" s="87"/>
      <c r="M13" s="87"/>
      <c r="N13" s="87"/>
      <c r="O13" s="87">
        <v>0</v>
      </c>
      <c r="P13" s="70"/>
      <c r="Q13" s="69"/>
      <c r="R13" s="69"/>
      <c r="S13" s="69"/>
      <c r="T13" s="69"/>
      <c r="U13" s="69"/>
      <c r="V13" s="69">
        <v>0</v>
      </c>
      <c r="W13" s="69">
        <v>0</v>
      </c>
      <c r="X13" s="118"/>
      <c r="Y13" s="118"/>
      <c r="Z13" s="68"/>
    </row>
    <row r="14" spans="1:26" ht="12.75" customHeight="1" x14ac:dyDescent="0.25">
      <c r="A14" s="88"/>
      <c r="B14" s="82">
        <f>Signing!B18</f>
        <v>0</v>
      </c>
      <c r="C14" s="82"/>
      <c r="D14" s="83">
        <f>Signing!C18</f>
        <v>0</v>
      </c>
      <c r="E14" s="78">
        <f>Signing!D18</f>
        <v>0</v>
      </c>
      <c r="F14" s="84">
        <f>Signing!E18</f>
        <v>0</v>
      </c>
      <c r="G14" s="84">
        <f>Signing!F18</f>
        <v>0</v>
      </c>
      <c r="H14" s="78"/>
      <c r="I14" s="77">
        <f>Signing!H18</f>
        <v>0</v>
      </c>
      <c r="J14" s="85"/>
      <c r="K14" s="86"/>
      <c r="L14" s="87"/>
      <c r="M14" s="87"/>
      <c r="N14" s="87"/>
      <c r="O14" s="87">
        <v>0</v>
      </c>
      <c r="P14" s="70"/>
      <c r="Q14" s="69"/>
      <c r="R14" s="69"/>
      <c r="S14" s="69"/>
      <c r="T14" s="69"/>
      <c r="U14" s="69"/>
      <c r="V14" s="69">
        <v>0</v>
      </c>
      <c r="W14" s="69">
        <v>0</v>
      </c>
      <c r="X14" s="118"/>
      <c r="Y14" s="118"/>
      <c r="Z14" s="68"/>
    </row>
    <row r="15" spans="1:26" ht="12.75" customHeight="1" x14ac:dyDescent="0.25">
      <c r="A15" s="88"/>
      <c r="B15" s="82">
        <f>Signing!B19</f>
        <v>0</v>
      </c>
      <c r="C15" s="82"/>
      <c r="D15" s="83">
        <f>Signing!C19</f>
        <v>0</v>
      </c>
      <c r="E15" s="78">
        <f>Signing!D19</f>
        <v>0</v>
      </c>
      <c r="F15" s="84">
        <f>Signing!E19</f>
        <v>0</v>
      </c>
      <c r="G15" s="84">
        <f>Signing!F19</f>
        <v>0</v>
      </c>
      <c r="H15" s="78"/>
      <c r="I15" s="77">
        <f>Signing!H19</f>
        <v>0</v>
      </c>
      <c r="J15" s="85"/>
      <c r="K15" s="86"/>
      <c r="L15" s="87"/>
      <c r="M15" s="87"/>
      <c r="N15" s="87"/>
      <c r="O15" s="87">
        <v>0</v>
      </c>
      <c r="P15" s="70"/>
      <c r="Q15" s="69"/>
      <c r="R15" s="69"/>
      <c r="S15" s="69"/>
      <c r="T15" s="69"/>
      <c r="U15" s="69"/>
      <c r="V15" s="69">
        <v>0</v>
      </c>
      <c r="W15" s="69">
        <v>0</v>
      </c>
      <c r="X15" s="118"/>
      <c r="Y15" s="118"/>
      <c r="Z15" s="68"/>
    </row>
    <row r="16" spans="1:26" ht="12.75" customHeight="1" x14ac:dyDescent="0.25">
      <c r="A16" s="88">
        <v>61</v>
      </c>
      <c r="B16" s="82" t="str">
        <f>Signing!B20</f>
        <v>4-S</v>
      </c>
      <c r="C16" s="82" t="s">
        <v>103</v>
      </c>
      <c r="D16" s="83">
        <f>Signing!C20</f>
        <v>91908</v>
      </c>
      <c r="E16" s="78" t="str">
        <f>Signing!D20</f>
        <v>RT</v>
      </c>
      <c r="F16" s="84" t="str">
        <f>Signing!E20</f>
        <v>R1-2-36</v>
      </c>
      <c r="G16" s="84">
        <f>Signing!F20</f>
        <v>36</v>
      </c>
      <c r="H16" s="78" t="s">
        <v>25</v>
      </c>
      <c r="I16" s="77">
        <f>Signing!H20</f>
        <v>36</v>
      </c>
      <c r="J16" s="85">
        <f>Signing!N20</f>
        <v>9</v>
      </c>
      <c r="K16" s="86">
        <f>Signing!X20</f>
        <v>13.5</v>
      </c>
      <c r="L16" s="87"/>
      <c r="M16" s="87"/>
      <c r="N16" s="87"/>
      <c r="O16" s="87">
        <v>0</v>
      </c>
      <c r="P16" s="70"/>
      <c r="Q16" s="69"/>
      <c r="R16" s="69"/>
      <c r="S16" s="69"/>
      <c r="T16" s="69"/>
      <c r="U16" s="69"/>
      <c r="V16" s="69">
        <v>0</v>
      </c>
      <c r="W16" s="69">
        <v>0</v>
      </c>
      <c r="X16" s="118"/>
      <c r="Y16" s="118"/>
      <c r="Z16" s="68"/>
    </row>
    <row r="17" spans="1:26" ht="12.75" customHeight="1" x14ac:dyDescent="0.25">
      <c r="A17" s="88"/>
      <c r="B17" s="82">
        <f>Signing!B21</f>
        <v>0</v>
      </c>
      <c r="C17" s="82"/>
      <c r="D17" s="83">
        <f>Signing!C21</f>
        <v>0</v>
      </c>
      <c r="E17" s="78">
        <f>Signing!D21</f>
        <v>0</v>
      </c>
      <c r="F17" s="84">
        <f>Signing!E21</f>
        <v>0</v>
      </c>
      <c r="G17" s="84">
        <f>Signing!F21</f>
        <v>0</v>
      </c>
      <c r="H17" s="78"/>
      <c r="I17" s="77">
        <f>Signing!H21</f>
        <v>0</v>
      </c>
      <c r="J17" s="85"/>
      <c r="K17" s="86"/>
      <c r="L17" s="87"/>
      <c r="M17" s="87"/>
      <c r="N17" s="87"/>
      <c r="O17" s="87">
        <v>0</v>
      </c>
      <c r="P17" s="70"/>
      <c r="Q17" s="69"/>
      <c r="R17" s="69"/>
      <c r="S17" s="69"/>
      <c r="T17" s="69"/>
      <c r="U17" s="69"/>
      <c r="V17" s="69">
        <v>0</v>
      </c>
      <c r="W17" s="69">
        <v>0</v>
      </c>
      <c r="X17" s="118"/>
      <c r="Y17" s="118"/>
      <c r="Z17" s="68"/>
    </row>
    <row r="18" spans="1:26" ht="12.75" customHeight="1" x14ac:dyDescent="0.25">
      <c r="A18" s="88">
        <v>61</v>
      </c>
      <c r="B18" s="82" t="str">
        <f>Signing!B22</f>
        <v>5-S</v>
      </c>
      <c r="C18" s="82" t="s">
        <v>103</v>
      </c>
      <c r="D18" s="83">
        <f>Signing!C22</f>
        <v>91911</v>
      </c>
      <c r="E18" s="78" t="str">
        <f>Signing!D22</f>
        <v>LT</v>
      </c>
      <c r="F18" s="84" t="str">
        <f>Signing!E22</f>
        <v>M3-3-24</v>
      </c>
      <c r="G18" s="84">
        <f>Signing!F22</f>
        <v>24</v>
      </c>
      <c r="H18" s="78" t="s">
        <v>25</v>
      </c>
      <c r="I18" s="77">
        <f>Signing!H22</f>
        <v>12</v>
      </c>
      <c r="J18" s="85">
        <f>Signing!N22</f>
        <v>2</v>
      </c>
      <c r="K18" s="86">
        <f>Signing!X22</f>
        <v>27.5</v>
      </c>
      <c r="L18" s="87"/>
      <c r="M18" s="87"/>
      <c r="N18" s="87"/>
      <c r="O18" s="87">
        <v>0</v>
      </c>
      <c r="P18" s="70"/>
      <c r="Q18" s="69"/>
      <c r="R18" s="69"/>
      <c r="S18" s="69"/>
      <c r="T18" s="69"/>
      <c r="U18" s="69"/>
      <c r="V18" s="69">
        <v>0</v>
      </c>
      <c r="W18" s="69">
        <v>0</v>
      </c>
      <c r="X18" s="118"/>
      <c r="Y18" s="118"/>
      <c r="Z18" s="68"/>
    </row>
    <row r="19" spans="1:26" ht="12.75" customHeight="1" x14ac:dyDescent="0.25">
      <c r="A19" s="88"/>
      <c r="B19" s="82">
        <f>Signing!B23</f>
        <v>0</v>
      </c>
      <c r="C19" s="82"/>
      <c r="D19" s="83">
        <f>Signing!C23</f>
        <v>0</v>
      </c>
      <c r="E19" s="78">
        <f>Signing!D23</f>
        <v>0</v>
      </c>
      <c r="F19" s="84" t="str">
        <f>Signing!E23</f>
        <v>M1-5-24-3</v>
      </c>
      <c r="G19" s="84">
        <f>Signing!F23</f>
        <v>24</v>
      </c>
      <c r="H19" s="78" t="s">
        <v>25</v>
      </c>
      <c r="I19" s="77">
        <f>Signing!H23</f>
        <v>24</v>
      </c>
      <c r="J19" s="85">
        <f>Signing!N23</f>
        <v>4</v>
      </c>
      <c r="K19" s="86">
        <f>Signing!X23</f>
        <v>0</v>
      </c>
      <c r="L19" s="87"/>
      <c r="M19" s="87"/>
      <c r="N19" s="87"/>
      <c r="O19" s="87">
        <v>0</v>
      </c>
      <c r="P19" s="70"/>
      <c r="Q19" s="69"/>
      <c r="R19" s="69"/>
      <c r="S19" s="69"/>
      <c r="T19" s="69"/>
      <c r="U19" s="69"/>
      <c r="V19" s="69">
        <v>0</v>
      </c>
      <c r="W19" s="69">
        <v>0</v>
      </c>
      <c r="X19" s="118"/>
      <c r="Y19" s="118"/>
      <c r="Z19" s="68"/>
    </row>
    <row r="20" spans="1:26" ht="12.75" customHeight="1" x14ac:dyDescent="0.25">
      <c r="A20" s="88"/>
      <c r="B20" s="82">
        <f>Signing!B24</f>
        <v>0</v>
      </c>
      <c r="C20" s="82"/>
      <c r="D20" s="83">
        <v>3189</v>
      </c>
      <c r="E20" s="78">
        <f>Signing!D24</f>
        <v>0</v>
      </c>
      <c r="F20" s="84" t="str">
        <f>Signing!E24</f>
        <v>M6-2-21</v>
      </c>
      <c r="G20" s="84">
        <f>Signing!F24</f>
        <v>21</v>
      </c>
      <c r="H20" s="78" t="s">
        <v>25</v>
      </c>
      <c r="I20" s="77">
        <f>Signing!H24</f>
        <v>15</v>
      </c>
      <c r="J20" s="85">
        <f>Signing!N24</f>
        <v>2.1875</v>
      </c>
      <c r="K20" s="86">
        <f>Signing!X24</f>
        <v>0</v>
      </c>
      <c r="L20" s="87"/>
      <c r="M20" s="87"/>
      <c r="N20" s="87"/>
      <c r="O20" s="87"/>
      <c r="P20" s="70"/>
      <c r="Q20" s="69"/>
      <c r="R20" s="69"/>
      <c r="S20" s="69"/>
      <c r="T20" s="69"/>
      <c r="U20" s="69"/>
      <c r="V20" s="69"/>
      <c r="W20" s="69"/>
      <c r="X20" s="118"/>
      <c r="Y20" s="118"/>
      <c r="Z20" s="68"/>
    </row>
    <row r="21" spans="1:26" ht="12.75" customHeight="1" x14ac:dyDescent="0.25">
      <c r="A21" s="88"/>
      <c r="B21" s="82">
        <f>Signing!B25</f>
        <v>0</v>
      </c>
      <c r="C21" s="82"/>
      <c r="D21" s="83">
        <f>Signing!C25</f>
        <v>0</v>
      </c>
      <c r="E21" s="78">
        <f>Signing!D25</f>
        <v>0</v>
      </c>
      <c r="F21" s="84">
        <f>Signing!E25</f>
        <v>0</v>
      </c>
      <c r="G21" s="84">
        <f>Signing!F25</f>
        <v>0</v>
      </c>
      <c r="H21" s="78"/>
      <c r="I21" s="77">
        <f>Signing!H25</f>
        <v>0</v>
      </c>
      <c r="J21" s="85"/>
      <c r="K21" s="86"/>
      <c r="L21" s="87"/>
      <c r="M21" s="87"/>
      <c r="N21" s="87"/>
      <c r="O21" s="87"/>
      <c r="P21" s="70"/>
      <c r="Q21" s="69"/>
      <c r="R21" s="69"/>
      <c r="S21" s="69"/>
      <c r="T21" s="69"/>
      <c r="U21" s="69"/>
      <c r="V21" s="69"/>
      <c r="W21" s="69"/>
      <c r="X21" s="118"/>
      <c r="Y21" s="118"/>
      <c r="Z21" s="68"/>
    </row>
    <row r="22" spans="1:26" ht="12.75" customHeight="1" x14ac:dyDescent="0.25">
      <c r="A22" s="88">
        <v>61</v>
      </c>
      <c r="B22" s="82" t="str">
        <f>Signing!B26</f>
        <v>3-R</v>
      </c>
      <c r="C22" s="82" t="s">
        <v>103</v>
      </c>
      <c r="D22" s="83">
        <f>Signing!C26</f>
        <v>91920</v>
      </c>
      <c r="E22" s="78" t="str">
        <f>Signing!D26</f>
        <v>LT</v>
      </c>
      <c r="F22" s="84">
        <f>Signing!E26</f>
        <v>0</v>
      </c>
      <c r="G22" s="84">
        <f>Signing!F26</f>
        <v>0</v>
      </c>
      <c r="H22" s="78"/>
      <c r="I22" s="77">
        <f>Signing!H26</f>
        <v>0</v>
      </c>
      <c r="J22" s="85"/>
      <c r="K22" s="86"/>
      <c r="L22" s="87"/>
      <c r="M22" s="87"/>
      <c r="N22" s="87">
        <f>Signing!J26</f>
        <v>1</v>
      </c>
      <c r="O22" s="87">
        <v>2</v>
      </c>
      <c r="P22" s="70"/>
      <c r="Q22" s="69"/>
      <c r="R22" s="69"/>
      <c r="S22" s="69"/>
      <c r="T22" s="69"/>
      <c r="U22" s="69"/>
      <c r="V22" s="69"/>
      <c r="W22" s="69"/>
      <c r="X22" s="118"/>
      <c r="Y22" s="118"/>
      <c r="Z22" s="68"/>
    </row>
    <row r="23" spans="1:26" ht="12.75" customHeight="1" x14ac:dyDescent="0.25">
      <c r="A23" s="88">
        <v>61</v>
      </c>
      <c r="B23" s="82" t="str">
        <f>Signing!B27</f>
        <v>4-R</v>
      </c>
      <c r="C23" s="82" t="s">
        <v>103</v>
      </c>
      <c r="D23" s="83">
        <f>Signing!C27</f>
        <v>91952</v>
      </c>
      <c r="E23" s="78" t="str">
        <f>Signing!D27</f>
        <v>RT</v>
      </c>
      <c r="F23" s="84">
        <f>Signing!E27</f>
        <v>0</v>
      </c>
      <c r="G23" s="84">
        <f>Signing!F27</f>
        <v>0</v>
      </c>
      <c r="H23" s="78"/>
      <c r="I23" s="77">
        <f>Signing!H27</f>
        <v>0</v>
      </c>
      <c r="J23" s="85"/>
      <c r="K23" s="86"/>
      <c r="L23" s="87"/>
      <c r="M23" s="87"/>
      <c r="N23" s="87">
        <f>Signing!J27</f>
        <v>1</v>
      </c>
      <c r="O23" s="87">
        <v>2</v>
      </c>
      <c r="P23" s="70"/>
      <c r="Q23" s="69"/>
      <c r="R23" s="69"/>
      <c r="S23" s="69"/>
      <c r="T23" s="69"/>
      <c r="U23" s="69"/>
      <c r="V23" s="69"/>
      <c r="W23" s="69"/>
      <c r="X23" s="118"/>
      <c r="Y23" s="118"/>
      <c r="Z23" s="68"/>
    </row>
    <row r="24" spans="1:26" ht="12.75" customHeight="1" x14ac:dyDescent="0.25">
      <c r="A24" s="88">
        <v>61</v>
      </c>
      <c r="B24" s="82" t="str">
        <f>Signing!B28</f>
        <v>5-R</v>
      </c>
      <c r="C24" s="82" t="s">
        <v>103</v>
      </c>
      <c r="D24" s="83">
        <f>Signing!C28</f>
        <v>91975</v>
      </c>
      <c r="E24" s="78" t="str">
        <f>Signing!D28</f>
        <v>RT</v>
      </c>
      <c r="F24" s="84">
        <f>Signing!E28</f>
        <v>0</v>
      </c>
      <c r="G24" s="84">
        <f>Signing!F28</f>
        <v>0</v>
      </c>
      <c r="H24" s="78"/>
      <c r="I24" s="77">
        <f>Signing!H28</f>
        <v>0</v>
      </c>
      <c r="J24" s="85"/>
      <c r="K24" s="86"/>
      <c r="L24" s="87">
        <f>Signing!L28</f>
        <v>2</v>
      </c>
      <c r="M24" s="87">
        <f>Signing!J28</f>
        <v>1</v>
      </c>
      <c r="N24" s="87"/>
      <c r="O24" s="87"/>
      <c r="P24" s="70"/>
      <c r="Q24" s="69"/>
      <c r="R24" s="69"/>
      <c r="S24" s="69"/>
      <c r="T24" s="69"/>
      <c r="U24" s="69"/>
      <c r="V24" s="69"/>
      <c r="W24" s="69"/>
      <c r="X24" s="118"/>
      <c r="Y24" s="118"/>
      <c r="Z24" s="68"/>
    </row>
    <row r="25" spans="1:26" ht="12.75" customHeight="1" x14ac:dyDescent="0.25">
      <c r="A25" s="88">
        <v>61</v>
      </c>
      <c r="B25" s="82" t="str">
        <f>Signing!B29</f>
        <v>6-R</v>
      </c>
      <c r="C25" s="82" t="s">
        <v>103</v>
      </c>
      <c r="D25" s="83">
        <f>Signing!C29</f>
        <v>91982</v>
      </c>
      <c r="E25" s="78" t="str">
        <f>Signing!D29</f>
        <v>RT</v>
      </c>
      <c r="F25" s="84">
        <f>Signing!E29</f>
        <v>0</v>
      </c>
      <c r="G25" s="84">
        <f>Signing!F29</f>
        <v>0</v>
      </c>
      <c r="H25" s="78"/>
      <c r="I25" s="77">
        <f>Signing!H29</f>
        <v>0</v>
      </c>
      <c r="J25" s="85"/>
      <c r="K25" s="86"/>
      <c r="L25" s="87">
        <f>Signing!L29</f>
        <v>1</v>
      </c>
      <c r="M25" s="87">
        <f>Signing!J29</f>
        <v>3</v>
      </c>
      <c r="N25" s="87"/>
      <c r="O25" s="87"/>
      <c r="P25" s="70"/>
      <c r="Q25" s="69"/>
      <c r="R25" s="69"/>
      <c r="S25" s="69"/>
      <c r="T25" s="69"/>
      <c r="U25" s="69"/>
      <c r="V25" s="69"/>
      <c r="W25" s="69"/>
      <c r="X25" s="118"/>
      <c r="Y25" s="118"/>
      <c r="Z25" s="68"/>
    </row>
    <row r="26" spans="1:26" ht="12.75" customHeight="1" x14ac:dyDescent="0.25">
      <c r="A26" s="88"/>
      <c r="B26" s="82">
        <f>Signing!B30</f>
        <v>0</v>
      </c>
      <c r="C26" s="82"/>
      <c r="D26" s="83">
        <f>Signing!C30</f>
        <v>0</v>
      </c>
      <c r="E26" s="78">
        <f>Signing!D30</f>
        <v>0</v>
      </c>
      <c r="F26" s="84">
        <f>Signing!E30</f>
        <v>0</v>
      </c>
      <c r="G26" s="84">
        <f>Signing!F30</f>
        <v>0</v>
      </c>
      <c r="H26" s="78"/>
      <c r="I26" s="77">
        <f>Signing!H30</f>
        <v>0</v>
      </c>
      <c r="J26" s="85"/>
      <c r="K26" s="86"/>
      <c r="L26" s="87"/>
      <c r="M26" s="87"/>
      <c r="N26" s="87"/>
      <c r="O26" s="87"/>
      <c r="P26" s="70"/>
      <c r="Q26" s="69"/>
      <c r="R26" s="69"/>
      <c r="S26" s="69"/>
      <c r="T26" s="69"/>
      <c r="U26" s="69"/>
      <c r="V26" s="69"/>
      <c r="W26" s="69"/>
      <c r="X26" s="118"/>
      <c r="Y26" s="118"/>
      <c r="Z26" s="68"/>
    </row>
    <row r="27" spans="1:26" ht="12.75" customHeight="1" x14ac:dyDescent="0.25">
      <c r="A27" s="88">
        <v>61</v>
      </c>
      <c r="B27" s="82" t="str">
        <f>Signing!B31</f>
        <v>6-S</v>
      </c>
      <c r="C27" s="82" t="s">
        <v>104</v>
      </c>
      <c r="D27" s="83">
        <f>Signing!C31</f>
        <v>91961</v>
      </c>
      <c r="E27" s="78" t="str">
        <f>Signing!D31</f>
        <v>LT</v>
      </c>
      <c r="F27" s="84" t="str">
        <f>Signing!E31</f>
        <v>M3-4-24</v>
      </c>
      <c r="G27" s="84">
        <f>Signing!F31</f>
        <v>24</v>
      </c>
      <c r="H27" s="78" t="s">
        <v>25</v>
      </c>
      <c r="I27" s="77">
        <f>Signing!H31</f>
        <v>12</v>
      </c>
      <c r="J27" s="85">
        <f>Signing!N31</f>
        <v>4</v>
      </c>
      <c r="K27" s="86">
        <f>Signing!X31</f>
        <v>25</v>
      </c>
      <c r="L27" s="87"/>
      <c r="M27" s="87"/>
      <c r="N27" s="87"/>
      <c r="O27" s="87"/>
      <c r="P27" s="70"/>
      <c r="Q27" s="69"/>
      <c r="R27" s="69"/>
      <c r="S27" s="69"/>
      <c r="T27" s="69"/>
      <c r="U27" s="69"/>
      <c r="V27" s="69"/>
      <c r="W27" s="69"/>
      <c r="X27" s="118"/>
      <c r="Y27" s="118"/>
      <c r="Z27" s="68"/>
    </row>
    <row r="28" spans="1:26" ht="12.75" customHeight="1" x14ac:dyDescent="0.25">
      <c r="A28" s="88"/>
      <c r="B28" s="82"/>
      <c r="C28" s="82"/>
      <c r="D28" s="83"/>
      <c r="E28" s="78"/>
      <c r="F28" s="84" t="str">
        <f>Signing!E32</f>
        <v>M1-4-24-2</v>
      </c>
      <c r="G28" s="84">
        <f>Signing!F32</f>
        <v>24</v>
      </c>
      <c r="H28" s="78" t="s">
        <v>25</v>
      </c>
      <c r="I28" s="77">
        <f>Signing!H32</f>
        <v>24</v>
      </c>
      <c r="J28" s="85">
        <f>Signing!N32</f>
        <v>8</v>
      </c>
      <c r="K28" s="86">
        <f>Signing!X32</f>
        <v>0</v>
      </c>
      <c r="L28" s="87"/>
      <c r="M28" s="87"/>
      <c r="N28" s="87"/>
      <c r="O28" s="87"/>
      <c r="P28" s="70"/>
      <c r="Q28" s="69"/>
      <c r="R28" s="69"/>
      <c r="S28" s="69"/>
      <c r="T28" s="69"/>
      <c r="U28" s="69"/>
      <c r="V28" s="69"/>
      <c r="W28" s="69"/>
      <c r="X28" s="118"/>
      <c r="Y28" s="118"/>
      <c r="Z28" s="68"/>
    </row>
    <row r="29" spans="1:26" ht="12.75" customHeight="1" x14ac:dyDescent="0.25">
      <c r="A29" s="88"/>
      <c r="B29" s="82">
        <f>Signing!B33</f>
        <v>0</v>
      </c>
      <c r="C29" s="82"/>
      <c r="D29" s="83">
        <f>Signing!C33</f>
        <v>0</v>
      </c>
      <c r="E29" s="78">
        <f>Signing!D33</f>
        <v>0</v>
      </c>
      <c r="F29" s="84" t="str">
        <f>Signing!E33</f>
        <v>M6-2-21</v>
      </c>
      <c r="G29" s="84">
        <f>Signing!F33</f>
        <v>21</v>
      </c>
      <c r="H29" s="78" t="s">
        <v>25</v>
      </c>
      <c r="I29" s="77">
        <f>Signing!H33</f>
        <v>15</v>
      </c>
      <c r="J29" s="85">
        <f>Signing!N33</f>
        <v>4.375</v>
      </c>
      <c r="K29" s="86">
        <f>Signing!X33</f>
        <v>0</v>
      </c>
      <c r="L29" s="87"/>
      <c r="M29" s="87"/>
      <c r="N29" s="87"/>
      <c r="O29" s="87"/>
      <c r="P29" s="70"/>
      <c r="Q29" s="69"/>
      <c r="R29" s="69"/>
      <c r="S29" s="69"/>
      <c r="T29" s="69"/>
      <c r="U29" s="69"/>
      <c r="V29" s="69"/>
      <c r="W29" s="69"/>
      <c r="X29" s="118"/>
      <c r="Y29" s="118"/>
      <c r="Z29" s="68"/>
    </row>
    <row r="30" spans="1:26" ht="12.75" customHeight="1" x14ac:dyDescent="0.25">
      <c r="A30" s="88"/>
      <c r="B30" s="82">
        <f>Signing!B34</f>
        <v>0</v>
      </c>
      <c r="C30" s="82"/>
      <c r="D30" s="83">
        <f>Signing!C34</f>
        <v>0</v>
      </c>
      <c r="E30" s="78">
        <f>Signing!D34</f>
        <v>0</v>
      </c>
      <c r="F30" s="84">
        <f>Signing!E34</f>
        <v>0</v>
      </c>
      <c r="G30" s="84">
        <f>Signing!F34</f>
        <v>0</v>
      </c>
      <c r="H30" s="78"/>
      <c r="I30" s="77">
        <f>Signing!H34</f>
        <v>0</v>
      </c>
      <c r="J30" s="85"/>
      <c r="K30" s="86"/>
      <c r="L30" s="87"/>
      <c r="M30" s="87"/>
      <c r="N30" s="87"/>
      <c r="O30" s="87"/>
      <c r="P30" s="70"/>
      <c r="Q30" s="69"/>
      <c r="R30" s="69"/>
      <c r="S30" s="69"/>
      <c r="T30" s="69"/>
      <c r="U30" s="69"/>
      <c r="V30" s="69"/>
      <c r="W30" s="69"/>
      <c r="X30" s="118"/>
      <c r="Y30" s="118"/>
      <c r="Z30" s="68"/>
    </row>
    <row r="31" spans="1:26" ht="12.75" customHeight="1" x14ac:dyDescent="0.25">
      <c r="A31" s="88">
        <v>61</v>
      </c>
      <c r="B31" s="82" t="str">
        <f>Signing!B35</f>
        <v>7-S</v>
      </c>
      <c r="C31" s="82" t="s">
        <v>104</v>
      </c>
      <c r="D31" s="83">
        <f>Signing!C35</f>
        <v>91952</v>
      </c>
      <c r="E31" s="78" t="str">
        <f>Signing!D35</f>
        <v>LT</v>
      </c>
      <c r="F31" s="84" t="str">
        <f>Signing!E35</f>
        <v>W11-2-30</v>
      </c>
      <c r="G31" s="84">
        <f>Signing!F35</f>
        <v>30</v>
      </c>
      <c r="H31" s="78" t="s">
        <v>25</v>
      </c>
      <c r="I31" s="77">
        <f>Signing!H35</f>
        <v>30</v>
      </c>
      <c r="J31" s="85">
        <f>Signing!N35</f>
        <v>6.25</v>
      </c>
      <c r="K31" s="86">
        <f>Signing!X35</f>
        <v>14</v>
      </c>
      <c r="L31" s="87"/>
      <c r="M31" s="87"/>
      <c r="N31" s="87"/>
      <c r="O31" s="87"/>
      <c r="P31" s="70"/>
      <c r="Q31" s="69"/>
      <c r="R31" s="69"/>
      <c r="S31" s="69"/>
      <c r="T31" s="69"/>
      <c r="U31" s="69"/>
      <c r="V31" s="69"/>
      <c r="W31" s="69"/>
      <c r="X31" s="118"/>
      <c r="Y31" s="118"/>
      <c r="Z31" s="68"/>
    </row>
    <row r="32" spans="1:26" ht="12.75" customHeight="1" x14ac:dyDescent="0.25">
      <c r="A32" s="88"/>
      <c r="B32" s="82">
        <f>Signing!B36</f>
        <v>0</v>
      </c>
      <c r="C32" s="82"/>
      <c r="D32" s="83">
        <f>Signing!C36</f>
        <v>0</v>
      </c>
      <c r="E32" s="78">
        <f>Signing!D36</f>
        <v>0</v>
      </c>
      <c r="F32" s="84" t="str">
        <f>Signing!E36</f>
        <v>W16-7PR-24</v>
      </c>
      <c r="G32" s="84">
        <f>Signing!F36</f>
        <v>24</v>
      </c>
      <c r="H32" s="78" t="s">
        <v>25</v>
      </c>
      <c r="I32" s="77">
        <f>Signing!H36</f>
        <v>12</v>
      </c>
      <c r="J32" s="85">
        <f>Signing!N36</f>
        <v>2</v>
      </c>
      <c r="K32" s="86">
        <f>Signing!X36</f>
        <v>0</v>
      </c>
      <c r="L32" s="87"/>
      <c r="M32" s="87"/>
      <c r="N32" s="87"/>
      <c r="O32" s="87"/>
      <c r="P32" s="70"/>
      <c r="Q32" s="69"/>
      <c r="R32" s="69"/>
      <c r="S32" s="69"/>
      <c r="T32" s="69"/>
      <c r="U32" s="69"/>
      <c r="V32" s="69"/>
      <c r="W32" s="69"/>
      <c r="X32" s="118"/>
      <c r="Y32" s="118"/>
      <c r="Z32" s="68"/>
    </row>
    <row r="33" spans="1:26" ht="12.75" customHeight="1" x14ac:dyDescent="0.25">
      <c r="A33" s="88"/>
      <c r="B33" s="82">
        <f>Signing!B37</f>
        <v>0</v>
      </c>
      <c r="C33" s="82"/>
      <c r="D33" s="83">
        <f>Signing!C37</f>
        <v>0</v>
      </c>
      <c r="E33" s="78">
        <f>Signing!D37</f>
        <v>0</v>
      </c>
      <c r="F33" s="84">
        <f>Signing!E37</f>
        <v>0</v>
      </c>
      <c r="G33" s="84">
        <f>Signing!F37</f>
        <v>0</v>
      </c>
      <c r="H33" s="78"/>
      <c r="I33" s="77">
        <f>Signing!H37</f>
        <v>0</v>
      </c>
      <c r="J33" s="85"/>
      <c r="K33" s="86"/>
      <c r="L33" s="87"/>
      <c r="M33" s="87"/>
      <c r="N33" s="87"/>
      <c r="O33" s="87"/>
      <c r="P33" s="70"/>
      <c r="Q33" s="69"/>
      <c r="R33" s="69"/>
      <c r="S33" s="69"/>
      <c r="T33" s="69"/>
      <c r="U33" s="69"/>
      <c r="V33" s="69"/>
      <c r="W33" s="69"/>
      <c r="X33" s="118"/>
      <c r="Y33" s="118"/>
      <c r="Z33" s="68"/>
    </row>
    <row r="34" spans="1:26" ht="12.75" customHeight="1" x14ac:dyDescent="0.25">
      <c r="A34" s="88">
        <v>61</v>
      </c>
      <c r="B34" s="82" t="str">
        <f>Signing!B38</f>
        <v>8-S</v>
      </c>
      <c r="C34" s="82" t="s">
        <v>104</v>
      </c>
      <c r="D34" s="83">
        <f>Signing!C38</f>
        <v>91979</v>
      </c>
      <c r="E34" s="78" t="str">
        <f>Signing!D38</f>
        <v>LT</v>
      </c>
      <c r="F34" s="84" t="str">
        <f>Signing!E38</f>
        <v>W11-2-30</v>
      </c>
      <c r="G34" s="84">
        <f>Signing!F38</f>
        <v>30</v>
      </c>
      <c r="H34" s="78" t="s">
        <v>25</v>
      </c>
      <c r="I34" s="77">
        <f>Signing!H38</f>
        <v>30</v>
      </c>
      <c r="J34" s="85">
        <f>Signing!N38</f>
        <v>6.25</v>
      </c>
      <c r="K34" s="86">
        <f>Signing!X38</f>
        <v>14</v>
      </c>
      <c r="L34" s="87"/>
      <c r="M34" s="87"/>
      <c r="N34" s="87"/>
      <c r="O34" s="87"/>
      <c r="P34" s="70"/>
      <c r="Q34" s="69"/>
      <c r="R34" s="69"/>
      <c r="S34" s="69"/>
      <c r="T34" s="69"/>
      <c r="U34" s="69"/>
      <c r="V34" s="69"/>
      <c r="W34" s="69"/>
      <c r="X34" s="118"/>
      <c r="Y34" s="118"/>
      <c r="Z34" s="68"/>
    </row>
    <row r="35" spans="1:26" ht="12.75" customHeight="1" x14ac:dyDescent="0.25">
      <c r="A35" s="88"/>
      <c r="B35" s="82">
        <f>Signing!B39</f>
        <v>0</v>
      </c>
      <c r="C35" s="82"/>
      <c r="D35" s="83">
        <f>Signing!C39</f>
        <v>0</v>
      </c>
      <c r="E35" s="78">
        <f>Signing!D39</f>
        <v>0</v>
      </c>
      <c r="F35" s="84" t="str">
        <f>Signing!E39</f>
        <v>W16-7PL-24</v>
      </c>
      <c r="G35" s="84">
        <f>Signing!F39</f>
        <v>24</v>
      </c>
      <c r="H35" s="78" t="s">
        <v>25</v>
      </c>
      <c r="I35" s="77">
        <f>Signing!H39</f>
        <v>12</v>
      </c>
      <c r="J35" s="85">
        <f>Signing!N39</f>
        <v>2</v>
      </c>
      <c r="K35" s="86">
        <f>Signing!X39</f>
        <v>0</v>
      </c>
      <c r="L35" s="87"/>
      <c r="M35" s="87"/>
      <c r="N35" s="87"/>
      <c r="O35" s="87"/>
      <c r="P35" s="70"/>
      <c r="Q35" s="69"/>
      <c r="R35" s="69"/>
      <c r="S35" s="69"/>
      <c r="T35" s="69"/>
      <c r="U35" s="69"/>
      <c r="V35" s="69"/>
      <c r="W35" s="69"/>
      <c r="X35" s="118"/>
      <c r="Y35" s="118"/>
      <c r="Z35" s="68"/>
    </row>
    <row r="36" spans="1:26" ht="12.75" customHeight="1" x14ac:dyDescent="0.25">
      <c r="A36" s="88"/>
      <c r="B36" s="82">
        <f>Signing!B40</f>
        <v>0</v>
      </c>
      <c r="C36" s="82"/>
      <c r="D36" s="83">
        <f>Signing!C40</f>
        <v>0</v>
      </c>
      <c r="E36" s="78">
        <f>Signing!D40</f>
        <v>0</v>
      </c>
      <c r="F36" s="84">
        <f>Signing!E40</f>
        <v>0</v>
      </c>
      <c r="G36" s="84">
        <f>Signing!F40</f>
        <v>0</v>
      </c>
      <c r="H36" s="78"/>
      <c r="I36" s="77">
        <f>Signing!H40</f>
        <v>0</v>
      </c>
      <c r="J36" s="85"/>
      <c r="K36" s="86"/>
      <c r="L36" s="87"/>
      <c r="M36" s="87"/>
      <c r="N36" s="87"/>
      <c r="O36" s="87"/>
      <c r="P36" s="70"/>
      <c r="Q36" s="69"/>
      <c r="R36" s="69"/>
      <c r="S36" s="69"/>
      <c r="T36" s="69"/>
      <c r="U36" s="69"/>
      <c r="V36" s="69"/>
      <c r="W36" s="69"/>
      <c r="X36" s="118"/>
      <c r="Y36" s="118"/>
      <c r="Z36" s="68"/>
    </row>
    <row r="37" spans="1:26" ht="12.75" customHeight="1" x14ac:dyDescent="0.25">
      <c r="A37" s="88">
        <v>61</v>
      </c>
      <c r="B37" s="82" t="str">
        <f>Signing!B41</f>
        <v>9-S</v>
      </c>
      <c r="C37" s="82" t="s">
        <v>103</v>
      </c>
      <c r="D37" s="83">
        <f>Signing!C41</f>
        <v>91950</v>
      </c>
      <c r="E37" s="78" t="str">
        <f>Signing!D41</f>
        <v>RT</v>
      </c>
      <c r="F37" s="84" t="str">
        <f>Signing!E41</f>
        <v>R6-1R-36</v>
      </c>
      <c r="G37" s="84">
        <f>Signing!F41</f>
        <v>36</v>
      </c>
      <c r="H37" s="78" t="s">
        <v>25</v>
      </c>
      <c r="I37" s="77">
        <f>Signing!H41</f>
        <v>12</v>
      </c>
      <c r="J37" s="85">
        <f>Signing!N41</f>
        <v>3</v>
      </c>
      <c r="K37" s="86">
        <f>Signing!X41</f>
        <v>13.5</v>
      </c>
      <c r="L37" s="87"/>
      <c r="M37" s="87"/>
      <c r="N37" s="87"/>
      <c r="O37" s="87"/>
      <c r="P37" s="70"/>
      <c r="Q37" s="69"/>
      <c r="R37" s="69"/>
      <c r="S37" s="69"/>
      <c r="T37" s="69"/>
      <c r="U37" s="69"/>
      <c r="V37" s="69"/>
      <c r="W37" s="69"/>
      <c r="X37" s="118"/>
      <c r="Y37" s="118"/>
      <c r="Z37" s="68"/>
    </row>
    <row r="38" spans="1:26" ht="12.75" customHeight="1" x14ac:dyDescent="0.25">
      <c r="A38" s="88"/>
      <c r="B38" s="82">
        <f>Signing!B42</f>
        <v>0</v>
      </c>
      <c r="C38" s="82"/>
      <c r="D38" s="83">
        <f>Signing!C42</f>
        <v>0</v>
      </c>
      <c r="E38" s="78">
        <f>Signing!D42</f>
        <v>0</v>
      </c>
      <c r="F38" s="84" t="str">
        <f>Signing!E42</f>
        <v>R6-4-30</v>
      </c>
      <c r="G38" s="84">
        <f>Signing!F42</f>
        <v>30</v>
      </c>
      <c r="H38" s="78" t="s">
        <v>25</v>
      </c>
      <c r="I38" s="77">
        <f>Signing!H42</f>
        <v>24</v>
      </c>
      <c r="J38" s="85">
        <f>Signing!N42</f>
        <v>5</v>
      </c>
      <c r="K38" s="86">
        <f>Signing!X42</f>
        <v>0</v>
      </c>
      <c r="L38" s="87"/>
      <c r="M38" s="87"/>
      <c r="N38" s="87"/>
      <c r="O38" s="87"/>
      <c r="P38" s="70"/>
      <c r="Q38" s="69"/>
      <c r="R38" s="69"/>
      <c r="S38" s="69"/>
      <c r="T38" s="69"/>
      <c r="U38" s="69"/>
      <c r="V38" s="69"/>
      <c r="W38" s="69"/>
      <c r="X38" s="118"/>
      <c r="Y38" s="118"/>
      <c r="Z38" s="68"/>
    </row>
    <row r="39" spans="1:26" ht="12.75" customHeight="1" x14ac:dyDescent="0.25">
      <c r="A39" s="88"/>
      <c r="B39" s="82">
        <f>Signing!B43</f>
        <v>0</v>
      </c>
      <c r="C39" s="82"/>
      <c r="D39" s="83">
        <f>Signing!C43</f>
        <v>0</v>
      </c>
      <c r="E39" s="78">
        <f>Signing!D43</f>
        <v>0</v>
      </c>
      <c r="F39" s="84">
        <f>Signing!E43</f>
        <v>0</v>
      </c>
      <c r="G39" s="84">
        <f>Signing!F43</f>
        <v>0</v>
      </c>
      <c r="H39" s="78"/>
      <c r="I39" s="77">
        <f>Signing!H43</f>
        <v>0</v>
      </c>
      <c r="J39" s="85"/>
      <c r="K39" s="86"/>
      <c r="L39" s="87"/>
      <c r="M39" s="87"/>
      <c r="N39" s="87"/>
      <c r="O39" s="87"/>
      <c r="P39" s="70"/>
      <c r="Q39" s="69"/>
      <c r="R39" s="69"/>
      <c r="S39" s="69"/>
      <c r="T39" s="69"/>
      <c r="U39" s="69"/>
      <c r="V39" s="69"/>
      <c r="W39" s="69"/>
      <c r="X39" s="118"/>
      <c r="Y39" s="118"/>
      <c r="Z39" s="68"/>
    </row>
    <row r="40" spans="1:26" ht="12.75" customHeight="1" x14ac:dyDescent="0.25">
      <c r="A40" s="88">
        <v>61</v>
      </c>
      <c r="B40" s="82" t="str">
        <f>Signing!B44</f>
        <v>10-S</v>
      </c>
      <c r="C40" s="82" t="s">
        <v>103</v>
      </c>
      <c r="D40" s="83">
        <f>Signing!C44</f>
        <v>92000</v>
      </c>
      <c r="E40" s="78" t="str">
        <f>Signing!D44</f>
        <v>RT</v>
      </c>
      <c r="F40" s="84" t="str">
        <f>Signing!E44</f>
        <v>R6-1R-36</v>
      </c>
      <c r="G40" s="84">
        <f>Signing!F44</f>
        <v>36</v>
      </c>
      <c r="H40" s="78" t="s">
        <v>25</v>
      </c>
      <c r="I40" s="77">
        <f>Signing!H44</f>
        <v>12</v>
      </c>
      <c r="J40" s="85">
        <f>Signing!N44</f>
        <v>3</v>
      </c>
      <c r="K40" s="86">
        <f>Signing!X44</f>
        <v>13.5</v>
      </c>
      <c r="L40" s="87"/>
      <c r="M40" s="87"/>
      <c r="N40" s="87"/>
      <c r="O40" s="87"/>
      <c r="P40" s="70"/>
      <c r="Q40" s="69"/>
      <c r="R40" s="69"/>
      <c r="S40" s="69"/>
      <c r="T40" s="69"/>
      <c r="U40" s="69"/>
      <c r="V40" s="69"/>
      <c r="W40" s="69"/>
      <c r="X40" s="118"/>
      <c r="Y40" s="118"/>
      <c r="Z40" s="68"/>
    </row>
    <row r="41" spans="1:26" ht="12.75" customHeight="1" x14ac:dyDescent="0.25">
      <c r="A41" s="88"/>
      <c r="B41" s="82">
        <f>Signing!B45</f>
        <v>0</v>
      </c>
      <c r="C41" s="82"/>
      <c r="D41" s="83">
        <f>Signing!C45</f>
        <v>0</v>
      </c>
      <c r="E41" s="78">
        <f>Signing!D45</f>
        <v>0</v>
      </c>
      <c r="F41" s="84" t="str">
        <f>Signing!E45</f>
        <v>R6-4-30</v>
      </c>
      <c r="G41" s="84">
        <f>Signing!F45</f>
        <v>30</v>
      </c>
      <c r="H41" s="78" t="s">
        <v>25</v>
      </c>
      <c r="I41" s="77">
        <f>Signing!H45</f>
        <v>24</v>
      </c>
      <c r="J41" s="85">
        <f>Signing!N45</f>
        <v>5</v>
      </c>
      <c r="K41" s="86">
        <f>Signing!X45</f>
        <v>0</v>
      </c>
      <c r="L41" s="87"/>
      <c r="M41" s="87"/>
      <c r="N41" s="87"/>
      <c r="O41" s="87"/>
      <c r="P41" s="70"/>
      <c r="Q41" s="69"/>
      <c r="R41" s="69"/>
      <c r="S41" s="69"/>
      <c r="T41" s="69"/>
      <c r="U41" s="69"/>
      <c r="V41" s="69"/>
      <c r="W41" s="69"/>
      <c r="X41" s="118"/>
      <c r="Y41" s="118"/>
      <c r="Z41" s="68"/>
    </row>
    <row r="42" spans="1:26" ht="12.75" customHeight="1" x14ac:dyDescent="0.25">
      <c r="A42" s="88"/>
      <c r="B42" s="82">
        <f>Signing!B46</f>
        <v>0</v>
      </c>
      <c r="C42" s="82"/>
      <c r="D42" s="83">
        <f>Signing!C46</f>
        <v>0</v>
      </c>
      <c r="E42" s="78">
        <f>Signing!D46</f>
        <v>0</v>
      </c>
      <c r="F42" s="84">
        <f>Signing!E46</f>
        <v>0</v>
      </c>
      <c r="G42" s="84">
        <f>Signing!F46</f>
        <v>0</v>
      </c>
      <c r="H42" s="78"/>
      <c r="I42" s="77">
        <f>Signing!H46</f>
        <v>0</v>
      </c>
      <c r="J42" s="85"/>
      <c r="K42" s="86"/>
      <c r="L42" s="87"/>
      <c r="M42" s="87"/>
      <c r="N42" s="87"/>
      <c r="O42" s="87"/>
      <c r="P42" s="70"/>
      <c r="Q42" s="69"/>
      <c r="R42" s="69"/>
      <c r="S42" s="69"/>
      <c r="T42" s="69"/>
      <c r="U42" s="69"/>
      <c r="V42" s="69"/>
      <c r="W42" s="69"/>
      <c r="X42" s="118"/>
      <c r="Y42" s="118"/>
      <c r="Z42" s="68"/>
    </row>
    <row r="43" spans="1:26" ht="12.75" customHeight="1" x14ac:dyDescent="0.25">
      <c r="A43" s="88">
        <v>61</v>
      </c>
      <c r="B43" s="82" t="str">
        <f>Signing!B47</f>
        <v>11-S</v>
      </c>
      <c r="C43" s="82" t="s">
        <v>103</v>
      </c>
      <c r="D43" s="83">
        <f>Signing!C47</f>
        <v>92012</v>
      </c>
      <c r="E43" s="78" t="str">
        <f>Signing!D47</f>
        <v>RT</v>
      </c>
      <c r="F43" s="84" t="str">
        <f>Signing!E47</f>
        <v>R6-1R-36</v>
      </c>
      <c r="G43" s="84">
        <f>Signing!F47</f>
        <v>36</v>
      </c>
      <c r="H43" s="78" t="s">
        <v>25</v>
      </c>
      <c r="I43" s="77">
        <f>Signing!H47</f>
        <v>12</v>
      </c>
      <c r="J43" s="85">
        <f>Signing!N47</f>
        <v>3</v>
      </c>
      <c r="K43" s="86">
        <f>Signing!X47</f>
        <v>13.5</v>
      </c>
      <c r="L43" s="87"/>
      <c r="M43" s="87"/>
      <c r="N43" s="87"/>
      <c r="O43" s="87"/>
      <c r="P43" s="70"/>
      <c r="Q43" s="69"/>
      <c r="R43" s="69"/>
      <c r="S43" s="69"/>
      <c r="T43" s="69"/>
      <c r="U43" s="69"/>
      <c r="V43" s="69"/>
      <c r="W43" s="69"/>
      <c r="X43" s="118"/>
      <c r="Y43" s="118"/>
      <c r="Z43" s="68"/>
    </row>
    <row r="44" spans="1:26" ht="12.75" customHeight="1" x14ac:dyDescent="0.25">
      <c r="A44" s="88"/>
      <c r="B44" s="82">
        <f>Signing!B48</f>
        <v>0</v>
      </c>
      <c r="C44" s="82"/>
      <c r="D44" s="83">
        <f>Signing!C48</f>
        <v>0</v>
      </c>
      <c r="E44" s="78">
        <f>Signing!D48</f>
        <v>0</v>
      </c>
      <c r="F44" s="84" t="str">
        <f>Signing!E48</f>
        <v>R6-4-30</v>
      </c>
      <c r="G44" s="84">
        <f>Signing!F48</f>
        <v>30</v>
      </c>
      <c r="H44" s="78" t="s">
        <v>25</v>
      </c>
      <c r="I44" s="77">
        <f>Signing!H48</f>
        <v>24</v>
      </c>
      <c r="J44" s="85">
        <f>Signing!N48</f>
        <v>5</v>
      </c>
      <c r="K44" s="86">
        <f>Signing!X48</f>
        <v>0</v>
      </c>
      <c r="L44" s="87"/>
      <c r="M44" s="87"/>
      <c r="N44" s="87"/>
      <c r="O44" s="87"/>
      <c r="P44" s="70"/>
      <c r="Q44" s="69"/>
      <c r="R44" s="69"/>
      <c r="S44" s="69"/>
      <c r="T44" s="69"/>
      <c r="U44" s="69"/>
      <c r="V44" s="69"/>
      <c r="W44" s="69"/>
      <c r="X44" s="118"/>
      <c r="Y44" s="118"/>
      <c r="Z44" s="68"/>
    </row>
    <row r="45" spans="1:26" ht="12.75" customHeight="1" x14ac:dyDescent="0.25">
      <c r="A45" s="88"/>
      <c r="B45" s="82">
        <f>Signing!B49</f>
        <v>0</v>
      </c>
      <c r="C45" s="82"/>
      <c r="D45" s="83">
        <f>Signing!C49</f>
        <v>0</v>
      </c>
      <c r="E45" s="78">
        <f>Signing!D49</f>
        <v>0</v>
      </c>
      <c r="F45" s="84">
        <f>Signing!E49</f>
        <v>0</v>
      </c>
      <c r="G45" s="84">
        <f>Signing!F49</f>
        <v>0</v>
      </c>
      <c r="H45" s="78"/>
      <c r="I45" s="77">
        <f>Signing!H49</f>
        <v>0</v>
      </c>
      <c r="J45" s="85"/>
      <c r="K45" s="86"/>
      <c r="L45" s="87"/>
      <c r="M45" s="87"/>
      <c r="N45" s="87"/>
      <c r="O45" s="87"/>
      <c r="P45" s="70"/>
      <c r="Q45" s="69"/>
      <c r="R45" s="69"/>
      <c r="S45" s="69"/>
      <c r="T45" s="69"/>
      <c r="U45" s="69"/>
      <c r="V45" s="69"/>
      <c r="W45" s="69"/>
      <c r="X45" s="118"/>
      <c r="Y45" s="118"/>
      <c r="Z45" s="68"/>
    </row>
    <row r="46" spans="1:26" ht="12.75" customHeight="1" x14ac:dyDescent="0.25">
      <c r="A46" s="88">
        <v>61</v>
      </c>
      <c r="B46" s="82" t="str">
        <f>Signing!B50</f>
        <v>12-S</v>
      </c>
      <c r="C46" s="82" t="s">
        <v>105</v>
      </c>
      <c r="D46" s="83">
        <f>Signing!C50</f>
        <v>91981</v>
      </c>
      <c r="E46" s="78" t="str">
        <f>Signing!D50</f>
        <v>RT</v>
      </c>
      <c r="F46" s="84" t="str">
        <f>Signing!E50</f>
        <v>R1-2-48</v>
      </c>
      <c r="G46" s="84">
        <f>Signing!F50</f>
        <v>48</v>
      </c>
      <c r="H46" s="78" t="s">
        <v>25</v>
      </c>
      <c r="I46" s="77">
        <f>Signing!H50</f>
        <v>48</v>
      </c>
      <c r="J46" s="85">
        <f>Signing!N50</f>
        <v>16</v>
      </c>
      <c r="K46" s="86">
        <f>Signing!X50</f>
        <v>33</v>
      </c>
      <c r="L46" s="87"/>
      <c r="M46" s="87"/>
      <c r="N46" s="87"/>
      <c r="O46" s="87"/>
      <c r="P46" s="70"/>
      <c r="Q46" s="69"/>
      <c r="R46" s="69"/>
      <c r="S46" s="69"/>
      <c r="T46" s="69"/>
      <c r="U46" s="69"/>
      <c r="V46" s="69"/>
      <c r="W46" s="69"/>
      <c r="X46" s="118"/>
      <c r="Y46" s="118"/>
      <c r="Z46" s="68"/>
    </row>
    <row r="47" spans="1:26" ht="12.75" customHeight="1" x14ac:dyDescent="0.25">
      <c r="A47" s="88"/>
      <c r="B47" s="82" t="str">
        <f>Signing!B51</f>
        <v>12A-S</v>
      </c>
      <c r="C47" s="82" t="s">
        <v>105</v>
      </c>
      <c r="D47" s="83">
        <f>Signing!C51</f>
        <v>91988</v>
      </c>
      <c r="E47" s="78" t="str">
        <f>Signing!D51</f>
        <v>RT</v>
      </c>
      <c r="F47" s="84" t="str">
        <f>Signing!E51</f>
        <v>R5-1-48</v>
      </c>
      <c r="G47" s="84">
        <f>Signing!F51</f>
        <v>48</v>
      </c>
      <c r="H47" s="78" t="s">
        <v>25</v>
      </c>
      <c r="I47" s="77">
        <f>Signing!H51</f>
        <v>48</v>
      </c>
      <c r="J47" s="85">
        <f>Signing!N51</f>
        <v>16</v>
      </c>
      <c r="K47" s="86">
        <f>Signing!X51</f>
        <v>33</v>
      </c>
      <c r="L47" s="87"/>
      <c r="M47" s="87"/>
      <c r="N47" s="87"/>
      <c r="O47" s="87"/>
      <c r="P47" s="70"/>
      <c r="Q47" s="69"/>
      <c r="R47" s="69"/>
      <c r="S47" s="69"/>
      <c r="T47" s="69"/>
      <c r="U47" s="69"/>
      <c r="V47" s="69"/>
      <c r="W47" s="69"/>
      <c r="X47" s="118"/>
      <c r="Y47" s="118"/>
      <c r="Z47" s="68"/>
    </row>
    <row r="48" spans="1:26" ht="12.75" customHeight="1" x14ac:dyDescent="0.25">
      <c r="A48" s="88"/>
      <c r="B48" s="82">
        <f>Signing!B52</f>
        <v>0</v>
      </c>
      <c r="C48" s="82"/>
      <c r="D48" s="83">
        <f>Signing!C52</f>
        <v>0</v>
      </c>
      <c r="E48" s="78">
        <f>Signing!D52</f>
        <v>0</v>
      </c>
      <c r="F48" s="84">
        <f>Signing!E52</f>
        <v>0</v>
      </c>
      <c r="G48" s="84">
        <f>Signing!F52</f>
        <v>0</v>
      </c>
      <c r="H48" s="78"/>
      <c r="I48" s="77">
        <f>Signing!H52</f>
        <v>0</v>
      </c>
      <c r="J48" s="85"/>
      <c r="K48" s="86"/>
      <c r="L48" s="87"/>
      <c r="M48" s="87"/>
      <c r="N48" s="87"/>
      <c r="O48" s="87"/>
      <c r="P48" s="70"/>
      <c r="Q48" s="69"/>
      <c r="R48" s="69"/>
      <c r="S48" s="69"/>
      <c r="T48" s="69"/>
      <c r="U48" s="69"/>
      <c r="V48" s="69"/>
      <c r="W48" s="69"/>
      <c r="X48" s="118"/>
      <c r="Y48" s="118"/>
      <c r="Z48" s="68"/>
    </row>
    <row r="49" spans="1:27" ht="12.75" customHeight="1" x14ac:dyDescent="0.25">
      <c r="A49" s="88">
        <v>61</v>
      </c>
      <c r="B49" s="82" t="str">
        <f>Signing!B53</f>
        <v>13-S</v>
      </c>
      <c r="C49" s="82" t="s">
        <v>105</v>
      </c>
      <c r="D49" s="83">
        <f>Signing!C53</f>
        <v>92024</v>
      </c>
      <c r="E49" s="78" t="str">
        <f>Signing!D53</f>
        <v>RT</v>
      </c>
      <c r="F49" s="84" t="str">
        <f>Signing!E53</f>
        <v>R1-2-48</v>
      </c>
      <c r="G49" s="84">
        <f>Signing!F53</f>
        <v>48</v>
      </c>
      <c r="H49" s="78" t="s">
        <v>25</v>
      </c>
      <c r="I49" s="77">
        <f>Signing!H53</f>
        <v>48</v>
      </c>
      <c r="J49" s="85">
        <f>Signing!N53</f>
        <v>16</v>
      </c>
      <c r="K49" s="86">
        <f>Signing!X53</f>
        <v>33</v>
      </c>
      <c r="L49" s="87"/>
      <c r="M49" s="87"/>
      <c r="N49" s="87"/>
      <c r="O49" s="87"/>
      <c r="P49" s="70"/>
      <c r="Q49" s="69"/>
      <c r="R49" s="69"/>
      <c r="S49" s="69"/>
      <c r="T49" s="69"/>
      <c r="U49" s="69"/>
      <c r="V49" s="69"/>
      <c r="W49" s="69"/>
      <c r="X49" s="118"/>
      <c r="Y49" s="118"/>
      <c r="Z49" s="68"/>
    </row>
    <row r="50" spans="1:27" ht="12.75" customHeight="1" x14ac:dyDescent="0.25">
      <c r="A50" s="88"/>
      <c r="B50" s="82" t="str">
        <f>Signing!B54</f>
        <v>13A-S</v>
      </c>
      <c r="C50" s="82" t="s">
        <v>105</v>
      </c>
      <c r="D50" s="83">
        <f>Signing!C54</f>
        <v>92028</v>
      </c>
      <c r="E50" s="78" t="str">
        <f>Signing!D54</f>
        <v>RT</v>
      </c>
      <c r="F50" s="84" t="str">
        <f>Signing!E54</f>
        <v>R5-1-48</v>
      </c>
      <c r="G50" s="84">
        <f>Signing!F54</f>
        <v>48</v>
      </c>
      <c r="H50" s="78" t="s">
        <v>25</v>
      </c>
      <c r="I50" s="77">
        <f>Signing!H54</f>
        <v>48</v>
      </c>
      <c r="J50" s="85">
        <f>Signing!N54</f>
        <v>16</v>
      </c>
      <c r="K50" s="86">
        <f>Signing!X54</f>
        <v>33</v>
      </c>
      <c r="L50" s="87"/>
      <c r="M50" s="87"/>
      <c r="N50" s="87"/>
      <c r="O50" s="87">
        <v>0</v>
      </c>
      <c r="P50" s="70"/>
      <c r="Q50" s="69"/>
      <c r="R50" s="69"/>
      <c r="S50" s="69"/>
      <c r="T50" s="69"/>
      <c r="U50" s="69"/>
      <c r="V50" s="69">
        <v>0</v>
      </c>
      <c r="W50" s="69">
        <v>0</v>
      </c>
      <c r="X50" s="118"/>
      <c r="Y50" s="118"/>
      <c r="Z50" s="68"/>
    </row>
    <row r="51" spans="1:27" ht="12.75" customHeight="1" x14ac:dyDescent="0.25">
      <c r="A51" s="88"/>
      <c r="B51" s="82">
        <f>Signing!B55</f>
        <v>0</v>
      </c>
      <c r="C51" s="82"/>
      <c r="D51" s="83">
        <f>Signing!C55</f>
        <v>0</v>
      </c>
      <c r="E51" s="78">
        <f>Signing!D55</f>
        <v>0</v>
      </c>
      <c r="F51" s="84">
        <f>Signing!E55</f>
        <v>0</v>
      </c>
      <c r="G51" s="84">
        <f>Signing!F55</f>
        <v>0</v>
      </c>
      <c r="H51" s="78"/>
      <c r="I51" s="77">
        <f>Signing!H55</f>
        <v>0</v>
      </c>
      <c r="J51" s="85"/>
      <c r="K51" s="86"/>
      <c r="L51" s="87"/>
      <c r="M51" s="87"/>
      <c r="N51" s="87"/>
      <c r="O51" s="87">
        <v>0</v>
      </c>
      <c r="P51" s="70"/>
      <c r="Q51" s="69"/>
      <c r="R51" s="69"/>
      <c r="S51" s="69"/>
      <c r="T51" s="69"/>
      <c r="U51" s="69"/>
      <c r="V51" s="69">
        <v>0</v>
      </c>
      <c r="W51" s="69">
        <v>0</v>
      </c>
      <c r="X51" s="118"/>
      <c r="Y51" s="118"/>
      <c r="Z51" s="68"/>
    </row>
    <row r="52" spans="1:27" ht="12.75" customHeight="1" x14ac:dyDescent="0.25">
      <c r="A52" s="88">
        <v>61</v>
      </c>
      <c r="B52" s="82" t="str">
        <f>Signing!B56</f>
        <v>7-R</v>
      </c>
      <c r="C52" s="82" t="s">
        <v>103</v>
      </c>
      <c r="D52" s="83">
        <f>Signing!C56</f>
        <v>92025</v>
      </c>
      <c r="E52" s="78" t="str">
        <f>Signing!D56</f>
        <v>LT</v>
      </c>
      <c r="F52" s="84">
        <f>Signing!E56</f>
        <v>0</v>
      </c>
      <c r="G52" s="84">
        <f>Signing!F56</f>
        <v>0</v>
      </c>
      <c r="H52" s="78"/>
      <c r="I52" s="77">
        <f>Signing!H56</f>
        <v>0</v>
      </c>
      <c r="J52" s="85"/>
      <c r="K52" s="86"/>
      <c r="L52" s="87">
        <f>Signing!L56</f>
        <v>2</v>
      </c>
      <c r="M52" s="87">
        <f>Signing!J56</f>
        <v>12</v>
      </c>
      <c r="N52" s="87"/>
      <c r="O52" s="87">
        <v>0</v>
      </c>
      <c r="P52" s="70"/>
      <c r="Q52" s="69"/>
      <c r="R52" s="69"/>
      <c r="S52" s="69"/>
      <c r="T52" s="69"/>
      <c r="U52" s="69"/>
      <c r="V52" s="69">
        <v>0</v>
      </c>
      <c r="W52" s="69">
        <v>0</v>
      </c>
      <c r="X52" s="118"/>
      <c r="Y52" s="118"/>
      <c r="Z52" s="68"/>
    </row>
    <row r="53" spans="1:27" ht="12.75" customHeight="1" x14ac:dyDescent="0.25">
      <c r="A53" s="88">
        <v>61</v>
      </c>
      <c r="B53" s="82" t="str">
        <f>Signing!B57</f>
        <v>8-R</v>
      </c>
      <c r="C53" s="82" t="s">
        <v>105</v>
      </c>
      <c r="D53" s="83">
        <f>Signing!C57</f>
        <v>92030</v>
      </c>
      <c r="E53" s="78" t="str">
        <f>Signing!D57</f>
        <v>RT</v>
      </c>
      <c r="F53" s="84">
        <f>Signing!E57</f>
        <v>0</v>
      </c>
      <c r="G53" s="84">
        <f>Signing!F57</f>
        <v>0</v>
      </c>
      <c r="H53" s="78"/>
      <c r="I53" s="77">
        <f>Signing!H57</f>
        <v>0</v>
      </c>
      <c r="J53" s="85"/>
      <c r="K53" s="86"/>
      <c r="L53" s="87">
        <f>Signing!L57</f>
        <v>1</v>
      </c>
      <c r="M53" s="87">
        <f>Signing!J57</f>
        <v>3</v>
      </c>
      <c r="N53" s="87"/>
      <c r="O53" s="87">
        <v>0</v>
      </c>
      <c r="P53" s="70"/>
      <c r="Q53" s="69"/>
      <c r="R53" s="69"/>
      <c r="S53" s="69"/>
      <c r="T53" s="69"/>
      <c r="U53" s="69"/>
      <c r="V53" s="69">
        <v>0</v>
      </c>
      <c r="W53" s="69">
        <v>0</v>
      </c>
      <c r="X53" s="118"/>
      <c r="Y53" s="118"/>
      <c r="Z53" s="68"/>
    </row>
    <row r="54" spans="1:27" ht="12.75" customHeight="1" x14ac:dyDescent="0.25">
      <c r="A54" s="88">
        <v>61</v>
      </c>
      <c r="B54" s="82" t="str">
        <f>Signing!B58</f>
        <v>9-R</v>
      </c>
      <c r="C54" s="82" t="s">
        <v>105</v>
      </c>
      <c r="D54" s="83">
        <f>Signing!C58</f>
        <v>92035</v>
      </c>
      <c r="E54" s="78" t="str">
        <f>Signing!D58</f>
        <v>RT</v>
      </c>
      <c r="F54" s="84">
        <f>Signing!E58</f>
        <v>0</v>
      </c>
      <c r="G54" s="84">
        <f>Signing!F58</f>
        <v>0</v>
      </c>
      <c r="H54" s="78"/>
      <c r="I54" s="77">
        <f>Signing!H58</f>
        <v>0</v>
      </c>
      <c r="J54" s="85"/>
      <c r="K54" s="86"/>
      <c r="L54" s="87">
        <f>Signing!L58</f>
        <v>2</v>
      </c>
      <c r="M54" s="87">
        <f>Signing!J58</f>
        <v>1</v>
      </c>
      <c r="N54" s="87"/>
      <c r="O54" s="87">
        <v>0</v>
      </c>
      <c r="P54" s="70"/>
      <c r="Q54" s="69"/>
      <c r="R54" s="69"/>
      <c r="S54" s="69"/>
      <c r="T54" s="69"/>
      <c r="U54" s="69"/>
      <c r="V54" s="69">
        <v>0</v>
      </c>
      <c r="W54" s="69">
        <v>0</v>
      </c>
      <c r="X54" s="118"/>
      <c r="Y54" s="118"/>
      <c r="Z54" s="68"/>
    </row>
    <row r="55" spans="1:27" ht="12.75" customHeight="1" x14ac:dyDescent="0.25">
      <c r="A55" s="88"/>
      <c r="B55" s="82"/>
      <c r="C55" s="82"/>
      <c r="D55" s="83"/>
      <c r="E55" s="78"/>
      <c r="F55" s="84"/>
      <c r="G55" s="84"/>
      <c r="H55" s="78"/>
      <c r="I55" s="77"/>
      <c r="J55" s="85"/>
      <c r="K55" s="86"/>
      <c r="L55" s="87"/>
      <c r="M55" s="87"/>
      <c r="N55" s="87"/>
      <c r="O55" s="87"/>
      <c r="P55" s="70"/>
      <c r="Q55" s="69"/>
      <c r="R55" s="69"/>
      <c r="S55" s="69"/>
      <c r="T55" s="69"/>
      <c r="U55" s="69"/>
      <c r="V55" s="69"/>
      <c r="W55" s="69"/>
      <c r="X55" s="118"/>
      <c r="Y55" s="118"/>
      <c r="Z55" s="68"/>
    </row>
    <row r="56" spans="1:27" ht="12.75" customHeight="1" x14ac:dyDescent="0.25">
      <c r="A56" s="88">
        <v>61</v>
      </c>
      <c r="B56" s="82" t="str">
        <f>Signing!B60</f>
        <v>14-S</v>
      </c>
      <c r="C56" s="82" t="s">
        <v>105</v>
      </c>
      <c r="D56" s="83">
        <f>Signing!C60</f>
        <v>92059</v>
      </c>
      <c r="E56" s="78" t="str">
        <f>Signing!D60</f>
        <v>RT</v>
      </c>
      <c r="F56" s="84" t="str">
        <f>Signing!E60</f>
        <v>W2-6-36</v>
      </c>
      <c r="G56" s="84">
        <f>Signing!F60</f>
        <v>36</v>
      </c>
      <c r="H56" s="78" t="s">
        <v>25</v>
      </c>
      <c r="I56" s="77">
        <f>Signing!H60</f>
        <v>36</v>
      </c>
      <c r="J56" s="85">
        <f>Signing!N60</f>
        <v>9</v>
      </c>
      <c r="K56" s="86">
        <f>Signing!X60</f>
        <v>30</v>
      </c>
      <c r="L56" s="87"/>
      <c r="M56" s="87"/>
      <c r="N56" s="87"/>
      <c r="O56" s="87"/>
      <c r="P56" s="70"/>
      <c r="Q56" s="69"/>
      <c r="R56" s="69"/>
      <c r="S56" s="69"/>
      <c r="T56" s="69"/>
      <c r="U56" s="69"/>
      <c r="V56" s="69"/>
      <c r="W56" s="69"/>
      <c r="X56" s="118"/>
      <c r="Y56" s="118"/>
      <c r="Z56" s="68"/>
    </row>
    <row r="57" spans="1:27" ht="12.75" customHeight="1" x14ac:dyDescent="0.25">
      <c r="A57" s="88"/>
      <c r="B57" s="82">
        <f>Signing!B61</f>
        <v>0</v>
      </c>
      <c r="C57" s="82"/>
      <c r="D57" s="83">
        <f>Signing!C61</f>
        <v>0</v>
      </c>
      <c r="E57" s="78">
        <f>Signing!D61</f>
        <v>0</v>
      </c>
      <c r="F57" s="84" t="str">
        <f>Signing!E61</f>
        <v>W13-1P-24</v>
      </c>
      <c r="G57" s="84">
        <f>Signing!F61</f>
        <v>24</v>
      </c>
      <c r="H57" s="78" t="s">
        <v>25</v>
      </c>
      <c r="I57" s="77">
        <f>Signing!H61</f>
        <v>24</v>
      </c>
      <c r="J57" s="85">
        <f>Signing!N61</f>
        <v>4</v>
      </c>
      <c r="K57" s="86">
        <f>Signing!X61</f>
        <v>0</v>
      </c>
      <c r="L57" s="87"/>
      <c r="M57" s="87"/>
      <c r="N57" s="87"/>
      <c r="O57" s="87"/>
      <c r="P57" s="70"/>
      <c r="Q57" s="69"/>
      <c r="R57" s="69"/>
      <c r="S57" s="69"/>
      <c r="T57" s="69"/>
      <c r="U57" s="69"/>
      <c r="V57" s="69"/>
      <c r="W57" s="69"/>
      <c r="X57" s="118"/>
      <c r="Y57" s="118"/>
      <c r="Z57" s="68"/>
    </row>
    <row r="58" spans="1:27" ht="12.75" customHeight="1" x14ac:dyDescent="0.25">
      <c r="A58" s="88"/>
      <c r="B58" s="82">
        <f>Signing!B62</f>
        <v>0</v>
      </c>
      <c r="C58" s="82"/>
      <c r="D58" s="83">
        <f>Signing!C62</f>
        <v>0</v>
      </c>
      <c r="E58" s="78">
        <f>Signing!D62</f>
        <v>0</v>
      </c>
      <c r="F58" s="84">
        <f>Signing!E62</f>
        <v>0</v>
      </c>
      <c r="G58" s="84">
        <f>Signing!F62</f>
        <v>0</v>
      </c>
      <c r="H58" s="78"/>
      <c r="I58" s="77">
        <f>Signing!H62</f>
        <v>0</v>
      </c>
      <c r="J58" s="85"/>
      <c r="K58" s="86"/>
      <c r="L58" s="87"/>
      <c r="M58" s="87"/>
      <c r="N58" s="87"/>
      <c r="O58" s="87"/>
      <c r="P58" s="70"/>
      <c r="Q58" s="69"/>
      <c r="R58" s="69"/>
      <c r="S58" s="69"/>
      <c r="T58" s="69"/>
      <c r="U58" s="69"/>
      <c r="V58" s="69"/>
      <c r="W58" s="69"/>
      <c r="X58" s="118"/>
      <c r="Y58" s="118"/>
      <c r="Z58" s="68"/>
    </row>
    <row r="59" spans="1:27" ht="12.75" customHeight="1" x14ac:dyDescent="0.25">
      <c r="A59" s="88">
        <v>61</v>
      </c>
      <c r="B59" s="82" t="str">
        <f>Signing!B63</f>
        <v>15-S</v>
      </c>
      <c r="C59" s="82" t="s">
        <v>103</v>
      </c>
      <c r="D59" s="83">
        <f>Signing!C63</f>
        <v>92056</v>
      </c>
      <c r="E59" s="78" t="str">
        <f>Signing!D63</f>
        <v>RT</v>
      </c>
      <c r="F59" s="84" t="str">
        <f>Signing!E63</f>
        <v>R1-2-36</v>
      </c>
      <c r="G59" s="84">
        <f>Signing!F63</f>
        <v>36</v>
      </c>
      <c r="H59" s="78" t="s">
        <v>25</v>
      </c>
      <c r="I59" s="77">
        <f>Signing!H63</f>
        <v>36</v>
      </c>
      <c r="J59" s="85">
        <f>Signing!N63</f>
        <v>9</v>
      </c>
      <c r="K59" s="86">
        <f>Signing!X63</f>
        <v>15</v>
      </c>
      <c r="L59" s="87"/>
      <c r="M59" s="87"/>
      <c r="N59" s="87"/>
      <c r="O59" s="87"/>
      <c r="P59" s="70"/>
      <c r="Q59" s="69"/>
      <c r="R59" s="69"/>
      <c r="S59" s="69"/>
      <c r="T59" s="69"/>
      <c r="U59" s="69"/>
      <c r="V59" s="69"/>
      <c r="W59" s="69"/>
      <c r="X59" s="118"/>
      <c r="Y59" s="118"/>
      <c r="Z59" s="68"/>
    </row>
    <row r="60" spans="1:27" ht="12.75" customHeight="1" x14ac:dyDescent="0.25">
      <c r="A60" s="88">
        <v>61</v>
      </c>
      <c r="B60" s="82" t="str">
        <f>Signing!B64</f>
        <v>16-S</v>
      </c>
      <c r="C60" s="82" t="s">
        <v>103</v>
      </c>
      <c r="D60" s="83">
        <f>Signing!C64</f>
        <v>92060</v>
      </c>
      <c r="E60" s="78" t="str">
        <f>Signing!D64</f>
        <v>LT</v>
      </c>
      <c r="F60" s="84" t="str">
        <f>Signing!E64</f>
        <v>R1-2-36</v>
      </c>
      <c r="G60" s="84">
        <f>Signing!F64</f>
        <v>36</v>
      </c>
      <c r="H60" s="78" t="s">
        <v>25</v>
      </c>
      <c r="I60" s="77">
        <f>Signing!H64</f>
        <v>36</v>
      </c>
      <c r="J60" s="85">
        <f>Signing!N64</f>
        <v>9</v>
      </c>
      <c r="K60" s="86">
        <f>Signing!X64</f>
        <v>14</v>
      </c>
      <c r="L60" s="87"/>
      <c r="M60" s="87"/>
      <c r="N60" s="87"/>
      <c r="O60" s="87"/>
      <c r="P60" s="70"/>
      <c r="Q60" s="69"/>
      <c r="R60" s="69"/>
      <c r="S60" s="69"/>
      <c r="T60" s="69"/>
      <c r="U60" s="69"/>
      <c r="V60" s="69"/>
      <c r="W60" s="69"/>
      <c r="X60" s="118"/>
      <c r="Y60" s="118"/>
      <c r="Z60" s="68"/>
    </row>
    <row r="61" spans="1:27" ht="12.75" customHeight="1" x14ac:dyDescent="0.25">
      <c r="A61" s="88"/>
      <c r="B61" s="82">
        <f>Signing!B65</f>
        <v>0</v>
      </c>
      <c r="C61" s="82"/>
      <c r="D61" s="83">
        <f>Signing!C65</f>
        <v>0</v>
      </c>
      <c r="E61" s="78">
        <f>Signing!D65</f>
        <v>0</v>
      </c>
      <c r="F61" s="84">
        <f>Signing!E65</f>
        <v>0</v>
      </c>
      <c r="G61" s="84">
        <f>Signing!F65</f>
        <v>0</v>
      </c>
      <c r="H61" s="78"/>
      <c r="I61" s="77">
        <f>Signing!H65</f>
        <v>0</v>
      </c>
      <c r="J61" s="85"/>
      <c r="K61" s="86"/>
      <c r="L61" s="87"/>
      <c r="M61" s="87"/>
      <c r="N61" s="87"/>
      <c r="O61" s="87"/>
      <c r="P61" s="70"/>
      <c r="Q61" s="69"/>
      <c r="R61" s="69"/>
      <c r="S61" s="69"/>
      <c r="T61" s="69"/>
      <c r="U61" s="69"/>
      <c r="V61" s="69"/>
      <c r="W61" s="69"/>
      <c r="X61" s="118"/>
      <c r="Y61" s="118"/>
      <c r="Z61" s="68"/>
    </row>
    <row r="62" spans="1:27" ht="12.75" customHeight="1" x14ac:dyDescent="0.25">
      <c r="A62" s="156" t="s">
        <v>110</v>
      </c>
      <c r="B62" s="157"/>
      <c r="C62" s="157"/>
      <c r="D62" s="157"/>
      <c r="E62" s="157"/>
      <c r="F62" s="157"/>
      <c r="G62" s="157"/>
      <c r="H62" s="157"/>
      <c r="I62" s="158"/>
      <c r="J62" s="154">
        <f t="shared" ref="J62:Z62" si="0">SUM(J4:J61)</f>
        <v>187.0625</v>
      </c>
      <c r="K62" s="154">
        <f t="shared" si="0"/>
        <v>370</v>
      </c>
      <c r="L62" s="152">
        <f t="shared" si="0"/>
        <v>10</v>
      </c>
      <c r="M62" s="152">
        <f t="shared" si="0"/>
        <v>24</v>
      </c>
      <c r="N62" s="152">
        <f t="shared" si="0"/>
        <v>2</v>
      </c>
      <c r="O62" s="152">
        <f t="shared" si="0"/>
        <v>4</v>
      </c>
      <c r="P62" s="154">
        <f t="shared" si="0"/>
        <v>0</v>
      </c>
      <c r="Q62" s="154">
        <f t="shared" si="0"/>
        <v>0</v>
      </c>
      <c r="R62" s="154">
        <f t="shared" si="0"/>
        <v>0</v>
      </c>
      <c r="S62" s="154">
        <f t="shared" si="0"/>
        <v>0</v>
      </c>
      <c r="T62" s="154">
        <f t="shared" si="0"/>
        <v>0</v>
      </c>
      <c r="U62" s="154">
        <f t="shared" si="0"/>
        <v>0</v>
      </c>
      <c r="V62" s="154">
        <f t="shared" si="0"/>
        <v>0</v>
      </c>
      <c r="W62" s="154">
        <f t="shared" si="0"/>
        <v>0</v>
      </c>
      <c r="X62" s="154">
        <f t="shared" ref="X62:Y62" si="1">SUM(X4:X61)</f>
        <v>0</v>
      </c>
      <c r="Y62" s="154">
        <f t="shared" si="1"/>
        <v>0</v>
      </c>
      <c r="Z62" s="154">
        <f t="shared" si="0"/>
        <v>0</v>
      </c>
    </row>
    <row r="63" spans="1:27" ht="12.75" customHeight="1" x14ac:dyDescent="0.25">
      <c r="A63" s="159"/>
      <c r="B63" s="160"/>
      <c r="C63" s="160"/>
      <c r="D63" s="160"/>
      <c r="E63" s="160"/>
      <c r="F63" s="160"/>
      <c r="G63" s="160"/>
      <c r="H63" s="160"/>
      <c r="I63" s="161"/>
      <c r="J63" s="155"/>
      <c r="K63" s="155"/>
      <c r="L63" s="153"/>
      <c r="M63" s="153"/>
      <c r="N63" s="153"/>
      <c r="O63" s="153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71" t="s">
        <v>49</v>
      </c>
    </row>
  </sheetData>
  <mergeCells count="25">
    <mergeCell ref="Z62:Z63"/>
    <mergeCell ref="P62:P63"/>
    <mergeCell ref="Q62:Q63"/>
    <mergeCell ref="R62:R63"/>
    <mergeCell ref="S62:S63"/>
    <mergeCell ref="T62:T63"/>
    <mergeCell ref="X62:X63"/>
    <mergeCell ref="V62:V63"/>
    <mergeCell ref="W62:W63"/>
    <mergeCell ref="Y62:Y63"/>
    <mergeCell ref="A62:I63"/>
    <mergeCell ref="J62:J63"/>
    <mergeCell ref="K62:K63"/>
    <mergeCell ref="G1:I2"/>
    <mergeCell ref="A1:A2"/>
    <mergeCell ref="B1:B2"/>
    <mergeCell ref="C1:C2"/>
    <mergeCell ref="D1:D2"/>
    <mergeCell ref="E1:E2"/>
    <mergeCell ref="F1:F2"/>
    <mergeCell ref="L62:L63"/>
    <mergeCell ref="M62:M63"/>
    <mergeCell ref="N62:N63"/>
    <mergeCell ref="O62:O63"/>
    <mergeCell ref="U62:U63"/>
  </mergeCells>
  <phoneticPr fontId="5" type="noConversion"/>
  <printOptions horizontalCentered="1"/>
  <pageMargins left="0.75" right="0.75" top="1" bottom="1" header="0.5" footer="0.5"/>
  <pageSetup paperSize="17" scale="81" fitToHeight="0" orientation="landscape" r:id="rId1"/>
  <headerFooter alignWithMargins="0">
    <oddHeader>&amp;C&amp;A</oddHeader>
    <oddFooter>&amp;L&amp;F&amp;C&amp;P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24AD9-CB90-479D-BF24-70449FD6F703}">
  <sheetPr>
    <pageSetUpPr fitToPage="1"/>
  </sheetPr>
  <dimension ref="A1:AA63"/>
  <sheetViews>
    <sheetView showZeros="0" zoomScale="75" zoomScaleNormal="75" workbookViewId="0">
      <pane xSplit="6" ySplit="2" topLeftCell="G40" activePane="bottomRight" state="frozen"/>
      <selection activeCell="M21" sqref="M21"/>
      <selection pane="topRight" activeCell="M21" sqref="M21"/>
      <selection pane="bottomLeft" activeCell="M21" sqref="M21"/>
      <selection pane="bottomRight" activeCell="M62" sqref="M62:M63"/>
    </sheetView>
  </sheetViews>
  <sheetFormatPr defaultColWidth="9" defaultRowHeight="11.25" x14ac:dyDescent="0.25"/>
  <cols>
    <col min="1" max="1" width="6.7109375" style="56" customWidth="1"/>
    <col min="2" max="2" width="6.42578125" style="72" customWidth="1"/>
    <col min="3" max="3" width="23" style="72" customWidth="1"/>
    <col min="4" max="4" width="15.5703125" style="56" customWidth="1"/>
    <col min="5" max="5" width="6.7109375" style="56" customWidth="1"/>
    <col min="6" max="6" width="12.7109375" style="56" customWidth="1"/>
    <col min="7" max="7" width="3.7109375" style="56" customWidth="1"/>
    <col min="8" max="8" width="1.7109375" style="56" customWidth="1"/>
    <col min="9" max="9" width="3.7109375" style="56" customWidth="1"/>
    <col min="10" max="11" width="10.85546875" style="56" customWidth="1"/>
    <col min="12" max="13" width="10.85546875" style="73" customWidth="1"/>
    <col min="14" max="16" width="10.85546875" style="74" customWidth="1"/>
    <col min="17" max="17" width="10.85546875" style="73" customWidth="1"/>
    <col min="18" max="26" width="10.85546875" style="56" customWidth="1"/>
    <col min="27" max="258" width="9" style="56"/>
    <col min="259" max="259" width="0" style="56" hidden="1" customWidth="1"/>
    <col min="260" max="260" width="10" style="56" bestFit="1" customWidth="1"/>
    <col min="261" max="261" width="7.7109375" style="56" customWidth="1"/>
    <col min="262" max="262" width="9" style="56"/>
    <col min="263" max="263" width="5.42578125" style="56" customWidth="1"/>
    <col min="264" max="264" width="1.7109375" style="56" customWidth="1"/>
    <col min="265" max="265" width="6" style="56" bestFit="1" customWidth="1"/>
    <col min="266" max="266" width="7.42578125" style="56" bestFit="1" customWidth="1"/>
    <col min="267" max="268" width="8.140625" style="56" customWidth="1"/>
    <col min="269" max="270" width="7.7109375" style="56" customWidth="1"/>
    <col min="271" max="271" width="11.28515625" style="56" customWidth="1"/>
    <col min="272" max="274" width="8.7109375" style="56" customWidth="1"/>
    <col min="275" max="275" width="11" style="56" customWidth="1"/>
    <col min="276" max="276" width="11.7109375" style="56" customWidth="1"/>
    <col min="277" max="277" width="6.140625" style="56" customWidth="1"/>
    <col min="278" max="280" width="9.7109375" style="56" customWidth="1"/>
    <col min="281" max="514" width="9" style="56"/>
    <col min="515" max="515" width="0" style="56" hidden="1" customWidth="1"/>
    <col min="516" max="516" width="10" style="56" bestFit="1" customWidth="1"/>
    <col min="517" max="517" width="7.7109375" style="56" customWidth="1"/>
    <col min="518" max="518" width="9" style="56"/>
    <col min="519" max="519" width="5.42578125" style="56" customWidth="1"/>
    <col min="520" max="520" width="1.7109375" style="56" customWidth="1"/>
    <col min="521" max="521" width="6" style="56" bestFit="1" customWidth="1"/>
    <col min="522" max="522" width="7.42578125" style="56" bestFit="1" customWidth="1"/>
    <col min="523" max="524" width="8.140625" style="56" customWidth="1"/>
    <col min="525" max="526" width="7.7109375" style="56" customWidth="1"/>
    <col min="527" max="527" width="11.28515625" style="56" customWidth="1"/>
    <col min="528" max="530" width="8.7109375" style="56" customWidth="1"/>
    <col min="531" max="531" width="11" style="56" customWidth="1"/>
    <col min="532" max="532" width="11.7109375" style="56" customWidth="1"/>
    <col min="533" max="533" width="6.140625" style="56" customWidth="1"/>
    <col min="534" max="536" width="9.7109375" style="56" customWidth="1"/>
    <col min="537" max="770" width="9" style="56"/>
    <col min="771" max="771" width="0" style="56" hidden="1" customWidth="1"/>
    <col min="772" max="772" width="10" style="56" bestFit="1" customWidth="1"/>
    <col min="773" max="773" width="7.7109375" style="56" customWidth="1"/>
    <col min="774" max="774" width="9" style="56"/>
    <col min="775" max="775" width="5.42578125" style="56" customWidth="1"/>
    <col min="776" max="776" width="1.7109375" style="56" customWidth="1"/>
    <col min="777" max="777" width="6" style="56" bestFit="1" customWidth="1"/>
    <col min="778" max="778" width="7.42578125" style="56" bestFit="1" customWidth="1"/>
    <col min="779" max="780" width="8.140625" style="56" customWidth="1"/>
    <col min="781" max="782" width="7.7109375" style="56" customWidth="1"/>
    <col min="783" max="783" width="11.28515625" style="56" customWidth="1"/>
    <col min="784" max="786" width="8.7109375" style="56" customWidth="1"/>
    <col min="787" max="787" width="11" style="56" customWidth="1"/>
    <col min="788" max="788" width="11.7109375" style="56" customWidth="1"/>
    <col min="789" max="789" width="6.140625" style="56" customWidth="1"/>
    <col min="790" max="792" width="9.7109375" style="56" customWidth="1"/>
    <col min="793" max="1026" width="9" style="56"/>
    <col min="1027" max="1027" width="0" style="56" hidden="1" customWidth="1"/>
    <col min="1028" max="1028" width="10" style="56" bestFit="1" customWidth="1"/>
    <col min="1029" max="1029" width="7.7109375" style="56" customWidth="1"/>
    <col min="1030" max="1030" width="9" style="56"/>
    <col min="1031" max="1031" width="5.42578125" style="56" customWidth="1"/>
    <col min="1032" max="1032" width="1.7109375" style="56" customWidth="1"/>
    <col min="1033" max="1033" width="6" style="56" bestFit="1" customWidth="1"/>
    <col min="1034" max="1034" width="7.42578125" style="56" bestFit="1" customWidth="1"/>
    <col min="1035" max="1036" width="8.140625" style="56" customWidth="1"/>
    <col min="1037" max="1038" width="7.7109375" style="56" customWidth="1"/>
    <col min="1039" max="1039" width="11.28515625" style="56" customWidth="1"/>
    <col min="1040" max="1042" width="8.7109375" style="56" customWidth="1"/>
    <col min="1043" max="1043" width="11" style="56" customWidth="1"/>
    <col min="1044" max="1044" width="11.7109375" style="56" customWidth="1"/>
    <col min="1045" max="1045" width="6.140625" style="56" customWidth="1"/>
    <col min="1046" max="1048" width="9.7109375" style="56" customWidth="1"/>
    <col min="1049" max="1282" width="9" style="56"/>
    <col min="1283" max="1283" width="0" style="56" hidden="1" customWidth="1"/>
    <col min="1284" max="1284" width="10" style="56" bestFit="1" customWidth="1"/>
    <col min="1285" max="1285" width="7.7109375" style="56" customWidth="1"/>
    <col min="1286" max="1286" width="9" style="56"/>
    <col min="1287" max="1287" width="5.42578125" style="56" customWidth="1"/>
    <col min="1288" max="1288" width="1.7109375" style="56" customWidth="1"/>
    <col min="1289" max="1289" width="6" style="56" bestFit="1" customWidth="1"/>
    <col min="1290" max="1290" width="7.42578125" style="56" bestFit="1" customWidth="1"/>
    <col min="1291" max="1292" width="8.140625" style="56" customWidth="1"/>
    <col min="1293" max="1294" width="7.7109375" style="56" customWidth="1"/>
    <col min="1295" max="1295" width="11.28515625" style="56" customWidth="1"/>
    <col min="1296" max="1298" width="8.7109375" style="56" customWidth="1"/>
    <col min="1299" max="1299" width="11" style="56" customWidth="1"/>
    <col min="1300" max="1300" width="11.7109375" style="56" customWidth="1"/>
    <col min="1301" max="1301" width="6.140625" style="56" customWidth="1"/>
    <col min="1302" max="1304" width="9.7109375" style="56" customWidth="1"/>
    <col min="1305" max="1538" width="9" style="56"/>
    <col min="1539" max="1539" width="0" style="56" hidden="1" customWidth="1"/>
    <col min="1540" max="1540" width="10" style="56" bestFit="1" customWidth="1"/>
    <col min="1541" max="1541" width="7.7109375" style="56" customWidth="1"/>
    <col min="1542" max="1542" width="9" style="56"/>
    <col min="1543" max="1543" width="5.42578125" style="56" customWidth="1"/>
    <col min="1544" max="1544" width="1.7109375" style="56" customWidth="1"/>
    <col min="1545" max="1545" width="6" style="56" bestFit="1" customWidth="1"/>
    <col min="1546" max="1546" width="7.42578125" style="56" bestFit="1" customWidth="1"/>
    <col min="1547" max="1548" width="8.140625" style="56" customWidth="1"/>
    <col min="1549" max="1550" width="7.7109375" style="56" customWidth="1"/>
    <col min="1551" max="1551" width="11.28515625" style="56" customWidth="1"/>
    <col min="1552" max="1554" width="8.7109375" style="56" customWidth="1"/>
    <col min="1555" max="1555" width="11" style="56" customWidth="1"/>
    <col min="1556" max="1556" width="11.7109375" style="56" customWidth="1"/>
    <col min="1557" max="1557" width="6.140625" style="56" customWidth="1"/>
    <col min="1558" max="1560" width="9.7109375" style="56" customWidth="1"/>
    <col min="1561" max="1794" width="9" style="56"/>
    <col min="1795" max="1795" width="0" style="56" hidden="1" customWidth="1"/>
    <col min="1796" max="1796" width="10" style="56" bestFit="1" customWidth="1"/>
    <col min="1797" max="1797" width="7.7109375" style="56" customWidth="1"/>
    <col min="1798" max="1798" width="9" style="56"/>
    <col min="1799" max="1799" width="5.42578125" style="56" customWidth="1"/>
    <col min="1800" max="1800" width="1.7109375" style="56" customWidth="1"/>
    <col min="1801" max="1801" width="6" style="56" bestFit="1" customWidth="1"/>
    <col min="1802" max="1802" width="7.42578125" style="56" bestFit="1" customWidth="1"/>
    <col min="1803" max="1804" width="8.140625" style="56" customWidth="1"/>
    <col min="1805" max="1806" width="7.7109375" style="56" customWidth="1"/>
    <col min="1807" max="1807" width="11.28515625" style="56" customWidth="1"/>
    <col min="1808" max="1810" width="8.7109375" style="56" customWidth="1"/>
    <col min="1811" max="1811" width="11" style="56" customWidth="1"/>
    <col min="1812" max="1812" width="11.7109375" style="56" customWidth="1"/>
    <col min="1813" max="1813" width="6.140625" style="56" customWidth="1"/>
    <col min="1814" max="1816" width="9.7109375" style="56" customWidth="1"/>
    <col min="1817" max="2050" width="9" style="56"/>
    <col min="2051" max="2051" width="0" style="56" hidden="1" customWidth="1"/>
    <col min="2052" max="2052" width="10" style="56" bestFit="1" customWidth="1"/>
    <col min="2053" max="2053" width="7.7109375" style="56" customWidth="1"/>
    <col min="2054" max="2054" width="9" style="56"/>
    <col min="2055" max="2055" width="5.42578125" style="56" customWidth="1"/>
    <col min="2056" max="2056" width="1.7109375" style="56" customWidth="1"/>
    <col min="2057" max="2057" width="6" style="56" bestFit="1" customWidth="1"/>
    <col min="2058" max="2058" width="7.42578125" style="56" bestFit="1" customWidth="1"/>
    <col min="2059" max="2060" width="8.140625" style="56" customWidth="1"/>
    <col min="2061" max="2062" width="7.7109375" style="56" customWidth="1"/>
    <col min="2063" max="2063" width="11.28515625" style="56" customWidth="1"/>
    <col min="2064" max="2066" width="8.7109375" style="56" customWidth="1"/>
    <col min="2067" max="2067" width="11" style="56" customWidth="1"/>
    <col min="2068" max="2068" width="11.7109375" style="56" customWidth="1"/>
    <col min="2069" max="2069" width="6.140625" style="56" customWidth="1"/>
    <col min="2070" max="2072" width="9.7109375" style="56" customWidth="1"/>
    <col min="2073" max="2306" width="9" style="56"/>
    <col min="2307" max="2307" width="0" style="56" hidden="1" customWidth="1"/>
    <col min="2308" max="2308" width="10" style="56" bestFit="1" customWidth="1"/>
    <col min="2309" max="2309" width="7.7109375" style="56" customWidth="1"/>
    <col min="2310" max="2310" width="9" style="56"/>
    <col min="2311" max="2311" width="5.42578125" style="56" customWidth="1"/>
    <col min="2312" max="2312" width="1.7109375" style="56" customWidth="1"/>
    <col min="2313" max="2313" width="6" style="56" bestFit="1" customWidth="1"/>
    <col min="2314" max="2314" width="7.42578125" style="56" bestFit="1" customWidth="1"/>
    <col min="2315" max="2316" width="8.140625" style="56" customWidth="1"/>
    <col min="2317" max="2318" width="7.7109375" style="56" customWidth="1"/>
    <col min="2319" max="2319" width="11.28515625" style="56" customWidth="1"/>
    <col min="2320" max="2322" width="8.7109375" style="56" customWidth="1"/>
    <col min="2323" max="2323" width="11" style="56" customWidth="1"/>
    <col min="2324" max="2324" width="11.7109375" style="56" customWidth="1"/>
    <col min="2325" max="2325" width="6.140625" style="56" customWidth="1"/>
    <col min="2326" max="2328" width="9.7109375" style="56" customWidth="1"/>
    <col min="2329" max="2562" width="9" style="56"/>
    <col min="2563" max="2563" width="0" style="56" hidden="1" customWidth="1"/>
    <col min="2564" max="2564" width="10" style="56" bestFit="1" customWidth="1"/>
    <col min="2565" max="2565" width="7.7109375" style="56" customWidth="1"/>
    <col min="2566" max="2566" width="9" style="56"/>
    <col min="2567" max="2567" width="5.42578125" style="56" customWidth="1"/>
    <col min="2568" max="2568" width="1.7109375" style="56" customWidth="1"/>
    <col min="2569" max="2569" width="6" style="56" bestFit="1" customWidth="1"/>
    <col min="2570" max="2570" width="7.42578125" style="56" bestFit="1" customWidth="1"/>
    <col min="2571" max="2572" width="8.140625" style="56" customWidth="1"/>
    <col min="2573" max="2574" width="7.7109375" style="56" customWidth="1"/>
    <col min="2575" max="2575" width="11.28515625" style="56" customWidth="1"/>
    <col min="2576" max="2578" width="8.7109375" style="56" customWidth="1"/>
    <col min="2579" max="2579" width="11" style="56" customWidth="1"/>
    <col min="2580" max="2580" width="11.7109375" style="56" customWidth="1"/>
    <col min="2581" max="2581" width="6.140625" style="56" customWidth="1"/>
    <col min="2582" max="2584" width="9.7109375" style="56" customWidth="1"/>
    <col min="2585" max="2818" width="9" style="56"/>
    <col min="2819" max="2819" width="0" style="56" hidden="1" customWidth="1"/>
    <col min="2820" max="2820" width="10" style="56" bestFit="1" customWidth="1"/>
    <col min="2821" max="2821" width="7.7109375" style="56" customWidth="1"/>
    <col min="2822" max="2822" width="9" style="56"/>
    <col min="2823" max="2823" width="5.42578125" style="56" customWidth="1"/>
    <col min="2824" max="2824" width="1.7109375" style="56" customWidth="1"/>
    <col min="2825" max="2825" width="6" style="56" bestFit="1" customWidth="1"/>
    <col min="2826" max="2826" width="7.42578125" style="56" bestFit="1" customWidth="1"/>
    <col min="2827" max="2828" width="8.140625" style="56" customWidth="1"/>
    <col min="2829" max="2830" width="7.7109375" style="56" customWidth="1"/>
    <col min="2831" max="2831" width="11.28515625" style="56" customWidth="1"/>
    <col min="2832" max="2834" width="8.7109375" style="56" customWidth="1"/>
    <col min="2835" max="2835" width="11" style="56" customWidth="1"/>
    <col min="2836" max="2836" width="11.7109375" style="56" customWidth="1"/>
    <col min="2837" max="2837" width="6.140625" style="56" customWidth="1"/>
    <col min="2838" max="2840" width="9.7109375" style="56" customWidth="1"/>
    <col min="2841" max="3074" width="9" style="56"/>
    <col min="3075" max="3075" width="0" style="56" hidden="1" customWidth="1"/>
    <col min="3076" max="3076" width="10" style="56" bestFit="1" customWidth="1"/>
    <col min="3077" max="3077" width="7.7109375" style="56" customWidth="1"/>
    <col min="3078" max="3078" width="9" style="56"/>
    <col min="3079" max="3079" width="5.42578125" style="56" customWidth="1"/>
    <col min="3080" max="3080" width="1.7109375" style="56" customWidth="1"/>
    <col min="3081" max="3081" width="6" style="56" bestFit="1" customWidth="1"/>
    <col min="3082" max="3082" width="7.42578125" style="56" bestFit="1" customWidth="1"/>
    <col min="3083" max="3084" width="8.140625" style="56" customWidth="1"/>
    <col min="3085" max="3086" width="7.7109375" style="56" customWidth="1"/>
    <col min="3087" max="3087" width="11.28515625" style="56" customWidth="1"/>
    <col min="3088" max="3090" width="8.7109375" style="56" customWidth="1"/>
    <col min="3091" max="3091" width="11" style="56" customWidth="1"/>
    <col min="3092" max="3092" width="11.7109375" style="56" customWidth="1"/>
    <col min="3093" max="3093" width="6.140625" style="56" customWidth="1"/>
    <col min="3094" max="3096" width="9.7109375" style="56" customWidth="1"/>
    <col min="3097" max="3330" width="9" style="56"/>
    <col min="3331" max="3331" width="0" style="56" hidden="1" customWidth="1"/>
    <col min="3332" max="3332" width="10" style="56" bestFit="1" customWidth="1"/>
    <col min="3333" max="3333" width="7.7109375" style="56" customWidth="1"/>
    <col min="3334" max="3334" width="9" style="56"/>
    <col min="3335" max="3335" width="5.42578125" style="56" customWidth="1"/>
    <col min="3336" max="3336" width="1.7109375" style="56" customWidth="1"/>
    <col min="3337" max="3337" width="6" style="56" bestFit="1" customWidth="1"/>
    <col min="3338" max="3338" width="7.42578125" style="56" bestFit="1" customWidth="1"/>
    <col min="3339" max="3340" width="8.140625" style="56" customWidth="1"/>
    <col min="3341" max="3342" width="7.7109375" style="56" customWidth="1"/>
    <col min="3343" max="3343" width="11.28515625" style="56" customWidth="1"/>
    <col min="3344" max="3346" width="8.7109375" style="56" customWidth="1"/>
    <col min="3347" max="3347" width="11" style="56" customWidth="1"/>
    <col min="3348" max="3348" width="11.7109375" style="56" customWidth="1"/>
    <col min="3349" max="3349" width="6.140625" style="56" customWidth="1"/>
    <col min="3350" max="3352" width="9.7109375" style="56" customWidth="1"/>
    <col min="3353" max="3586" width="9" style="56"/>
    <col min="3587" max="3587" width="0" style="56" hidden="1" customWidth="1"/>
    <col min="3588" max="3588" width="10" style="56" bestFit="1" customWidth="1"/>
    <col min="3589" max="3589" width="7.7109375" style="56" customWidth="1"/>
    <col min="3590" max="3590" width="9" style="56"/>
    <col min="3591" max="3591" width="5.42578125" style="56" customWidth="1"/>
    <col min="3592" max="3592" width="1.7109375" style="56" customWidth="1"/>
    <col min="3593" max="3593" width="6" style="56" bestFit="1" customWidth="1"/>
    <col min="3594" max="3594" width="7.42578125" style="56" bestFit="1" customWidth="1"/>
    <col min="3595" max="3596" width="8.140625" style="56" customWidth="1"/>
    <col min="3597" max="3598" width="7.7109375" style="56" customWidth="1"/>
    <col min="3599" max="3599" width="11.28515625" style="56" customWidth="1"/>
    <col min="3600" max="3602" width="8.7109375" style="56" customWidth="1"/>
    <col min="3603" max="3603" width="11" style="56" customWidth="1"/>
    <col min="3604" max="3604" width="11.7109375" style="56" customWidth="1"/>
    <col min="3605" max="3605" width="6.140625" style="56" customWidth="1"/>
    <col min="3606" max="3608" width="9.7109375" style="56" customWidth="1"/>
    <col min="3609" max="3842" width="9" style="56"/>
    <col min="3843" max="3843" width="0" style="56" hidden="1" customWidth="1"/>
    <col min="3844" max="3844" width="10" style="56" bestFit="1" customWidth="1"/>
    <col min="3845" max="3845" width="7.7109375" style="56" customWidth="1"/>
    <col min="3846" max="3846" width="9" style="56"/>
    <col min="3847" max="3847" width="5.42578125" style="56" customWidth="1"/>
    <col min="3848" max="3848" width="1.7109375" style="56" customWidth="1"/>
    <col min="3849" max="3849" width="6" style="56" bestFit="1" customWidth="1"/>
    <col min="3850" max="3850" width="7.42578125" style="56" bestFit="1" customWidth="1"/>
    <col min="3851" max="3852" width="8.140625" style="56" customWidth="1"/>
    <col min="3853" max="3854" width="7.7109375" style="56" customWidth="1"/>
    <col min="3855" max="3855" width="11.28515625" style="56" customWidth="1"/>
    <col min="3856" max="3858" width="8.7109375" style="56" customWidth="1"/>
    <col min="3859" max="3859" width="11" style="56" customWidth="1"/>
    <col min="3860" max="3860" width="11.7109375" style="56" customWidth="1"/>
    <col min="3861" max="3861" width="6.140625" style="56" customWidth="1"/>
    <col min="3862" max="3864" width="9.7109375" style="56" customWidth="1"/>
    <col min="3865" max="4098" width="9" style="56"/>
    <col min="4099" max="4099" width="0" style="56" hidden="1" customWidth="1"/>
    <col min="4100" max="4100" width="10" style="56" bestFit="1" customWidth="1"/>
    <col min="4101" max="4101" width="7.7109375" style="56" customWidth="1"/>
    <col min="4102" max="4102" width="9" style="56"/>
    <col min="4103" max="4103" width="5.42578125" style="56" customWidth="1"/>
    <col min="4104" max="4104" width="1.7109375" style="56" customWidth="1"/>
    <col min="4105" max="4105" width="6" style="56" bestFit="1" customWidth="1"/>
    <col min="4106" max="4106" width="7.42578125" style="56" bestFit="1" customWidth="1"/>
    <col min="4107" max="4108" width="8.140625" style="56" customWidth="1"/>
    <col min="4109" max="4110" width="7.7109375" style="56" customWidth="1"/>
    <col min="4111" max="4111" width="11.28515625" style="56" customWidth="1"/>
    <col min="4112" max="4114" width="8.7109375" style="56" customWidth="1"/>
    <col min="4115" max="4115" width="11" style="56" customWidth="1"/>
    <col min="4116" max="4116" width="11.7109375" style="56" customWidth="1"/>
    <col min="4117" max="4117" width="6.140625" style="56" customWidth="1"/>
    <col min="4118" max="4120" width="9.7109375" style="56" customWidth="1"/>
    <col min="4121" max="4354" width="9" style="56"/>
    <col min="4355" max="4355" width="0" style="56" hidden="1" customWidth="1"/>
    <col min="4356" max="4356" width="10" style="56" bestFit="1" customWidth="1"/>
    <col min="4357" max="4357" width="7.7109375" style="56" customWidth="1"/>
    <col min="4358" max="4358" width="9" style="56"/>
    <col min="4359" max="4359" width="5.42578125" style="56" customWidth="1"/>
    <col min="4360" max="4360" width="1.7109375" style="56" customWidth="1"/>
    <col min="4361" max="4361" width="6" style="56" bestFit="1" customWidth="1"/>
    <col min="4362" max="4362" width="7.42578125" style="56" bestFit="1" customWidth="1"/>
    <col min="4363" max="4364" width="8.140625" style="56" customWidth="1"/>
    <col min="4365" max="4366" width="7.7109375" style="56" customWidth="1"/>
    <col min="4367" max="4367" width="11.28515625" style="56" customWidth="1"/>
    <col min="4368" max="4370" width="8.7109375" style="56" customWidth="1"/>
    <col min="4371" max="4371" width="11" style="56" customWidth="1"/>
    <col min="4372" max="4372" width="11.7109375" style="56" customWidth="1"/>
    <col min="4373" max="4373" width="6.140625" style="56" customWidth="1"/>
    <col min="4374" max="4376" width="9.7109375" style="56" customWidth="1"/>
    <col min="4377" max="4610" width="9" style="56"/>
    <col min="4611" max="4611" width="0" style="56" hidden="1" customWidth="1"/>
    <col min="4612" max="4612" width="10" style="56" bestFit="1" customWidth="1"/>
    <col min="4613" max="4613" width="7.7109375" style="56" customWidth="1"/>
    <col min="4614" max="4614" width="9" style="56"/>
    <col min="4615" max="4615" width="5.42578125" style="56" customWidth="1"/>
    <col min="4616" max="4616" width="1.7109375" style="56" customWidth="1"/>
    <col min="4617" max="4617" width="6" style="56" bestFit="1" customWidth="1"/>
    <col min="4618" max="4618" width="7.42578125" style="56" bestFit="1" customWidth="1"/>
    <col min="4619" max="4620" width="8.140625" style="56" customWidth="1"/>
    <col min="4621" max="4622" width="7.7109375" style="56" customWidth="1"/>
    <col min="4623" max="4623" width="11.28515625" style="56" customWidth="1"/>
    <col min="4624" max="4626" width="8.7109375" style="56" customWidth="1"/>
    <col min="4627" max="4627" width="11" style="56" customWidth="1"/>
    <col min="4628" max="4628" width="11.7109375" style="56" customWidth="1"/>
    <col min="4629" max="4629" width="6.140625" style="56" customWidth="1"/>
    <col min="4630" max="4632" width="9.7109375" style="56" customWidth="1"/>
    <col min="4633" max="4866" width="9" style="56"/>
    <col min="4867" max="4867" width="0" style="56" hidden="1" customWidth="1"/>
    <col min="4868" max="4868" width="10" style="56" bestFit="1" customWidth="1"/>
    <col min="4869" max="4869" width="7.7109375" style="56" customWidth="1"/>
    <col min="4870" max="4870" width="9" style="56"/>
    <col min="4871" max="4871" width="5.42578125" style="56" customWidth="1"/>
    <col min="4872" max="4872" width="1.7109375" style="56" customWidth="1"/>
    <col min="4873" max="4873" width="6" style="56" bestFit="1" customWidth="1"/>
    <col min="4874" max="4874" width="7.42578125" style="56" bestFit="1" customWidth="1"/>
    <col min="4875" max="4876" width="8.140625" style="56" customWidth="1"/>
    <col min="4877" max="4878" width="7.7109375" style="56" customWidth="1"/>
    <col min="4879" max="4879" width="11.28515625" style="56" customWidth="1"/>
    <col min="4880" max="4882" width="8.7109375" style="56" customWidth="1"/>
    <col min="4883" max="4883" width="11" style="56" customWidth="1"/>
    <col min="4884" max="4884" width="11.7109375" style="56" customWidth="1"/>
    <col min="4885" max="4885" width="6.140625" style="56" customWidth="1"/>
    <col min="4886" max="4888" width="9.7109375" style="56" customWidth="1"/>
    <col min="4889" max="5122" width="9" style="56"/>
    <col min="5123" max="5123" width="0" style="56" hidden="1" customWidth="1"/>
    <col min="5124" max="5124" width="10" style="56" bestFit="1" customWidth="1"/>
    <col min="5125" max="5125" width="7.7109375" style="56" customWidth="1"/>
    <col min="5126" max="5126" width="9" style="56"/>
    <col min="5127" max="5127" width="5.42578125" style="56" customWidth="1"/>
    <col min="5128" max="5128" width="1.7109375" style="56" customWidth="1"/>
    <col min="5129" max="5129" width="6" style="56" bestFit="1" customWidth="1"/>
    <col min="5130" max="5130" width="7.42578125" style="56" bestFit="1" customWidth="1"/>
    <col min="5131" max="5132" width="8.140625" style="56" customWidth="1"/>
    <col min="5133" max="5134" width="7.7109375" style="56" customWidth="1"/>
    <col min="5135" max="5135" width="11.28515625" style="56" customWidth="1"/>
    <col min="5136" max="5138" width="8.7109375" style="56" customWidth="1"/>
    <col min="5139" max="5139" width="11" style="56" customWidth="1"/>
    <col min="5140" max="5140" width="11.7109375" style="56" customWidth="1"/>
    <col min="5141" max="5141" width="6.140625" style="56" customWidth="1"/>
    <col min="5142" max="5144" width="9.7109375" style="56" customWidth="1"/>
    <col min="5145" max="5378" width="9" style="56"/>
    <col min="5379" max="5379" width="0" style="56" hidden="1" customWidth="1"/>
    <col min="5380" max="5380" width="10" style="56" bestFit="1" customWidth="1"/>
    <col min="5381" max="5381" width="7.7109375" style="56" customWidth="1"/>
    <col min="5382" max="5382" width="9" style="56"/>
    <col min="5383" max="5383" width="5.42578125" style="56" customWidth="1"/>
    <col min="5384" max="5384" width="1.7109375" style="56" customWidth="1"/>
    <col min="5385" max="5385" width="6" style="56" bestFit="1" customWidth="1"/>
    <col min="5386" max="5386" width="7.42578125" style="56" bestFit="1" customWidth="1"/>
    <col min="5387" max="5388" width="8.140625" style="56" customWidth="1"/>
    <col min="5389" max="5390" width="7.7109375" style="56" customWidth="1"/>
    <col min="5391" max="5391" width="11.28515625" style="56" customWidth="1"/>
    <col min="5392" max="5394" width="8.7109375" style="56" customWidth="1"/>
    <col min="5395" max="5395" width="11" style="56" customWidth="1"/>
    <col min="5396" max="5396" width="11.7109375" style="56" customWidth="1"/>
    <col min="5397" max="5397" width="6.140625" style="56" customWidth="1"/>
    <col min="5398" max="5400" width="9.7109375" style="56" customWidth="1"/>
    <col min="5401" max="5634" width="9" style="56"/>
    <col min="5635" max="5635" width="0" style="56" hidden="1" customWidth="1"/>
    <col min="5636" max="5636" width="10" style="56" bestFit="1" customWidth="1"/>
    <col min="5637" max="5637" width="7.7109375" style="56" customWidth="1"/>
    <col min="5638" max="5638" width="9" style="56"/>
    <col min="5639" max="5639" width="5.42578125" style="56" customWidth="1"/>
    <col min="5640" max="5640" width="1.7109375" style="56" customWidth="1"/>
    <col min="5641" max="5641" width="6" style="56" bestFit="1" customWidth="1"/>
    <col min="5642" max="5642" width="7.42578125" style="56" bestFit="1" customWidth="1"/>
    <col min="5643" max="5644" width="8.140625" style="56" customWidth="1"/>
    <col min="5645" max="5646" width="7.7109375" style="56" customWidth="1"/>
    <col min="5647" max="5647" width="11.28515625" style="56" customWidth="1"/>
    <col min="5648" max="5650" width="8.7109375" style="56" customWidth="1"/>
    <col min="5651" max="5651" width="11" style="56" customWidth="1"/>
    <col min="5652" max="5652" width="11.7109375" style="56" customWidth="1"/>
    <col min="5653" max="5653" width="6.140625" style="56" customWidth="1"/>
    <col min="5654" max="5656" width="9.7109375" style="56" customWidth="1"/>
    <col min="5657" max="5890" width="9" style="56"/>
    <col min="5891" max="5891" width="0" style="56" hidden="1" customWidth="1"/>
    <col min="5892" max="5892" width="10" style="56" bestFit="1" customWidth="1"/>
    <col min="5893" max="5893" width="7.7109375" style="56" customWidth="1"/>
    <col min="5894" max="5894" width="9" style="56"/>
    <col min="5895" max="5895" width="5.42578125" style="56" customWidth="1"/>
    <col min="5896" max="5896" width="1.7109375" style="56" customWidth="1"/>
    <col min="5897" max="5897" width="6" style="56" bestFit="1" customWidth="1"/>
    <col min="5898" max="5898" width="7.42578125" style="56" bestFit="1" customWidth="1"/>
    <col min="5899" max="5900" width="8.140625" style="56" customWidth="1"/>
    <col min="5901" max="5902" width="7.7109375" style="56" customWidth="1"/>
    <col min="5903" max="5903" width="11.28515625" style="56" customWidth="1"/>
    <col min="5904" max="5906" width="8.7109375" style="56" customWidth="1"/>
    <col min="5907" max="5907" width="11" style="56" customWidth="1"/>
    <col min="5908" max="5908" width="11.7109375" style="56" customWidth="1"/>
    <col min="5909" max="5909" width="6.140625" style="56" customWidth="1"/>
    <col min="5910" max="5912" width="9.7109375" style="56" customWidth="1"/>
    <col min="5913" max="6146" width="9" style="56"/>
    <col min="6147" max="6147" width="0" style="56" hidden="1" customWidth="1"/>
    <col min="6148" max="6148" width="10" style="56" bestFit="1" customWidth="1"/>
    <col min="6149" max="6149" width="7.7109375" style="56" customWidth="1"/>
    <col min="6150" max="6150" width="9" style="56"/>
    <col min="6151" max="6151" width="5.42578125" style="56" customWidth="1"/>
    <col min="6152" max="6152" width="1.7109375" style="56" customWidth="1"/>
    <col min="6153" max="6153" width="6" style="56" bestFit="1" customWidth="1"/>
    <col min="6154" max="6154" width="7.42578125" style="56" bestFit="1" customWidth="1"/>
    <col min="6155" max="6156" width="8.140625" style="56" customWidth="1"/>
    <col min="6157" max="6158" width="7.7109375" style="56" customWidth="1"/>
    <col min="6159" max="6159" width="11.28515625" style="56" customWidth="1"/>
    <col min="6160" max="6162" width="8.7109375" style="56" customWidth="1"/>
    <col min="6163" max="6163" width="11" style="56" customWidth="1"/>
    <col min="6164" max="6164" width="11.7109375" style="56" customWidth="1"/>
    <col min="6165" max="6165" width="6.140625" style="56" customWidth="1"/>
    <col min="6166" max="6168" width="9.7109375" style="56" customWidth="1"/>
    <col min="6169" max="6402" width="9" style="56"/>
    <col min="6403" max="6403" width="0" style="56" hidden="1" customWidth="1"/>
    <col min="6404" max="6404" width="10" style="56" bestFit="1" customWidth="1"/>
    <col min="6405" max="6405" width="7.7109375" style="56" customWidth="1"/>
    <col min="6406" max="6406" width="9" style="56"/>
    <col min="6407" max="6407" width="5.42578125" style="56" customWidth="1"/>
    <col min="6408" max="6408" width="1.7109375" style="56" customWidth="1"/>
    <col min="6409" max="6409" width="6" style="56" bestFit="1" customWidth="1"/>
    <col min="6410" max="6410" width="7.42578125" style="56" bestFit="1" customWidth="1"/>
    <col min="6411" max="6412" width="8.140625" style="56" customWidth="1"/>
    <col min="6413" max="6414" width="7.7109375" style="56" customWidth="1"/>
    <col min="6415" max="6415" width="11.28515625" style="56" customWidth="1"/>
    <col min="6416" max="6418" width="8.7109375" style="56" customWidth="1"/>
    <col min="6419" max="6419" width="11" style="56" customWidth="1"/>
    <col min="6420" max="6420" width="11.7109375" style="56" customWidth="1"/>
    <col min="6421" max="6421" width="6.140625" style="56" customWidth="1"/>
    <col min="6422" max="6424" width="9.7109375" style="56" customWidth="1"/>
    <col min="6425" max="6658" width="9" style="56"/>
    <col min="6659" max="6659" width="0" style="56" hidden="1" customWidth="1"/>
    <col min="6660" max="6660" width="10" style="56" bestFit="1" customWidth="1"/>
    <col min="6661" max="6661" width="7.7109375" style="56" customWidth="1"/>
    <col min="6662" max="6662" width="9" style="56"/>
    <col min="6663" max="6663" width="5.42578125" style="56" customWidth="1"/>
    <col min="6664" max="6664" width="1.7109375" style="56" customWidth="1"/>
    <col min="6665" max="6665" width="6" style="56" bestFit="1" customWidth="1"/>
    <col min="6666" max="6666" width="7.42578125" style="56" bestFit="1" customWidth="1"/>
    <col min="6667" max="6668" width="8.140625" style="56" customWidth="1"/>
    <col min="6669" max="6670" width="7.7109375" style="56" customWidth="1"/>
    <col min="6671" max="6671" width="11.28515625" style="56" customWidth="1"/>
    <col min="6672" max="6674" width="8.7109375" style="56" customWidth="1"/>
    <col min="6675" max="6675" width="11" style="56" customWidth="1"/>
    <col min="6676" max="6676" width="11.7109375" style="56" customWidth="1"/>
    <col min="6677" max="6677" width="6.140625" style="56" customWidth="1"/>
    <col min="6678" max="6680" width="9.7109375" style="56" customWidth="1"/>
    <col min="6681" max="6914" width="9" style="56"/>
    <col min="6915" max="6915" width="0" style="56" hidden="1" customWidth="1"/>
    <col min="6916" max="6916" width="10" style="56" bestFit="1" customWidth="1"/>
    <col min="6917" max="6917" width="7.7109375" style="56" customWidth="1"/>
    <col min="6918" max="6918" width="9" style="56"/>
    <col min="6919" max="6919" width="5.42578125" style="56" customWidth="1"/>
    <col min="6920" max="6920" width="1.7109375" style="56" customWidth="1"/>
    <col min="6921" max="6921" width="6" style="56" bestFit="1" customWidth="1"/>
    <col min="6922" max="6922" width="7.42578125" style="56" bestFit="1" customWidth="1"/>
    <col min="6923" max="6924" width="8.140625" style="56" customWidth="1"/>
    <col min="6925" max="6926" width="7.7109375" style="56" customWidth="1"/>
    <col min="6927" max="6927" width="11.28515625" style="56" customWidth="1"/>
    <col min="6928" max="6930" width="8.7109375" style="56" customWidth="1"/>
    <col min="6931" max="6931" width="11" style="56" customWidth="1"/>
    <col min="6932" max="6932" width="11.7109375" style="56" customWidth="1"/>
    <col min="6933" max="6933" width="6.140625" style="56" customWidth="1"/>
    <col min="6934" max="6936" width="9.7109375" style="56" customWidth="1"/>
    <col min="6937" max="7170" width="9" style="56"/>
    <col min="7171" max="7171" width="0" style="56" hidden="1" customWidth="1"/>
    <col min="7172" max="7172" width="10" style="56" bestFit="1" customWidth="1"/>
    <col min="7173" max="7173" width="7.7109375" style="56" customWidth="1"/>
    <col min="7174" max="7174" width="9" style="56"/>
    <col min="7175" max="7175" width="5.42578125" style="56" customWidth="1"/>
    <col min="7176" max="7176" width="1.7109375" style="56" customWidth="1"/>
    <col min="7177" max="7177" width="6" style="56" bestFit="1" customWidth="1"/>
    <col min="7178" max="7178" width="7.42578125" style="56" bestFit="1" customWidth="1"/>
    <col min="7179" max="7180" width="8.140625" style="56" customWidth="1"/>
    <col min="7181" max="7182" width="7.7109375" style="56" customWidth="1"/>
    <col min="7183" max="7183" width="11.28515625" style="56" customWidth="1"/>
    <col min="7184" max="7186" width="8.7109375" style="56" customWidth="1"/>
    <col min="7187" max="7187" width="11" style="56" customWidth="1"/>
    <col min="7188" max="7188" width="11.7109375" style="56" customWidth="1"/>
    <col min="7189" max="7189" width="6.140625" style="56" customWidth="1"/>
    <col min="7190" max="7192" width="9.7109375" style="56" customWidth="1"/>
    <col min="7193" max="7426" width="9" style="56"/>
    <col min="7427" max="7427" width="0" style="56" hidden="1" customWidth="1"/>
    <col min="7428" max="7428" width="10" style="56" bestFit="1" customWidth="1"/>
    <col min="7429" max="7429" width="7.7109375" style="56" customWidth="1"/>
    <col min="7430" max="7430" width="9" style="56"/>
    <col min="7431" max="7431" width="5.42578125" style="56" customWidth="1"/>
    <col min="7432" max="7432" width="1.7109375" style="56" customWidth="1"/>
    <col min="7433" max="7433" width="6" style="56" bestFit="1" customWidth="1"/>
    <col min="7434" max="7434" width="7.42578125" style="56" bestFit="1" customWidth="1"/>
    <col min="7435" max="7436" width="8.140625" style="56" customWidth="1"/>
    <col min="7437" max="7438" width="7.7109375" style="56" customWidth="1"/>
    <col min="7439" max="7439" width="11.28515625" style="56" customWidth="1"/>
    <col min="7440" max="7442" width="8.7109375" style="56" customWidth="1"/>
    <col min="7443" max="7443" width="11" style="56" customWidth="1"/>
    <col min="7444" max="7444" width="11.7109375" style="56" customWidth="1"/>
    <col min="7445" max="7445" width="6.140625" style="56" customWidth="1"/>
    <col min="7446" max="7448" width="9.7109375" style="56" customWidth="1"/>
    <col min="7449" max="7682" width="9" style="56"/>
    <col min="7683" max="7683" width="0" style="56" hidden="1" customWidth="1"/>
    <col min="7684" max="7684" width="10" style="56" bestFit="1" customWidth="1"/>
    <col min="7685" max="7685" width="7.7109375" style="56" customWidth="1"/>
    <col min="7686" max="7686" width="9" style="56"/>
    <col min="7687" max="7687" width="5.42578125" style="56" customWidth="1"/>
    <col min="7688" max="7688" width="1.7109375" style="56" customWidth="1"/>
    <col min="7689" max="7689" width="6" style="56" bestFit="1" customWidth="1"/>
    <col min="7690" max="7690" width="7.42578125" style="56" bestFit="1" customWidth="1"/>
    <col min="7691" max="7692" width="8.140625" style="56" customWidth="1"/>
    <col min="7693" max="7694" width="7.7109375" style="56" customWidth="1"/>
    <col min="7695" max="7695" width="11.28515625" style="56" customWidth="1"/>
    <col min="7696" max="7698" width="8.7109375" style="56" customWidth="1"/>
    <col min="7699" max="7699" width="11" style="56" customWidth="1"/>
    <col min="7700" max="7700" width="11.7109375" style="56" customWidth="1"/>
    <col min="7701" max="7701" width="6.140625" style="56" customWidth="1"/>
    <col min="7702" max="7704" width="9.7109375" style="56" customWidth="1"/>
    <col min="7705" max="7938" width="9" style="56"/>
    <col min="7939" max="7939" width="0" style="56" hidden="1" customWidth="1"/>
    <col min="7940" max="7940" width="10" style="56" bestFit="1" customWidth="1"/>
    <col min="7941" max="7941" width="7.7109375" style="56" customWidth="1"/>
    <col min="7942" max="7942" width="9" style="56"/>
    <col min="7943" max="7943" width="5.42578125" style="56" customWidth="1"/>
    <col min="7944" max="7944" width="1.7109375" style="56" customWidth="1"/>
    <col min="7945" max="7945" width="6" style="56" bestFit="1" customWidth="1"/>
    <col min="7946" max="7946" width="7.42578125" style="56" bestFit="1" customWidth="1"/>
    <col min="7947" max="7948" width="8.140625" style="56" customWidth="1"/>
    <col min="7949" max="7950" width="7.7109375" style="56" customWidth="1"/>
    <col min="7951" max="7951" width="11.28515625" style="56" customWidth="1"/>
    <col min="7952" max="7954" width="8.7109375" style="56" customWidth="1"/>
    <col min="7955" max="7955" width="11" style="56" customWidth="1"/>
    <col min="7956" max="7956" width="11.7109375" style="56" customWidth="1"/>
    <col min="7957" max="7957" width="6.140625" style="56" customWidth="1"/>
    <col min="7958" max="7960" width="9.7109375" style="56" customWidth="1"/>
    <col min="7961" max="8194" width="9" style="56"/>
    <col min="8195" max="8195" width="0" style="56" hidden="1" customWidth="1"/>
    <col min="8196" max="8196" width="10" style="56" bestFit="1" customWidth="1"/>
    <col min="8197" max="8197" width="7.7109375" style="56" customWidth="1"/>
    <col min="8198" max="8198" width="9" style="56"/>
    <col min="8199" max="8199" width="5.42578125" style="56" customWidth="1"/>
    <col min="8200" max="8200" width="1.7109375" style="56" customWidth="1"/>
    <col min="8201" max="8201" width="6" style="56" bestFit="1" customWidth="1"/>
    <col min="8202" max="8202" width="7.42578125" style="56" bestFit="1" customWidth="1"/>
    <col min="8203" max="8204" width="8.140625" style="56" customWidth="1"/>
    <col min="8205" max="8206" width="7.7109375" style="56" customWidth="1"/>
    <col min="8207" max="8207" width="11.28515625" style="56" customWidth="1"/>
    <col min="8208" max="8210" width="8.7109375" style="56" customWidth="1"/>
    <col min="8211" max="8211" width="11" style="56" customWidth="1"/>
    <col min="8212" max="8212" width="11.7109375" style="56" customWidth="1"/>
    <col min="8213" max="8213" width="6.140625" style="56" customWidth="1"/>
    <col min="8214" max="8216" width="9.7109375" style="56" customWidth="1"/>
    <col min="8217" max="8450" width="9" style="56"/>
    <col min="8451" max="8451" width="0" style="56" hidden="1" customWidth="1"/>
    <col min="8452" max="8452" width="10" style="56" bestFit="1" customWidth="1"/>
    <col min="8453" max="8453" width="7.7109375" style="56" customWidth="1"/>
    <col min="8454" max="8454" width="9" style="56"/>
    <col min="8455" max="8455" width="5.42578125" style="56" customWidth="1"/>
    <col min="8456" max="8456" width="1.7109375" style="56" customWidth="1"/>
    <col min="8457" max="8457" width="6" style="56" bestFit="1" customWidth="1"/>
    <col min="8458" max="8458" width="7.42578125" style="56" bestFit="1" customWidth="1"/>
    <col min="8459" max="8460" width="8.140625" style="56" customWidth="1"/>
    <col min="8461" max="8462" width="7.7109375" style="56" customWidth="1"/>
    <col min="8463" max="8463" width="11.28515625" style="56" customWidth="1"/>
    <col min="8464" max="8466" width="8.7109375" style="56" customWidth="1"/>
    <col min="8467" max="8467" width="11" style="56" customWidth="1"/>
    <col min="8468" max="8468" width="11.7109375" style="56" customWidth="1"/>
    <col min="8469" max="8469" width="6.140625" style="56" customWidth="1"/>
    <col min="8470" max="8472" width="9.7109375" style="56" customWidth="1"/>
    <col min="8473" max="8706" width="9" style="56"/>
    <col min="8707" max="8707" width="0" style="56" hidden="1" customWidth="1"/>
    <col min="8708" max="8708" width="10" style="56" bestFit="1" customWidth="1"/>
    <col min="8709" max="8709" width="7.7109375" style="56" customWidth="1"/>
    <col min="8710" max="8710" width="9" style="56"/>
    <col min="8711" max="8711" width="5.42578125" style="56" customWidth="1"/>
    <col min="8712" max="8712" width="1.7109375" style="56" customWidth="1"/>
    <col min="8713" max="8713" width="6" style="56" bestFit="1" customWidth="1"/>
    <col min="8714" max="8714" width="7.42578125" style="56" bestFit="1" customWidth="1"/>
    <col min="8715" max="8716" width="8.140625" style="56" customWidth="1"/>
    <col min="8717" max="8718" width="7.7109375" style="56" customWidth="1"/>
    <col min="8719" max="8719" width="11.28515625" style="56" customWidth="1"/>
    <col min="8720" max="8722" width="8.7109375" style="56" customWidth="1"/>
    <col min="8723" max="8723" width="11" style="56" customWidth="1"/>
    <col min="8724" max="8724" width="11.7109375" style="56" customWidth="1"/>
    <col min="8725" max="8725" width="6.140625" style="56" customWidth="1"/>
    <col min="8726" max="8728" width="9.7109375" style="56" customWidth="1"/>
    <col min="8729" max="8962" width="9" style="56"/>
    <col min="8963" max="8963" width="0" style="56" hidden="1" customWidth="1"/>
    <col min="8964" max="8964" width="10" style="56" bestFit="1" customWidth="1"/>
    <col min="8965" max="8965" width="7.7109375" style="56" customWidth="1"/>
    <col min="8966" max="8966" width="9" style="56"/>
    <col min="8967" max="8967" width="5.42578125" style="56" customWidth="1"/>
    <col min="8968" max="8968" width="1.7109375" style="56" customWidth="1"/>
    <col min="8969" max="8969" width="6" style="56" bestFit="1" customWidth="1"/>
    <col min="8970" max="8970" width="7.42578125" style="56" bestFit="1" customWidth="1"/>
    <col min="8971" max="8972" width="8.140625" style="56" customWidth="1"/>
    <col min="8973" max="8974" width="7.7109375" style="56" customWidth="1"/>
    <col min="8975" max="8975" width="11.28515625" style="56" customWidth="1"/>
    <col min="8976" max="8978" width="8.7109375" style="56" customWidth="1"/>
    <col min="8979" max="8979" width="11" style="56" customWidth="1"/>
    <col min="8980" max="8980" width="11.7109375" style="56" customWidth="1"/>
    <col min="8981" max="8981" width="6.140625" style="56" customWidth="1"/>
    <col min="8982" max="8984" width="9.7109375" style="56" customWidth="1"/>
    <col min="8985" max="9218" width="9" style="56"/>
    <col min="9219" max="9219" width="0" style="56" hidden="1" customWidth="1"/>
    <col min="9220" max="9220" width="10" style="56" bestFit="1" customWidth="1"/>
    <col min="9221" max="9221" width="7.7109375" style="56" customWidth="1"/>
    <col min="9222" max="9222" width="9" style="56"/>
    <col min="9223" max="9223" width="5.42578125" style="56" customWidth="1"/>
    <col min="9224" max="9224" width="1.7109375" style="56" customWidth="1"/>
    <col min="9225" max="9225" width="6" style="56" bestFit="1" customWidth="1"/>
    <col min="9226" max="9226" width="7.42578125" style="56" bestFit="1" customWidth="1"/>
    <col min="9227" max="9228" width="8.140625" style="56" customWidth="1"/>
    <col min="9229" max="9230" width="7.7109375" style="56" customWidth="1"/>
    <col min="9231" max="9231" width="11.28515625" style="56" customWidth="1"/>
    <col min="9232" max="9234" width="8.7109375" style="56" customWidth="1"/>
    <col min="9235" max="9235" width="11" style="56" customWidth="1"/>
    <col min="9236" max="9236" width="11.7109375" style="56" customWidth="1"/>
    <col min="9237" max="9237" width="6.140625" style="56" customWidth="1"/>
    <col min="9238" max="9240" width="9.7109375" style="56" customWidth="1"/>
    <col min="9241" max="9474" width="9" style="56"/>
    <col min="9475" max="9475" width="0" style="56" hidden="1" customWidth="1"/>
    <col min="9476" max="9476" width="10" style="56" bestFit="1" customWidth="1"/>
    <col min="9477" max="9477" width="7.7109375" style="56" customWidth="1"/>
    <col min="9478" max="9478" width="9" style="56"/>
    <col min="9479" max="9479" width="5.42578125" style="56" customWidth="1"/>
    <col min="9480" max="9480" width="1.7109375" style="56" customWidth="1"/>
    <col min="9481" max="9481" width="6" style="56" bestFit="1" customWidth="1"/>
    <col min="9482" max="9482" width="7.42578125" style="56" bestFit="1" customWidth="1"/>
    <col min="9483" max="9484" width="8.140625" style="56" customWidth="1"/>
    <col min="9485" max="9486" width="7.7109375" style="56" customWidth="1"/>
    <col min="9487" max="9487" width="11.28515625" style="56" customWidth="1"/>
    <col min="9488" max="9490" width="8.7109375" style="56" customWidth="1"/>
    <col min="9491" max="9491" width="11" style="56" customWidth="1"/>
    <col min="9492" max="9492" width="11.7109375" style="56" customWidth="1"/>
    <col min="9493" max="9493" width="6.140625" style="56" customWidth="1"/>
    <col min="9494" max="9496" width="9.7109375" style="56" customWidth="1"/>
    <col min="9497" max="9730" width="9" style="56"/>
    <col min="9731" max="9731" width="0" style="56" hidden="1" customWidth="1"/>
    <col min="9732" max="9732" width="10" style="56" bestFit="1" customWidth="1"/>
    <col min="9733" max="9733" width="7.7109375" style="56" customWidth="1"/>
    <col min="9734" max="9734" width="9" style="56"/>
    <col min="9735" max="9735" width="5.42578125" style="56" customWidth="1"/>
    <col min="9736" max="9736" width="1.7109375" style="56" customWidth="1"/>
    <col min="9737" max="9737" width="6" style="56" bestFit="1" customWidth="1"/>
    <col min="9738" max="9738" width="7.42578125" style="56" bestFit="1" customWidth="1"/>
    <col min="9739" max="9740" width="8.140625" style="56" customWidth="1"/>
    <col min="9741" max="9742" width="7.7109375" style="56" customWidth="1"/>
    <col min="9743" max="9743" width="11.28515625" style="56" customWidth="1"/>
    <col min="9744" max="9746" width="8.7109375" style="56" customWidth="1"/>
    <col min="9747" max="9747" width="11" style="56" customWidth="1"/>
    <col min="9748" max="9748" width="11.7109375" style="56" customWidth="1"/>
    <col min="9749" max="9749" width="6.140625" style="56" customWidth="1"/>
    <col min="9750" max="9752" width="9.7109375" style="56" customWidth="1"/>
    <col min="9753" max="9986" width="9" style="56"/>
    <col min="9987" max="9987" width="0" style="56" hidden="1" customWidth="1"/>
    <col min="9988" max="9988" width="10" style="56" bestFit="1" customWidth="1"/>
    <col min="9989" max="9989" width="7.7109375" style="56" customWidth="1"/>
    <col min="9990" max="9990" width="9" style="56"/>
    <col min="9991" max="9991" width="5.42578125" style="56" customWidth="1"/>
    <col min="9992" max="9992" width="1.7109375" style="56" customWidth="1"/>
    <col min="9993" max="9993" width="6" style="56" bestFit="1" customWidth="1"/>
    <col min="9994" max="9994" width="7.42578125" style="56" bestFit="1" customWidth="1"/>
    <col min="9995" max="9996" width="8.140625" style="56" customWidth="1"/>
    <col min="9997" max="9998" width="7.7109375" style="56" customWidth="1"/>
    <col min="9999" max="9999" width="11.28515625" style="56" customWidth="1"/>
    <col min="10000" max="10002" width="8.7109375" style="56" customWidth="1"/>
    <col min="10003" max="10003" width="11" style="56" customWidth="1"/>
    <col min="10004" max="10004" width="11.7109375" style="56" customWidth="1"/>
    <col min="10005" max="10005" width="6.140625" style="56" customWidth="1"/>
    <col min="10006" max="10008" width="9.7109375" style="56" customWidth="1"/>
    <col min="10009" max="10242" width="9" style="56"/>
    <col min="10243" max="10243" width="0" style="56" hidden="1" customWidth="1"/>
    <col min="10244" max="10244" width="10" style="56" bestFit="1" customWidth="1"/>
    <col min="10245" max="10245" width="7.7109375" style="56" customWidth="1"/>
    <col min="10246" max="10246" width="9" style="56"/>
    <col min="10247" max="10247" width="5.42578125" style="56" customWidth="1"/>
    <col min="10248" max="10248" width="1.7109375" style="56" customWidth="1"/>
    <col min="10249" max="10249" width="6" style="56" bestFit="1" customWidth="1"/>
    <col min="10250" max="10250" width="7.42578125" style="56" bestFit="1" customWidth="1"/>
    <col min="10251" max="10252" width="8.140625" style="56" customWidth="1"/>
    <col min="10253" max="10254" width="7.7109375" style="56" customWidth="1"/>
    <col min="10255" max="10255" width="11.28515625" style="56" customWidth="1"/>
    <col min="10256" max="10258" width="8.7109375" style="56" customWidth="1"/>
    <col min="10259" max="10259" width="11" style="56" customWidth="1"/>
    <col min="10260" max="10260" width="11.7109375" style="56" customWidth="1"/>
    <col min="10261" max="10261" width="6.140625" style="56" customWidth="1"/>
    <col min="10262" max="10264" width="9.7109375" style="56" customWidth="1"/>
    <col min="10265" max="10498" width="9" style="56"/>
    <col min="10499" max="10499" width="0" style="56" hidden="1" customWidth="1"/>
    <col min="10500" max="10500" width="10" style="56" bestFit="1" customWidth="1"/>
    <col min="10501" max="10501" width="7.7109375" style="56" customWidth="1"/>
    <col min="10502" max="10502" width="9" style="56"/>
    <col min="10503" max="10503" width="5.42578125" style="56" customWidth="1"/>
    <col min="10504" max="10504" width="1.7109375" style="56" customWidth="1"/>
    <col min="10505" max="10505" width="6" style="56" bestFit="1" customWidth="1"/>
    <col min="10506" max="10506" width="7.42578125" style="56" bestFit="1" customWidth="1"/>
    <col min="10507" max="10508" width="8.140625" style="56" customWidth="1"/>
    <col min="10509" max="10510" width="7.7109375" style="56" customWidth="1"/>
    <col min="10511" max="10511" width="11.28515625" style="56" customWidth="1"/>
    <col min="10512" max="10514" width="8.7109375" style="56" customWidth="1"/>
    <col min="10515" max="10515" width="11" style="56" customWidth="1"/>
    <col min="10516" max="10516" width="11.7109375" style="56" customWidth="1"/>
    <col min="10517" max="10517" width="6.140625" style="56" customWidth="1"/>
    <col min="10518" max="10520" width="9.7109375" style="56" customWidth="1"/>
    <col min="10521" max="10754" width="9" style="56"/>
    <col min="10755" max="10755" width="0" style="56" hidden="1" customWidth="1"/>
    <col min="10756" max="10756" width="10" style="56" bestFit="1" customWidth="1"/>
    <col min="10757" max="10757" width="7.7109375" style="56" customWidth="1"/>
    <col min="10758" max="10758" width="9" style="56"/>
    <col min="10759" max="10759" width="5.42578125" style="56" customWidth="1"/>
    <col min="10760" max="10760" width="1.7109375" style="56" customWidth="1"/>
    <col min="10761" max="10761" width="6" style="56" bestFit="1" customWidth="1"/>
    <col min="10762" max="10762" width="7.42578125" style="56" bestFit="1" customWidth="1"/>
    <col min="10763" max="10764" width="8.140625" style="56" customWidth="1"/>
    <col min="10765" max="10766" width="7.7109375" style="56" customWidth="1"/>
    <col min="10767" max="10767" width="11.28515625" style="56" customWidth="1"/>
    <col min="10768" max="10770" width="8.7109375" style="56" customWidth="1"/>
    <col min="10771" max="10771" width="11" style="56" customWidth="1"/>
    <col min="10772" max="10772" width="11.7109375" style="56" customWidth="1"/>
    <col min="10773" max="10773" width="6.140625" style="56" customWidth="1"/>
    <col min="10774" max="10776" width="9.7109375" style="56" customWidth="1"/>
    <col min="10777" max="11010" width="9" style="56"/>
    <col min="11011" max="11011" width="0" style="56" hidden="1" customWidth="1"/>
    <col min="11012" max="11012" width="10" style="56" bestFit="1" customWidth="1"/>
    <col min="11013" max="11013" width="7.7109375" style="56" customWidth="1"/>
    <col min="11014" max="11014" width="9" style="56"/>
    <col min="11015" max="11015" width="5.42578125" style="56" customWidth="1"/>
    <col min="11016" max="11016" width="1.7109375" style="56" customWidth="1"/>
    <col min="11017" max="11017" width="6" style="56" bestFit="1" customWidth="1"/>
    <col min="11018" max="11018" width="7.42578125" style="56" bestFit="1" customWidth="1"/>
    <col min="11019" max="11020" width="8.140625" style="56" customWidth="1"/>
    <col min="11021" max="11022" width="7.7109375" style="56" customWidth="1"/>
    <col min="11023" max="11023" width="11.28515625" style="56" customWidth="1"/>
    <col min="11024" max="11026" width="8.7109375" style="56" customWidth="1"/>
    <col min="11027" max="11027" width="11" style="56" customWidth="1"/>
    <col min="11028" max="11028" width="11.7109375" style="56" customWidth="1"/>
    <col min="11029" max="11029" width="6.140625" style="56" customWidth="1"/>
    <col min="11030" max="11032" width="9.7109375" style="56" customWidth="1"/>
    <col min="11033" max="11266" width="9" style="56"/>
    <col min="11267" max="11267" width="0" style="56" hidden="1" customWidth="1"/>
    <col min="11268" max="11268" width="10" style="56" bestFit="1" customWidth="1"/>
    <col min="11269" max="11269" width="7.7109375" style="56" customWidth="1"/>
    <col min="11270" max="11270" width="9" style="56"/>
    <col min="11271" max="11271" width="5.42578125" style="56" customWidth="1"/>
    <col min="11272" max="11272" width="1.7109375" style="56" customWidth="1"/>
    <col min="11273" max="11273" width="6" style="56" bestFit="1" customWidth="1"/>
    <col min="11274" max="11274" width="7.42578125" style="56" bestFit="1" customWidth="1"/>
    <col min="11275" max="11276" width="8.140625" style="56" customWidth="1"/>
    <col min="11277" max="11278" width="7.7109375" style="56" customWidth="1"/>
    <col min="11279" max="11279" width="11.28515625" style="56" customWidth="1"/>
    <col min="11280" max="11282" width="8.7109375" style="56" customWidth="1"/>
    <col min="11283" max="11283" width="11" style="56" customWidth="1"/>
    <col min="11284" max="11284" width="11.7109375" style="56" customWidth="1"/>
    <col min="11285" max="11285" width="6.140625" style="56" customWidth="1"/>
    <col min="11286" max="11288" width="9.7109375" style="56" customWidth="1"/>
    <col min="11289" max="11522" width="9" style="56"/>
    <col min="11523" max="11523" width="0" style="56" hidden="1" customWidth="1"/>
    <col min="11524" max="11524" width="10" style="56" bestFit="1" customWidth="1"/>
    <col min="11525" max="11525" width="7.7109375" style="56" customWidth="1"/>
    <col min="11526" max="11526" width="9" style="56"/>
    <col min="11527" max="11527" width="5.42578125" style="56" customWidth="1"/>
    <col min="11528" max="11528" width="1.7109375" style="56" customWidth="1"/>
    <col min="11529" max="11529" width="6" style="56" bestFit="1" customWidth="1"/>
    <col min="11530" max="11530" width="7.42578125" style="56" bestFit="1" customWidth="1"/>
    <col min="11531" max="11532" width="8.140625" style="56" customWidth="1"/>
    <col min="11533" max="11534" width="7.7109375" style="56" customWidth="1"/>
    <col min="11535" max="11535" width="11.28515625" style="56" customWidth="1"/>
    <col min="11536" max="11538" width="8.7109375" style="56" customWidth="1"/>
    <col min="11539" max="11539" width="11" style="56" customWidth="1"/>
    <col min="11540" max="11540" width="11.7109375" style="56" customWidth="1"/>
    <col min="11541" max="11541" width="6.140625" style="56" customWidth="1"/>
    <col min="11542" max="11544" width="9.7109375" style="56" customWidth="1"/>
    <col min="11545" max="11778" width="9" style="56"/>
    <col min="11779" max="11779" width="0" style="56" hidden="1" customWidth="1"/>
    <col min="11780" max="11780" width="10" style="56" bestFit="1" customWidth="1"/>
    <col min="11781" max="11781" width="7.7109375" style="56" customWidth="1"/>
    <col min="11782" max="11782" width="9" style="56"/>
    <col min="11783" max="11783" width="5.42578125" style="56" customWidth="1"/>
    <col min="11784" max="11784" width="1.7109375" style="56" customWidth="1"/>
    <col min="11785" max="11785" width="6" style="56" bestFit="1" customWidth="1"/>
    <col min="11786" max="11786" width="7.42578125" style="56" bestFit="1" customWidth="1"/>
    <col min="11787" max="11788" width="8.140625" style="56" customWidth="1"/>
    <col min="11789" max="11790" width="7.7109375" style="56" customWidth="1"/>
    <col min="11791" max="11791" width="11.28515625" style="56" customWidth="1"/>
    <col min="11792" max="11794" width="8.7109375" style="56" customWidth="1"/>
    <col min="11795" max="11795" width="11" style="56" customWidth="1"/>
    <col min="11796" max="11796" width="11.7109375" style="56" customWidth="1"/>
    <col min="11797" max="11797" width="6.140625" style="56" customWidth="1"/>
    <col min="11798" max="11800" width="9.7109375" style="56" customWidth="1"/>
    <col min="11801" max="12034" width="9" style="56"/>
    <col min="12035" max="12035" width="0" style="56" hidden="1" customWidth="1"/>
    <col min="12036" max="12036" width="10" style="56" bestFit="1" customWidth="1"/>
    <col min="12037" max="12037" width="7.7109375" style="56" customWidth="1"/>
    <col min="12038" max="12038" width="9" style="56"/>
    <col min="12039" max="12039" width="5.42578125" style="56" customWidth="1"/>
    <col min="12040" max="12040" width="1.7109375" style="56" customWidth="1"/>
    <col min="12041" max="12041" width="6" style="56" bestFit="1" customWidth="1"/>
    <col min="12042" max="12042" width="7.42578125" style="56" bestFit="1" customWidth="1"/>
    <col min="12043" max="12044" width="8.140625" style="56" customWidth="1"/>
    <col min="12045" max="12046" width="7.7109375" style="56" customWidth="1"/>
    <col min="12047" max="12047" width="11.28515625" style="56" customWidth="1"/>
    <col min="12048" max="12050" width="8.7109375" style="56" customWidth="1"/>
    <col min="12051" max="12051" width="11" style="56" customWidth="1"/>
    <col min="12052" max="12052" width="11.7109375" style="56" customWidth="1"/>
    <col min="12053" max="12053" width="6.140625" style="56" customWidth="1"/>
    <col min="12054" max="12056" width="9.7109375" style="56" customWidth="1"/>
    <col min="12057" max="12290" width="9" style="56"/>
    <col min="12291" max="12291" width="0" style="56" hidden="1" customWidth="1"/>
    <col min="12292" max="12292" width="10" style="56" bestFit="1" customWidth="1"/>
    <col min="12293" max="12293" width="7.7109375" style="56" customWidth="1"/>
    <col min="12294" max="12294" width="9" style="56"/>
    <col min="12295" max="12295" width="5.42578125" style="56" customWidth="1"/>
    <col min="12296" max="12296" width="1.7109375" style="56" customWidth="1"/>
    <col min="12297" max="12297" width="6" style="56" bestFit="1" customWidth="1"/>
    <col min="12298" max="12298" width="7.42578125" style="56" bestFit="1" customWidth="1"/>
    <col min="12299" max="12300" width="8.140625" style="56" customWidth="1"/>
    <col min="12301" max="12302" width="7.7109375" style="56" customWidth="1"/>
    <col min="12303" max="12303" width="11.28515625" style="56" customWidth="1"/>
    <col min="12304" max="12306" width="8.7109375" style="56" customWidth="1"/>
    <col min="12307" max="12307" width="11" style="56" customWidth="1"/>
    <col min="12308" max="12308" width="11.7109375" style="56" customWidth="1"/>
    <col min="12309" max="12309" width="6.140625" style="56" customWidth="1"/>
    <col min="12310" max="12312" width="9.7109375" style="56" customWidth="1"/>
    <col min="12313" max="12546" width="9" style="56"/>
    <col min="12547" max="12547" width="0" style="56" hidden="1" customWidth="1"/>
    <col min="12548" max="12548" width="10" style="56" bestFit="1" customWidth="1"/>
    <col min="12549" max="12549" width="7.7109375" style="56" customWidth="1"/>
    <col min="12550" max="12550" width="9" style="56"/>
    <col min="12551" max="12551" width="5.42578125" style="56" customWidth="1"/>
    <col min="12552" max="12552" width="1.7109375" style="56" customWidth="1"/>
    <col min="12553" max="12553" width="6" style="56" bestFit="1" customWidth="1"/>
    <col min="12554" max="12554" width="7.42578125" style="56" bestFit="1" customWidth="1"/>
    <col min="12555" max="12556" width="8.140625" style="56" customWidth="1"/>
    <col min="12557" max="12558" width="7.7109375" style="56" customWidth="1"/>
    <col min="12559" max="12559" width="11.28515625" style="56" customWidth="1"/>
    <col min="12560" max="12562" width="8.7109375" style="56" customWidth="1"/>
    <col min="12563" max="12563" width="11" style="56" customWidth="1"/>
    <col min="12564" max="12564" width="11.7109375" style="56" customWidth="1"/>
    <col min="12565" max="12565" width="6.140625" style="56" customWidth="1"/>
    <col min="12566" max="12568" width="9.7109375" style="56" customWidth="1"/>
    <col min="12569" max="12802" width="9" style="56"/>
    <col min="12803" max="12803" width="0" style="56" hidden="1" customWidth="1"/>
    <col min="12804" max="12804" width="10" style="56" bestFit="1" customWidth="1"/>
    <col min="12805" max="12805" width="7.7109375" style="56" customWidth="1"/>
    <col min="12806" max="12806" width="9" style="56"/>
    <col min="12807" max="12807" width="5.42578125" style="56" customWidth="1"/>
    <col min="12808" max="12808" width="1.7109375" style="56" customWidth="1"/>
    <col min="12809" max="12809" width="6" style="56" bestFit="1" customWidth="1"/>
    <col min="12810" max="12810" width="7.42578125" style="56" bestFit="1" customWidth="1"/>
    <col min="12811" max="12812" width="8.140625" style="56" customWidth="1"/>
    <col min="12813" max="12814" width="7.7109375" style="56" customWidth="1"/>
    <col min="12815" max="12815" width="11.28515625" style="56" customWidth="1"/>
    <col min="12816" max="12818" width="8.7109375" style="56" customWidth="1"/>
    <col min="12819" max="12819" width="11" style="56" customWidth="1"/>
    <col min="12820" max="12820" width="11.7109375" style="56" customWidth="1"/>
    <col min="12821" max="12821" width="6.140625" style="56" customWidth="1"/>
    <col min="12822" max="12824" width="9.7109375" style="56" customWidth="1"/>
    <col min="12825" max="13058" width="9" style="56"/>
    <col min="13059" max="13059" width="0" style="56" hidden="1" customWidth="1"/>
    <col min="13060" max="13060" width="10" style="56" bestFit="1" customWidth="1"/>
    <col min="13061" max="13061" width="7.7109375" style="56" customWidth="1"/>
    <col min="13062" max="13062" width="9" style="56"/>
    <col min="13063" max="13063" width="5.42578125" style="56" customWidth="1"/>
    <col min="13064" max="13064" width="1.7109375" style="56" customWidth="1"/>
    <col min="13065" max="13065" width="6" style="56" bestFit="1" customWidth="1"/>
    <col min="13066" max="13066" width="7.42578125" style="56" bestFit="1" customWidth="1"/>
    <col min="13067" max="13068" width="8.140625" style="56" customWidth="1"/>
    <col min="13069" max="13070" width="7.7109375" style="56" customWidth="1"/>
    <col min="13071" max="13071" width="11.28515625" style="56" customWidth="1"/>
    <col min="13072" max="13074" width="8.7109375" style="56" customWidth="1"/>
    <col min="13075" max="13075" width="11" style="56" customWidth="1"/>
    <col min="13076" max="13076" width="11.7109375" style="56" customWidth="1"/>
    <col min="13077" max="13077" width="6.140625" style="56" customWidth="1"/>
    <col min="13078" max="13080" width="9.7109375" style="56" customWidth="1"/>
    <col min="13081" max="13314" width="9" style="56"/>
    <col min="13315" max="13315" width="0" style="56" hidden="1" customWidth="1"/>
    <col min="13316" max="13316" width="10" style="56" bestFit="1" customWidth="1"/>
    <col min="13317" max="13317" width="7.7109375" style="56" customWidth="1"/>
    <col min="13318" max="13318" width="9" style="56"/>
    <col min="13319" max="13319" width="5.42578125" style="56" customWidth="1"/>
    <col min="13320" max="13320" width="1.7109375" style="56" customWidth="1"/>
    <col min="13321" max="13321" width="6" style="56" bestFit="1" customWidth="1"/>
    <col min="13322" max="13322" width="7.42578125" style="56" bestFit="1" customWidth="1"/>
    <col min="13323" max="13324" width="8.140625" style="56" customWidth="1"/>
    <col min="13325" max="13326" width="7.7109375" style="56" customWidth="1"/>
    <col min="13327" max="13327" width="11.28515625" style="56" customWidth="1"/>
    <col min="13328" max="13330" width="8.7109375" style="56" customWidth="1"/>
    <col min="13331" max="13331" width="11" style="56" customWidth="1"/>
    <col min="13332" max="13332" width="11.7109375" style="56" customWidth="1"/>
    <col min="13333" max="13333" width="6.140625" style="56" customWidth="1"/>
    <col min="13334" max="13336" width="9.7109375" style="56" customWidth="1"/>
    <col min="13337" max="13570" width="9" style="56"/>
    <col min="13571" max="13571" width="0" style="56" hidden="1" customWidth="1"/>
    <col min="13572" max="13572" width="10" style="56" bestFit="1" customWidth="1"/>
    <col min="13573" max="13573" width="7.7109375" style="56" customWidth="1"/>
    <col min="13574" max="13574" width="9" style="56"/>
    <col min="13575" max="13575" width="5.42578125" style="56" customWidth="1"/>
    <col min="13576" max="13576" width="1.7109375" style="56" customWidth="1"/>
    <col min="13577" max="13577" width="6" style="56" bestFit="1" customWidth="1"/>
    <col min="13578" max="13578" width="7.42578125" style="56" bestFit="1" customWidth="1"/>
    <col min="13579" max="13580" width="8.140625" style="56" customWidth="1"/>
    <col min="13581" max="13582" width="7.7109375" style="56" customWidth="1"/>
    <col min="13583" max="13583" width="11.28515625" style="56" customWidth="1"/>
    <col min="13584" max="13586" width="8.7109375" style="56" customWidth="1"/>
    <col min="13587" max="13587" width="11" style="56" customWidth="1"/>
    <col min="13588" max="13588" width="11.7109375" style="56" customWidth="1"/>
    <col min="13589" max="13589" width="6.140625" style="56" customWidth="1"/>
    <col min="13590" max="13592" width="9.7109375" style="56" customWidth="1"/>
    <col min="13593" max="13826" width="9" style="56"/>
    <col min="13827" max="13827" width="0" style="56" hidden="1" customWidth="1"/>
    <col min="13828" max="13828" width="10" style="56" bestFit="1" customWidth="1"/>
    <col min="13829" max="13829" width="7.7109375" style="56" customWidth="1"/>
    <col min="13830" max="13830" width="9" style="56"/>
    <col min="13831" max="13831" width="5.42578125" style="56" customWidth="1"/>
    <col min="13832" max="13832" width="1.7109375" style="56" customWidth="1"/>
    <col min="13833" max="13833" width="6" style="56" bestFit="1" customWidth="1"/>
    <col min="13834" max="13834" width="7.42578125" style="56" bestFit="1" customWidth="1"/>
    <col min="13835" max="13836" width="8.140625" style="56" customWidth="1"/>
    <col min="13837" max="13838" width="7.7109375" style="56" customWidth="1"/>
    <col min="13839" max="13839" width="11.28515625" style="56" customWidth="1"/>
    <col min="13840" max="13842" width="8.7109375" style="56" customWidth="1"/>
    <col min="13843" max="13843" width="11" style="56" customWidth="1"/>
    <col min="13844" max="13844" width="11.7109375" style="56" customWidth="1"/>
    <col min="13845" max="13845" width="6.140625" style="56" customWidth="1"/>
    <col min="13846" max="13848" width="9.7109375" style="56" customWidth="1"/>
    <col min="13849" max="14082" width="9" style="56"/>
    <col min="14083" max="14083" width="0" style="56" hidden="1" customWidth="1"/>
    <col min="14084" max="14084" width="10" style="56" bestFit="1" customWidth="1"/>
    <col min="14085" max="14085" width="7.7109375" style="56" customWidth="1"/>
    <col min="14086" max="14086" width="9" style="56"/>
    <col min="14087" max="14087" width="5.42578125" style="56" customWidth="1"/>
    <col min="14088" max="14088" width="1.7109375" style="56" customWidth="1"/>
    <col min="14089" max="14089" width="6" style="56" bestFit="1" customWidth="1"/>
    <col min="14090" max="14090" width="7.42578125" style="56" bestFit="1" customWidth="1"/>
    <col min="14091" max="14092" width="8.140625" style="56" customWidth="1"/>
    <col min="14093" max="14094" width="7.7109375" style="56" customWidth="1"/>
    <col min="14095" max="14095" width="11.28515625" style="56" customWidth="1"/>
    <col min="14096" max="14098" width="8.7109375" style="56" customWidth="1"/>
    <col min="14099" max="14099" width="11" style="56" customWidth="1"/>
    <col min="14100" max="14100" width="11.7109375" style="56" customWidth="1"/>
    <col min="14101" max="14101" width="6.140625" style="56" customWidth="1"/>
    <col min="14102" max="14104" width="9.7109375" style="56" customWidth="1"/>
    <col min="14105" max="14338" width="9" style="56"/>
    <col min="14339" max="14339" width="0" style="56" hidden="1" customWidth="1"/>
    <col min="14340" max="14340" width="10" style="56" bestFit="1" customWidth="1"/>
    <col min="14341" max="14341" width="7.7109375" style="56" customWidth="1"/>
    <col min="14342" max="14342" width="9" style="56"/>
    <col min="14343" max="14343" width="5.42578125" style="56" customWidth="1"/>
    <col min="14344" max="14344" width="1.7109375" style="56" customWidth="1"/>
    <col min="14345" max="14345" width="6" style="56" bestFit="1" customWidth="1"/>
    <col min="14346" max="14346" width="7.42578125" style="56" bestFit="1" customWidth="1"/>
    <col min="14347" max="14348" width="8.140625" style="56" customWidth="1"/>
    <col min="14349" max="14350" width="7.7109375" style="56" customWidth="1"/>
    <col min="14351" max="14351" width="11.28515625" style="56" customWidth="1"/>
    <col min="14352" max="14354" width="8.7109375" style="56" customWidth="1"/>
    <col min="14355" max="14355" width="11" style="56" customWidth="1"/>
    <col min="14356" max="14356" width="11.7109375" style="56" customWidth="1"/>
    <col min="14357" max="14357" width="6.140625" style="56" customWidth="1"/>
    <col min="14358" max="14360" width="9.7109375" style="56" customWidth="1"/>
    <col min="14361" max="14594" width="9" style="56"/>
    <col min="14595" max="14595" width="0" style="56" hidden="1" customWidth="1"/>
    <col min="14596" max="14596" width="10" style="56" bestFit="1" customWidth="1"/>
    <col min="14597" max="14597" width="7.7109375" style="56" customWidth="1"/>
    <col min="14598" max="14598" width="9" style="56"/>
    <col min="14599" max="14599" width="5.42578125" style="56" customWidth="1"/>
    <col min="14600" max="14600" width="1.7109375" style="56" customWidth="1"/>
    <col min="14601" max="14601" width="6" style="56" bestFit="1" customWidth="1"/>
    <col min="14602" max="14602" width="7.42578125" style="56" bestFit="1" customWidth="1"/>
    <col min="14603" max="14604" width="8.140625" style="56" customWidth="1"/>
    <col min="14605" max="14606" width="7.7109375" style="56" customWidth="1"/>
    <col min="14607" max="14607" width="11.28515625" style="56" customWidth="1"/>
    <col min="14608" max="14610" width="8.7109375" style="56" customWidth="1"/>
    <col min="14611" max="14611" width="11" style="56" customWidth="1"/>
    <col min="14612" max="14612" width="11.7109375" style="56" customWidth="1"/>
    <col min="14613" max="14613" width="6.140625" style="56" customWidth="1"/>
    <col min="14614" max="14616" width="9.7109375" style="56" customWidth="1"/>
    <col min="14617" max="14850" width="9" style="56"/>
    <col min="14851" max="14851" width="0" style="56" hidden="1" customWidth="1"/>
    <col min="14852" max="14852" width="10" style="56" bestFit="1" customWidth="1"/>
    <col min="14853" max="14853" width="7.7109375" style="56" customWidth="1"/>
    <col min="14854" max="14854" width="9" style="56"/>
    <col min="14855" max="14855" width="5.42578125" style="56" customWidth="1"/>
    <col min="14856" max="14856" width="1.7109375" style="56" customWidth="1"/>
    <col min="14857" max="14857" width="6" style="56" bestFit="1" customWidth="1"/>
    <col min="14858" max="14858" width="7.42578125" style="56" bestFit="1" customWidth="1"/>
    <col min="14859" max="14860" width="8.140625" style="56" customWidth="1"/>
    <col min="14861" max="14862" width="7.7109375" style="56" customWidth="1"/>
    <col min="14863" max="14863" width="11.28515625" style="56" customWidth="1"/>
    <col min="14864" max="14866" width="8.7109375" style="56" customWidth="1"/>
    <col min="14867" max="14867" width="11" style="56" customWidth="1"/>
    <col min="14868" max="14868" width="11.7109375" style="56" customWidth="1"/>
    <col min="14869" max="14869" width="6.140625" style="56" customWidth="1"/>
    <col min="14870" max="14872" width="9.7109375" style="56" customWidth="1"/>
    <col min="14873" max="15106" width="9" style="56"/>
    <col min="15107" max="15107" width="0" style="56" hidden="1" customWidth="1"/>
    <col min="15108" max="15108" width="10" style="56" bestFit="1" customWidth="1"/>
    <col min="15109" max="15109" width="7.7109375" style="56" customWidth="1"/>
    <col min="15110" max="15110" width="9" style="56"/>
    <col min="15111" max="15111" width="5.42578125" style="56" customWidth="1"/>
    <col min="15112" max="15112" width="1.7109375" style="56" customWidth="1"/>
    <col min="15113" max="15113" width="6" style="56" bestFit="1" customWidth="1"/>
    <col min="15114" max="15114" width="7.42578125" style="56" bestFit="1" customWidth="1"/>
    <col min="15115" max="15116" width="8.140625" style="56" customWidth="1"/>
    <col min="15117" max="15118" width="7.7109375" style="56" customWidth="1"/>
    <col min="15119" max="15119" width="11.28515625" style="56" customWidth="1"/>
    <col min="15120" max="15122" width="8.7109375" style="56" customWidth="1"/>
    <col min="15123" max="15123" width="11" style="56" customWidth="1"/>
    <col min="15124" max="15124" width="11.7109375" style="56" customWidth="1"/>
    <col min="15125" max="15125" width="6.140625" style="56" customWidth="1"/>
    <col min="15126" max="15128" width="9.7109375" style="56" customWidth="1"/>
    <col min="15129" max="15362" width="9" style="56"/>
    <col min="15363" max="15363" width="0" style="56" hidden="1" customWidth="1"/>
    <col min="15364" max="15364" width="10" style="56" bestFit="1" customWidth="1"/>
    <col min="15365" max="15365" width="7.7109375" style="56" customWidth="1"/>
    <col min="15366" max="15366" width="9" style="56"/>
    <col min="15367" max="15367" width="5.42578125" style="56" customWidth="1"/>
    <col min="15368" max="15368" width="1.7109375" style="56" customWidth="1"/>
    <col min="15369" max="15369" width="6" style="56" bestFit="1" customWidth="1"/>
    <col min="15370" max="15370" width="7.42578125" style="56" bestFit="1" customWidth="1"/>
    <col min="15371" max="15372" width="8.140625" style="56" customWidth="1"/>
    <col min="15373" max="15374" width="7.7109375" style="56" customWidth="1"/>
    <col min="15375" max="15375" width="11.28515625" style="56" customWidth="1"/>
    <col min="15376" max="15378" width="8.7109375" style="56" customWidth="1"/>
    <col min="15379" max="15379" width="11" style="56" customWidth="1"/>
    <col min="15380" max="15380" width="11.7109375" style="56" customWidth="1"/>
    <col min="15381" max="15381" width="6.140625" style="56" customWidth="1"/>
    <col min="15382" max="15384" width="9.7109375" style="56" customWidth="1"/>
    <col min="15385" max="15618" width="9" style="56"/>
    <col min="15619" max="15619" width="0" style="56" hidden="1" customWidth="1"/>
    <col min="15620" max="15620" width="10" style="56" bestFit="1" customWidth="1"/>
    <col min="15621" max="15621" width="7.7109375" style="56" customWidth="1"/>
    <col min="15622" max="15622" width="9" style="56"/>
    <col min="15623" max="15623" width="5.42578125" style="56" customWidth="1"/>
    <col min="15624" max="15624" width="1.7109375" style="56" customWidth="1"/>
    <col min="15625" max="15625" width="6" style="56" bestFit="1" customWidth="1"/>
    <col min="15626" max="15626" width="7.42578125" style="56" bestFit="1" customWidth="1"/>
    <col min="15627" max="15628" width="8.140625" style="56" customWidth="1"/>
    <col min="15629" max="15630" width="7.7109375" style="56" customWidth="1"/>
    <col min="15631" max="15631" width="11.28515625" style="56" customWidth="1"/>
    <col min="15632" max="15634" width="8.7109375" style="56" customWidth="1"/>
    <col min="15635" max="15635" width="11" style="56" customWidth="1"/>
    <col min="15636" max="15636" width="11.7109375" style="56" customWidth="1"/>
    <col min="15637" max="15637" width="6.140625" style="56" customWidth="1"/>
    <col min="15638" max="15640" width="9.7109375" style="56" customWidth="1"/>
    <col min="15641" max="15874" width="9" style="56"/>
    <col min="15875" max="15875" width="0" style="56" hidden="1" customWidth="1"/>
    <col min="15876" max="15876" width="10" style="56" bestFit="1" customWidth="1"/>
    <col min="15877" max="15877" width="7.7109375" style="56" customWidth="1"/>
    <col min="15878" max="15878" width="9" style="56"/>
    <col min="15879" max="15879" width="5.42578125" style="56" customWidth="1"/>
    <col min="15880" max="15880" width="1.7109375" style="56" customWidth="1"/>
    <col min="15881" max="15881" width="6" style="56" bestFit="1" customWidth="1"/>
    <col min="15882" max="15882" width="7.42578125" style="56" bestFit="1" customWidth="1"/>
    <col min="15883" max="15884" width="8.140625" style="56" customWidth="1"/>
    <col min="15885" max="15886" width="7.7109375" style="56" customWidth="1"/>
    <col min="15887" max="15887" width="11.28515625" style="56" customWidth="1"/>
    <col min="15888" max="15890" width="8.7109375" style="56" customWidth="1"/>
    <col min="15891" max="15891" width="11" style="56" customWidth="1"/>
    <col min="15892" max="15892" width="11.7109375" style="56" customWidth="1"/>
    <col min="15893" max="15893" width="6.140625" style="56" customWidth="1"/>
    <col min="15894" max="15896" width="9.7109375" style="56" customWidth="1"/>
    <col min="15897" max="16130" width="9" style="56"/>
    <col min="16131" max="16131" width="0" style="56" hidden="1" customWidth="1"/>
    <col min="16132" max="16132" width="10" style="56" bestFit="1" customWidth="1"/>
    <col min="16133" max="16133" width="7.7109375" style="56" customWidth="1"/>
    <col min="16134" max="16134" width="9" style="56"/>
    <col min="16135" max="16135" width="5.42578125" style="56" customWidth="1"/>
    <col min="16136" max="16136" width="1.7109375" style="56" customWidth="1"/>
    <col min="16137" max="16137" width="6" style="56" bestFit="1" customWidth="1"/>
    <col min="16138" max="16138" width="7.42578125" style="56" bestFit="1" customWidth="1"/>
    <col min="16139" max="16140" width="8.140625" style="56" customWidth="1"/>
    <col min="16141" max="16142" width="7.7109375" style="56" customWidth="1"/>
    <col min="16143" max="16143" width="11.28515625" style="56" customWidth="1"/>
    <col min="16144" max="16146" width="8.7109375" style="56" customWidth="1"/>
    <col min="16147" max="16147" width="11" style="56" customWidth="1"/>
    <col min="16148" max="16148" width="11.7109375" style="56" customWidth="1"/>
    <col min="16149" max="16149" width="6.140625" style="56" customWidth="1"/>
    <col min="16150" max="16152" width="9.7109375" style="56" customWidth="1"/>
    <col min="16153" max="16384" width="9" style="56"/>
  </cols>
  <sheetData>
    <row r="1" spans="1:26" ht="12.75" customHeight="1" x14ac:dyDescent="0.25">
      <c r="A1" s="168" t="s">
        <v>38</v>
      </c>
      <c r="B1" s="170" t="s">
        <v>23</v>
      </c>
      <c r="C1" s="172" t="s">
        <v>39</v>
      </c>
      <c r="D1" s="172" t="s">
        <v>40</v>
      </c>
      <c r="E1" s="172" t="s">
        <v>41</v>
      </c>
      <c r="F1" s="172" t="s">
        <v>42</v>
      </c>
      <c r="G1" s="162" t="s">
        <v>43</v>
      </c>
      <c r="H1" s="163"/>
      <c r="I1" s="164"/>
      <c r="J1" s="51">
        <v>630</v>
      </c>
      <c r="K1" s="51">
        <v>630</v>
      </c>
      <c r="L1" s="52">
        <v>630</v>
      </c>
      <c r="M1" s="52">
        <v>630</v>
      </c>
      <c r="N1" s="52">
        <v>630</v>
      </c>
      <c r="O1" s="52">
        <v>630</v>
      </c>
      <c r="P1" s="52">
        <v>630</v>
      </c>
      <c r="Q1" s="53"/>
      <c r="R1" s="51"/>
      <c r="S1" s="51"/>
      <c r="T1" s="51"/>
      <c r="U1" s="51"/>
      <c r="V1" s="51"/>
      <c r="W1" s="55"/>
      <c r="X1" s="55"/>
      <c r="Y1" s="55"/>
      <c r="Z1" s="55"/>
    </row>
    <row r="2" spans="1:26" s="61" customFormat="1" ht="165.2" customHeight="1" x14ac:dyDescent="0.25">
      <c r="A2" s="169"/>
      <c r="B2" s="171"/>
      <c r="C2" s="173"/>
      <c r="D2" s="173"/>
      <c r="E2" s="173"/>
      <c r="F2" s="173"/>
      <c r="G2" s="165"/>
      <c r="H2" s="166"/>
      <c r="I2" s="167"/>
      <c r="J2" s="104" t="s">
        <v>100</v>
      </c>
      <c r="K2" s="104" t="s">
        <v>101</v>
      </c>
      <c r="L2" s="105" t="s">
        <v>57</v>
      </c>
      <c r="M2" s="105" t="s">
        <v>45</v>
      </c>
      <c r="N2" s="106" t="s">
        <v>44</v>
      </c>
      <c r="O2" s="106" t="s">
        <v>102</v>
      </c>
      <c r="P2" s="106" t="s">
        <v>112</v>
      </c>
      <c r="Q2" s="58"/>
      <c r="R2" s="57"/>
      <c r="S2" s="57"/>
      <c r="T2" s="57"/>
      <c r="U2" s="57"/>
      <c r="V2" s="57"/>
      <c r="W2" s="60"/>
      <c r="X2" s="60"/>
      <c r="Y2" s="60"/>
      <c r="Z2" s="60"/>
    </row>
    <row r="3" spans="1:26" ht="12.75" customHeight="1" x14ac:dyDescent="0.25">
      <c r="A3" s="62"/>
      <c r="B3" s="63"/>
      <c r="C3" s="63"/>
      <c r="D3" s="62"/>
      <c r="E3" s="62"/>
      <c r="F3" s="64"/>
      <c r="G3" s="64"/>
      <c r="H3" s="65"/>
      <c r="I3" s="66"/>
      <c r="J3" s="77" t="s">
        <v>46</v>
      </c>
      <c r="K3" s="78" t="s">
        <v>47</v>
      </c>
      <c r="L3" s="79" t="s">
        <v>48</v>
      </c>
      <c r="M3" s="79" t="s">
        <v>48</v>
      </c>
      <c r="N3" s="80" t="s">
        <v>48</v>
      </c>
      <c r="O3" s="80" t="s">
        <v>48</v>
      </c>
      <c r="P3" s="80" t="s">
        <v>48</v>
      </c>
      <c r="Q3" s="62"/>
      <c r="R3" s="62"/>
      <c r="S3" s="62"/>
      <c r="T3" s="62"/>
      <c r="U3" s="62"/>
      <c r="V3" s="62"/>
      <c r="W3" s="62"/>
      <c r="X3" s="64"/>
      <c r="Y3" s="64"/>
      <c r="Z3" s="68"/>
    </row>
    <row r="4" spans="1:26" ht="12.75" customHeight="1" x14ac:dyDescent="0.25">
      <c r="A4" s="107">
        <v>61</v>
      </c>
      <c r="B4" s="82" t="str">
        <f>Signing!B66</f>
        <v>17-S</v>
      </c>
      <c r="C4" s="82" t="s">
        <v>103</v>
      </c>
      <c r="D4" s="83">
        <f>Signing!C66</f>
        <v>92058</v>
      </c>
      <c r="E4" s="78" t="str">
        <f>Signing!D66</f>
        <v>RT</v>
      </c>
      <c r="F4" s="84" t="str">
        <f>Signing!E66</f>
        <v>M3-1-24</v>
      </c>
      <c r="G4" s="84">
        <f>Signing!F66</f>
        <v>24</v>
      </c>
      <c r="H4" s="78" t="s">
        <v>25</v>
      </c>
      <c r="I4" s="77">
        <f>Signing!H66</f>
        <v>12</v>
      </c>
      <c r="J4" s="85">
        <f>Signing!N66</f>
        <v>2</v>
      </c>
      <c r="K4" s="86">
        <f>Signing!X66</f>
        <v>25</v>
      </c>
      <c r="L4" s="87"/>
      <c r="M4" s="87"/>
      <c r="N4" s="87"/>
      <c r="O4" s="87"/>
      <c r="P4" s="87"/>
      <c r="Q4" s="70"/>
      <c r="R4" s="69"/>
      <c r="S4" s="69"/>
      <c r="T4" s="69"/>
      <c r="U4" s="69"/>
      <c r="V4" s="69"/>
      <c r="W4" s="69"/>
      <c r="X4" s="69"/>
      <c r="Y4" s="69"/>
      <c r="Z4" s="69"/>
    </row>
    <row r="5" spans="1:26" ht="12.75" customHeight="1" x14ac:dyDescent="0.25">
      <c r="A5" s="107"/>
      <c r="B5" s="82"/>
      <c r="C5" s="82"/>
      <c r="D5" s="83"/>
      <c r="E5" s="78"/>
      <c r="F5" s="84" t="str">
        <f>Signing!E67</f>
        <v>M1-5-24-3</v>
      </c>
      <c r="G5" s="84">
        <f>Signing!F67</f>
        <v>24</v>
      </c>
      <c r="H5" s="78" t="s">
        <v>25</v>
      </c>
      <c r="I5" s="77">
        <f>Signing!H67</f>
        <v>24</v>
      </c>
      <c r="J5" s="85">
        <f>Signing!N67</f>
        <v>4</v>
      </c>
      <c r="K5" s="86">
        <f>Signing!X67</f>
        <v>0</v>
      </c>
      <c r="L5" s="87"/>
      <c r="M5" s="87"/>
      <c r="N5" s="87"/>
      <c r="O5" s="87"/>
      <c r="P5" s="87"/>
      <c r="Q5" s="70"/>
      <c r="R5" s="69"/>
      <c r="S5" s="69"/>
      <c r="T5" s="69"/>
      <c r="U5" s="69"/>
      <c r="V5" s="69"/>
      <c r="W5" s="69"/>
      <c r="X5" s="69"/>
      <c r="Y5" s="69"/>
      <c r="Z5" s="69"/>
    </row>
    <row r="6" spans="1:26" ht="12.75" customHeight="1" x14ac:dyDescent="0.25">
      <c r="A6" s="107"/>
      <c r="B6" s="82">
        <f>Signing!B68</f>
        <v>0</v>
      </c>
      <c r="C6" s="82"/>
      <c r="D6" s="83">
        <f>Signing!C68</f>
        <v>0</v>
      </c>
      <c r="E6" s="78">
        <f>Signing!D68</f>
        <v>0</v>
      </c>
      <c r="F6" s="84" t="str">
        <f>Signing!E68</f>
        <v>M6-2-21</v>
      </c>
      <c r="G6" s="84">
        <f>Signing!F68</f>
        <v>21</v>
      </c>
      <c r="H6" s="78" t="s">
        <v>25</v>
      </c>
      <c r="I6" s="77">
        <f>Signing!H68</f>
        <v>15</v>
      </c>
      <c r="J6" s="85">
        <f>Signing!N68</f>
        <v>2.1875</v>
      </c>
      <c r="K6" s="86">
        <f>Signing!X68</f>
        <v>0</v>
      </c>
      <c r="L6" s="87"/>
      <c r="M6" s="87"/>
      <c r="N6" s="87"/>
      <c r="O6" s="87"/>
      <c r="P6" s="87"/>
      <c r="Q6" s="70"/>
      <c r="R6" s="69"/>
      <c r="S6" s="69"/>
      <c r="T6" s="69"/>
      <c r="U6" s="69"/>
      <c r="V6" s="69"/>
      <c r="W6" s="69"/>
      <c r="X6" s="69"/>
      <c r="Y6" s="69"/>
      <c r="Z6" s="69"/>
    </row>
    <row r="7" spans="1:26" ht="12.75" customHeight="1" x14ac:dyDescent="0.25">
      <c r="A7" s="107"/>
      <c r="B7" s="108"/>
      <c r="C7" s="108"/>
      <c r="D7" s="109"/>
      <c r="E7" s="110"/>
      <c r="F7" s="111"/>
      <c r="G7" s="112"/>
      <c r="H7" s="78"/>
      <c r="I7" s="113"/>
      <c r="J7" s="85"/>
      <c r="K7" s="86"/>
      <c r="L7" s="87"/>
      <c r="M7" s="87"/>
      <c r="N7" s="87"/>
      <c r="O7" s="87"/>
      <c r="P7" s="87"/>
      <c r="Q7" s="70"/>
      <c r="R7" s="69"/>
      <c r="S7" s="69"/>
      <c r="T7" s="69"/>
      <c r="U7" s="69"/>
      <c r="V7" s="69"/>
      <c r="W7" s="69"/>
      <c r="X7" s="69"/>
      <c r="Y7" s="69"/>
      <c r="Z7" s="69"/>
    </row>
    <row r="8" spans="1:26" ht="12.75" customHeight="1" x14ac:dyDescent="0.25">
      <c r="A8" s="88">
        <v>61</v>
      </c>
      <c r="B8" s="82" t="str">
        <f>Signing!B70</f>
        <v>18-S</v>
      </c>
      <c r="C8" s="82" t="s">
        <v>103</v>
      </c>
      <c r="D8" s="83">
        <f>Signing!C70</f>
        <v>92070</v>
      </c>
      <c r="E8" s="78" t="str">
        <f>Signing!D70</f>
        <v>RT</v>
      </c>
      <c r="F8" s="84" t="str">
        <f>Signing!E70</f>
        <v>W11-2-30</v>
      </c>
      <c r="G8" s="84">
        <f>Signing!F70</f>
        <v>30</v>
      </c>
      <c r="H8" s="78" t="str">
        <f>Signing!G70</f>
        <v>x</v>
      </c>
      <c r="I8" s="77">
        <f>Signing!H70</f>
        <v>30</v>
      </c>
      <c r="J8" s="85">
        <f>Signing!N70</f>
        <v>12.5</v>
      </c>
      <c r="K8" s="86">
        <f>Signing!X70</f>
        <v>14.25</v>
      </c>
      <c r="L8" s="87"/>
      <c r="M8" s="87"/>
      <c r="N8" s="87"/>
      <c r="O8" s="87"/>
      <c r="P8" s="87"/>
      <c r="Q8" s="70"/>
      <c r="R8" s="69"/>
      <c r="S8" s="69"/>
      <c r="T8" s="69"/>
      <c r="U8" s="69"/>
      <c r="V8" s="69"/>
      <c r="W8" s="69"/>
      <c r="X8" s="69"/>
      <c r="Y8" s="69"/>
      <c r="Z8" s="69"/>
    </row>
    <row r="9" spans="1:26" ht="12.75" customHeight="1" x14ac:dyDescent="0.25">
      <c r="A9" s="88"/>
      <c r="B9" s="82">
        <f>Signing!B67</f>
        <v>0</v>
      </c>
      <c r="C9" s="82"/>
      <c r="D9" s="83">
        <f>Signing!C67</f>
        <v>0</v>
      </c>
      <c r="E9" s="78">
        <f>Signing!D67</f>
        <v>0</v>
      </c>
      <c r="F9" s="84" t="str">
        <f>Signing!E71</f>
        <v>W16-7PR-24</v>
      </c>
      <c r="G9" s="84">
        <f>Signing!F71</f>
        <v>24</v>
      </c>
      <c r="H9" s="78" t="str">
        <f>Signing!G71</f>
        <v>x</v>
      </c>
      <c r="I9" s="77">
        <f>Signing!H71</f>
        <v>12</v>
      </c>
      <c r="J9" s="85">
        <f>Signing!N71</f>
        <v>4</v>
      </c>
      <c r="K9" s="86">
        <f>Signing!X71</f>
        <v>0</v>
      </c>
      <c r="L9" s="87">
        <f>Signing!L59</f>
        <v>0</v>
      </c>
      <c r="M9" s="87">
        <f>Signing!M59</f>
        <v>0</v>
      </c>
      <c r="N9" s="87">
        <f>Signing!K59</f>
        <v>0</v>
      </c>
      <c r="O9" s="87">
        <f>Signing!J59</f>
        <v>0</v>
      </c>
      <c r="P9" s="87"/>
      <c r="Q9" s="70"/>
      <c r="R9" s="69"/>
      <c r="S9" s="69"/>
      <c r="T9" s="69"/>
      <c r="U9" s="69"/>
      <c r="V9" s="69"/>
      <c r="W9" s="69"/>
      <c r="X9" s="69"/>
      <c r="Y9" s="69"/>
      <c r="Z9" s="69"/>
    </row>
    <row r="10" spans="1:26" ht="12.75" customHeight="1" x14ac:dyDescent="0.25">
      <c r="A10" s="78"/>
      <c r="B10" s="82">
        <f>Signing!B72</f>
        <v>0</v>
      </c>
      <c r="C10" s="82"/>
      <c r="D10" s="83">
        <f>Signing!C72</f>
        <v>0</v>
      </c>
      <c r="E10" s="78">
        <f>Signing!D72</f>
        <v>0</v>
      </c>
      <c r="F10" s="84">
        <f>Signing!E72</f>
        <v>0</v>
      </c>
      <c r="G10" s="84">
        <f>Signing!F72</f>
        <v>0</v>
      </c>
      <c r="H10" s="78"/>
      <c r="I10" s="77">
        <f>Signing!H72</f>
        <v>0</v>
      </c>
      <c r="J10" s="85">
        <f>Signing!N72</f>
        <v>0</v>
      </c>
      <c r="K10" s="86">
        <f>Signing!X72</f>
        <v>0</v>
      </c>
      <c r="L10" s="93"/>
      <c r="M10" s="93"/>
      <c r="N10" s="93"/>
      <c r="O10" s="93"/>
      <c r="P10" s="93"/>
      <c r="Q10" s="94"/>
      <c r="R10" s="95"/>
      <c r="S10" s="95"/>
      <c r="T10" s="95"/>
      <c r="U10" s="95"/>
      <c r="V10" s="95"/>
      <c r="W10" s="95"/>
      <c r="X10" s="95"/>
      <c r="Y10" s="95"/>
      <c r="Z10" s="95"/>
    </row>
    <row r="11" spans="1:26" ht="12.75" customHeight="1" x14ac:dyDescent="0.25">
      <c r="A11" s="78">
        <v>61</v>
      </c>
      <c r="B11" s="82" t="str">
        <f>Signing!B73</f>
        <v>19-S</v>
      </c>
      <c r="C11" s="82" t="s">
        <v>103</v>
      </c>
      <c r="D11" s="83">
        <f>Signing!C73</f>
        <v>92084</v>
      </c>
      <c r="E11" s="78" t="str">
        <f>Signing!D73</f>
        <v>RT</v>
      </c>
      <c r="F11" s="84" t="str">
        <f>Signing!E73</f>
        <v>W11-2-30</v>
      </c>
      <c r="G11" s="84">
        <f>Signing!F73</f>
        <v>30</v>
      </c>
      <c r="H11" s="78" t="str">
        <f>Signing!G73</f>
        <v>x</v>
      </c>
      <c r="I11" s="77">
        <f>Signing!H73</f>
        <v>30</v>
      </c>
      <c r="J11" s="85">
        <f>Signing!N73</f>
        <v>6.25</v>
      </c>
      <c r="K11" s="86">
        <f>Signing!X73</f>
        <v>14.25</v>
      </c>
      <c r="L11" s="93"/>
      <c r="M11" s="93"/>
      <c r="N11" s="93"/>
      <c r="O11" s="93"/>
      <c r="P11" s="93"/>
      <c r="Q11" s="94"/>
      <c r="R11" s="95"/>
      <c r="S11" s="95"/>
      <c r="T11" s="95"/>
      <c r="U11" s="95"/>
      <c r="V11" s="95"/>
      <c r="W11" s="95"/>
      <c r="X11" s="95"/>
      <c r="Y11" s="95"/>
      <c r="Z11" s="95"/>
    </row>
    <row r="12" spans="1:26" ht="12.75" customHeight="1" x14ac:dyDescent="0.25">
      <c r="A12" s="78"/>
      <c r="B12" s="82">
        <f>Signing!B74</f>
        <v>0</v>
      </c>
      <c r="C12" s="82"/>
      <c r="D12" s="83">
        <f>Signing!C74</f>
        <v>0</v>
      </c>
      <c r="E12" s="78">
        <f>Signing!D74</f>
        <v>0</v>
      </c>
      <c r="F12" s="84" t="str">
        <f>Signing!E74</f>
        <v>W16-7PL-24</v>
      </c>
      <c r="G12" s="84">
        <f>Signing!F74</f>
        <v>24</v>
      </c>
      <c r="H12" s="78" t="str">
        <f>Signing!G74</f>
        <v>x</v>
      </c>
      <c r="I12" s="77">
        <f>Signing!H74</f>
        <v>12</v>
      </c>
      <c r="J12" s="85">
        <f>Signing!N74</f>
        <v>2</v>
      </c>
      <c r="K12" s="86">
        <f>Signing!X74</f>
        <v>0</v>
      </c>
      <c r="L12" s="93"/>
      <c r="M12" s="93"/>
      <c r="N12" s="93"/>
      <c r="O12" s="93"/>
      <c r="P12" s="93"/>
      <c r="Q12" s="94"/>
      <c r="R12" s="95"/>
      <c r="S12" s="95"/>
      <c r="T12" s="95"/>
      <c r="U12" s="95"/>
      <c r="V12" s="95"/>
      <c r="W12" s="95"/>
      <c r="X12" s="95"/>
      <c r="Y12" s="95"/>
      <c r="Z12" s="95"/>
    </row>
    <row r="13" spans="1:26" ht="12.75" customHeight="1" x14ac:dyDescent="0.25">
      <c r="A13" s="78"/>
      <c r="B13" s="82">
        <f>Signing!B71</f>
        <v>0</v>
      </c>
      <c r="C13" s="82"/>
      <c r="D13" s="83">
        <f>Signing!C71</f>
        <v>0</v>
      </c>
      <c r="E13" s="78">
        <f>Signing!D71</f>
        <v>0</v>
      </c>
      <c r="F13" s="84">
        <f>Signing!E75</f>
        <v>0</v>
      </c>
      <c r="G13" s="84">
        <f>Signing!F75</f>
        <v>0</v>
      </c>
      <c r="H13" s="78"/>
      <c r="I13" s="77">
        <f>Signing!H75</f>
        <v>0</v>
      </c>
      <c r="J13" s="85">
        <f>Signing!N75</f>
        <v>0</v>
      </c>
      <c r="K13" s="86">
        <f>Signing!X75</f>
        <v>0</v>
      </c>
      <c r="L13" s="93"/>
      <c r="M13" s="93"/>
      <c r="N13" s="93"/>
      <c r="O13" s="93"/>
      <c r="P13" s="93"/>
      <c r="Q13" s="94"/>
      <c r="R13" s="95"/>
      <c r="S13" s="95"/>
      <c r="T13" s="95"/>
      <c r="U13" s="95"/>
      <c r="V13" s="95"/>
      <c r="W13" s="95"/>
      <c r="X13" s="95"/>
      <c r="Y13" s="95"/>
      <c r="Z13" s="95"/>
    </row>
    <row r="14" spans="1:26" ht="12.75" customHeight="1" x14ac:dyDescent="0.25">
      <c r="A14" s="78">
        <v>61</v>
      </c>
      <c r="B14" s="82" t="str">
        <f>Signing!B76</f>
        <v>10-R</v>
      </c>
      <c r="C14" s="82" t="s">
        <v>103</v>
      </c>
      <c r="D14" s="83">
        <f>Signing!C76</f>
        <v>92205</v>
      </c>
      <c r="E14" s="78" t="str">
        <f>Signing!D76</f>
        <v>RT</v>
      </c>
      <c r="F14" s="84">
        <f>Signing!E76</f>
        <v>0</v>
      </c>
      <c r="G14" s="84">
        <f>Signing!F76</f>
        <v>0</v>
      </c>
      <c r="H14" s="78"/>
      <c r="I14" s="77">
        <f>Signing!H76</f>
        <v>0</v>
      </c>
      <c r="J14" s="85">
        <f>Signing!N76</f>
        <v>0</v>
      </c>
      <c r="K14" s="86">
        <f>Signing!X76</f>
        <v>0</v>
      </c>
      <c r="L14" s="93">
        <f>Signing!L76</f>
        <v>2</v>
      </c>
      <c r="M14" s="93">
        <f>Signing!J76</f>
        <v>3</v>
      </c>
      <c r="N14" s="93">
        <f>Signing!K76</f>
        <v>5</v>
      </c>
      <c r="O14" s="93"/>
      <c r="P14" s="93"/>
      <c r="Q14" s="94"/>
      <c r="R14" s="95"/>
      <c r="S14" s="95"/>
      <c r="T14" s="95"/>
      <c r="U14" s="95"/>
      <c r="V14" s="95"/>
      <c r="W14" s="95"/>
      <c r="X14" s="95"/>
      <c r="Y14" s="95"/>
      <c r="Z14" s="95"/>
    </row>
    <row r="15" spans="1:26" ht="12.75" customHeight="1" x14ac:dyDescent="0.25">
      <c r="A15" s="78"/>
      <c r="B15" s="82"/>
      <c r="C15" s="82"/>
      <c r="D15" s="83"/>
      <c r="E15" s="78"/>
      <c r="F15" s="84"/>
      <c r="G15" s="84">
        <f>Signing!F77</f>
        <v>0</v>
      </c>
      <c r="H15" s="78"/>
      <c r="I15" s="77">
        <f>Signing!H77</f>
        <v>0</v>
      </c>
      <c r="J15" s="85">
        <f>Signing!N77</f>
        <v>0</v>
      </c>
      <c r="K15" s="86">
        <f>Signing!X77</f>
        <v>0</v>
      </c>
      <c r="L15" s="93"/>
      <c r="M15" s="93"/>
      <c r="N15" s="93"/>
      <c r="O15" s="93"/>
      <c r="P15" s="93"/>
      <c r="Q15" s="94"/>
      <c r="R15" s="95"/>
      <c r="S15" s="95"/>
      <c r="T15" s="95"/>
      <c r="U15" s="95"/>
      <c r="V15" s="95"/>
      <c r="W15" s="95"/>
      <c r="X15" s="95"/>
      <c r="Y15" s="95"/>
      <c r="Z15" s="95"/>
    </row>
    <row r="16" spans="1:26" ht="12.75" customHeight="1" x14ac:dyDescent="0.25">
      <c r="A16" s="78">
        <v>61</v>
      </c>
      <c r="B16" s="82" t="str">
        <f>Signing!B78</f>
        <v>11-R</v>
      </c>
      <c r="C16" s="82" t="s">
        <v>103</v>
      </c>
      <c r="D16" s="83">
        <f>Signing!C78</f>
        <v>92275</v>
      </c>
      <c r="E16" s="78" t="str">
        <f>Signing!D78</f>
        <v>LT</v>
      </c>
      <c r="F16" s="84">
        <f>Signing!E78</f>
        <v>0</v>
      </c>
      <c r="G16" s="84">
        <f>Signing!F78</f>
        <v>0</v>
      </c>
      <c r="H16" s="78"/>
      <c r="I16" s="77">
        <f>Signing!H78</f>
        <v>0</v>
      </c>
      <c r="J16" s="85">
        <f>Signing!N78</f>
        <v>0</v>
      </c>
      <c r="K16" s="86">
        <f>Signing!X78</f>
        <v>0</v>
      </c>
      <c r="L16" s="93">
        <f>Signing!L78</f>
        <v>1</v>
      </c>
      <c r="M16" s="93">
        <f>Signing!J78</f>
        <v>1</v>
      </c>
      <c r="N16" s="93">
        <f>Signing!K78</f>
        <v>0</v>
      </c>
      <c r="O16" s="93"/>
      <c r="P16" s="93"/>
      <c r="Q16" s="94"/>
      <c r="R16" s="95"/>
      <c r="S16" s="95"/>
      <c r="T16" s="95"/>
      <c r="U16" s="95"/>
      <c r="V16" s="95"/>
      <c r="W16" s="95"/>
      <c r="X16" s="95"/>
      <c r="Y16" s="95"/>
      <c r="Z16" s="95"/>
    </row>
    <row r="17" spans="1:26" ht="12.75" customHeight="1" x14ac:dyDescent="0.25">
      <c r="A17" s="78"/>
      <c r="B17" s="82">
        <f>Signing!B75</f>
        <v>0</v>
      </c>
      <c r="C17" s="82"/>
      <c r="D17" s="83">
        <f>Signing!C75</f>
        <v>0</v>
      </c>
      <c r="E17" s="78">
        <f>Signing!D75</f>
        <v>0</v>
      </c>
      <c r="F17" s="84">
        <f>Signing!E79</f>
        <v>0</v>
      </c>
      <c r="G17" s="84">
        <f>Signing!F79</f>
        <v>0</v>
      </c>
      <c r="H17" s="78"/>
      <c r="I17" s="77">
        <f>Signing!H79</f>
        <v>0</v>
      </c>
      <c r="J17" s="85">
        <f>Signing!N79</f>
        <v>0</v>
      </c>
      <c r="K17" s="86">
        <f>Signing!X79</f>
        <v>0</v>
      </c>
      <c r="L17" s="93"/>
      <c r="M17" s="93"/>
      <c r="N17" s="93"/>
      <c r="O17" s="93"/>
      <c r="P17" s="93"/>
      <c r="Q17" s="94"/>
      <c r="R17" s="95"/>
      <c r="S17" s="95"/>
      <c r="T17" s="95"/>
      <c r="U17" s="95"/>
      <c r="V17" s="95"/>
      <c r="W17" s="95"/>
      <c r="X17" s="95"/>
      <c r="Y17" s="95"/>
      <c r="Z17" s="95"/>
    </row>
    <row r="18" spans="1:26" ht="12.75" customHeight="1" x14ac:dyDescent="0.25">
      <c r="A18" s="78">
        <v>62</v>
      </c>
      <c r="B18" s="82" t="str">
        <f>Signing!B80</f>
        <v>12-R</v>
      </c>
      <c r="C18" s="82" t="s">
        <v>103</v>
      </c>
      <c r="D18" s="83">
        <f>Signing!C80</f>
        <v>92374</v>
      </c>
      <c r="E18" s="78" t="str">
        <f>Signing!D80</f>
        <v>LT</v>
      </c>
      <c r="F18" s="84">
        <f>Signing!E80</f>
        <v>0</v>
      </c>
      <c r="G18" s="84">
        <f>Signing!F80</f>
        <v>0</v>
      </c>
      <c r="H18" s="78"/>
      <c r="I18" s="77">
        <f>Signing!H80</f>
        <v>0</v>
      </c>
      <c r="J18" s="85">
        <f>Signing!N80</f>
        <v>0</v>
      </c>
      <c r="K18" s="86">
        <f>Signing!X80</f>
        <v>0</v>
      </c>
      <c r="L18" s="93">
        <f>Signing!L80</f>
        <v>1</v>
      </c>
      <c r="M18" s="93">
        <f>Signing!J80</f>
        <v>1</v>
      </c>
      <c r="N18" s="93">
        <f>Signing!K80</f>
        <v>0</v>
      </c>
      <c r="O18" s="93"/>
      <c r="P18" s="93"/>
      <c r="Q18" s="94"/>
      <c r="R18" s="95"/>
      <c r="S18" s="95"/>
      <c r="T18" s="95"/>
      <c r="U18" s="95"/>
      <c r="V18" s="95"/>
      <c r="W18" s="95"/>
      <c r="X18" s="95"/>
      <c r="Y18" s="95"/>
      <c r="Z18" s="95"/>
    </row>
    <row r="19" spans="1:26" ht="12.75" customHeight="1" x14ac:dyDescent="0.25">
      <c r="A19" s="78"/>
      <c r="B19" s="82">
        <f>Signing!B77</f>
        <v>0</v>
      </c>
      <c r="C19" s="82"/>
      <c r="D19" s="83">
        <f>Signing!C77</f>
        <v>0</v>
      </c>
      <c r="E19" s="78">
        <f>Signing!D77</f>
        <v>0</v>
      </c>
      <c r="F19" s="84">
        <f>Signing!E81</f>
        <v>0</v>
      </c>
      <c r="G19" s="84">
        <f>Signing!F81</f>
        <v>0</v>
      </c>
      <c r="H19" s="78"/>
      <c r="I19" s="77">
        <f>Signing!H81</f>
        <v>0</v>
      </c>
      <c r="J19" s="85">
        <f>Signing!N81</f>
        <v>0</v>
      </c>
      <c r="K19" s="86">
        <f>Signing!X81</f>
        <v>0</v>
      </c>
      <c r="L19" s="93"/>
      <c r="M19" s="93"/>
      <c r="N19" s="93"/>
      <c r="O19" s="93"/>
      <c r="P19" s="93"/>
      <c r="Q19" s="94"/>
      <c r="R19" s="95"/>
      <c r="S19" s="95"/>
      <c r="T19" s="95"/>
      <c r="U19" s="95"/>
      <c r="V19" s="95"/>
      <c r="W19" s="95"/>
      <c r="X19" s="95"/>
      <c r="Y19" s="95"/>
      <c r="Z19" s="95"/>
    </row>
    <row r="20" spans="1:26" ht="12.75" customHeight="1" x14ac:dyDescent="0.25">
      <c r="A20" s="78">
        <v>62</v>
      </c>
      <c r="B20" s="82" t="str">
        <f>Signing!B82</f>
        <v>20-S</v>
      </c>
      <c r="C20" s="82" t="s">
        <v>103</v>
      </c>
      <c r="D20" s="83" t="str">
        <f>Signing!C82</f>
        <v>927+50</v>
      </c>
      <c r="E20" s="78" t="str">
        <f>Signing!D82</f>
        <v>LT</v>
      </c>
      <c r="F20" s="84" t="str">
        <f>Signing!E82</f>
        <v>W2-6-48</v>
      </c>
      <c r="G20" s="84">
        <f>Signing!F82</f>
        <v>48</v>
      </c>
      <c r="H20" s="78" t="str">
        <f>Signing!G82</f>
        <v>x</v>
      </c>
      <c r="I20" s="77">
        <f>Signing!H82</f>
        <v>48</v>
      </c>
      <c r="J20" s="85">
        <f>Signing!N82</f>
        <v>16</v>
      </c>
      <c r="K20" s="86">
        <f>Signing!X82</f>
        <v>33</v>
      </c>
      <c r="L20" s="93"/>
      <c r="M20" s="93"/>
      <c r="N20" s="93"/>
      <c r="O20" s="93"/>
      <c r="P20" s="93"/>
      <c r="Q20" s="94"/>
      <c r="R20" s="95"/>
      <c r="S20" s="95"/>
      <c r="T20" s="95"/>
      <c r="U20" s="95"/>
      <c r="V20" s="95"/>
      <c r="W20" s="95"/>
      <c r="X20" s="95"/>
      <c r="Y20" s="95"/>
      <c r="Z20" s="95"/>
    </row>
    <row r="21" spans="1:26" ht="12.75" customHeight="1" x14ac:dyDescent="0.25">
      <c r="A21" s="78"/>
      <c r="B21" s="82">
        <f>Signing!B79</f>
        <v>0</v>
      </c>
      <c r="C21" s="82"/>
      <c r="D21" s="83">
        <f>Signing!C79</f>
        <v>0</v>
      </c>
      <c r="E21" s="78">
        <f>Signing!D79</f>
        <v>0</v>
      </c>
      <c r="F21" s="84" t="str">
        <f>Signing!E83</f>
        <v>W13-1P-24</v>
      </c>
      <c r="G21" s="84">
        <f>Signing!F83</f>
        <v>24</v>
      </c>
      <c r="H21" s="78" t="str">
        <f>Signing!G83</f>
        <v>x</v>
      </c>
      <c r="I21" s="77">
        <f>Signing!H83</f>
        <v>24</v>
      </c>
      <c r="J21" s="85">
        <f>Signing!N83</f>
        <v>4</v>
      </c>
      <c r="K21" s="86">
        <f>Signing!X83</f>
        <v>0</v>
      </c>
      <c r="L21" s="93"/>
      <c r="M21" s="93"/>
      <c r="N21" s="93"/>
      <c r="O21" s="93"/>
      <c r="P21" s="93"/>
      <c r="Q21" s="94"/>
      <c r="R21" s="95"/>
      <c r="S21" s="95"/>
      <c r="T21" s="95"/>
      <c r="U21" s="95"/>
      <c r="V21" s="95"/>
      <c r="W21" s="95"/>
      <c r="X21" s="95"/>
      <c r="Y21" s="95"/>
      <c r="Z21" s="95"/>
    </row>
    <row r="22" spans="1:26" ht="12.75" customHeight="1" x14ac:dyDescent="0.25">
      <c r="A22" s="78"/>
      <c r="B22" s="82">
        <f>Signing!B84</f>
        <v>0</v>
      </c>
      <c r="C22" s="82"/>
      <c r="D22" s="83">
        <f>Signing!C84</f>
        <v>0</v>
      </c>
      <c r="E22" s="78">
        <f>Signing!D84</f>
        <v>0</v>
      </c>
      <c r="F22" s="84">
        <f>Signing!E84</f>
        <v>0</v>
      </c>
      <c r="G22" s="84">
        <f>Signing!F84</f>
        <v>0</v>
      </c>
      <c r="H22" s="78"/>
      <c r="I22" s="77">
        <f>Signing!H84</f>
        <v>0</v>
      </c>
      <c r="J22" s="85">
        <f>Signing!N84</f>
        <v>0</v>
      </c>
      <c r="K22" s="86">
        <f>Signing!X84</f>
        <v>0</v>
      </c>
      <c r="L22" s="93"/>
      <c r="M22" s="93"/>
      <c r="N22" s="93"/>
      <c r="O22" s="93"/>
      <c r="P22" s="93"/>
      <c r="Q22" s="94"/>
      <c r="R22" s="95"/>
      <c r="S22" s="95"/>
      <c r="T22" s="95"/>
      <c r="U22" s="95"/>
      <c r="V22" s="95"/>
      <c r="W22" s="95"/>
      <c r="X22" s="95"/>
      <c r="Y22" s="95"/>
      <c r="Z22" s="95"/>
    </row>
    <row r="23" spans="1:26" ht="12.75" customHeight="1" x14ac:dyDescent="0.25">
      <c r="A23" s="78">
        <v>62</v>
      </c>
      <c r="B23" s="82" t="str">
        <f>Signing!B85</f>
        <v>13-R</v>
      </c>
      <c r="C23" s="82" t="s">
        <v>103</v>
      </c>
      <c r="D23" s="83">
        <f>Signing!C85</f>
        <v>92748</v>
      </c>
      <c r="E23" s="78" t="str">
        <f>Signing!D85</f>
        <v>LT</v>
      </c>
      <c r="F23" s="84">
        <f>Signing!E85</f>
        <v>0</v>
      </c>
      <c r="G23" s="84">
        <f>Signing!F85</f>
        <v>0</v>
      </c>
      <c r="H23" s="78"/>
      <c r="I23" s="77">
        <f>Signing!H85</f>
        <v>0</v>
      </c>
      <c r="J23" s="85">
        <f>Signing!N85</f>
        <v>0</v>
      </c>
      <c r="K23" s="86">
        <f>Signing!X85</f>
        <v>0</v>
      </c>
      <c r="L23" s="93">
        <f>Signing!L85</f>
        <v>2</v>
      </c>
      <c r="M23" s="93">
        <f>Signing!J85</f>
        <v>4</v>
      </c>
      <c r="N23" s="93"/>
      <c r="O23" s="93"/>
      <c r="P23" s="93"/>
      <c r="Q23" s="94"/>
      <c r="R23" s="95"/>
      <c r="S23" s="95"/>
      <c r="T23" s="95"/>
      <c r="U23" s="95"/>
      <c r="V23" s="95"/>
      <c r="W23" s="95"/>
      <c r="X23" s="95"/>
      <c r="Y23" s="95"/>
      <c r="Z23" s="95"/>
    </row>
    <row r="24" spans="1:26" ht="12.75" customHeight="1" x14ac:dyDescent="0.25">
      <c r="A24" s="78"/>
      <c r="B24" s="82">
        <f>Signing!B86</f>
        <v>0</v>
      </c>
      <c r="C24" s="82"/>
      <c r="D24" s="83">
        <f>Signing!C86</f>
        <v>0</v>
      </c>
      <c r="E24" s="78">
        <f>Signing!D86</f>
        <v>0</v>
      </c>
      <c r="F24" s="84">
        <f>Signing!E86</f>
        <v>0</v>
      </c>
      <c r="G24" s="84">
        <f>Signing!F86</f>
        <v>0</v>
      </c>
      <c r="H24" s="78"/>
      <c r="I24" s="77">
        <f>Signing!H86</f>
        <v>0</v>
      </c>
      <c r="J24" s="85">
        <f>Signing!N86</f>
        <v>0</v>
      </c>
      <c r="K24" s="86">
        <f>Signing!X86</f>
        <v>0</v>
      </c>
      <c r="L24" s="93"/>
      <c r="M24" s="93"/>
      <c r="N24" s="93"/>
      <c r="O24" s="93"/>
      <c r="P24" s="93"/>
      <c r="Q24" s="94"/>
      <c r="R24" s="95"/>
      <c r="S24" s="95"/>
      <c r="T24" s="95"/>
      <c r="U24" s="95"/>
      <c r="V24" s="95"/>
      <c r="W24" s="95"/>
      <c r="X24" s="95"/>
      <c r="Y24" s="95"/>
      <c r="Z24" s="95"/>
    </row>
    <row r="25" spans="1:26" ht="12.75" customHeight="1" x14ac:dyDescent="0.25">
      <c r="A25" s="78"/>
      <c r="B25" s="82">
        <f>Signing!B87</f>
        <v>0</v>
      </c>
      <c r="C25" s="82"/>
      <c r="D25" s="83">
        <f>Signing!C87</f>
        <v>0</v>
      </c>
      <c r="E25" s="78">
        <f>Signing!D87</f>
        <v>0</v>
      </c>
      <c r="F25" s="84">
        <f>Signing!E87</f>
        <v>0</v>
      </c>
      <c r="G25" s="84">
        <f>Signing!F87</f>
        <v>0</v>
      </c>
      <c r="H25" s="78"/>
      <c r="I25" s="77">
        <f>Signing!H87</f>
        <v>0</v>
      </c>
      <c r="J25" s="85">
        <f>Signing!N87</f>
        <v>0</v>
      </c>
      <c r="K25" s="86">
        <f>Signing!X87</f>
        <v>0</v>
      </c>
      <c r="L25" s="93"/>
      <c r="M25" s="93"/>
      <c r="N25" s="93"/>
      <c r="O25" s="93"/>
      <c r="P25" s="93"/>
      <c r="Q25" s="94"/>
      <c r="R25" s="95"/>
      <c r="S25" s="95"/>
      <c r="T25" s="95"/>
      <c r="U25" s="95"/>
      <c r="V25" s="95"/>
      <c r="W25" s="95"/>
      <c r="X25" s="95"/>
      <c r="Y25" s="95"/>
      <c r="Z25" s="95"/>
    </row>
    <row r="26" spans="1:26" ht="12.75" customHeight="1" x14ac:dyDescent="0.25">
      <c r="A26" s="78"/>
      <c r="B26" s="82">
        <f>Signing!B88</f>
        <v>0</v>
      </c>
      <c r="C26" s="82"/>
      <c r="D26" s="83">
        <f>Signing!C88</f>
        <v>0</v>
      </c>
      <c r="E26" s="78">
        <f>Signing!D88</f>
        <v>0</v>
      </c>
      <c r="F26" s="84">
        <f>Signing!E88</f>
        <v>0</v>
      </c>
      <c r="G26" s="84">
        <f>Signing!F88</f>
        <v>0</v>
      </c>
      <c r="H26" s="78"/>
      <c r="I26" s="77">
        <f>Signing!H88</f>
        <v>0</v>
      </c>
      <c r="J26" s="85">
        <f>Signing!N88</f>
        <v>0</v>
      </c>
      <c r="K26" s="86">
        <f>Signing!X88</f>
        <v>0</v>
      </c>
      <c r="L26" s="93"/>
      <c r="M26" s="93"/>
      <c r="N26" s="93"/>
      <c r="O26" s="93"/>
      <c r="P26" s="93"/>
      <c r="Q26" s="94"/>
      <c r="R26" s="95"/>
      <c r="S26" s="95"/>
      <c r="T26" s="95"/>
      <c r="U26" s="95"/>
      <c r="V26" s="95"/>
      <c r="W26" s="95"/>
      <c r="X26" s="95"/>
      <c r="Y26" s="95"/>
      <c r="Z26" s="95"/>
    </row>
    <row r="27" spans="1:26" ht="12.75" customHeight="1" x14ac:dyDescent="0.25">
      <c r="A27" s="78"/>
      <c r="B27" s="82"/>
      <c r="C27" s="82"/>
      <c r="D27" s="83"/>
      <c r="E27" s="78"/>
      <c r="F27" s="84"/>
      <c r="G27" s="84"/>
      <c r="H27" s="78"/>
      <c r="I27" s="77">
        <f>Signing!H89</f>
        <v>0</v>
      </c>
      <c r="J27" s="85">
        <f>Signing!N89</f>
        <v>0</v>
      </c>
      <c r="K27" s="86">
        <f>Signing!X89</f>
        <v>0</v>
      </c>
      <c r="L27" s="93"/>
      <c r="M27" s="93"/>
      <c r="N27" s="93"/>
      <c r="O27" s="93"/>
      <c r="P27" s="93"/>
      <c r="Q27" s="94"/>
      <c r="R27" s="95"/>
      <c r="S27" s="95"/>
      <c r="T27" s="95"/>
      <c r="U27" s="95"/>
      <c r="V27" s="95"/>
      <c r="W27" s="95"/>
      <c r="X27" s="95"/>
      <c r="Y27" s="95"/>
      <c r="Z27" s="95"/>
    </row>
    <row r="28" spans="1:26" ht="12.75" customHeight="1" x14ac:dyDescent="0.25">
      <c r="A28" s="78"/>
      <c r="B28" s="82"/>
      <c r="C28" s="82"/>
      <c r="D28" s="83"/>
      <c r="E28" s="78"/>
      <c r="F28" s="84"/>
      <c r="G28" s="84"/>
      <c r="H28" s="78"/>
      <c r="I28" s="77">
        <f>Signing!H90</f>
        <v>0</v>
      </c>
      <c r="J28" s="85">
        <f>Signing!N90</f>
        <v>0</v>
      </c>
      <c r="K28" s="86">
        <f>Signing!X90</f>
        <v>0</v>
      </c>
      <c r="L28" s="93"/>
      <c r="M28" s="93"/>
      <c r="N28" s="93"/>
      <c r="O28" s="93"/>
      <c r="P28" s="93"/>
      <c r="Q28" s="94"/>
      <c r="R28" s="95"/>
      <c r="S28" s="95"/>
      <c r="T28" s="95"/>
      <c r="U28" s="95"/>
      <c r="V28" s="95"/>
      <c r="W28" s="95"/>
      <c r="X28" s="95"/>
      <c r="Y28" s="95"/>
      <c r="Z28" s="95"/>
    </row>
    <row r="29" spans="1:26" ht="12.75" customHeight="1" x14ac:dyDescent="0.25">
      <c r="A29" s="78"/>
      <c r="B29" s="82"/>
      <c r="C29" s="82"/>
      <c r="D29" s="83"/>
      <c r="E29" s="78"/>
      <c r="F29" s="84">
        <f>Signing!E91</f>
        <v>0</v>
      </c>
      <c r="G29" s="84">
        <f>Signing!F91</f>
        <v>0</v>
      </c>
      <c r="H29" s="78"/>
      <c r="I29" s="77">
        <f>Signing!H91</f>
        <v>0</v>
      </c>
      <c r="J29" s="85">
        <f>Signing!N91</f>
        <v>0</v>
      </c>
      <c r="K29" s="86">
        <f>Signing!X91</f>
        <v>0</v>
      </c>
      <c r="L29" s="93"/>
      <c r="M29" s="93"/>
      <c r="N29" s="93"/>
      <c r="O29" s="93"/>
      <c r="P29" s="93"/>
      <c r="Q29" s="94"/>
      <c r="R29" s="95"/>
      <c r="S29" s="95"/>
      <c r="T29" s="95"/>
      <c r="U29" s="95"/>
      <c r="V29" s="95"/>
      <c r="W29" s="95"/>
      <c r="X29" s="95"/>
      <c r="Y29" s="95"/>
      <c r="Z29" s="95"/>
    </row>
    <row r="30" spans="1:26" ht="12.75" customHeight="1" x14ac:dyDescent="0.25">
      <c r="A30" s="78"/>
      <c r="B30" s="82">
        <f>Signing!B92</f>
        <v>0</v>
      </c>
      <c r="C30" s="82"/>
      <c r="D30" s="83">
        <f>Signing!C92</f>
        <v>0</v>
      </c>
      <c r="E30" s="78">
        <f>Signing!D92</f>
        <v>0</v>
      </c>
      <c r="F30" s="84">
        <f>Signing!E92</f>
        <v>0</v>
      </c>
      <c r="G30" s="84">
        <f>Signing!F92</f>
        <v>0</v>
      </c>
      <c r="H30" s="78"/>
      <c r="I30" s="77">
        <f>Signing!H92</f>
        <v>0</v>
      </c>
      <c r="J30" s="85">
        <f>Signing!N92</f>
        <v>0</v>
      </c>
      <c r="K30" s="86">
        <f>Signing!X92</f>
        <v>0</v>
      </c>
      <c r="L30" s="93"/>
      <c r="M30" s="93"/>
      <c r="N30" s="93"/>
      <c r="O30" s="93"/>
      <c r="P30" s="93"/>
      <c r="Q30" s="94"/>
      <c r="R30" s="95"/>
      <c r="S30" s="95"/>
      <c r="T30" s="95"/>
      <c r="U30" s="95"/>
      <c r="V30" s="95"/>
      <c r="W30" s="95"/>
      <c r="X30" s="95"/>
      <c r="Y30" s="95"/>
      <c r="Z30" s="95"/>
    </row>
    <row r="31" spans="1:26" ht="12.75" customHeight="1" x14ac:dyDescent="0.25">
      <c r="A31" s="78"/>
      <c r="B31" s="82">
        <f>Signing!B89</f>
        <v>0</v>
      </c>
      <c r="C31" s="82"/>
      <c r="D31" s="83">
        <f>Signing!C89</f>
        <v>0</v>
      </c>
      <c r="E31" s="78">
        <f>Signing!D89</f>
        <v>0</v>
      </c>
      <c r="F31" s="84">
        <f>Signing!E93</f>
        <v>0</v>
      </c>
      <c r="G31" s="84">
        <f>Signing!F93</f>
        <v>0</v>
      </c>
      <c r="H31" s="78"/>
      <c r="I31" s="77">
        <f>Signing!H93</f>
        <v>0</v>
      </c>
      <c r="J31" s="85">
        <f>Signing!N93</f>
        <v>0</v>
      </c>
      <c r="K31" s="86">
        <f>Signing!X93</f>
        <v>0</v>
      </c>
      <c r="L31" s="93"/>
      <c r="M31" s="93"/>
      <c r="N31" s="93"/>
      <c r="O31" s="93"/>
      <c r="P31" s="93"/>
      <c r="Q31" s="94"/>
      <c r="R31" s="95"/>
      <c r="S31" s="95"/>
      <c r="T31" s="95"/>
      <c r="U31" s="95"/>
      <c r="V31" s="95"/>
      <c r="W31" s="95"/>
      <c r="X31" s="95"/>
      <c r="Y31" s="95"/>
      <c r="Z31" s="95"/>
    </row>
    <row r="32" spans="1:26" ht="12.75" customHeight="1" x14ac:dyDescent="0.25">
      <c r="A32" s="78"/>
      <c r="B32" s="96"/>
      <c r="C32" s="96"/>
      <c r="D32" s="97"/>
      <c r="E32" s="98"/>
      <c r="F32" s="99"/>
      <c r="G32" s="99"/>
      <c r="H32" s="78"/>
      <c r="I32" s="100"/>
      <c r="J32" s="91"/>
      <c r="K32" s="92"/>
      <c r="L32" s="93"/>
      <c r="M32" s="93"/>
      <c r="N32" s="93"/>
      <c r="O32" s="93"/>
      <c r="P32" s="93"/>
      <c r="Q32" s="94"/>
      <c r="R32" s="95"/>
      <c r="S32" s="95"/>
      <c r="T32" s="95"/>
      <c r="U32" s="95"/>
      <c r="V32" s="95"/>
      <c r="W32" s="95"/>
      <c r="X32" s="95"/>
      <c r="Y32" s="95"/>
      <c r="Z32" s="95"/>
    </row>
    <row r="33" spans="1:26" ht="12.75" customHeight="1" x14ac:dyDescent="0.25">
      <c r="A33" s="78"/>
      <c r="B33" s="96"/>
      <c r="C33" s="96"/>
      <c r="D33" s="97"/>
      <c r="E33" s="98"/>
      <c r="F33" s="99"/>
      <c r="G33" s="99"/>
      <c r="H33" s="78"/>
      <c r="I33" s="100"/>
      <c r="J33" s="91"/>
      <c r="K33" s="92"/>
      <c r="L33" s="93"/>
      <c r="M33" s="93"/>
      <c r="N33" s="93"/>
      <c r="O33" s="93"/>
      <c r="P33" s="93"/>
      <c r="Q33" s="94"/>
      <c r="R33" s="95"/>
      <c r="S33" s="95"/>
      <c r="T33" s="95"/>
      <c r="U33" s="95"/>
      <c r="V33" s="95"/>
      <c r="W33" s="95"/>
      <c r="X33" s="95"/>
      <c r="Y33" s="95"/>
      <c r="Z33" s="95"/>
    </row>
    <row r="34" spans="1:26" ht="12.75" customHeight="1" x14ac:dyDescent="0.25">
      <c r="A34" s="78"/>
      <c r="B34" s="96"/>
      <c r="C34" s="96"/>
      <c r="D34" s="97"/>
      <c r="E34" s="98"/>
      <c r="F34" s="99"/>
      <c r="G34" s="99"/>
      <c r="H34" s="78"/>
      <c r="I34" s="100"/>
      <c r="J34" s="91"/>
      <c r="K34" s="92"/>
      <c r="L34" s="93"/>
      <c r="M34" s="93"/>
      <c r="N34" s="93"/>
      <c r="O34" s="93"/>
      <c r="P34" s="93"/>
      <c r="Q34" s="94"/>
      <c r="R34" s="95"/>
      <c r="S34" s="95"/>
      <c r="T34" s="95"/>
      <c r="U34" s="95"/>
      <c r="V34" s="95"/>
      <c r="W34" s="95"/>
      <c r="X34" s="95"/>
      <c r="Y34" s="95"/>
      <c r="Z34" s="95"/>
    </row>
    <row r="35" spans="1:26" ht="12.75" customHeight="1" x14ac:dyDescent="0.25">
      <c r="A35" s="78"/>
      <c r="B35" s="96"/>
      <c r="C35" s="96"/>
      <c r="D35" s="97"/>
      <c r="E35" s="98"/>
      <c r="F35" s="99"/>
      <c r="G35" s="99"/>
      <c r="H35" s="78"/>
      <c r="I35" s="100"/>
      <c r="J35" s="91"/>
      <c r="K35" s="92"/>
      <c r="L35" s="93"/>
      <c r="M35" s="93"/>
      <c r="N35" s="93"/>
      <c r="O35" s="93"/>
      <c r="P35" s="93"/>
      <c r="Q35" s="94"/>
      <c r="R35" s="95"/>
      <c r="S35" s="95"/>
      <c r="T35" s="95"/>
      <c r="U35" s="95"/>
      <c r="V35" s="95"/>
      <c r="W35" s="95"/>
      <c r="X35" s="95"/>
      <c r="Y35" s="95"/>
      <c r="Z35" s="95"/>
    </row>
    <row r="36" spans="1:26" ht="12.75" customHeight="1" x14ac:dyDescent="0.25">
      <c r="A36" s="78"/>
      <c r="B36" s="96"/>
      <c r="C36" s="96"/>
      <c r="D36" s="97"/>
      <c r="E36" s="98"/>
      <c r="F36" s="99"/>
      <c r="G36" s="99"/>
      <c r="H36" s="78"/>
      <c r="I36" s="100"/>
      <c r="J36" s="91"/>
      <c r="K36" s="92"/>
      <c r="L36" s="93"/>
      <c r="M36" s="93"/>
      <c r="N36" s="93"/>
      <c r="O36" s="93"/>
      <c r="P36" s="93"/>
      <c r="Q36" s="94"/>
      <c r="R36" s="95"/>
      <c r="S36" s="95"/>
      <c r="T36" s="95"/>
      <c r="U36" s="95"/>
      <c r="V36" s="95"/>
      <c r="W36" s="95"/>
      <c r="X36" s="95"/>
      <c r="Y36" s="95"/>
      <c r="Z36" s="95"/>
    </row>
    <row r="37" spans="1:26" ht="12.75" customHeight="1" x14ac:dyDescent="0.25">
      <c r="A37" s="78"/>
      <c r="B37" s="96"/>
      <c r="C37" s="96"/>
      <c r="D37" s="97"/>
      <c r="E37" s="98"/>
      <c r="F37" s="99"/>
      <c r="G37" s="99"/>
      <c r="H37" s="78"/>
      <c r="I37" s="100"/>
      <c r="J37" s="91"/>
      <c r="K37" s="92"/>
      <c r="L37" s="93"/>
      <c r="M37" s="93"/>
      <c r="N37" s="93"/>
      <c r="O37" s="93"/>
      <c r="P37" s="93"/>
      <c r="Q37" s="94"/>
      <c r="R37" s="95"/>
      <c r="S37" s="95"/>
      <c r="T37" s="95"/>
      <c r="U37" s="95"/>
      <c r="V37" s="95"/>
      <c r="W37" s="95"/>
      <c r="X37" s="95"/>
      <c r="Y37" s="95"/>
      <c r="Z37" s="95"/>
    </row>
    <row r="38" spans="1:26" ht="12.75" customHeight="1" x14ac:dyDescent="0.25">
      <c r="A38" s="78"/>
      <c r="B38" s="96"/>
      <c r="C38" s="96"/>
      <c r="D38" s="97"/>
      <c r="E38" s="98"/>
      <c r="F38" s="99"/>
      <c r="G38" s="99"/>
      <c r="H38" s="78"/>
      <c r="I38" s="100"/>
      <c r="J38" s="91"/>
      <c r="K38" s="92"/>
      <c r="L38" s="93"/>
      <c r="M38" s="93"/>
      <c r="N38" s="93"/>
      <c r="O38" s="93"/>
      <c r="P38" s="93"/>
      <c r="Q38" s="94"/>
      <c r="R38" s="95"/>
      <c r="S38" s="95"/>
      <c r="T38" s="95"/>
      <c r="U38" s="95"/>
      <c r="V38" s="95"/>
      <c r="W38" s="95"/>
      <c r="X38" s="95"/>
      <c r="Y38" s="95"/>
      <c r="Z38" s="95"/>
    </row>
    <row r="39" spans="1:26" ht="12.75" customHeight="1" x14ac:dyDescent="0.25">
      <c r="A39" s="78"/>
      <c r="B39" s="96"/>
      <c r="C39" s="96"/>
      <c r="D39" s="97"/>
      <c r="E39" s="98"/>
      <c r="F39" s="99"/>
      <c r="G39" s="99"/>
      <c r="H39" s="78"/>
      <c r="I39" s="100"/>
      <c r="J39" s="91"/>
      <c r="K39" s="92"/>
      <c r="L39" s="93"/>
      <c r="M39" s="93"/>
      <c r="N39" s="93"/>
      <c r="O39" s="93"/>
      <c r="P39" s="93"/>
      <c r="Q39" s="94"/>
      <c r="R39" s="95"/>
      <c r="S39" s="95"/>
      <c r="T39" s="95"/>
      <c r="U39" s="95"/>
      <c r="V39" s="95"/>
      <c r="W39" s="95"/>
      <c r="X39" s="95"/>
      <c r="Y39" s="95"/>
      <c r="Z39" s="95"/>
    </row>
    <row r="40" spans="1:26" ht="12.75" customHeight="1" x14ac:dyDescent="0.25">
      <c r="A40" s="78"/>
      <c r="B40" s="96"/>
      <c r="C40" s="96"/>
      <c r="D40" s="97"/>
      <c r="E40" s="98"/>
      <c r="F40" s="99"/>
      <c r="G40" s="99"/>
      <c r="H40" s="78"/>
      <c r="I40" s="100"/>
      <c r="J40" s="91"/>
      <c r="K40" s="92"/>
      <c r="L40" s="93"/>
      <c r="M40" s="93"/>
      <c r="N40" s="93"/>
      <c r="O40" s="93"/>
      <c r="P40" s="93"/>
      <c r="Q40" s="94"/>
      <c r="R40" s="95"/>
      <c r="S40" s="95"/>
      <c r="T40" s="95"/>
      <c r="U40" s="95"/>
      <c r="V40" s="95"/>
      <c r="W40" s="95"/>
      <c r="X40" s="95"/>
      <c r="Y40" s="95"/>
      <c r="Z40" s="95"/>
    </row>
    <row r="41" spans="1:26" ht="12.75" customHeight="1" x14ac:dyDescent="0.25">
      <c r="A41" s="78"/>
      <c r="B41" s="96"/>
      <c r="C41" s="96"/>
      <c r="D41" s="97"/>
      <c r="E41" s="98"/>
      <c r="F41" s="99"/>
      <c r="G41" s="99"/>
      <c r="H41" s="78"/>
      <c r="I41" s="100"/>
      <c r="J41" s="91"/>
      <c r="K41" s="92"/>
      <c r="L41" s="93"/>
      <c r="M41" s="93"/>
      <c r="N41" s="93"/>
      <c r="O41" s="93"/>
      <c r="P41" s="93"/>
      <c r="Q41" s="94"/>
      <c r="R41" s="95"/>
      <c r="S41" s="95"/>
      <c r="T41" s="95"/>
      <c r="U41" s="95"/>
      <c r="V41" s="95"/>
      <c r="W41" s="95"/>
      <c r="X41" s="95"/>
      <c r="Y41" s="95"/>
      <c r="Z41" s="95"/>
    </row>
    <row r="42" spans="1:26" ht="12.75" customHeight="1" x14ac:dyDescent="0.25">
      <c r="A42" s="78"/>
      <c r="B42" s="96"/>
      <c r="C42" s="96"/>
      <c r="D42" s="97"/>
      <c r="E42" s="98"/>
      <c r="F42" s="99"/>
      <c r="G42" s="99"/>
      <c r="H42" s="78"/>
      <c r="I42" s="100"/>
      <c r="J42" s="91"/>
      <c r="K42" s="92"/>
      <c r="L42" s="93"/>
      <c r="M42" s="93"/>
      <c r="N42" s="93"/>
      <c r="O42" s="93"/>
      <c r="P42" s="93"/>
      <c r="Q42" s="94"/>
      <c r="R42" s="95"/>
      <c r="S42" s="95"/>
      <c r="T42" s="95"/>
      <c r="U42" s="95"/>
      <c r="V42" s="95"/>
      <c r="W42" s="95"/>
      <c r="X42" s="95"/>
      <c r="Y42" s="95"/>
      <c r="Z42" s="95"/>
    </row>
    <row r="43" spans="1:26" ht="12.75" customHeight="1" x14ac:dyDescent="0.25">
      <c r="A43" s="78"/>
      <c r="B43" s="96"/>
      <c r="C43" s="96"/>
      <c r="D43" s="97"/>
      <c r="E43" s="98"/>
      <c r="F43" s="99"/>
      <c r="G43" s="99"/>
      <c r="H43" s="78"/>
      <c r="I43" s="100"/>
      <c r="J43" s="91"/>
      <c r="K43" s="92"/>
      <c r="L43" s="93"/>
      <c r="M43" s="93"/>
      <c r="N43" s="93"/>
      <c r="O43" s="93"/>
      <c r="P43" s="93"/>
      <c r="Q43" s="94"/>
      <c r="R43" s="95"/>
      <c r="S43" s="95"/>
      <c r="T43" s="95"/>
      <c r="U43" s="95"/>
      <c r="V43" s="95"/>
      <c r="W43" s="95"/>
      <c r="X43" s="95"/>
      <c r="Y43" s="95"/>
      <c r="Z43" s="95"/>
    </row>
    <row r="44" spans="1:26" ht="12.75" customHeight="1" x14ac:dyDescent="0.25">
      <c r="A44" s="78"/>
      <c r="B44" s="96"/>
      <c r="C44" s="96"/>
      <c r="D44" s="97"/>
      <c r="E44" s="98"/>
      <c r="F44" s="99"/>
      <c r="G44" s="99"/>
      <c r="H44" s="78"/>
      <c r="I44" s="100"/>
      <c r="J44" s="91"/>
      <c r="K44" s="92"/>
      <c r="L44" s="93"/>
      <c r="M44" s="93"/>
      <c r="N44" s="93"/>
      <c r="O44" s="93"/>
      <c r="P44" s="93"/>
      <c r="Q44" s="94"/>
      <c r="R44" s="95"/>
      <c r="S44" s="95"/>
      <c r="T44" s="95"/>
      <c r="U44" s="95"/>
      <c r="V44" s="95"/>
      <c r="W44" s="95"/>
      <c r="X44" s="95"/>
      <c r="Y44" s="95"/>
      <c r="Z44" s="95"/>
    </row>
    <row r="45" spans="1:26" ht="12.75" customHeight="1" x14ac:dyDescent="0.25">
      <c r="A45" s="78"/>
      <c r="B45" s="96"/>
      <c r="C45" s="96"/>
      <c r="D45" s="97"/>
      <c r="E45" s="98"/>
      <c r="F45" s="99"/>
      <c r="G45" s="99"/>
      <c r="H45" s="78"/>
      <c r="I45" s="100"/>
      <c r="J45" s="91"/>
      <c r="K45" s="92"/>
      <c r="L45" s="93"/>
      <c r="M45" s="93"/>
      <c r="N45" s="93"/>
      <c r="O45" s="93"/>
      <c r="P45" s="93"/>
      <c r="Q45" s="94"/>
      <c r="R45" s="95"/>
      <c r="S45" s="95"/>
      <c r="T45" s="95"/>
      <c r="U45" s="95"/>
      <c r="V45" s="95"/>
      <c r="W45" s="95"/>
      <c r="X45" s="95"/>
      <c r="Y45" s="95"/>
      <c r="Z45" s="95"/>
    </row>
    <row r="46" spans="1:26" ht="12.75" customHeight="1" x14ac:dyDescent="0.25">
      <c r="A46" s="78"/>
      <c r="B46" s="96"/>
      <c r="C46" s="96"/>
      <c r="D46" s="97"/>
      <c r="E46" s="98"/>
      <c r="F46" s="99"/>
      <c r="G46" s="99"/>
      <c r="H46" s="78"/>
      <c r="I46" s="100"/>
      <c r="J46" s="91"/>
      <c r="K46" s="92"/>
      <c r="L46" s="93"/>
      <c r="M46" s="93"/>
      <c r="N46" s="93"/>
      <c r="O46" s="93"/>
      <c r="P46" s="93"/>
      <c r="Q46" s="94"/>
      <c r="R46" s="95"/>
      <c r="S46" s="95"/>
      <c r="T46" s="95"/>
      <c r="U46" s="95"/>
      <c r="V46" s="95"/>
      <c r="W46" s="95"/>
      <c r="X46" s="95"/>
      <c r="Y46" s="95"/>
      <c r="Z46" s="95"/>
    </row>
    <row r="47" spans="1:26" ht="12.75" customHeight="1" x14ac:dyDescent="0.25">
      <c r="A47" s="78"/>
      <c r="B47" s="96"/>
      <c r="C47" s="96"/>
      <c r="D47" s="97"/>
      <c r="E47" s="98"/>
      <c r="F47" s="99"/>
      <c r="G47" s="99"/>
      <c r="H47" s="78"/>
      <c r="I47" s="100"/>
      <c r="J47" s="91"/>
      <c r="K47" s="92"/>
      <c r="L47" s="93"/>
      <c r="M47" s="93"/>
      <c r="N47" s="93"/>
      <c r="O47" s="93"/>
      <c r="P47" s="93"/>
      <c r="Q47" s="94"/>
      <c r="R47" s="95"/>
      <c r="S47" s="95"/>
      <c r="T47" s="95"/>
      <c r="U47" s="95"/>
      <c r="V47" s="95"/>
      <c r="W47" s="95"/>
      <c r="X47" s="95"/>
      <c r="Y47" s="95"/>
      <c r="Z47" s="95"/>
    </row>
    <row r="48" spans="1:26" ht="12.75" customHeight="1" x14ac:dyDescent="0.25">
      <c r="A48" s="78"/>
      <c r="B48" s="96"/>
      <c r="C48" s="96"/>
      <c r="D48" s="97"/>
      <c r="E48" s="98"/>
      <c r="F48" s="99"/>
      <c r="G48" s="99"/>
      <c r="H48" s="78"/>
      <c r="I48" s="100"/>
      <c r="J48" s="91"/>
      <c r="K48" s="92"/>
      <c r="L48" s="93"/>
      <c r="M48" s="93"/>
      <c r="N48" s="93"/>
      <c r="O48" s="93"/>
      <c r="P48" s="93"/>
      <c r="Q48" s="94"/>
      <c r="R48" s="95"/>
      <c r="S48" s="95"/>
      <c r="T48" s="95"/>
      <c r="U48" s="95"/>
      <c r="V48" s="95"/>
      <c r="W48" s="95"/>
      <c r="X48" s="95"/>
      <c r="Y48" s="95"/>
      <c r="Z48" s="95"/>
    </row>
    <row r="49" spans="1:27" ht="12.75" customHeight="1" x14ac:dyDescent="0.25">
      <c r="A49" s="78"/>
      <c r="B49" s="96"/>
      <c r="C49" s="96"/>
      <c r="D49" s="97"/>
      <c r="E49" s="98"/>
      <c r="F49" s="99"/>
      <c r="G49" s="99"/>
      <c r="H49" s="78"/>
      <c r="I49" s="100"/>
      <c r="J49" s="91"/>
      <c r="K49" s="92"/>
      <c r="L49" s="93"/>
      <c r="M49" s="93"/>
      <c r="N49" s="93"/>
      <c r="O49" s="93"/>
      <c r="P49" s="93"/>
      <c r="Q49" s="94"/>
      <c r="R49" s="95"/>
      <c r="S49" s="95"/>
      <c r="T49" s="95"/>
      <c r="U49" s="95"/>
      <c r="V49" s="95"/>
      <c r="W49" s="95"/>
      <c r="X49" s="95"/>
      <c r="Y49" s="95"/>
      <c r="Z49" s="95"/>
    </row>
    <row r="50" spans="1:27" ht="12.75" customHeight="1" x14ac:dyDescent="0.25">
      <c r="A50" s="78"/>
      <c r="B50" s="96"/>
      <c r="C50" s="96"/>
      <c r="D50" s="97"/>
      <c r="E50" s="98"/>
      <c r="F50" s="99"/>
      <c r="G50" s="99"/>
      <c r="H50" s="78"/>
      <c r="I50" s="100"/>
      <c r="J50" s="91"/>
      <c r="K50" s="92"/>
      <c r="L50" s="93"/>
      <c r="M50" s="93"/>
      <c r="N50" s="93"/>
      <c r="O50" s="93"/>
      <c r="P50" s="93"/>
      <c r="Q50" s="94"/>
      <c r="R50" s="95"/>
      <c r="S50" s="95"/>
      <c r="T50" s="95"/>
      <c r="U50" s="95"/>
      <c r="V50" s="95"/>
      <c r="W50" s="95"/>
      <c r="X50" s="95"/>
      <c r="Y50" s="95"/>
      <c r="Z50" s="95"/>
    </row>
    <row r="51" spans="1:27" ht="12.75" customHeight="1" x14ac:dyDescent="0.25">
      <c r="A51" s="78"/>
      <c r="B51" s="96"/>
      <c r="C51" s="96"/>
      <c r="D51" s="97"/>
      <c r="E51" s="98"/>
      <c r="F51" s="99"/>
      <c r="G51" s="99"/>
      <c r="H51" s="78"/>
      <c r="I51" s="100"/>
      <c r="J51" s="91"/>
      <c r="K51" s="92"/>
      <c r="L51" s="93"/>
      <c r="M51" s="93"/>
      <c r="N51" s="93"/>
      <c r="O51" s="93"/>
      <c r="P51" s="93"/>
      <c r="Q51" s="94"/>
      <c r="R51" s="95"/>
      <c r="S51" s="95"/>
      <c r="T51" s="95"/>
      <c r="U51" s="95"/>
      <c r="V51" s="95"/>
      <c r="W51" s="95"/>
      <c r="X51" s="95"/>
      <c r="Y51" s="95"/>
      <c r="Z51" s="95"/>
    </row>
    <row r="52" spans="1:27" ht="12.75" customHeight="1" x14ac:dyDescent="0.25">
      <c r="A52" s="78"/>
      <c r="B52" s="96"/>
      <c r="C52" s="96"/>
      <c r="D52" s="97"/>
      <c r="E52" s="98"/>
      <c r="F52" s="99"/>
      <c r="G52" s="99"/>
      <c r="H52" s="78"/>
      <c r="I52" s="100"/>
      <c r="J52" s="91"/>
      <c r="K52" s="92"/>
      <c r="L52" s="93"/>
      <c r="M52" s="93"/>
      <c r="N52" s="93"/>
      <c r="O52" s="93"/>
      <c r="P52" s="93"/>
      <c r="Q52" s="94"/>
      <c r="R52" s="95"/>
      <c r="S52" s="95"/>
      <c r="T52" s="95"/>
      <c r="U52" s="95"/>
      <c r="V52" s="95"/>
      <c r="W52" s="95"/>
      <c r="X52" s="95"/>
      <c r="Y52" s="95"/>
      <c r="Z52" s="95"/>
    </row>
    <row r="53" spans="1:27" ht="12.75" customHeight="1" x14ac:dyDescent="0.25">
      <c r="A53" s="78"/>
      <c r="B53" s="96"/>
      <c r="C53" s="96"/>
      <c r="D53" s="97"/>
      <c r="E53" s="98"/>
      <c r="F53" s="99"/>
      <c r="G53" s="99"/>
      <c r="H53" s="78"/>
      <c r="I53" s="100"/>
      <c r="J53" s="91"/>
      <c r="K53" s="92"/>
      <c r="L53" s="93"/>
      <c r="M53" s="93"/>
      <c r="N53" s="93"/>
      <c r="O53" s="93"/>
      <c r="P53" s="93"/>
      <c r="Q53" s="94"/>
      <c r="R53" s="95"/>
      <c r="S53" s="95"/>
      <c r="T53" s="95"/>
      <c r="U53" s="95"/>
      <c r="V53" s="95"/>
      <c r="W53" s="95"/>
      <c r="X53" s="95"/>
      <c r="Y53" s="95"/>
      <c r="Z53" s="95"/>
    </row>
    <row r="54" spans="1:27" ht="12.75" customHeight="1" x14ac:dyDescent="0.25">
      <c r="A54" s="78"/>
      <c r="B54" s="96"/>
      <c r="C54" s="96"/>
      <c r="D54" s="97"/>
      <c r="E54" s="98"/>
      <c r="F54" s="99"/>
      <c r="G54" s="99"/>
      <c r="H54" s="78"/>
      <c r="I54" s="100"/>
      <c r="J54" s="91"/>
      <c r="K54" s="92"/>
      <c r="L54" s="93"/>
      <c r="M54" s="93"/>
      <c r="N54" s="93"/>
      <c r="O54" s="93"/>
      <c r="P54" s="93"/>
      <c r="Q54" s="94"/>
      <c r="R54" s="95"/>
      <c r="S54" s="95"/>
      <c r="T54" s="95"/>
      <c r="U54" s="95"/>
      <c r="V54" s="95"/>
      <c r="W54" s="95"/>
      <c r="X54" s="95"/>
      <c r="Y54" s="95"/>
      <c r="Z54" s="95"/>
    </row>
    <row r="55" spans="1:27" ht="12.75" customHeight="1" x14ac:dyDescent="0.25">
      <c r="A55" s="78"/>
      <c r="B55" s="96"/>
      <c r="C55" s="96"/>
      <c r="D55" s="97"/>
      <c r="E55" s="98"/>
      <c r="F55" s="99"/>
      <c r="G55" s="99"/>
      <c r="H55" s="78"/>
      <c r="I55" s="100"/>
      <c r="J55" s="91"/>
      <c r="K55" s="92"/>
      <c r="L55" s="93"/>
      <c r="M55" s="93"/>
      <c r="N55" s="93"/>
      <c r="O55" s="93"/>
      <c r="P55" s="93"/>
      <c r="Q55" s="94"/>
      <c r="R55" s="95"/>
      <c r="S55" s="95"/>
      <c r="T55" s="95"/>
      <c r="U55" s="95"/>
      <c r="V55" s="95"/>
      <c r="W55" s="95"/>
      <c r="X55" s="95"/>
      <c r="Y55" s="95"/>
      <c r="Z55" s="95"/>
    </row>
    <row r="56" spans="1:27" ht="12.75" customHeight="1" x14ac:dyDescent="0.25">
      <c r="A56" s="78"/>
      <c r="B56" s="96"/>
      <c r="C56" s="96"/>
      <c r="D56" s="97"/>
      <c r="E56" s="98"/>
      <c r="F56" s="99"/>
      <c r="G56" s="99"/>
      <c r="H56" s="78"/>
      <c r="I56" s="100"/>
      <c r="J56" s="91"/>
      <c r="K56" s="92"/>
      <c r="L56" s="93"/>
      <c r="M56" s="93"/>
      <c r="N56" s="93"/>
      <c r="O56" s="93"/>
      <c r="P56" s="93"/>
      <c r="Q56" s="94"/>
      <c r="R56" s="95"/>
      <c r="S56" s="95"/>
      <c r="T56" s="95"/>
      <c r="U56" s="95"/>
      <c r="V56" s="95"/>
      <c r="W56" s="95"/>
      <c r="X56" s="95"/>
      <c r="Y56" s="95"/>
      <c r="Z56" s="95"/>
    </row>
    <row r="57" spans="1:27" ht="12.75" customHeight="1" x14ac:dyDescent="0.25">
      <c r="A57" s="78"/>
      <c r="B57" s="96"/>
      <c r="C57" s="96"/>
      <c r="D57" s="97"/>
      <c r="E57" s="98"/>
      <c r="F57" s="99"/>
      <c r="G57" s="99"/>
      <c r="H57" s="78"/>
      <c r="I57" s="100"/>
      <c r="J57" s="91"/>
      <c r="K57" s="92"/>
      <c r="L57" s="93"/>
      <c r="M57" s="93"/>
      <c r="N57" s="93"/>
      <c r="O57" s="93"/>
      <c r="P57" s="93"/>
      <c r="Q57" s="94"/>
      <c r="R57" s="95"/>
      <c r="S57" s="95"/>
      <c r="T57" s="95"/>
      <c r="U57" s="95"/>
      <c r="V57" s="95"/>
      <c r="W57" s="95"/>
      <c r="X57" s="95"/>
      <c r="Y57" s="95"/>
      <c r="Z57" s="95"/>
    </row>
    <row r="58" spans="1:27" ht="12.75" customHeight="1" x14ac:dyDescent="0.25">
      <c r="A58" s="78"/>
      <c r="B58" s="96"/>
      <c r="C58" s="96"/>
      <c r="D58" s="97"/>
      <c r="E58" s="98"/>
      <c r="F58" s="99"/>
      <c r="G58" s="99"/>
      <c r="H58" s="78"/>
      <c r="I58" s="100"/>
      <c r="J58" s="91"/>
      <c r="K58" s="92"/>
      <c r="L58" s="93"/>
      <c r="M58" s="93"/>
      <c r="N58" s="93"/>
      <c r="O58" s="93"/>
      <c r="P58" s="93"/>
      <c r="Q58" s="94"/>
      <c r="R58" s="95"/>
      <c r="S58" s="95"/>
      <c r="T58" s="95"/>
      <c r="U58" s="95"/>
      <c r="V58" s="95"/>
      <c r="W58" s="95"/>
      <c r="X58" s="95"/>
      <c r="Y58" s="95"/>
      <c r="Z58" s="95"/>
    </row>
    <row r="59" spans="1:27" ht="12.75" customHeight="1" x14ac:dyDescent="0.25">
      <c r="A59" s="78"/>
      <c r="B59" s="96"/>
      <c r="C59" s="96"/>
      <c r="D59" s="97"/>
      <c r="E59" s="98"/>
      <c r="F59" s="99"/>
      <c r="G59" s="99"/>
      <c r="H59" s="78"/>
      <c r="I59" s="100"/>
      <c r="J59" s="91"/>
      <c r="K59" s="92"/>
      <c r="L59" s="93"/>
      <c r="M59" s="93"/>
      <c r="N59" s="93"/>
      <c r="O59" s="93"/>
      <c r="P59" s="93"/>
      <c r="Q59" s="94"/>
      <c r="R59" s="95"/>
      <c r="S59" s="95"/>
      <c r="T59" s="95"/>
      <c r="U59" s="95"/>
      <c r="V59" s="95"/>
      <c r="W59" s="95"/>
      <c r="X59" s="95"/>
      <c r="Y59" s="95"/>
      <c r="Z59" s="95"/>
    </row>
    <row r="60" spans="1:27" ht="12.75" customHeight="1" x14ac:dyDescent="0.25">
      <c r="A60" s="174" t="s">
        <v>106</v>
      </c>
      <c r="B60" s="174"/>
      <c r="C60" s="174"/>
      <c r="D60" s="174"/>
      <c r="E60" s="174"/>
      <c r="F60" s="174"/>
      <c r="G60" s="174"/>
      <c r="H60" s="174"/>
      <c r="I60" s="174"/>
      <c r="J60" s="101">
        <f t="shared" ref="J60:O60" si="0">SUM(J4:J59)</f>
        <v>52.9375</v>
      </c>
      <c r="K60" s="101">
        <f t="shared" si="0"/>
        <v>86.5</v>
      </c>
      <c r="L60" s="103">
        <f t="shared" si="0"/>
        <v>6</v>
      </c>
      <c r="M60" s="103">
        <f t="shared" si="0"/>
        <v>9</v>
      </c>
      <c r="N60" s="103">
        <f t="shared" si="0"/>
        <v>5</v>
      </c>
      <c r="O60" s="103">
        <f t="shared" si="0"/>
        <v>0</v>
      </c>
      <c r="P60" s="102"/>
      <c r="Q60" s="70"/>
      <c r="R60" s="69"/>
      <c r="S60" s="69"/>
      <c r="T60" s="69"/>
      <c r="U60" s="69"/>
      <c r="V60" s="69"/>
      <c r="W60" s="69"/>
      <c r="X60" s="69"/>
      <c r="Y60" s="69"/>
      <c r="Z60" s="69"/>
    </row>
    <row r="61" spans="1:27" ht="12.75" customHeight="1" x14ac:dyDescent="0.25">
      <c r="A61" s="174" t="s">
        <v>111</v>
      </c>
      <c r="B61" s="174"/>
      <c r="C61" s="174"/>
      <c r="D61" s="174"/>
      <c r="E61" s="174"/>
      <c r="F61" s="174"/>
      <c r="G61" s="174"/>
      <c r="H61" s="174"/>
      <c r="I61" s="174"/>
      <c r="J61" s="101">
        <f>'Signing SS'!J62</f>
        <v>187.0625</v>
      </c>
      <c r="K61" s="101">
        <f>'Signing SS'!K62</f>
        <v>370</v>
      </c>
      <c r="L61" s="103">
        <f>'Signing SS'!L62</f>
        <v>10</v>
      </c>
      <c r="M61" s="103">
        <f>'Signing SS'!M62</f>
        <v>24</v>
      </c>
      <c r="N61" s="103">
        <v>0</v>
      </c>
      <c r="O61" s="103">
        <f>'Signing SS'!N62</f>
        <v>2</v>
      </c>
      <c r="P61" s="103">
        <f>'Signing SS'!O62</f>
        <v>4</v>
      </c>
      <c r="Q61" s="70"/>
      <c r="R61" s="69"/>
      <c r="S61" s="69"/>
      <c r="T61" s="69"/>
      <c r="U61" s="69"/>
      <c r="V61" s="69"/>
      <c r="W61" s="69"/>
      <c r="X61" s="69"/>
      <c r="Y61" s="69"/>
      <c r="Z61" s="69"/>
    </row>
    <row r="62" spans="1:27" ht="12.75" customHeight="1" x14ac:dyDescent="0.25">
      <c r="A62" s="175" t="s">
        <v>107</v>
      </c>
      <c r="B62" s="175"/>
      <c r="C62" s="175"/>
      <c r="D62" s="175"/>
      <c r="E62" s="175"/>
      <c r="F62" s="175"/>
      <c r="G62" s="175"/>
      <c r="H62" s="175"/>
      <c r="I62" s="175"/>
      <c r="J62" s="152">
        <f>SUM(J60:J61)</f>
        <v>240</v>
      </c>
      <c r="K62" s="176">
        <f t="shared" ref="K62:O62" si="1">SUM(K60:K61)</f>
        <v>456.5</v>
      </c>
      <c r="L62" s="152">
        <f t="shared" si="1"/>
        <v>16</v>
      </c>
      <c r="M62" s="152">
        <f t="shared" si="1"/>
        <v>33</v>
      </c>
      <c r="N62" s="152">
        <f t="shared" ref="N62" si="2">SUM(N60:N61)</f>
        <v>5</v>
      </c>
      <c r="O62" s="152">
        <f t="shared" si="1"/>
        <v>2</v>
      </c>
      <c r="P62" s="152">
        <f t="shared" ref="P62" si="3">SUM(P60:P61)</f>
        <v>4</v>
      </c>
      <c r="Q62" s="154">
        <f t="shared" ref="Q62:W62" si="4">SUM(Q8:Q9)</f>
        <v>0</v>
      </c>
      <c r="R62" s="154">
        <f t="shared" si="4"/>
        <v>0</v>
      </c>
      <c r="S62" s="154">
        <f t="shared" si="4"/>
        <v>0</v>
      </c>
      <c r="T62" s="154">
        <f t="shared" si="4"/>
        <v>0</v>
      </c>
      <c r="U62" s="154">
        <f t="shared" si="4"/>
        <v>0</v>
      </c>
      <c r="V62" s="154">
        <f t="shared" si="4"/>
        <v>0</v>
      </c>
      <c r="W62" s="154">
        <f t="shared" si="4"/>
        <v>0</v>
      </c>
      <c r="X62" s="154">
        <f t="shared" ref="X62:Z62" si="5">SUM(X8:X9)</f>
        <v>0</v>
      </c>
      <c r="Y62" s="154">
        <f t="shared" ref="Y62" si="6">SUM(Y8:Y9)</f>
        <v>0</v>
      </c>
      <c r="Z62" s="154">
        <f t="shared" si="5"/>
        <v>0</v>
      </c>
    </row>
    <row r="63" spans="1:27" ht="12.75" customHeight="1" x14ac:dyDescent="0.25">
      <c r="A63" s="175"/>
      <c r="B63" s="175"/>
      <c r="C63" s="175"/>
      <c r="D63" s="175"/>
      <c r="E63" s="175"/>
      <c r="F63" s="175"/>
      <c r="G63" s="175"/>
      <c r="H63" s="175"/>
      <c r="I63" s="175"/>
      <c r="J63" s="153"/>
      <c r="K63" s="177"/>
      <c r="L63" s="153"/>
      <c r="M63" s="153"/>
      <c r="N63" s="153"/>
      <c r="O63" s="153"/>
      <c r="P63" s="153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71" t="s">
        <v>49</v>
      </c>
    </row>
  </sheetData>
  <mergeCells count="27">
    <mergeCell ref="M62:M63"/>
    <mergeCell ref="L62:L63"/>
    <mergeCell ref="A1:A2"/>
    <mergeCell ref="B1:B2"/>
    <mergeCell ref="C1:C2"/>
    <mergeCell ref="D1:D2"/>
    <mergeCell ref="E1:E2"/>
    <mergeCell ref="F1:F2"/>
    <mergeCell ref="A60:I60"/>
    <mergeCell ref="A61:I61"/>
    <mergeCell ref="G1:I2"/>
    <mergeCell ref="A62:I63"/>
    <mergeCell ref="J62:J63"/>
    <mergeCell ref="K62:K63"/>
    <mergeCell ref="N62:N63"/>
    <mergeCell ref="O62:O63"/>
    <mergeCell ref="P62:P63"/>
    <mergeCell ref="Q62:Q63"/>
    <mergeCell ref="Z62:Z63"/>
    <mergeCell ref="S62:S63"/>
    <mergeCell ref="T62:T63"/>
    <mergeCell ref="U62:U63"/>
    <mergeCell ref="V62:V63"/>
    <mergeCell ref="W62:W63"/>
    <mergeCell ref="R62:R63"/>
    <mergeCell ref="X62:X63"/>
    <mergeCell ref="Y62:Y63"/>
  </mergeCells>
  <phoneticPr fontId="5" type="noConversion"/>
  <printOptions horizontalCentered="1"/>
  <pageMargins left="0.75" right="0.75" top="1" bottom="1" header="0.5" footer="0.5"/>
  <pageSetup paperSize="17" scale="81" fitToHeight="0" orientation="landscape" r:id="rId1"/>
  <headerFooter alignWithMargins="0">
    <oddHeader>&amp;C&amp;A</oddHeader>
    <oddFooter>&amp;L&amp;F&amp;C&amp;P of &amp;N&amp;R&amp;D,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Signing</vt:lpstr>
      <vt:lpstr>Signing SS</vt:lpstr>
      <vt:lpstr>Signing SS (2)</vt:lpstr>
      <vt:lpstr>Signing!Print_Area</vt:lpstr>
      <vt:lpstr>'Signing SS'!Print_Area</vt:lpstr>
      <vt:lpstr>'Signing SS (2)'!Print_Area</vt:lpstr>
      <vt:lpstr>Signing!Print_Titles</vt:lpstr>
      <vt:lpstr>'Signing SS'!Print_Titles</vt:lpstr>
      <vt:lpstr>'Signing SS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Kirlangitis, KC</dc:creator>
  <cp:lastModifiedBy>Goodman, Nicholas</cp:lastModifiedBy>
  <dcterms:created xsi:type="dcterms:W3CDTF">2022-01-24T16:14:19Z</dcterms:created>
  <dcterms:modified xsi:type="dcterms:W3CDTF">2023-02-06T16:37:58Z</dcterms:modified>
</cp:coreProperties>
</file>