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LAW\102853_LAW_52_0682_VAR\Design\Structures\LAW052_0694L_R\EngData\"/>
    </mc:Choice>
  </mc:AlternateContent>
  <xr:revisionPtr revIDLastSave="0" documentId="13_ncr:1_{02E8EBD2-034F-4FF6-B8C0-366F5D45FFFE}" xr6:coauthVersionLast="36" xr6:coauthVersionMax="36" xr10:uidLastSave="{00000000-0000-0000-0000-000000000000}"/>
  <bookViews>
    <workbookView xWindow="0" yWindow="0" windowWidth="28800" windowHeight="11625" xr2:uid="{28B773EA-F623-43A3-9860-230D5757E1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D6" i="1"/>
  <c r="E6" i="1"/>
  <c r="C6" i="1"/>
  <c r="C54" i="1"/>
  <c r="B54" i="1"/>
  <c r="C38" i="1"/>
  <c r="B38" i="1"/>
  <c r="B51" i="1" l="1"/>
  <c r="B55" i="1" s="1"/>
  <c r="C55" i="1" s="1"/>
  <c r="C56" i="1"/>
  <c r="B56" i="1"/>
  <c r="C39" i="1"/>
  <c r="C40" i="1" s="1"/>
  <c r="C35" i="1"/>
  <c r="C36" i="1" s="1"/>
  <c r="B35" i="1"/>
  <c r="B36" i="1" s="1"/>
  <c r="B39" i="1"/>
  <c r="B40" i="1" s="1"/>
  <c r="B27" i="1"/>
  <c r="D27" i="1"/>
  <c r="D21" i="1"/>
  <c r="B21" i="1"/>
  <c r="C13" i="1"/>
  <c r="D13" i="1" s="1"/>
  <c r="B41" i="1" l="1"/>
  <c r="B52" i="1"/>
  <c r="B57" i="1" s="1"/>
  <c r="C51" i="1"/>
  <c r="C52" i="1" s="1"/>
  <c r="C57" i="1" s="1"/>
  <c r="C41" i="1"/>
  <c r="B14" i="1"/>
  <c r="B9" i="1"/>
  <c r="E13" i="1"/>
  <c r="D14" i="1" s="1"/>
  <c r="D9" i="1" l="1"/>
  <c r="D15" i="1" s="1"/>
  <c r="B15" i="1"/>
</calcChain>
</file>

<file path=xl/sharedStrings.xml><?xml version="1.0" encoding="utf-8"?>
<sst xmlns="http://schemas.openxmlformats.org/spreadsheetml/2006/main" count="65" uniqueCount="36">
  <si>
    <t>Left Bridge</t>
  </si>
  <si>
    <t>Right Bridge</t>
  </si>
  <si>
    <t xml:space="preserve">SUBTOTAL  </t>
  </si>
  <si>
    <t xml:space="preserve">TOTAL  </t>
  </si>
  <si>
    <t>511 - Concrete, Misc.: Class QC5 Concrete</t>
  </si>
  <si>
    <t>516 - Structural Expansion Joint Including Elastomeric Seal, As Per Plan</t>
  </si>
  <si>
    <t>516 - 2" Deep Joint Sealer</t>
  </si>
  <si>
    <t>519 - Patching Concrete Bridge Deck - Type B</t>
  </si>
  <si>
    <t>856 - Bridge Deck Waterproofing Asphalt Concrete</t>
  </si>
  <si>
    <t xml:space="preserve">Rear Approach Slab Width  </t>
  </si>
  <si>
    <t xml:space="preserve">Rear Approach Slab Length  </t>
  </si>
  <si>
    <t xml:space="preserve">Bridge Deck Width  </t>
  </si>
  <si>
    <t xml:space="preserve">Bridge Deck Length  </t>
  </si>
  <si>
    <t xml:space="preserve">Fwd. Approach Slab Width  </t>
  </si>
  <si>
    <t xml:space="preserve">Fwd. Approach Slab Length  </t>
  </si>
  <si>
    <t>Left Rear Abut.</t>
  </si>
  <si>
    <t>Left Fwd. Abut.</t>
  </si>
  <si>
    <t>Right Rear Abut.</t>
  </si>
  <si>
    <t>Right Fwd. Abut.</t>
  </si>
  <si>
    <t xml:space="preserve">Abutment Depth  </t>
  </si>
  <si>
    <t xml:space="preserve">Abutment Width  </t>
  </si>
  <si>
    <t xml:space="preserve">Abutment Length  </t>
  </si>
  <si>
    <t xml:space="preserve">Parapet Depth  </t>
  </si>
  <si>
    <t xml:space="preserve">Parapet Width  </t>
  </si>
  <si>
    <t xml:space="preserve">Parapet Length  </t>
  </si>
  <si>
    <t xml:space="preserve">  CY</t>
  </si>
  <si>
    <t xml:space="preserve">Corners  </t>
  </si>
  <si>
    <t xml:space="preserve">Joint Length  </t>
  </si>
  <si>
    <t>FT</t>
  </si>
  <si>
    <t xml:space="preserve">Approach Area  </t>
  </si>
  <si>
    <t xml:space="preserve">Deck Area  </t>
  </si>
  <si>
    <t xml:space="preserve">10% of Approach Area  </t>
  </si>
  <si>
    <t xml:space="preserve">10% of Deck Area  </t>
  </si>
  <si>
    <t xml:space="preserve">Asphalt Thickness  </t>
  </si>
  <si>
    <t xml:space="preserve">Butt Joint CADD Area  </t>
  </si>
  <si>
    <t>ESTIMATED QUANTITIES LAW-52-0694 L &amp;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</si>
</sst>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EE57-5D87-46B0-AFE7-4D84AFE2F209}">
  <dimension ref="A1:F57"/>
  <sheetViews>
    <sheetView tabSelected="1" workbookViewId="0">
      <selection activeCell="A2" sqref="A2"/>
    </sheetView>
  </sheetViews>
  <sheetFormatPr defaultRowHeight="15" x14ac:dyDescent="0.25"/>
  <cols>
    <col min="1" max="1" width="25.5703125" style="12" customWidth="1"/>
    <col min="2" max="2" width="11.7109375" style="12" customWidth="1"/>
    <col min="3" max="3" width="11.7109375" style="12" bestFit="1" customWidth="1"/>
    <col min="4" max="5" width="11.7109375" style="12" customWidth="1"/>
    <col min="6" max="16384" width="9.140625" style="12"/>
  </cols>
  <sheetData>
    <row r="1" spans="1:6" ht="15.75" x14ac:dyDescent="0.25">
      <c r="A1" s="11" t="s">
        <v>35</v>
      </c>
    </row>
    <row r="2" spans="1:6" ht="15.75" x14ac:dyDescent="0.25">
      <c r="A2" s="11"/>
    </row>
    <row r="3" spans="1:6" ht="15.75" x14ac:dyDescent="0.25">
      <c r="A3" s="13" t="s">
        <v>4</v>
      </c>
      <c r="B3" s="10"/>
      <c r="C3" s="10"/>
      <c r="D3" s="10"/>
    </row>
    <row r="4" spans="1:6" x14ac:dyDescent="0.25">
      <c r="A4" s="28"/>
      <c r="B4" s="29" t="s">
        <v>15</v>
      </c>
      <c r="C4" s="29" t="s">
        <v>16</v>
      </c>
      <c r="D4" s="30" t="s">
        <v>17</v>
      </c>
      <c r="E4" s="31" t="s">
        <v>18</v>
      </c>
    </row>
    <row r="5" spans="1:6" x14ac:dyDescent="0.25">
      <c r="A5" s="28"/>
      <c r="B5" s="29"/>
      <c r="C5" s="29"/>
      <c r="D5" s="30"/>
      <c r="E5" s="31"/>
    </row>
    <row r="6" spans="1:6" x14ac:dyDescent="0.25">
      <c r="A6" s="6" t="s">
        <v>19</v>
      </c>
      <c r="B6" s="18">
        <v>0.33</v>
      </c>
      <c r="C6" s="18">
        <f>$B6</f>
        <v>0.33</v>
      </c>
      <c r="D6" s="18">
        <f t="shared" ref="D6:E7" si="0">$B6</f>
        <v>0.33</v>
      </c>
      <c r="E6" s="18">
        <f t="shared" si="0"/>
        <v>0.33</v>
      </c>
    </row>
    <row r="7" spans="1:6" x14ac:dyDescent="0.25">
      <c r="A7" s="6" t="s">
        <v>20</v>
      </c>
      <c r="B7" s="18">
        <v>1</v>
      </c>
      <c r="C7" s="18">
        <f>$B7</f>
        <v>1</v>
      </c>
      <c r="D7" s="18">
        <f t="shared" si="0"/>
        <v>1</v>
      </c>
      <c r="E7" s="18">
        <f t="shared" si="0"/>
        <v>1</v>
      </c>
    </row>
    <row r="8" spans="1:6" x14ac:dyDescent="0.25">
      <c r="A8" s="6" t="s">
        <v>21</v>
      </c>
      <c r="B8" s="18">
        <v>50.567</v>
      </c>
      <c r="C8" s="18">
        <v>50.567</v>
      </c>
      <c r="D8" s="18">
        <v>38.531999999999996</v>
      </c>
      <c r="E8" s="18">
        <v>38.531999999999996</v>
      </c>
    </row>
    <row r="9" spans="1:6" x14ac:dyDescent="0.25">
      <c r="A9" s="4" t="s">
        <v>2</v>
      </c>
      <c r="B9" s="32">
        <f>ROUNDUP(((B6*B7*B8)+(C6*C7*C8))/27,1)</f>
        <v>1.3</v>
      </c>
      <c r="C9" s="33"/>
      <c r="D9" s="32">
        <f>ROUNDUP(((D6*D7*D8)+(E6*E7*E8))/27,1)</f>
        <v>1</v>
      </c>
      <c r="E9" s="33"/>
      <c r="F9" s="14" t="s">
        <v>25</v>
      </c>
    </row>
    <row r="10" spans="1:6" x14ac:dyDescent="0.25">
      <c r="A10" s="6" t="s">
        <v>22</v>
      </c>
      <c r="B10" s="18">
        <v>0.70799999999999996</v>
      </c>
      <c r="C10" s="18">
        <v>0.70799999999999996</v>
      </c>
      <c r="D10" s="18">
        <v>0.70799999999999996</v>
      </c>
      <c r="E10" s="18">
        <v>0.70799999999999996</v>
      </c>
    </row>
    <row r="11" spans="1:6" x14ac:dyDescent="0.25">
      <c r="A11" s="6" t="s">
        <v>23</v>
      </c>
      <c r="B11" s="18">
        <v>0.75</v>
      </c>
      <c r="C11" s="18">
        <v>0.75</v>
      </c>
      <c r="D11" s="18">
        <v>0.75</v>
      </c>
      <c r="E11" s="18">
        <v>0.75</v>
      </c>
    </row>
    <row r="12" spans="1:6" x14ac:dyDescent="0.25">
      <c r="A12" s="6" t="s">
        <v>24</v>
      </c>
      <c r="B12" s="18">
        <v>0.65</v>
      </c>
      <c r="C12" s="18">
        <v>0.65</v>
      </c>
      <c r="D12" s="18">
        <v>0.65</v>
      </c>
      <c r="E12" s="18">
        <v>0.65</v>
      </c>
    </row>
    <row r="13" spans="1:6" x14ac:dyDescent="0.25">
      <c r="A13" s="6" t="s">
        <v>26</v>
      </c>
      <c r="B13" s="9">
        <v>4</v>
      </c>
      <c r="C13" s="9">
        <f>B$13</f>
        <v>4</v>
      </c>
      <c r="D13" s="9">
        <f t="shared" ref="D13:E13" si="1">C$13</f>
        <v>4</v>
      </c>
      <c r="E13" s="9">
        <f t="shared" si="1"/>
        <v>4</v>
      </c>
    </row>
    <row r="14" spans="1:6" x14ac:dyDescent="0.25">
      <c r="A14" s="4" t="s">
        <v>2</v>
      </c>
      <c r="B14" s="32">
        <f>ROUNDUP(((B10*B11*B12*B13)+(C10*C11*C12*C13))/27,1)</f>
        <v>0.2</v>
      </c>
      <c r="C14" s="33"/>
      <c r="D14" s="32">
        <f>ROUNDUP(((D10*D11*D12*D13)+(E10*E11*E12*E13))/27,1)</f>
        <v>0.2</v>
      </c>
      <c r="E14" s="33"/>
      <c r="F14" s="14" t="s">
        <v>25</v>
      </c>
    </row>
    <row r="15" spans="1:6" x14ac:dyDescent="0.25">
      <c r="A15" s="3" t="s">
        <v>3</v>
      </c>
      <c r="B15" s="34">
        <f>ROUNDUP(B9+B14,0)</f>
        <v>2</v>
      </c>
      <c r="C15" s="35"/>
      <c r="D15" s="34">
        <f>ROUNDUP(D9+D14,0)</f>
        <v>2</v>
      </c>
      <c r="E15" s="35"/>
      <c r="F15" s="14" t="s">
        <v>25</v>
      </c>
    </row>
    <row r="16" spans="1:6" x14ac:dyDescent="0.25">
      <c r="A16" s="10"/>
      <c r="B16" s="10"/>
      <c r="C16" s="10"/>
      <c r="D16" s="10"/>
    </row>
    <row r="17" spans="1:6" ht="15.75" x14ac:dyDescent="0.25">
      <c r="A17" s="13" t="s">
        <v>5</v>
      </c>
      <c r="B17" s="10"/>
      <c r="C17" s="10"/>
      <c r="D17" s="10"/>
    </row>
    <row r="18" spans="1:6" x14ac:dyDescent="0.25">
      <c r="A18" s="28"/>
      <c r="B18" s="29" t="s">
        <v>15</v>
      </c>
      <c r="C18" s="29" t="s">
        <v>16</v>
      </c>
      <c r="D18" s="30" t="s">
        <v>17</v>
      </c>
      <c r="E18" s="31" t="s">
        <v>18</v>
      </c>
    </row>
    <row r="19" spans="1:6" x14ac:dyDescent="0.25">
      <c r="A19" s="28"/>
      <c r="B19" s="29"/>
      <c r="C19" s="29"/>
      <c r="D19" s="30"/>
      <c r="E19" s="31"/>
    </row>
    <row r="20" spans="1:6" x14ac:dyDescent="0.25">
      <c r="A20" s="6" t="s">
        <v>27</v>
      </c>
      <c r="B20" s="7">
        <v>51.869</v>
      </c>
      <c r="C20" s="7">
        <v>51.228000000000002</v>
      </c>
      <c r="D20" s="7">
        <v>39.834000000000003</v>
      </c>
      <c r="E20" s="2">
        <v>39.843000000000004</v>
      </c>
    </row>
    <row r="21" spans="1:6" x14ac:dyDescent="0.25">
      <c r="A21" s="3" t="s">
        <v>3</v>
      </c>
      <c r="B21" s="26">
        <f>ROUNDUP(B20+C20,0)</f>
        <v>104</v>
      </c>
      <c r="C21" s="27"/>
      <c r="D21" s="26">
        <f>ROUNDUP(D20+E20,0)</f>
        <v>80</v>
      </c>
      <c r="E21" s="27"/>
      <c r="F21" s="14" t="s">
        <v>28</v>
      </c>
    </row>
    <row r="22" spans="1:6" x14ac:dyDescent="0.25">
      <c r="A22" s="10"/>
      <c r="B22" s="10"/>
      <c r="C22" s="10"/>
      <c r="D22" s="10"/>
    </row>
    <row r="23" spans="1:6" ht="15.75" x14ac:dyDescent="0.25">
      <c r="A23" s="13" t="s">
        <v>6</v>
      </c>
      <c r="B23" s="10"/>
      <c r="C23" s="10"/>
      <c r="D23" s="10"/>
    </row>
    <row r="24" spans="1:6" x14ac:dyDescent="0.25">
      <c r="A24" s="28"/>
      <c r="B24" s="29" t="s">
        <v>15</v>
      </c>
      <c r="C24" s="29" t="s">
        <v>16</v>
      </c>
      <c r="D24" s="30" t="s">
        <v>17</v>
      </c>
      <c r="E24" s="31" t="s">
        <v>18</v>
      </c>
    </row>
    <row r="25" spans="1:6" x14ac:dyDescent="0.25">
      <c r="A25" s="28"/>
      <c r="B25" s="29"/>
      <c r="C25" s="29"/>
      <c r="D25" s="30"/>
      <c r="E25" s="31"/>
    </row>
    <row r="26" spans="1:6" x14ac:dyDescent="0.25">
      <c r="A26" s="6" t="s">
        <v>27</v>
      </c>
      <c r="B26" s="7">
        <v>50.567</v>
      </c>
      <c r="C26" s="7">
        <v>50.567</v>
      </c>
      <c r="D26" s="7">
        <v>38.531999999999996</v>
      </c>
      <c r="E26" s="2">
        <v>38.531999999999996</v>
      </c>
    </row>
    <row r="27" spans="1:6" x14ac:dyDescent="0.25">
      <c r="A27" s="3" t="s">
        <v>3</v>
      </c>
      <c r="B27" s="26">
        <f>ROUNDUP(B26+C26,0)</f>
        <v>102</v>
      </c>
      <c r="C27" s="27"/>
      <c r="D27" s="26">
        <f>ROUNDUP(D26+E26,0)</f>
        <v>78</v>
      </c>
      <c r="E27" s="27"/>
      <c r="F27" s="14" t="s">
        <v>28</v>
      </c>
    </row>
    <row r="29" spans="1:6" ht="15.75" x14ac:dyDescent="0.25">
      <c r="A29" s="11" t="s">
        <v>7</v>
      </c>
    </row>
    <row r="30" spans="1:6" x14ac:dyDescent="0.25">
      <c r="A30" s="8"/>
      <c r="B30" s="19" t="s">
        <v>0</v>
      </c>
      <c r="C30" s="19" t="s">
        <v>1</v>
      </c>
      <c r="D30" s="20"/>
      <c r="E30" s="21"/>
    </row>
    <row r="31" spans="1:6" x14ac:dyDescent="0.25">
      <c r="A31" s="6" t="s">
        <v>9</v>
      </c>
      <c r="B31" s="23">
        <v>50.416670000000003</v>
      </c>
      <c r="C31" s="2">
        <v>38.416666999999997</v>
      </c>
    </row>
    <row r="32" spans="1:6" x14ac:dyDescent="0.25">
      <c r="A32" s="6" t="s">
        <v>10</v>
      </c>
      <c r="B32" s="7">
        <v>25</v>
      </c>
      <c r="C32" s="2">
        <v>25</v>
      </c>
    </row>
    <row r="33" spans="1:5" x14ac:dyDescent="0.25">
      <c r="A33" s="6" t="s">
        <v>13</v>
      </c>
      <c r="B33" s="23">
        <v>50.416670000000003</v>
      </c>
      <c r="C33" s="2">
        <v>38.416666999999997</v>
      </c>
    </row>
    <row r="34" spans="1:5" x14ac:dyDescent="0.25">
      <c r="A34" s="6" t="s">
        <v>14</v>
      </c>
      <c r="B34" s="7">
        <v>25</v>
      </c>
      <c r="C34" s="2">
        <v>25</v>
      </c>
    </row>
    <row r="35" spans="1:5" x14ac:dyDescent="0.25">
      <c r="A35" s="1" t="s">
        <v>29</v>
      </c>
      <c r="B35" s="7">
        <f>(B31*B32+B33*B34)/9</f>
        <v>280.09261111111113</v>
      </c>
      <c r="C35" s="7">
        <f>(C31*C32+C33*C34)/9</f>
        <v>213.42592777777776</v>
      </c>
    </row>
    <row r="36" spans="1:5" x14ac:dyDescent="0.25">
      <c r="A36" s="4" t="s">
        <v>31</v>
      </c>
      <c r="B36" s="16">
        <f>ROUNDUP(B35*0.1,0)</f>
        <v>29</v>
      </c>
      <c r="C36" s="16">
        <f>ROUNDUP(C35*0.1,0)</f>
        <v>22</v>
      </c>
    </row>
    <row r="37" spans="1:5" x14ac:dyDescent="0.25">
      <c r="A37" s="6" t="s">
        <v>11</v>
      </c>
      <c r="B37" s="23">
        <v>50.416670000000003</v>
      </c>
      <c r="C37" s="2">
        <v>38.416666999999997</v>
      </c>
    </row>
    <row r="38" spans="1:5" x14ac:dyDescent="0.25">
      <c r="A38" s="6" t="s">
        <v>12</v>
      </c>
      <c r="B38" s="7">
        <f>181+8/12</f>
        <v>181.66666666666666</v>
      </c>
      <c r="C38" s="7">
        <f>181+8/12</f>
        <v>181.66666666666666</v>
      </c>
      <c r="E38" s="17"/>
    </row>
    <row r="39" spans="1:5" x14ac:dyDescent="0.25">
      <c r="A39" s="1" t="s">
        <v>30</v>
      </c>
      <c r="B39" s="2">
        <f>(B37*B38)/9</f>
        <v>1017.6698203703704</v>
      </c>
      <c r="C39" s="2">
        <f>(C37*C38)/9</f>
        <v>775.44753759259254</v>
      </c>
    </row>
    <row r="40" spans="1:5" x14ac:dyDescent="0.25">
      <c r="A40" s="4" t="s">
        <v>32</v>
      </c>
      <c r="B40" s="16">
        <f>ROUNDUP(B39*0.1,0)</f>
        <v>102</v>
      </c>
      <c r="C40" s="16">
        <f>ROUNDUP(C39*0.1,0)</f>
        <v>78</v>
      </c>
    </row>
    <row r="41" spans="1:5" x14ac:dyDescent="0.25">
      <c r="A41" s="3" t="s">
        <v>3</v>
      </c>
      <c r="B41" s="15">
        <f>B36+B40</f>
        <v>131</v>
      </c>
      <c r="C41" s="15">
        <f>C36+C40</f>
        <v>100</v>
      </c>
    </row>
    <row r="43" spans="1:5" ht="15.75" x14ac:dyDescent="0.25">
      <c r="A43" s="11" t="s">
        <v>8</v>
      </c>
    </row>
    <row r="44" spans="1:5" x14ac:dyDescent="0.25">
      <c r="A44" s="8"/>
      <c r="B44" s="19" t="s">
        <v>0</v>
      </c>
      <c r="C44" s="19" t="s">
        <v>1</v>
      </c>
    </row>
    <row r="45" spans="1:5" x14ac:dyDescent="0.25">
      <c r="A45" s="6" t="s">
        <v>34</v>
      </c>
      <c r="B45" s="22">
        <v>480</v>
      </c>
      <c r="C45" s="22">
        <v>359.50259999999997</v>
      </c>
    </row>
    <row r="46" spans="1:5" x14ac:dyDescent="0.25">
      <c r="A46" s="6" t="s">
        <v>9</v>
      </c>
      <c r="B46" s="23">
        <v>25</v>
      </c>
      <c r="C46" s="24">
        <v>25</v>
      </c>
    </row>
    <row r="47" spans="1:5" x14ac:dyDescent="0.25">
      <c r="A47" s="6" t="s">
        <v>10</v>
      </c>
      <c r="B47" s="23">
        <v>50.416670000000003</v>
      </c>
      <c r="C47" s="2">
        <v>38.416666999999997</v>
      </c>
    </row>
    <row r="48" spans="1:5" x14ac:dyDescent="0.25">
      <c r="A48" s="6" t="s">
        <v>13</v>
      </c>
      <c r="B48" s="23">
        <v>25</v>
      </c>
      <c r="C48" s="24">
        <v>25</v>
      </c>
    </row>
    <row r="49" spans="1:3" x14ac:dyDescent="0.25">
      <c r="A49" s="6" t="s">
        <v>14</v>
      </c>
      <c r="B49" s="23">
        <v>50.416670000000003</v>
      </c>
      <c r="C49" s="2">
        <v>38.416666999999997</v>
      </c>
    </row>
    <row r="50" spans="1:3" x14ac:dyDescent="0.25">
      <c r="A50" s="6" t="s">
        <v>34</v>
      </c>
      <c r="B50" s="23">
        <v>487.76229999999998</v>
      </c>
      <c r="C50" s="24">
        <v>360</v>
      </c>
    </row>
    <row r="51" spans="1:3" x14ac:dyDescent="0.25">
      <c r="A51" s="1" t="s">
        <v>33</v>
      </c>
      <c r="B51" s="23">
        <f>2.25/12</f>
        <v>0.1875</v>
      </c>
      <c r="C51" s="23">
        <f>B51</f>
        <v>0.1875</v>
      </c>
    </row>
    <row r="52" spans="1:3" x14ac:dyDescent="0.25">
      <c r="A52" s="4" t="s">
        <v>2</v>
      </c>
      <c r="B52" s="25">
        <f>ROUNDUP((B45+B50+(B46*B47)+(B48*B49))*B51/27,0)</f>
        <v>25</v>
      </c>
      <c r="C52" s="25">
        <f>ROUNDUP((C45+C50+(C46*C47)+(C48*C49))*C51/27,0)</f>
        <v>19</v>
      </c>
    </row>
    <row r="53" spans="1:3" x14ac:dyDescent="0.25">
      <c r="A53" s="6" t="s">
        <v>11</v>
      </c>
      <c r="B53" s="23">
        <v>50.416670000000003</v>
      </c>
      <c r="C53" s="2">
        <v>38.416666999999997</v>
      </c>
    </row>
    <row r="54" spans="1:3" x14ac:dyDescent="0.25">
      <c r="A54" s="6" t="s">
        <v>12</v>
      </c>
      <c r="B54" s="7">
        <f>181+8/12</f>
        <v>181.66666666666666</v>
      </c>
      <c r="C54" s="7">
        <f>181+8/12</f>
        <v>181.66666666666666</v>
      </c>
    </row>
    <row r="55" spans="1:3" x14ac:dyDescent="0.25">
      <c r="A55" s="1" t="s">
        <v>33</v>
      </c>
      <c r="B55" s="24">
        <f>B51</f>
        <v>0.1875</v>
      </c>
      <c r="C55" s="24">
        <f>B55</f>
        <v>0.1875</v>
      </c>
    </row>
    <row r="56" spans="1:3" x14ac:dyDescent="0.25">
      <c r="A56" s="4" t="s">
        <v>2</v>
      </c>
      <c r="B56" s="25">
        <f>ROUNDUP((B53*B54*B55)/27,0)</f>
        <v>64</v>
      </c>
      <c r="C56" s="25">
        <f>ROUNDUP((C53*C54*C55)/27,0)</f>
        <v>49</v>
      </c>
    </row>
    <row r="57" spans="1:3" x14ac:dyDescent="0.25">
      <c r="A57" s="3" t="s">
        <v>3</v>
      </c>
      <c r="B57" s="5">
        <f>B52+B56</f>
        <v>89</v>
      </c>
      <c r="C57" s="5">
        <f>C52+C56</f>
        <v>68</v>
      </c>
    </row>
  </sheetData>
  <mergeCells count="25">
    <mergeCell ref="B9:C9"/>
    <mergeCell ref="D9:E9"/>
    <mergeCell ref="B4:B5"/>
    <mergeCell ref="C4:C5"/>
    <mergeCell ref="D4:D5"/>
    <mergeCell ref="E4:E5"/>
    <mergeCell ref="A4:A5"/>
    <mergeCell ref="B14:C14"/>
    <mergeCell ref="D14:E14"/>
    <mergeCell ref="B15:C15"/>
    <mergeCell ref="D15:E15"/>
    <mergeCell ref="A18:A19"/>
    <mergeCell ref="B18:B19"/>
    <mergeCell ref="C18:C19"/>
    <mergeCell ref="D18:D19"/>
    <mergeCell ref="E18:E19"/>
    <mergeCell ref="B27:C27"/>
    <mergeCell ref="D27:E27"/>
    <mergeCell ref="B21:C21"/>
    <mergeCell ref="D21:E21"/>
    <mergeCell ref="A24:A25"/>
    <mergeCell ref="B24:B25"/>
    <mergeCell ref="C24:C25"/>
    <mergeCell ref="D24:D25"/>
    <mergeCell ref="E24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Joshua Zickafoose</cp:lastModifiedBy>
  <dcterms:created xsi:type="dcterms:W3CDTF">2020-05-15T19:02:07Z</dcterms:created>
  <dcterms:modified xsi:type="dcterms:W3CDTF">2020-05-18T19:40:33Z</dcterms:modified>
</cp:coreProperties>
</file>