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02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<sst xmlns="http://schemas.openxmlformats.org/spreadsheetml/2006/main" count="41" uniqueCount="34">
  <si>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SYD</t>
  </si>
  <si>
    <t>Soil Analysis Test</t>
  </si>
  <si>
    <t>EACH</t>
  </si>
  <si>
    <t>Commercial Fertilizer</t>
  </si>
  <si>
    <t>Lime</t>
  </si>
  <si>
    <t>Water</t>
  </si>
  <si>
    <t>Mowing</t>
  </si>
  <si>
    <t>CYD</t>
  </si>
  <si>
    <t>Yes</t>
  </si>
  <si>
    <t>No</t>
  </si>
  <si>
    <t>TON</t>
  </si>
  <si>
    <t>MGAL</t>
  </si>
  <si>
    <t>ACRE</t>
  </si>
  <si>
    <t>MSFT</t>
  </si>
  <si>
    <t>RESTORATION QUANTITY CALCULATIONS</t>
  </si>
  <si>
    <t>Tetra Tech</t>
  </si>
  <si>
    <t>Area</t>
  </si>
  <si>
    <t>Select Yes Below if Included</t>
  </si>
  <si>
    <t>Sodded Area</t>
  </si>
  <si>
    <t>A1</t>
  </si>
  <si>
    <t>A2</t>
  </si>
  <si>
    <t>Seeding &amp; Mulching Area</t>
  </si>
  <si>
    <t>Topsoil Volume</t>
  </si>
  <si>
    <t>TS</t>
  </si>
  <si>
    <t>If TS&gt;0: 
=TS/10000
If TS=0:
=(A1+A2)/48400</t>
  </si>
  <si>
    <t>=0.05*A2</t>
  </si>
  <si>
    <t>=1*(A2/7410)+1*(IS/4940)</t>
  </si>
  <si>
    <t>Inter-seeding Area</t>
  </si>
  <si>
    <t>IS</t>
  </si>
  <si>
    <t>=(A2*9)/43560</t>
  </si>
  <si>
    <t>Repair Seeding &amp; Mulching Area</t>
  </si>
  <si>
    <t>=A2*0.25*9/1000</t>
  </si>
  <si>
    <t>=(A2*2+IS)*0.0027</t>
  </si>
  <si>
    <t>ODOT LUC-20-9.10; PID 110486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</si>
</sst>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8.8515625" style="1" customWidth="1"/>
    <col min="2" max="3" width="15.00390625" style="1" customWidth="1"/>
    <col min="4" max="4" width="10.7109375" style="1" customWidth="1"/>
    <col min="5" max="5" width="16.57421875" style="1" customWidth="1"/>
    <col min="6" max="6" width="11.7109375" style="1" bestFit="1" customWidth="1"/>
    <col min="7" max="7" width="22.8515625" style="1" bestFit="1" customWidth="1"/>
    <col min="8" max="8" width="13.140625" style="1" bestFit="1" customWidth="1"/>
    <col min="9" max="9" width="16.7109375" style="1" bestFit="1" customWidth="1"/>
    <col min="10" max="10" width="15.140625" style="1" bestFit="1" customWidth="1"/>
    <col min="11" max="16384" width="8.8515625" style="1" customWidth="1"/>
  </cols>
  <sheetData>
    <row r="1" spans="1:10" ht="1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30"/>
      <c r="B4" s="30"/>
      <c r="C4" s="30"/>
      <c r="D4" s="30"/>
      <c r="E4" s="30"/>
      <c r="F4" s="30"/>
      <c r="G4" s="30"/>
      <c r="H4" s="30"/>
      <c r="I4" s="30"/>
      <c r="J4" s="30"/>
    </row>
    <row r="6" ht="13.5" thickBot="1"/>
    <row r="7" spans="1:10" s="2" customFormat="1" ht="25.5">
      <c r="A7" s="10" t="s">
        <v>18</v>
      </c>
      <c r="B7" s="11" t="s">
        <v>21</v>
      </c>
      <c r="C7" s="11" t="s">
        <v>1</v>
      </c>
      <c r="D7" s="11" t="s">
        <v>22</v>
      </c>
      <c r="E7" s="11" t="s">
        <v>30</v>
      </c>
      <c r="F7" s="11" t="s">
        <v>27</v>
      </c>
      <c r="G7" s="11" t="s">
        <v>3</v>
      </c>
      <c r="H7" s="11" t="s">
        <v>4</v>
      </c>
      <c r="I7" s="11" t="s">
        <v>5</v>
      </c>
      <c r="J7" s="12" t="s">
        <v>6</v>
      </c>
    </row>
    <row r="8" spans="1:10" ht="13.5" thickBot="1">
      <c r="A8" s="15" t="s">
        <v>19</v>
      </c>
      <c r="B8" s="13" t="s">
        <v>20</v>
      </c>
      <c r="C8" s="13"/>
      <c r="D8" s="13" t="s">
        <v>23</v>
      </c>
      <c r="E8" s="13"/>
      <c r="F8" s="13" t="s">
        <v>28</v>
      </c>
      <c r="G8" s="13"/>
      <c r="H8" s="13"/>
      <c r="I8" s="13"/>
      <c r="J8" s="14" t="s">
        <v>16</v>
      </c>
    </row>
    <row r="9" spans="1:10" ht="13.5" thickBot="1">
      <c r="A9" s="22"/>
      <c r="B9" s="9">
        <v>380</v>
      </c>
      <c r="C9" s="20">
        <f>IF(D9&gt;0,(ROUNDUP(D9/10000,0)),(ROUNDUP((B9+A9)/48400,0)))</f>
        <v>1</v>
      </c>
      <c r="D9" s="5">
        <f>IF(D13="yes",ROUND((B9*0.111),0),0)</f>
        <v>42</v>
      </c>
      <c r="E9" s="5">
        <f>ROUND(0.05*B9,0)</f>
        <v>19</v>
      </c>
      <c r="F9" s="5">
        <f>ROUND(0.05*B9,0)</f>
        <v>19</v>
      </c>
      <c r="G9" s="5">
        <f>ROUND(1*(B9/7410)+1*(F9/4940),2)</f>
        <v>0.06</v>
      </c>
      <c r="H9" s="5">
        <f>ROUND(B9*9/43560,2)</f>
        <v>0.08</v>
      </c>
      <c r="I9" s="5">
        <f>ROUND((B9*2+F9)*0.0027,0)</f>
        <v>2</v>
      </c>
      <c r="J9" s="6">
        <f>IF(J13="yes",ROUND((B9*0.25*9/1000),0),0)</f>
        <v>0</v>
      </c>
    </row>
    <row r="10" spans="1:10" ht="12.75">
      <c r="A10" s="21" t="s">
        <v>0</v>
      </c>
      <c r="B10" s="4" t="s">
        <v>0</v>
      </c>
      <c r="C10" s="3" t="s">
        <v>2</v>
      </c>
      <c r="D10" s="3" t="s">
        <v>7</v>
      </c>
      <c r="E10" s="3" t="s">
        <v>0</v>
      </c>
      <c r="F10" s="3" t="s">
        <v>0</v>
      </c>
      <c r="G10" s="3" t="s">
        <v>10</v>
      </c>
      <c r="H10" s="3" t="s">
        <v>12</v>
      </c>
      <c r="I10" s="3" t="s">
        <v>11</v>
      </c>
      <c r="J10" s="16" t="s">
        <v>13</v>
      </c>
    </row>
    <row r="11" spans="1:10" ht="51.75" thickBot="1">
      <c r="A11" s="7"/>
      <c r="B11" s="8"/>
      <c r="C11" s="17" t="s">
        <v>24</v>
      </c>
      <c r="D11" s="8"/>
      <c r="E11" s="18" t="s">
        <v>25</v>
      </c>
      <c r="F11" s="18" t="s">
        <v>25</v>
      </c>
      <c r="G11" s="18" t="s">
        <v>26</v>
      </c>
      <c r="H11" s="18" t="s">
        <v>29</v>
      </c>
      <c r="I11" s="18" t="s">
        <v>32</v>
      </c>
      <c r="J11" s="19" t="s">
        <v>31</v>
      </c>
    </row>
    <row r="12" spans="4:10" ht="39" thickBot="1">
      <c r="D12" s="2" t="s">
        <v>17</v>
      </c>
      <c r="J12" s="2" t="s">
        <v>17</v>
      </c>
    </row>
    <row r="13" spans="4:10" ht="13.5" thickBot="1">
      <c r="D13" s="9" t="s">
        <v>8</v>
      </c>
      <c r="J13" s="9" t="s">
        <v>9</v>
      </c>
    </row>
    <row r="21" ht="12.75" hidden="1">
      <c r="D21" s="1" t="s">
        <v>8</v>
      </c>
    </row>
    <row r="22" ht="12.75" hidden="1">
      <c r="D22" s="1" t="s">
        <v>9</v>
      </c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2.7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.75">
      <c r="A33" s="25"/>
      <c r="B33" s="25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23"/>
      <c r="B35" s="23"/>
      <c r="C35" s="24"/>
      <c r="D35" s="23"/>
      <c r="E35" s="26"/>
      <c r="F35" s="26"/>
      <c r="G35" s="26"/>
      <c r="H35" s="26"/>
      <c r="I35" s="26"/>
      <c r="J35" s="26"/>
    </row>
    <row r="36" spans="1:10" ht="12.75">
      <c r="A36" s="23"/>
      <c r="B36" s="23"/>
      <c r="C36" s="23"/>
      <c r="D36" s="24"/>
      <c r="E36" s="23"/>
      <c r="F36" s="23"/>
      <c r="G36" s="23"/>
      <c r="H36" s="23"/>
      <c r="I36" s="23"/>
      <c r="J36" s="24"/>
    </row>
    <row r="37" spans="1:10" ht="12.75">
      <c r="A37" s="23"/>
      <c r="B37" s="23"/>
      <c r="C37" s="23"/>
      <c r="D37" s="25"/>
      <c r="E37" s="23"/>
      <c r="F37" s="23"/>
      <c r="G37" s="23"/>
      <c r="H37" s="23"/>
      <c r="I37" s="23"/>
      <c r="J37" s="25"/>
    </row>
    <row r="38" spans="1:10" ht="12.7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</sheetData>
  <sheetProtection/>
  <mergeCells count="4">
    <mergeCell ref="A1:J1"/>
    <mergeCell ref="A2:J2"/>
    <mergeCell ref="A3:J3"/>
    <mergeCell ref="A4:J4"/>
  </mergeCells>
  <dataValidations count="1">
    <dataValidation type="list" allowBlank="1" showInputMessage="1" showErrorMessage="1" sqref="J13 D13 J37 D37">
      <formula1>$D$21:$D$22</formula1>
    </dataValidation>
  </dataValidation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Charville</dc:creator>
  <cp:keywords/>
  <dc:description/>
  <cp:lastModifiedBy>Charville, David</cp:lastModifiedBy>
  <cp:lastPrinted>2007-08-22T17:27:39Z</cp:lastPrinted>
  <dcterms:created xsi:type="dcterms:W3CDTF">2007-07-19T18:20:37Z</dcterms:created>
  <dcterms:modified xsi:type="dcterms:W3CDTF">2020-07-15T03:21:19Z</dcterms:modified>
  <cp:category/>
  <cp:version/>
  <cp:contentType/>
  <cp:contentStatus/>
</cp:coreProperties>
</file>