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\Clients\ODOT\077653_MED-303-13.90_14.96\94440\Design\Roadway\EngData\Stage 3 Spreadsheets\"/>
    </mc:Choice>
  </mc:AlternateContent>
  <bookViews>
    <workbookView xWindow="-12" yWindow="-12" windowWidth="23976" windowHeight="7956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52511" iterate="1"/>
</workbook>
</file>

<file path=xl/calcChain.xml><?xml version="1.0" encoding="utf-8"?>
<calcChain xmlns="http://schemas.openxmlformats.org/spreadsheetml/2006/main">
  <c r="AA10" i="1" l="1"/>
  <c r="AB10" i="1"/>
  <c r="AA11" i="1"/>
  <c r="AB11" i="1"/>
  <c r="AA23" i="1"/>
  <c r="AB23" i="1"/>
  <c r="M84" i="1" l="1"/>
  <c r="N84" i="1"/>
  <c r="O84" i="1"/>
  <c r="P84" i="1"/>
  <c r="Q84" i="1"/>
  <c r="R84" i="1"/>
  <c r="S84" i="1"/>
  <c r="T84" i="1"/>
  <c r="U84" i="1"/>
  <c r="V84" i="1"/>
  <c r="W84" i="1"/>
  <c r="X84" i="1"/>
  <c r="AC84" i="1"/>
  <c r="L84" i="1"/>
  <c r="M83" i="1"/>
  <c r="N83" i="1"/>
  <c r="O83" i="1"/>
  <c r="P83" i="1"/>
  <c r="Q83" i="1"/>
  <c r="R83" i="1"/>
  <c r="S83" i="1"/>
  <c r="T83" i="1"/>
  <c r="U83" i="1"/>
  <c r="V83" i="1"/>
  <c r="W83" i="1"/>
  <c r="X83" i="1"/>
  <c r="AA83" i="1"/>
  <c r="AB83" i="1"/>
  <c r="AC83" i="1"/>
  <c r="AD83" i="1"/>
  <c r="M82" i="1"/>
  <c r="N82" i="1"/>
  <c r="O82" i="1"/>
  <c r="P82" i="1"/>
  <c r="Q82" i="1"/>
  <c r="R82" i="1"/>
  <c r="S82" i="1"/>
  <c r="T82" i="1"/>
  <c r="U82" i="1"/>
  <c r="V82" i="1"/>
  <c r="W82" i="1"/>
  <c r="X82" i="1"/>
  <c r="AA82" i="1"/>
  <c r="AA84" i="1" s="1"/>
  <c r="AB82" i="1"/>
  <c r="AB84" i="1" s="1"/>
  <c r="L82" i="1"/>
  <c r="N28" i="1" l="1"/>
  <c r="N27" i="1"/>
  <c r="M48" i="1"/>
  <c r="M49" i="1"/>
  <c r="M52" i="1"/>
  <c r="M53" i="1"/>
  <c r="W10" i="1" l="1"/>
  <c r="V10" i="1"/>
  <c r="S10" i="1"/>
  <c r="AE248" i="1" l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AE11" i="1"/>
  <c r="AD11" i="1"/>
  <c r="AC11" i="1"/>
  <c r="Z11" i="1"/>
  <c r="Y11" i="1"/>
  <c r="X11" i="1"/>
  <c r="W11" i="1"/>
  <c r="V11" i="1"/>
  <c r="U11" i="1"/>
  <c r="T11" i="1"/>
  <c r="S11" i="1"/>
  <c r="Q11" i="1"/>
  <c r="P11" i="1"/>
  <c r="O11" i="1"/>
  <c r="N11" i="1"/>
  <c r="M11" i="1"/>
  <c r="L11" i="1"/>
  <c r="AE321" i="1" l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AE84" i="1"/>
  <c r="AD84" i="1"/>
  <c r="AE260" i="1" l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L23" i="1" l="1"/>
  <c r="M23" i="1"/>
  <c r="N23" i="1"/>
  <c r="O23" i="1"/>
  <c r="P23" i="1"/>
  <c r="Q23" i="1"/>
  <c r="S23" i="1"/>
  <c r="T23" i="1"/>
  <c r="U23" i="1"/>
  <c r="V23" i="1"/>
  <c r="W23" i="1"/>
  <c r="X23" i="1"/>
  <c r="Y23" i="1"/>
  <c r="Z23" i="1"/>
  <c r="AC23" i="1"/>
  <c r="AD23" i="1"/>
  <c r="AE23" i="1"/>
  <c r="L10" i="1"/>
  <c r="M10" i="1"/>
  <c r="N10" i="1"/>
  <c r="O10" i="1"/>
  <c r="P10" i="1"/>
  <c r="Q10" i="1"/>
  <c r="T10" i="1"/>
  <c r="U10" i="1"/>
  <c r="X10" i="1"/>
  <c r="Y10" i="1"/>
  <c r="Z10" i="1"/>
  <c r="AC10" i="1"/>
  <c r="AD10" i="1"/>
  <c r="AE10" i="1"/>
  <c r="Y82" i="1" l="1"/>
  <c r="Y83" i="1"/>
  <c r="Z83" i="1"/>
  <c r="Z82" i="1"/>
  <c r="D7" i="1"/>
  <c r="D86" i="1" s="1"/>
  <c r="D165" i="1" s="1"/>
  <c r="D244" i="1" s="1"/>
  <c r="Y84" i="1" l="1"/>
  <c r="Z84" i="1"/>
</calcChain>
</file>

<file path=xl/sharedStrings.xml><?xml version="1.0" encoding="utf-8"?>
<sst xmlns="http://schemas.openxmlformats.org/spreadsheetml/2006/main" count="127" uniqueCount="61">
  <si>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</si>
  <si>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</si>
  <si>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</si>
  <si>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</si>
  <si>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</si>
  <si>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</si>
  <si>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</si>
  <si>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</si>
  <si>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</si>
  <si>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</si>
  <si>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</si>
  <si>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</si>
  <si>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</si>
  <si>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</si>
  <si>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</si>
  <si>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</si>
  <si>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</si>
  <si>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</si>
  <si>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</si>
  <si>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</si>
  <si>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NO.</t>
  </si>
  <si>
    <t>202E35100</t>
  </si>
  <si>
    <t>202E23000</t>
  </si>
  <si>
    <t>202E32800</t>
  </si>
  <si>
    <t>202E38000</t>
  </si>
  <si>
    <t>202E53100</t>
  </si>
  <si>
    <t>202E75000</t>
  </si>
  <si>
    <t>606E15050</t>
  </si>
  <si>
    <t>606E26150</t>
  </si>
  <si>
    <t>606E26550</t>
  </si>
  <si>
    <t>609E26000</t>
  </si>
  <si>
    <t>690E50100</t>
  </si>
  <si>
    <t>R-1</t>
  </si>
  <si>
    <t>R-2</t>
  </si>
  <si>
    <t>R-3</t>
  </si>
  <si>
    <t>R-4</t>
  </si>
  <si>
    <t>R-5</t>
  </si>
  <si>
    <t>R-6</t>
  </si>
  <si>
    <t>R-7</t>
  </si>
  <si>
    <t>R-8</t>
  </si>
  <si>
    <t>GR-1</t>
  </si>
  <si>
    <t>GR-2</t>
  </si>
  <si>
    <t>GR-3</t>
  </si>
  <si>
    <t>GR-4</t>
  </si>
  <si>
    <t>202E70110</t>
  </si>
  <si>
    <t>SIDE</t>
  </si>
  <si>
    <t>LT</t>
  </si>
  <si>
    <t>RT</t>
  </si>
  <si>
    <t>RT &amp; LT</t>
  </si>
  <si>
    <t>202E20010</t>
  </si>
  <si>
    <t>C-1</t>
  </si>
  <si>
    <t>M-1</t>
  </si>
  <si>
    <t>02/STR/CV</t>
  </si>
  <si>
    <t xml:space="preserve">01/STR/BR </t>
  </si>
  <si>
    <t>MED-303-13.90 (Part: 02/STR/CV)</t>
  </si>
  <si>
    <t>MED-303-14.96 (Part: 01/STR/BR)</t>
  </si>
  <si>
    <t>606E35003</t>
  </si>
  <si>
    <t>606E35002</t>
  </si>
  <si>
    <t>TOTALS FROM MED-303-13.90 (Part: 02/STR/CV)</t>
  </si>
  <si>
    <t xml:space="preserve">TOTALS FROM MED-303-14.96 (Part: 01/STR/BR) </t>
  </si>
  <si>
    <t>, MASH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</si>
</sst>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11" fontId="0" fillId="0" borderId="0" xfId="0" applyNumberFormat="1"/>
    <xf numFmtId="11" fontId="4" fillId="0" borderId="0" xfId="0" applyNumberFormat="1" applyFont="1"/>
    <xf numFmtId="0" fontId="4" fillId="0" borderId="1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11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46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7" fillId="0" borderId="34" xfId="0" applyFont="1" applyFill="1" applyBorder="1" applyAlignment="1" applyProtection="1">
      <alignment horizontal="center" vertical="center" textRotation="90" wrapText="1"/>
    </xf>
    <xf numFmtId="0" fontId="7" fillId="0" borderId="31" xfId="0" applyFont="1" applyFill="1" applyBorder="1" applyAlignment="1" applyProtection="1">
      <alignment horizontal="center" vertical="center" textRotation="90" wrapText="1"/>
    </xf>
    <xf numFmtId="0" fontId="7" fillId="0" borderId="32" xfId="0" applyFont="1" applyFill="1" applyBorder="1" applyAlignment="1" applyProtection="1">
      <alignment horizontal="center" vertical="center" textRotation="90" wrapText="1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0" fontId="7" fillId="0" borderId="35" xfId="0" applyFont="1" applyFill="1" applyBorder="1" applyAlignment="1" applyProtection="1">
      <alignment horizontal="center" vertical="center" textRotation="90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textRotation="90" wrapText="1"/>
    </xf>
    <xf numFmtId="0" fontId="7" fillId="0" borderId="22" xfId="0" applyFont="1" applyFill="1" applyBorder="1" applyAlignment="1" applyProtection="1">
      <alignment horizontal="center" vertical="center" textRotation="90" wrapText="1"/>
    </xf>
    <xf numFmtId="0" fontId="7" fillId="0" borderId="25" xfId="0" applyFont="1" applyFill="1" applyBorder="1" applyAlignment="1" applyProtection="1">
      <alignment horizontal="center" vertical="center" textRotation="90" wrapText="1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321"/>
  <sheetViews>
    <sheetView showGridLines="0" tabSelected="1" topLeftCell="F1" zoomScale="80" zoomScaleNormal="80" workbookViewId="0">
      <selection activeCell="W11" sqref="W11:W22"/>
    </sheetView>
  </sheetViews>
  <sheetFormatPr defaultColWidth="9.109375" defaultRowHeight="12.75" customHeight="1" x14ac:dyDescent="0.25"/>
  <cols>
    <col min="1" max="1" width="2.5546875" style="5" customWidth="1"/>
    <col min="2" max="2" width="9.109375" style="5"/>
    <col min="3" max="3" width="2.6640625" style="5" customWidth="1"/>
    <col min="4" max="5" width="8.6640625" style="5" customWidth="1"/>
    <col min="6" max="6" width="12.6640625" style="5" customWidth="1"/>
    <col min="7" max="7" width="6.6640625" style="5" customWidth="1"/>
    <col min="8" max="8" width="4.33203125" style="5" customWidth="1"/>
    <col min="9" max="9" width="12.6640625" style="5" customWidth="1"/>
    <col min="10" max="10" width="6.6640625" style="5" customWidth="1"/>
    <col min="11" max="11" width="9.6640625" style="6" customWidth="1"/>
    <col min="12" max="31" width="9.6640625" style="7" customWidth="1"/>
    <col min="32" max="32" width="2.6640625" style="5" customWidth="1"/>
    <col min="33" max="16384" width="9.109375" style="5"/>
  </cols>
  <sheetData>
    <row r="1" spans="1:38" ht="12.75" customHeight="1" x14ac:dyDescent="0.25">
      <c r="A1" s="5">
        <v>1</v>
      </c>
      <c r="D1" s="2"/>
      <c r="E1" s="2"/>
      <c r="F1" s="3"/>
      <c r="G1" s="3" t="s">
        <v>7</v>
      </c>
      <c r="H1" s="37" t="s">
        <v>16</v>
      </c>
      <c r="I1" s="2" t="s">
        <v>15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25">
      <c r="D2" s="2"/>
      <c r="E2" s="2"/>
      <c r="F2" s="3"/>
      <c r="G2" s="3" t="s">
        <v>5</v>
      </c>
      <c r="H2" s="37" t="s">
        <v>17</v>
      </c>
      <c r="I2" s="2" t="s">
        <v>6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25">
      <c r="D3" s="2"/>
      <c r="E3" s="3"/>
      <c r="F3" s="3"/>
      <c r="G3" s="3"/>
      <c r="H3" s="37" t="s">
        <v>18</v>
      </c>
      <c r="I3" s="2" t="s">
        <v>13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25">
      <c r="D4" s="2"/>
      <c r="E4" s="3"/>
      <c r="F4" s="4"/>
      <c r="G4" s="4"/>
      <c r="H4" s="37" t="s">
        <v>19</v>
      </c>
      <c r="I4" s="2" t="s">
        <v>14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25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3"/>
    <row r="7" spans="1:38" ht="12.75" customHeight="1" thickBot="1" x14ac:dyDescent="0.3">
      <c r="B7" s="32" t="s">
        <v>10</v>
      </c>
      <c r="D7" s="69">
        <f>AG7</f>
        <v>1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G7" s="25">
        <v>1</v>
      </c>
      <c r="AH7" s="26" t="s">
        <v>4</v>
      </c>
      <c r="AI7" s="27"/>
      <c r="AJ7" s="27"/>
      <c r="AK7" s="27"/>
      <c r="AL7" s="27"/>
    </row>
    <row r="8" spans="1:38" ht="12.75" customHeight="1" thickBot="1" x14ac:dyDescent="0.3">
      <c r="B8" s="36">
        <v>1</v>
      </c>
      <c r="D8" s="50" t="s">
        <v>8</v>
      </c>
      <c r="E8" s="50"/>
      <c r="F8" s="50"/>
      <c r="G8" s="50"/>
      <c r="H8" s="50"/>
      <c r="I8" s="50"/>
      <c r="J8" s="50"/>
      <c r="K8" s="38"/>
      <c r="L8" s="39" t="s">
        <v>49</v>
      </c>
      <c r="M8" s="38" t="s">
        <v>22</v>
      </c>
      <c r="N8" s="38" t="s">
        <v>23</v>
      </c>
      <c r="O8" s="38" t="s">
        <v>21</v>
      </c>
      <c r="P8" s="38" t="s">
        <v>24</v>
      </c>
      <c r="Q8" s="38" t="s">
        <v>25</v>
      </c>
      <c r="R8" s="38"/>
      <c r="S8" s="39" t="s">
        <v>44</v>
      </c>
      <c r="T8" s="38"/>
      <c r="U8" s="38" t="s">
        <v>26</v>
      </c>
      <c r="V8" s="38" t="s">
        <v>27</v>
      </c>
      <c r="W8" s="38" t="s">
        <v>28</v>
      </c>
      <c r="X8" s="38" t="s">
        <v>29</v>
      </c>
      <c r="Y8" s="38" t="s">
        <v>57</v>
      </c>
      <c r="Z8" s="38" t="s">
        <v>56</v>
      </c>
      <c r="AA8" s="38" t="s">
        <v>30</v>
      </c>
      <c r="AB8" s="38" t="s">
        <v>31</v>
      </c>
      <c r="AC8" s="31"/>
      <c r="AD8" s="31"/>
      <c r="AE8" s="31"/>
    </row>
    <row r="9" spans="1:38" ht="12.75" customHeight="1" thickBot="1" x14ac:dyDescent="0.3">
      <c r="D9" s="50" t="s">
        <v>9</v>
      </c>
      <c r="E9" s="50"/>
      <c r="F9" s="50"/>
      <c r="G9" s="50"/>
      <c r="H9" s="50"/>
      <c r="I9" s="50"/>
      <c r="J9" s="50"/>
      <c r="K9" s="43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 t="s">
        <v>60</v>
      </c>
      <c r="X9" s="24"/>
      <c r="Y9" s="24"/>
      <c r="Z9" s="24"/>
      <c r="AA9" s="24"/>
      <c r="AB9" s="24"/>
      <c r="AC9" s="24"/>
      <c r="AD9" s="24"/>
      <c r="AE9" s="24"/>
    </row>
    <row r="10" spans="1:38" ht="12.75" customHeight="1" x14ac:dyDescent="0.25">
      <c r="B10" s="101" t="s">
        <v>11</v>
      </c>
      <c r="D10" s="85" t="s">
        <v>20</v>
      </c>
      <c r="E10" s="89" t="s">
        <v>0</v>
      </c>
      <c r="F10" s="90" t="s">
        <v>1</v>
      </c>
      <c r="G10" s="91"/>
      <c r="H10" s="91"/>
      <c r="I10" s="91"/>
      <c r="J10" s="92"/>
      <c r="K10" s="95" t="s">
        <v>45</v>
      </c>
      <c r="L10" s="40" t="str">
        <f t="shared" ref="L10:AE10" si="0">IF(OR(TRIM(L8)=0,TRIM(L8)=""),"",IF(IFERROR(TRIM(INDEX(QryItemNamed,MATCH(TRIM(L8),ITEM,0),2)),"")="Y","SPECIAL",LEFT(IFERROR(TRIM(INDEX(ITEM,MATCH(TRIM(L8),ITEM,0))),""),3)))</f>
        <v>202</v>
      </c>
      <c r="M10" s="9" t="str">
        <f t="shared" si="0"/>
        <v>202</v>
      </c>
      <c r="N10" s="9" t="str">
        <f t="shared" si="0"/>
        <v>202</v>
      </c>
      <c r="O10" s="9" t="str">
        <f t="shared" si="0"/>
        <v>202</v>
      </c>
      <c r="P10" s="9" t="str">
        <f t="shared" si="0"/>
        <v>202</v>
      </c>
      <c r="Q10" s="9" t="str">
        <f t="shared" si="0"/>
        <v>202</v>
      </c>
      <c r="R10" s="9"/>
      <c r="S10" s="9" t="str">
        <f t="shared" si="0"/>
        <v>SPECIAL</v>
      </c>
      <c r="T10" s="9" t="str">
        <f t="shared" si="0"/>
        <v/>
      </c>
      <c r="U10" s="9" t="str">
        <f t="shared" si="0"/>
        <v>202</v>
      </c>
      <c r="V10" s="9" t="str">
        <f t="shared" si="0"/>
        <v>606</v>
      </c>
      <c r="W10" s="9" t="str">
        <f t="shared" si="0"/>
        <v>606</v>
      </c>
      <c r="X10" s="9" t="str">
        <f t="shared" si="0"/>
        <v>606</v>
      </c>
      <c r="Y10" s="9" t="str">
        <f t="shared" si="0"/>
        <v>606</v>
      </c>
      <c r="Z10" s="9" t="str">
        <f t="shared" si="0"/>
        <v>606</v>
      </c>
      <c r="AA10" s="9" t="str">
        <f t="shared" ref="AA10:AB10" si="1">IF(OR(TRIM(AA8)=0,TRIM(AA8)=""),"",IF(IFERROR(TRIM(INDEX(QryItemNamed,MATCH(TRIM(AA8),ITEM,0),2)),"")="Y","SPECIAL",LEFT(IFERROR(TRIM(INDEX(ITEM,MATCH(TRIM(AA8),ITEM,0))),""),3)))</f>
        <v>609</v>
      </c>
      <c r="AB10" s="9" t="str">
        <f t="shared" si="1"/>
        <v>SPECIAL</v>
      </c>
      <c r="AC10" s="9" t="str">
        <f t="shared" si="0"/>
        <v/>
      </c>
      <c r="AD10" s="9" t="str">
        <f t="shared" si="0"/>
        <v/>
      </c>
      <c r="AE10" s="9" t="str">
        <f t="shared" si="0"/>
        <v/>
      </c>
    </row>
    <row r="11" spans="1:38" ht="12.75" customHeight="1" x14ac:dyDescent="0.25">
      <c r="B11" s="102"/>
      <c r="D11" s="86"/>
      <c r="E11" s="53"/>
      <c r="F11" s="58"/>
      <c r="G11" s="59"/>
      <c r="H11" s="59"/>
      <c r="I11" s="59"/>
      <c r="J11" s="93"/>
      <c r="K11" s="96"/>
      <c r="L11" s="88" t="str">
        <f t="shared" ref="L11:AE11" si="2">IF(OR(TRIM(L8)=0,TRIM(L8)=""),IF(L9="","",L9),IF(IFERROR(TRIM(INDEX(QryItemNamed,MATCH(TRIM(L8),ITEM,0),2)),"")="Y",TRIM(RIGHT(IFERROR(TRIM(INDEX(QryItemNamed,MATCH(TRIM(L8),ITEM,0),4)),"123456789012"),LEN(IFERROR(TRIM(INDEX(QryItemNamed,MATCH(TRIM(L8),ITEM,0),4)),"123456789012"))-9))&amp;L9,IFERROR(TRIM(INDEX(QryItemNamed,MATCH(TRIM(L8),ITEM,0),4))&amp;L9,"ITEM CODE DOES NOT EXIST IN ITEM MASTER")))</f>
        <v>HEADWALL REMOVED</v>
      </c>
      <c r="M11" s="65" t="str">
        <f t="shared" si="2"/>
        <v>PAVEMENT REMOVED</v>
      </c>
      <c r="N11" s="65" t="str">
        <f t="shared" si="2"/>
        <v>CONCRETE SLOPE PROTECTION REMOVED</v>
      </c>
      <c r="O11" s="65" t="str">
        <f t="shared" si="2"/>
        <v>PIPE REMOVED, 24" AND UNDER</v>
      </c>
      <c r="P11" s="65" t="str">
        <f t="shared" si="2"/>
        <v>GUARDRAIL REMOVED</v>
      </c>
      <c r="Q11" s="65" t="str">
        <f t="shared" si="2"/>
        <v>MAILBOX REMOVED</v>
      </c>
      <c r="R11" s="65"/>
      <c r="S11" s="65" t="str">
        <f t="shared" si="2"/>
        <v>PIPE CLEANOUT, 24" AND UNDER</v>
      </c>
      <c r="T11" s="65" t="str">
        <f t="shared" si="2"/>
        <v/>
      </c>
      <c r="U11" s="65" t="str">
        <f t="shared" si="2"/>
        <v>FENCE REMOVED</v>
      </c>
      <c r="V11" s="65" t="str">
        <f t="shared" si="2"/>
        <v>GUARDRAIL, TYPE MGS</v>
      </c>
      <c r="W11" s="65" t="str">
        <f t="shared" si="2"/>
        <v>ANCHOR ASSEMBLY, MGS TYPE E, MASH 2016</v>
      </c>
      <c r="X11" s="65" t="str">
        <f t="shared" si="2"/>
        <v>ANCHOR ASSEMBLY, MGS TYPE T</v>
      </c>
      <c r="Y11" s="65" t="str">
        <f t="shared" si="2"/>
        <v>MGS BRIDGE TERMINAL ASSEMBLY, TYPE 1</v>
      </c>
      <c r="Z11" s="65" t="str">
        <f t="shared" si="2"/>
        <v>MGS BRIDGE TERMINAL ASSEMBLY, TYPE 1, AS PER PLAN</v>
      </c>
      <c r="AA11" s="65" t="str">
        <f t="shared" ref="AA11:AB11" si="3">IF(OR(TRIM(AA8)=0,TRIM(AA8)=""),IF(AA9="","",AA9),IF(IFERROR(TRIM(INDEX(QryItemNamed,MATCH(TRIM(AA8),ITEM,0),2)),"")="Y",TRIM(RIGHT(IFERROR(TRIM(INDEX(QryItemNamed,MATCH(TRIM(AA8),ITEM,0),4)),"123456789012"),LEN(IFERROR(TRIM(INDEX(QryItemNamed,MATCH(TRIM(AA8),ITEM,0),4)),"123456789012"))-9))&amp;AA9,IFERROR(TRIM(INDEX(QryItemNamed,MATCH(TRIM(AA8),ITEM,0),4))&amp;AA9,"ITEM CODE DOES NOT EXIST IN ITEM MASTER")))</f>
        <v>CURB, TYPE 6</v>
      </c>
      <c r="AB11" s="82" t="str">
        <f t="shared" si="3"/>
        <v>MAILBOX SUPPORT SYSTEM, SINGLE</v>
      </c>
      <c r="AC11" s="65" t="str">
        <f t="shared" si="2"/>
        <v/>
      </c>
      <c r="AD11" s="65" t="str">
        <f t="shared" si="2"/>
        <v/>
      </c>
      <c r="AE11" s="65" t="str">
        <f t="shared" si="2"/>
        <v/>
      </c>
    </row>
    <row r="12" spans="1:38" ht="12.75" customHeight="1" x14ac:dyDescent="0.25">
      <c r="B12" s="102"/>
      <c r="D12" s="86"/>
      <c r="E12" s="53"/>
      <c r="F12" s="58"/>
      <c r="G12" s="59"/>
      <c r="H12" s="59"/>
      <c r="I12" s="59"/>
      <c r="J12" s="93"/>
      <c r="K12" s="96"/>
      <c r="L12" s="88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83"/>
      <c r="AC12" s="65"/>
      <c r="AD12" s="65"/>
      <c r="AE12" s="65"/>
    </row>
    <row r="13" spans="1:38" ht="12.75" customHeight="1" x14ac:dyDescent="0.25">
      <c r="B13" s="102"/>
      <c r="D13" s="86"/>
      <c r="E13" s="53"/>
      <c r="F13" s="58"/>
      <c r="G13" s="59"/>
      <c r="H13" s="59"/>
      <c r="I13" s="59"/>
      <c r="J13" s="93"/>
      <c r="K13" s="96"/>
      <c r="L13" s="88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83"/>
      <c r="AC13" s="65"/>
      <c r="AD13" s="65"/>
      <c r="AE13" s="65"/>
    </row>
    <row r="14" spans="1:38" ht="12.75" customHeight="1" x14ac:dyDescent="0.25">
      <c r="B14" s="102"/>
      <c r="D14" s="86"/>
      <c r="E14" s="53"/>
      <c r="F14" s="58"/>
      <c r="G14" s="59"/>
      <c r="H14" s="59"/>
      <c r="I14" s="59"/>
      <c r="J14" s="93"/>
      <c r="K14" s="96"/>
      <c r="L14" s="88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83"/>
      <c r="AC14" s="65"/>
      <c r="AD14" s="65"/>
      <c r="AE14" s="65"/>
    </row>
    <row r="15" spans="1:38" ht="12.75" customHeight="1" x14ac:dyDescent="0.25">
      <c r="B15" s="102"/>
      <c r="D15" s="86"/>
      <c r="E15" s="53"/>
      <c r="F15" s="58"/>
      <c r="G15" s="59"/>
      <c r="H15" s="59"/>
      <c r="I15" s="59"/>
      <c r="J15" s="93"/>
      <c r="K15" s="96"/>
      <c r="L15" s="88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83"/>
      <c r="AC15" s="65"/>
      <c r="AD15" s="65"/>
      <c r="AE15" s="65"/>
    </row>
    <row r="16" spans="1:38" ht="12.75" customHeight="1" x14ac:dyDescent="0.25">
      <c r="B16" s="102"/>
      <c r="D16" s="86"/>
      <c r="E16" s="53"/>
      <c r="F16" s="58"/>
      <c r="G16" s="59"/>
      <c r="H16" s="59"/>
      <c r="I16" s="59"/>
      <c r="J16" s="93"/>
      <c r="K16" s="96"/>
      <c r="L16" s="88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83"/>
      <c r="AC16" s="65"/>
      <c r="AD16" s="65"/>
      <c r="AE16" s="65"/>
    </row>
    <row r="17" spans="2:31" ht="12.75" customHeight="1" x14ac:dyDescent="0.25">
      <c r="B17" s="102"/>
      <c r="D17" s="86"/>
      <c r="E17" s="53"/>
      <c r="F17" s="58"/>
      <c r="G17" s="59"/>
      <c r="H17" s="59"/>
      <c r="I17" s="59"/>
      <c r="J17" s="93"/>
      <c r="K17" s="96"/>
      <c r="L17" s="88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83"/>
      <c r="AC17" s="65"/>
      <c r="AD17" s="65"/>
      <c r="AE17" s="65"/>
    </row>
    <row r="18" spans="2:31" ht="12.75" customHeight="1" x14ac:dyDescent="0.25">
      <c r="B18" s="102"/>
      <c r="D18" s="86"/>
      <c r="E18" s="53"/>
      <c r="F18" s="58"/>
      <c r="G18" s="59"/>
      <c r="H18" s="59"/>
      <c r="I18" s="59"/>
      <c r="J18" s="93"/>
      <c r="K18" s="96"/>
      <c r="L18" s="88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83"/>
      <c r="AC18" s="65"/>
      <c r="AD18" s="65"/>
      <c r="AE18" s="65"/>
    </row>
    <row r="19" spans="2:31" ht="12.75" customHeight="1" x14ac:dyDescent="0.25">
      <c r="B19" s="102"/>
      <c r="D19" s="86"/>
      <c r="E19" s="53"/>
      <c r="F19" s="58"/>
      <c r="G19" s="59"/>
      <c r="H19" s="59"/>
      <c r="I19" s="59"/>
      <c r="J19" s="93"/>
      <c r="K19" s="96"/>
      <c r="L19" s="88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83"/>
      <c r="AC19" s="65"/>
      <c r="AD19" s="65"/>
      <c r="AE19" s="65"/>
    </row>
    <row r="20" spans="2:31" ht="12.75" customHeight="1" x14ac:dyDescent="0.25">
      <c r="B20" s="102"/>
      <c r="D20" s="86"/>
      <c r="E20" s="53"/>
      <c r="F20" s="58"/>
      <c r="G20" s="59"/>
      <c r="H20" s="59"/>
      <c r="I20" s="59"/>
      <c r="J20" s="93"/>
      <c r="K20" s="96"/>
      <c r="L20" s="88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83"/>
      <c r="AC20" s="65"/>
      <c r="AD20" s="65"/>
      <c r="AE20" s="65"/>
    </row>
    <row r="21" spans="2:31" ht="12.75" customHeight="1" x14ac:dyDescent="0.25">
      <c r="B21" s="102"/>
      <c r="D21" s="86"/>
      <c r="E21" s="53"/>
      <c r="F21" s="58"/>
      <c r="G21" s="59"/>
      <c r="H21" s="59"/>
      <c r="I21" s="59"/>
      <c r="J21" s="93"/>
      <c r="K21" s="96"/>
      <c r="L21" s="88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83"/>
      <c r="AC21" s="65"/>
      <c r="AD21" s="65"/>
      <c r="AE21" s="65"/>
    </row>
    <row r="22" spans="2:31" ht="12.75" customHeight="1" x14ac:dyDescent="0.25">
      <c r="B22" s="102"/>
      <c r="D22" s="86"/>
      <c r="E22" s="53"/>
      <c r="F22" s="58"/>
      <c r="G22" s="59"/>
      <c r="H22" s="59"/>
      <c r="I22" s="59"/>
      <c r="J22" s="93"/>
      <c r="K22" s="96"/>
      <c r="L22" s="88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84"/>
      <c r="AC22" s="65"/>
      <c r="AD22" s="65"/>
      <c r="AE22" s="65"/>
    </row>
    <row r="23" spans="2:31" ht="12.75" customHeight="1" thickBot="1" x14ac:dyDescent="0.3">
      <c r="B23" s="103"/>
      <c r="D23" s="87"/>
      <c r="E23" s="54"/>
      <c r="F23" s="61"/>
      <c r="G23" s="62"/>
      <c r="H23" s="62"/>
      <c r="I23" s="62"/>
      <c r="J23" s="94"/>
      <c r="K23" s="97"/>
      <c r="L23" s="41" t="str">
        <f t="shared" ref="L23:AE23" si="4">IF(OR(TRIM(L8)=0,TRIM(L8)=""),"",IF(IFERROR(TRIM(INDEX(QryItemNamed,MATCH(TRIM(L8),ITEM,0),3)),"")="LS","",IFERROR(TRIM(INDEX(QryItemNamed,MATCH(TRIM(L8),ITEM,0),3)),"")))</f>
        <v>EACH</v>
      </c>
      <c r="M23" s="11" t="str">
        <f t="shared" si="4"/>
        <v>SY</v>
      </c>
      <c r="N23" s="11" t="str">
        <f t="shared" si="4"/>
        <v>SY</v>
      </c>
      <c r="O23" s="11" t="str">
        <f t="shared" si="4"/>
        <v>FT</v>
      </c>
      <c r="P23" s="11" t="str">
        <f t="shared" si="4"/>
        <v>FT</v>
      </c>
      <c r="Q23" s="11" t="str">
        <f t="shared" si="4"/>
        <v>EACH</v>
      </c>
      <c r="R23" s="11"/>
      <c r="S23" s="11" t="str">
        <f t="shared" si="4"/>
        <v>FT</v>
      </c>
      <c r="T23" s="11" t="str">
        <f t="shared" si="4"/>
        <v/>
      </c>
      <c r="U23" s="11" t="str">
        <f t="shared" si="4"/>
        <v>FT</v>
      </c>
      <c r="V23" s="11" t="str">
        <f t="shared" si="4"/>
        <v>FT</v>
      </c>
      <c r="W23" s="11" t="str">
        <f t="shared" si="4"/>
        <v>EACH</v>
      </c>
      <c r="X23" s="11" t="str">
        <f t="shared" si="4"/>
        <v>EACH</v>
      </c>
      <c r="Y23" s="11" t="str">
        <f t="shared" si="4"/>
        <v>EACH</v>
      </c>
      <c r="Z23" s="11" t="str">
        <f t="shared" si="4"/>
        <v>EACH</v>
      </c>
      <c r="AA23" s="11" t="str">
        <f t="shared" ref="AA23:AB23" si="5">IF(OR(TRIM(AA8)=0,TRIM(AA8)=""),"",IF(IFERROR(TRIM(INDEX(QryItemNamed,MATCH(TRIM(AA8),ITEM,0),3)),"")="LS","",IFERROR(TRIM(INDEX(QryItemNamed,MATCH(TRIM(AA8),ITEM,0),3)),"")))</f>
        <v>FT</v>
      </c>
      <c r="AB23" s="11" t="str">
        <f t="shared" si="5"/>
        <v>EACH</v>
      </c>
      <c r="AC23" s="11" t="str">
        <f t="shared" si="4"/>
        <v/>
      </c>
      <c r="AD23" s="11" t="str">
        <f t="shared" si="4"/>
        <v/>
      </c>
      <c r="AE23" s="11" t="str">
        <f t="shared" si="4"/>
        <v/>
      </c>
    </row>
    <row r="24" spans="2:31" ht="12.75" customHeight="1" x14ac:dyDescent="0.25">
      <c r="B24" s="33"/>
      <c r="D24" s="44"/>
      <c r="E24" s="12"/>
      <c r="F24" s="98" t="s">
        <v>54</v>
      </c>
      <c r="G24" s="99"/>
      <c r="H24" s="99"/>
      <c r="I24" s="99"/>
      <c r="J24" s="100"/>
      <c r="K24" s="16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2:31" ht="12.75" customHeight="1" x14ac:dyDescent="0.25">
      <c r="B25" s="34"/>
      <c r="D25" s="45"/>
      <c r="E25" s="17"/>
      <c r="F25" s="18"/>
      <c r="G25" s="19"/>
      <c r="H25" s="20" t="s">
        <v>2</v>
      </c>
      <c r="I25" s="18"/>
      <c r="J25" s="19"/>
      <c r="K25" s="21"/>
      <c r="L25" s="19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2.75" customHeight="1" x14ac:dyDescent="0.25">
      <c r="B26" s="34" t="s">
        <v>52</v>
      </c>
      <c r="D26" s="45" t="s">
        <v>32</v>
      </c>
      <c r="E26" s="17">
        <v>16</v>
      </c>
      <c r="F26" s="18">
        <v>5166.66</v>
      </c>
      <c r="G26" s="19"/>
      <c r="H26" s="20"/>
      <c r="I26" s="18">
        <v>5362.46</v>
      </c>
      <c r="J26" s="19"/>
      <c r="K26" s="21" t="s">
        <v>47</v>
      </c>
      <c r="L26" s="19"/>
      <c r="M26" s="19"/>
      <c r="N26" s="20"/>
      <c r="O26" s="20"/>
      <c r="P26" s="20">
        <v>200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2.75" customHeight="1" x14ac:dyDescent="0.25">
      <c r="B27" s="34" t="s">
        <v>52</v>
      </c>
      <c r="D27" s="45" t="s">
        <v>33</v>
      </c>
      <c r="E27" s="17">
        <v>16</v>
      </c>
      <c r="F27" s="18">
        <v>5262</v>
      </c>
      <c r="G27" s="19"/>
      <c r="H27" s="20"/>
      <c r="I27" s="18">
        <v>5325</v>
      </c>
      <c r="J27" s="19"/>
      <c r="K27" s="21" t="s">
        <v>48</v>
      </c>
      <c r="L27" s="19">
        <v>1</v>
      </c>
      <c r="M27" s="19"/>
      <c r="N27" s="20">
        <f>ROUNDUP(845.306/9,0)</f>
        <v>94</v>
      </c>
      <c r="O27" s="20">
        <v>75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2.75" customHeight="1" x14ac:dyDescent="0.25">
      <c r="B28" s="34" t="s">
        <v>52</v>
      </c>
      <c r="D28" s="45" t="s">
        <v>34</v>
      </c>
      <c r="E28" s="17">
        <v>16</v>
      </c>
      <c r="F28" s="18">
        <v>5255</v>
      </c>
      <c r="G28" s="19"/>
      <c r="H28" s="20"/>
      <c r="I28" s="18">
        <v>5294</v>
      </c>
      <c r="J28" s="19"/>
      <c r="K28" s="21" t="s">
        <v>46</v>
      </c>
      <c r="L28" s="19"/>
      <c r="M28" s="19"/>
      <c r="N28" s="20">
        <f>ROUNDUP((52.455+28.075)/9,0)</f>
        <v>9</v>
      </c>
      <c r="O28" s="20">
        <v>29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2.75" customHeight="1" x14ac:dyDescent="0.25">
      <c r="B29" s="34"/>
      <c r="D29" s="45"/>
      <c r="E29" s="17"/>
      <c r="F29" s="18"/>
      <c r="G29" s="19"/>
      <c r="H29" s="20"/>
      <c r="I29" s="18"/>
      <c r="J29" s="19"/>
      <c r="K29" s="21"/>
      <c r="L29" s="19"/>
      <c r="M29" s="1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2.75" customHeight="1" x14ac:dyDescent="0.25">
      <c r="B30" s="34"/>
      <c r="D30" s="45"/>
      <c r="E30" s="17"/>
      <c r="F30" s="18"/>
      <c r="G30" s="19"/>
      <c r="H30" s="20"/>
      <c r="I30" s="18"/>
      <c r="J30" s="19"/>
      <c r="K30" s="21"/>
      <c r="L30" s="19"/>
      <c r="M30" s="19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2.75" customHeight="1" x14ac:dyDescent="0.25">
      <c r="B31" s="34" t="s">
        <v>52</v>
      </c>
      <c r="D31" s="45" t="s">
        <v>40</v>
      </c>
      <c r="E31" s="17">
        <v>16</v>
      </c>
      <c r="F31" s="18">
        <v>5084.5</v>
      </c>
      <c r="G31" s="19"/>
      <c r="H31" s="20"/>
      <c r="I31" s="18">
        <v>5366.4</v>
      </c>
      <c r="J31" s="19"/>
      <c r="K31" s="21" t="s">
        <v>47</v>
      </c>
      <c r="L31" s="19"/>
      <c r="M31" s="19"/>
      <c r="N31" s="20"/>
      <c r="O31" s="20"/>
      <c r="P31" s="20"/>
      <c r="Q31" s="20"/>
      <c r="R31" s="20"/>
      <c r="S31" s="20"/>
      <c r="T31" s="20"/>
      <c r="U31" s="20"/>
      <c r="V31" s="20">
        <v>262.5</v>
      </c>
      <c r="W31" s="20"/>
      <c r="X31" s="20">
        <v>2</v>
      </c>
      <c r="Y31" s="20"/>
      <c r="Z31" s="20"/>
      <c r="AA31" s="20"/>
      <c r="AB31" s="20"/>
      <c r="AC31" s="20"/>
      <c r="AD31" s="20"/>
      <c r="AE31" s="20"/>
    </row>
    <row r="32" spans="2:31" ht="12.75" customHeight="1" x14ac:dyDescent="0.25">
      <c r="B32" s="34"/>
      <c r="D32" s="45"/>
      <c r="E32" s="17"/>
      <c r="F32" s="18"/>
      <c r="G32" s="19"/>
      <c r="H32" s="20"/>
      <c r="I32" s="18"/>
      <c r="J32" s="19"/>
      <c r="K32" s="21"/>
      <c r="L32" s="19"/>
      <c r="M32" s="19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2:31" ht="12.75" customHeight="1" x14ac:dyDescent="0.25">
      <c r="B33" s="34" t="s">
        <v>52</v>
      </c>
      <c r="D33" s="45" t="s">
        <v>50</v>
      </c>
      <c r="E33" s="17">
        <v>16</v>
      </c>
      <c r="F33" s="18">
        <v>5200</v>
      </c>
      <c r="G33" s="19"/>
      <c r="H33" s="20"/>
      <c r="I33" s="18">
        <v>5350</v>
      </c>
      <c r="J33" s="19"/>
      <c r="K33" s="21" t="s">
        <v>47</v>
      </c>
      <c r="L33" s="19"/>
      <c r="M33" s="1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>
        <v>150</v>
      </c>
      <c r="AB33" s="20"/>
      <c r="AC33" s="20"/>
      <c r="AD33" s="20"/>
      <c r="AE33" s="20"/>
    </row>
    <row r="34" spans="2:31" ht="12.75" customHeight="1" x14ac:dyDescent="0.25">
      <c r="B34" s="34"/>
      <c r="D34" s="45"/>
      <c r="E34" s="17"/>
      <c r="F34" s="18"/>
      <c r="G34" s="19"/>
      <c r="H34" s="20"/>
      <c r="I34" s="18"/>
      <c r="J34" s="19"/>
      <c r="K34" s="21"/>
      <c r="L34" s="19"/>
      <c r="M34" s="19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1" ht="12.75" customHeight="1" x14ac:dyDescent="0.25">
      <c r="B35" s="34"/>
      <c r="D35" s="45"/>
      <c r="E35" s="17"/>
      <c r="F35" s="18"/>
      <c r="G35" s="19"/>
      <c r="H35" s="20"/>
      <c r="I35" s="18"/>
      <c r="J35" s="19"/>
      <c r="K35" s="21"/>
      <c r="L35" s="19"/>
      <c r="M35" s="19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2:31" ht="12.75" customHeight="1" x14ac:dyDescent="0.25">
      <c r="B36" s="34"/>
      <c r="D36" s="45"/>
      <c r="E36" s="17"/>
      <c r="F36" s="18"/>
      <c r="G36" s="19"/>
      <c r="H36" s="20"/>
      <c r="I36" s="18"/>
      <c r="J36" s="19"/>
      <c r="K36" s="21"/>
      <c r="L36" s="19"/>
      <c r="M36" s="19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2.75" customHeight="1" x14ac:dyDescent="0.25">
      <c r="B37" s="34"/>
      <c r="D37" s="45"/>
      <c r="E37" s="17"/>
      <c r="F37" s="18"/>
      <c r="G37" s="19"/>
      <c r="H37" s="20"/>
      <c r="I37" s="18"/>
      <c r="J37" s="19"/>
      <c r="K37" s="21"/>
      <c r="L37" s="19"/>
      <c r="M37" s="19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2:31" ht="12.75" customHeight="1" x14ac:dyDescent="0.25">
      <c r="B38" s="34"/>
      <c r="D38" s="45"/>
      <c r="E38" s="17"/>
      <c r="F38" s="18"/>
      <c r="G38" s="19"/>
      <c r="H38" s="20"/>
      <c r="I38" s="18"/>
      <c r="J38" s="19"/>
      <c r="K38" s="21"/>
      <c r="L38" s="19"/>
      <c r="M38" s="19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2.75" customHeight="1" x14ac:dyDescent="0.25">
      <c r="B39" s="34"/>
      <c r="D39" s="45"/>
      <c r="E39" s="17"/>
      <c r="F39" s="18"/>
      <c r="G39" s="19"/>
      <c r="H39" s="20"/>
      <c r="I39" s="18"/>
      <c r="J39" s="19"/>
      <c r="K39" s="21"/>
      <c r="L39" s="19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1" ht="12.75" customHeight="1" x14ac:dyDescent="0.25">
      <c r="B40" s="34"/>
      <c r="D40" s="45"/>
      <c r="E40" s="17"/>
      <c r="F40" s="18"/>
      <c r="G40" s="19"/>
      <c r="H40" s="20"/>
      <c r="I40" s="18"/>
      <c r="J40" s="19"/>
      <c r="K40" s="21"/>
      <c r="L40" s="19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2.75" customHeight="1" x14ac:dyDescent="0.25">
      <c r="B41" s="34"/>
      <c r="D41" s="45"/>
      <c r="E41" s="17"/>
      <c r="F41" s="18"/>
      <c r="G41" s="19"/>
      <c r="H41" s="20"/>
      <c r="I41" s="18"/>
      <c r="J41" s="19"/>
      <c r="K41" s="21"/>
      <c r="L41" s="19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1" ht="12.75" customHeight="1" x14ac:dyDescent="0.25">
      <c r="B42" s="34"/>
      <c r="D42" s="45"/>
      <c r="E42" s="17"/>
      <c r="F42" s="18"/>
      <c r="G42" s="19"/>
      <c r="H42" s="20"/>
      <c r="I42" s="18"/>
      <c r="J42" s="19"/>
      <c r="K42" s="21"/>
      <c r="L42" s="19"/>
      <c r="M42" s="1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2.75" customHeight="1" x14ac:dyDescent="0.25">
      <c r="B43" s="34"/>
      <c r="D43" s="45"/>
      <c r="E43" s="17"/>
      <c r="F43" s="18"/>
      <c r="G43" s="19"/>
      <c r="H43" s="20"/>
      <c r="I43" s="18"/>
      <c r="J43" s="19"/>
      <c r="K43" s="21"/>
      <c r="L43" s="19"/>
      <c r="M43" s="19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2.75" customHeight="1" x14ac:dyDescent="0.25">
      <c r="B44" s="34"/>
      <c r="D44" s="45"/>
      <c r="E44" s="17"/>
      <c r="F44" s="18"/>
      <c r="G44" s="19"/>
      <c r="H44" s="20"/>
      <c r="I44" s="18"/>
      <c r="J44" s="19"/>
      <c r="K44" s="21"/>
      <c r="L44" s="19"/>
      <c r="M44" s="1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2.75" customHeight="1" x14ac:dyDescent="0.25">
      <c r="B45" s="34"/>
      <c r="D45" s="45"/>
      <c r="E45" s="17"/>
      <c r="F45" s="18"/>
      <c r="G45" s="19"/>
      <c r="H45" s="20"/>
      <c r="I45" s="18"/>
      <c r="J45" s="19"/>
      <c r="K45" s="21"/>
      <c r="L45" s="19"/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2.75" customHeight="1" x14ac:dyDescent="0.25">
      <c r="B46" s="34"/>
      <c r="D46" s="45"/>
      <c r="E46" s="17"/>
      <c r="F46" s="66" t="s">
        <v>55</v>
      </c>
      <c r="G46" s="67"/>
      <c r="H46" s="67"/>
      <c r="I46" s="67"/>
      <c r="J46" s="68"/>
      <c r="K46" s="21"/>
      <c r="L46" s="19"/>
      <c r="M46" s="19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1" ht="12.75" customHeight="1" x14ac:dyDescent="0.25">
      <c r="B47" s="34"/>
      <c r="D47" s="45"/>
      <c r="E47" s="17"/>
      <c r="F47" s="18"/>
      <c r="G47" s="19"/>
      <c r="H47" s="20" t="s">
        <v>2</v>
      </c>
      <c r="I47" s="18"/>
      <c r="J47" s="19"/>
      <c r="K47" s="21"/>
      <c r="L47" s="19"/>
      <c r="M47" s="19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2:31" ht="12.75" customHeight="1" x14ac:dyDescent="0.25">
      <c r="B48" s="34" t="s">
        <v>53</v>
      </c>
      <c r="D48" s="45" t="s">
        <v>32</v>
      </c>
      <c r="E48" s="17">
        <v>17</v>
      </c>
      <c r="F48" s="18">
        <v>1046.55</v>
      </c>
      <c r="G48" s="19"/>
      <c r="H48" s="20"/>
      <c r="I48" s="18">
        <v>1198.1300000000001</v>
      </c>
      <c r="J48" s="19"/>
      <c r="K48" s="21" t="s">
        <v>46</v>
      </c>
      <c r="L48" s="19"/>
      <c r="M48" s="19">
        <f>ROUNDUP(418/9,0)</f>
        <v>47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2:31" ht="12.75" customHeight="1" x14ac:dyDescent="0.25">
      <c r="B49" s="34" t="s">
        <v>53</v>
      </c>
      <c r="D49" s="45" t="s">
        <v>33</v>
      </c>
      <c r="E49" s="17">
        <v>17</v>
      </c>
      <c r="F49" s="18">
        <v>1046.71</v>
      </c>
      <c r="G49" s="19"/>
      <c r="H49" s="20"/>
      <c r="I49" s="18">
        <v>1204.06</v>
      </c>
      <c r="J49" s="19"/>
      <c r="K49" s="21" t="s">
        <v>47</v>
      </c>
      <c r="L49" s="19"/>
      <c r="M49" s="19">
        <f>ROUNDUP(368.3/9,0)</f>
        <v>41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1" ht="12.75" customHeight="1" x14ac:dyDescent="0.25">
      <c r="B50" s="34" t="s">
        <v>53</v>
      </c>
      <c r="D50" s="45" t="s">
        <v>34</v>
      </c>
      <c r="E50" s="17">
        <v>17</v>
      </c>
      <c r="F50" s="18">
        <v>1069.52</v>
      </c>
      <c r="G50" s="19"/>
      <c r="H50" s="20"/>
      <c r="I50" s="18">
        <v>1347.83</v>
      </c>
      <c r="J50" s="19"/>
      <c r="K50" s="21" t="s">
        <v>46</v>
      </c>
      <c r="L50" s="19"/>
      <c r="M50" s="19"/>
      <c r="N50" s="20"/>
      <c r="O50" s="20"/>
      <c r="P50" s="20">
        <v>282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2.75" customHeight="1" x14ac:dyDescent="0.25">
      <c r="B51" s="34" t="s">
        <v>53</v>
      </c>
      <c r="D51" s="45" t="s">
        <v>35</v>
      </c>
      <c r="E51" s="17">
        <v>17</v>
      </c>
      <c r="F51" s="18">
        <v>1071.32</v>
      </c>
      <c r="G51" s="19"/>
      <c r="H51" s="20"/>
      <c r="I51" s="18">
        <v>1357.14</v>
      </c>
      <c r="J51" s="19"/>
      <c r="K51" s="21" t="s">
        <v>47</v>
      </c>
      <c r="L51" s="19"/>
      <c r="M51" s="19"/>
      <c r="N51" s="20"/>
      <c r="O51" s="20"/>
      <c r="P51" s="20">
        <v>290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1" ht="12.75" customHeight="1" x14ac:dyDescent="0.25">
      <c r="B52" s="34" t="s">
        <v>53</v>
      </c>
      <c r="D52" s="45" t="s">
        <v>36</v>
      </c>
      <c r="E52" s="17">
        <v>17</v>
      </c>
      <c r="F52" s="18">
        <v>1286.6300000000001</v>
      </c>
      <c r="G52" s="19"/>
      <c r="H52" s="20"/>
      <c r="I52" s="18">
        <v>1431.94</v>
      </c>
      <c r="J52" s="19"/>
      <c r="K52" s="21" t="s">
        <v>46</v>
      </c>
      <c r="L52" s="19"/>
      <c r="M52" s="19">
        <f>ROUNDUP(447.3/9,0)</f>
        <v>50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2.75" customHeight="1" x14ac:dyDescent="0.25">
      <c r="B53" s="34" t="s">
        <v>53</v>
      </c>
      <c r="D53" s="45" t="s">
        <v>37</v>
      </c>
      <c r="E53" s="17">
        <v>17</v>
      </c>
      <c r="F53" s="18">
        <v>1292.5</v>
      </c>
      <c r="G53" s="19"/>
      <c r="H53" s="20"/>
      <c r="I53" s="18">
        <v>1431.64</v>
      </c>
      <c r="J53" s="19"/>
      <c r="K53" s="21" t="s">
        <v>47</v>
      </c>
      <c r="L53" s="19"/>
      <c r="M53" s="19">
        <f>ROUNDUP(294.4/9,0)</f>
        <v>33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2:31" ht="12.75" customHeight="1" x14ac:dyDescent="0.25">
      <c r="B54" s="34" t="s">
        <v>53</v>
      </c>
      <c r="D54" s="45" t="s">
        <v>38</v>
      </c>
      <c r="E54" s="17">
        <v>17</v>
      </c>
      <c r="F54" s="18">
        <v>1285</v>
      </c>
      <c r="G54" s="19"/>
      <c r="H54" s="20"/>
      <c r="I54" s="18">
        <v>1348.94</v>
      </c>
      <c r="J54" s="19"/>
      <c r="K54" s="21" t="s">
        <v>46</v>
      </c>
      <c r="L54" s="19"/>
      <c r="M54" s="19"/>
      <c r="N54" s="20"/>
      <c r="O54" s="20"/>
      <c r="P54" s="20"/>
      <c r="Q54" s="20">
        <v>1</v>
      </c>
      <c r="R54" s="20"/>
      <c r="S54" s="20"/>
      <c r="T54" s="20"/>
      <c r="U54" s="20">
        <v>88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2.75" customHeight="1" x14ac:dyDescent="0.25">
      <c r="B55" s="34" t="s">
        <v>53</v>
      </c>
      <c r="D55" s="45" t="s">
        <v>39</v>
      </c>
      <c r="E55" s="17">
        <v>17</v>
      </c>
      <c r="F55" s="18">
        <v>1347.71</v>
      </c>
      <c r="G55" s="19"/>
      <c r="H55" s="20"/>
      <c r="I55" s="18">
        <v>1385.86</v>
      </c>
      <c r="J55" s="19"/>
      <c r="K55" s="21" t="s">
        <v>46</v>
      </c>
      <c r="L55" s="19"/>
      <c r="M55" s="20"/>
      <c r="N55" s="20"/>
      <c r="O55" s="20"/>
      <c r="P55" s="20"/>
      <c r="Q55" s="20"/>
      <c r="R55" s="20"/>
      <c r="S55" s="20">
        <v>40</v>
      </c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2:31" ht="12.75" customHeight="1" x14ac:dyDescent="0.25">
      <c r="B56" s="34"/>
      <c r="D56" s="45"/>
      <c r="E56" s="17"/>
      <c r="F56" s="18"/>
      <c r="G56" s="19"/>
      <c r="H56" s="20"/>
      <c r="I56" s="18"/>
      <c r="J56" s="19"/>
      <c r="K56" s="21"/>
      <c r="L56" s="1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2.75" customHeight="1" x14ac:dyDescent="0.25">
      <c r="B57" s="34" t="s">
        <v>53</v>
      </c>
      <c r="D57" s="45" t="s">
        <v>40</v>
      </c>
      <c r="E57" s="17">
        <v>17</v>
      </c>
      <c r="F57" s="18">
        <v>1075.7</v>
      </c>
      <c r="G57" s="19"/>
      <c r="H57" s="20"/>
      <c r="I57" s="18">
        <v>1207.69</v>
      </c>
      <c r="J57" s="19"/>
      <c r="K57" s="21" t="s">
        <v>47</v>
      </c>
      <c r="L57" s="19"/>
      <c r="M57" s="20"/>
      <c r="N57" s="20"/>
      <c r="O57" s="20"/>
      <c r="P57" s="20"/>
      <c r="Q57" s="20"/>
      <c r="R57" s="20"/>
      <c r="S57" s="20"/>
      <c r="T57" s="20"/>
      <c r="U57" s="20"/>
      <c r="V57" s="20">
        <v>50</v>
      </c>
      <c r="W57" s="20">
        <v>1</v>
      </c>
      <c r="X57" s="20"/>
      <c r="Y57" s="20">
        <v>1</v>
      </c>
      <c r="Z57" s="20"/>
      <c r="AA57" s="20"/>
      <c r="AB57" s="20"/>
      <c r="AC57" s="20"/>
      <c r="AD57" s="20"/>
      <c r="AE57" s="20"/>
    </row>
    <row r="58" spans="2:31" ht="12.75" customHeight="1" x14ac:dyDescent="0.25">
      <c r="B58" s="34" t="s">
        <v>53</v>
      </c>
      <c r="D58" s="45" t="s">
        <v>41</v>
      </c>
      <c r="E58" s="17">
        <v>17</v>
      </c>
      <c r="F58" s="18">
        <v>1119.18</v>
      </c>
      <c r="G58" s="19"/>
      <c r="H58" s="20"/>
      <c r="I58" s="18">
        <v>1201.2</v>
      </c>
      <c r="J58" s="19"/>
      <c r="K58" s="21" t="s">
        <v>46</v>
      </c>
      <c r="L58" s="19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>
        <v>1</v>
      </c>
      <c r="X58" s="20"/>
      <c r="Y58" s="20">
        <v>1</v>
      </c>
      <c r="Z58" s="20"/>
      <c r="AA58" s="20"/>
      <c r="AB58" s="20"/>
      <c r="AC58" s="20"/>
      <c r="AD58" s="20"/>
      <c r="AE58" s="20"/>
    </row>
    <row r="59" spans="2:31" ht="12.75" customHeight="1" x14ac:dyDescent="0.25">
      <c r="B59" s="34" t="s">
        <v>53</v>
      </c>
      <c r="D59" s="45" t="s">
        <v>42</v>
      </c>
      <c r="E59" s="17">
        <v>17</v>
      </c>
      <c r="F59" s="18">
        <v>1281.79</v>
      </c>
      <c r="G59" s="19"/>
      <c r="H59" s="20"/>
      <c r="I59" s="18">
        <v>1347.19</v>
      </c>
      <c r="J59" s="19"/>
      <c r="K59" s="21" t="s">
        <v>46</v>
      </c>
      <c r="L59" s="19"/>
      <c r="M59" s="20"/>
      <c r="N59" s="20"/>
      <c r="O59" s="20"/>
      <c r="P59" s="20"/>
      <c r="Q59" s="20"/>
      <c r="R59" s="20"/>
      <c r="S59" s="20"/>
      <c r="T59" s="20"/>
      <c r="U59" s="20"/>
      <c r="V59" s="20">
        <v>37.5</v>
      </c>
      <c r="W59" s="20"/>
      <c r="X59" s="20">
        <v>1</v>
      </c>
      <c r="Y59" s="20"/>
      <c r="Z59" s="20">
        <v>1</v>
      </c>
      <c r="AA59" s="20"/>
      <c r="AB59" s="20"/>
      <c r="AC59" s="20"/>
      <c r="AD59" s="20"/>
      <c r="AE59" s="20"/>
    </row>
    <row r="60" spans="2:31" ht="12.75" customHeight="1" x14ac:dyDescent="0.25">
      <c r="B60" s="34" t="s">
        <v>53</v>
      </c>
      <c r="D60" s="45" t="s">
        <v>43</v>
      </c>
      <c r="E60" s="17">
        <v>17</v>
      </c>
      <c r="F60" s="18">
        <v>1288.29</v>
      </c>
      <c r="G60" s="19"/>
      <c r="H60" s="20"/>
      <c r="I60" s="18">
        <v>1357.69</v>
      </c>
      <c r="J60" s="19"/>
      <c r="K60" s="21" t="s">
        <v>47</v>
      </c>
      <c r="L60" s="19"/>
      <c r="M60" s="20"/>
      <c r="N60" s="20"/>
      <c r="O60" s="20"/>
      <c r="P60" s="20"/>
      <c r="Q60" s="20"/>
      <c r="R60" s="20"/>
      <c r="S60" s="20"/>
      <c r="T60" s="20"/>
      <c r="U60" s="20"/>
      <c r="V60" s="20">
        <v>37.5</v>
      </c>
      <c r="W60" s="20"/>
      <c r="X60" s="20">
        <v>1</v>
      </c>
      <c r="Y60" s="20"/>
      <c r="Z60" s="20">
        <v>1</v>
      </c>
      <c r="AA60" s="20"/>
      <c r="AB60" s="20"/>
      <c r="AC60" s="20"/>
      <c r="AD60" s="20"/>
      <c r="AE60" s="20"/>
    </row>
    <row r="61" spans="2:31" ht="12.75" customHeight="1" x14ac:dyDescent="0.25">
      <c r="B61" s="34"/>
      <c r="D61" s="45"/>
      <c r="E61" s="17"/>
      <c r="F61" s="18"/>
      <c r="G61" s="19"/>
      <c r="H61" s="20"/>
      <c r="I61" s="18"/>
      <c r="J61" s="19"/>
      <c r="K61" s="21"/>
      <c r="L61" s="19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2.75" customHeight="1" x14ac:dyDescent="0.25">
      <c r="B62" s="34" t="s">
        <v>53</v>
      </c>
      <c r="D62" s="45" t="s">
        <v>51</v>
      </c>
      <c r="E62" s="17">
        <v>17</v>
      </c>
      <c r="F62" s="18">
        <v>1377</v>
      </c>
      <c r="G62" s="19"/>
      <c r="H62" s="20"/>
      <c r="I62" s="18"/>
      <c r="J62" s="19"/>
      <c r="K62" s="21" t="s">
        <v>46</v>
      </c>
      <c r="L62" s="19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>
        <v>1</v>
      </c>
      <c r="AC62" s="20"/>
      <c r="AD62" s="20"/>
      <c r="AE62" s="20"/>
    </row>
    <row r="63" spans="2:31" ht="12.75" customHeight="1" x14ac:dyDescent="0.25">
      <c r="B63" s="34"/>
      <c r="D63" s="45"/>
      <c r="E63" s="17"/>
      <c r="F63" s="18"/>
      <c r="G63" s="19"/>
      <c r="H63" s="20"/>
      <c r="I63" s="18"/>
      <c r="J63" s="19"/>
      <c r="K63" s="21"/>
      <c r="L63" s="19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2.75" customHeight="1" x14ac:dyDescent="0.25">
      <c r="B64" s="34"/>
      <c r="D64" s="45"/>
      <c r="E64" s="17"/>
      <c r="F64" s="18"/>
      <c r="G64" s="19"/>
      <c r="H64" s="20"/>
      <c r="I64" s="18"/>
      <c r="J64" s="19"/>
      <c r="K64" s="21"/>
      <c r="L64" s="19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2:31" ht="12.75" customHeight="1" x14ac:dyDescent="0.25">
      <c r="B65" s="34"/>
      <c r="D65" s="45"/>
      <c r="E65" s="17"/>
      <c r="F65" s="18"/>
      <c r="G65" s="19"/>
      <c r="H65" s="20"/>
      <c r="I65" s="18"/>
      <c r="J65" s="19"/>
      <c r="K65" s="21"/>
      <c r="L65" s="19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2.75" customHeight="1" x14ac:dyDescent="0.25">
      <c r="B66" s="34"/>
      <c r="D66" s="45"/>
      <c r="E66" s="17"/>
      <c r="F66" s="18"/>
      <c r="G66" s="19"/>
      <c r="H66" s="20"/>
      <c r="I66" s="18"/>
      <c r="J66" s="19"/>
      <c r="K66" s="21"/>
      <c r="L66" s="19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2.75" customHeight="1" x14ac:dyDescent="0.25">
      <c r="B67" s="34"/>
      <c r="D67" s="45"/>
      <c r="E67" s="17"/>
      <c r="F67" s="18"/>
      <c r="G67" s="19"/>
      <c r="H67" s="20"/>
      <c r="I67" s="18"/>
      <c r="J67" s="19"/>
      <c r="K67" s="21"/>
      <c r="L67" s="19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2.75" customHeight="1" x14ac:dyDescent="0.25">
      <c r="B68" s="34"/>
      <c r="D68" s="45"/>
      <c r="E68" s="17"/>
      <c r="F68" s="18"/>
      <c r="G68" s="19"/>
      <c r="H68" s="20"/>
      <c r="I68" s="18"/>
      <c r="J68" s="19"/>
      <c r="K68" s="21"/>
      <c r="L68" s="19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customHeight="1" x14ac:dyDescent="0.25">
      <c r="B69" s="34"/>
      <c r="D69" s="45"/>
      <c r="E69" s="17"/>
      <c r="F69" s="18"/>
      <c r="G69" s="19"/>
      <c r="H69" s="20"/>
      <c r="I69" s="18"/>
      <c r="J69" s="19"/>
      <c r="K69" s="21"/>
      <c r="L69" s="19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customHeight="1" x14ac:dyDescent="0.25">
      <c r="B70" s="34"/>
      <c r="D70" s="45"/>
      <c r="E70" s="17"/>
      <c r="F70" s="18"/>
      <c r="G70" s="19"/>
      <c r="H70" s="20"/>
      <c r="I70" s="18"/>
      <c r="J70" s="19"/>
      <c r="K70" s="21"/>
      <c r="L70" s="19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customHeight="1" x14ac:dyDescent="0.25">
      <c r="B71" s="34"/>
      <c r="D71" s="45"/>
      <c r="E71" s="17"/>
      <c r="F71" s="18"/>
      <c r="G71" s="19"/>
      <c r="H71" s="20"/>
      <c r="I71" s="18"/>
      <c r="J71" s="19"/>
      <c r="K71" s="21"/>
      <c r="L71" s="19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customHeight="1" x14ac:dyDescent="0.25">
      <c r="B72" s="34"/>
      <c r="D72" s="45"/>
      <c r="E72" s="17"/>
      <c r="F72" s="18"/>
      <c r="G72" s="19"/>
      <c r="H72" s="20"/>
      <c r="I72" s="18"/>
      <c r="J72" s="19"/>
      <c r="K72" s="21"/>
      <c r="L72" s="19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2.75" customHeight="1" x14ac:dyDescent="0.25">
      <c r="B73" s="34"/>
      <c r="D73" s="45"/>
      <c r="E73" s="17"/>
      <c r="F73" s="18"/>
      <c r="G73" s="19"/>
      <c r="H73" s="20"/>
      <c r="I73" s="18"/>
      <c r="J73" s="19"/>
      <c r="K73" s="21"/>
      <c r="L73" s="19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2.75" customHeight="1" x14ac:dyDescent="0.25">
      <c r="B74" s="34"/>
      <c r="D74" s="45"/>
      <c r="E74" s="17"/>
      <c r="F74" s="18"/>
      <c r="G74" s="19"/>
      <c r="H74" s="20"/>
      <c r="I74" s="18"/>
      <c r="J74" s="19"/>
      <c r="K74" s="21"/>
      <c r="L74" s="19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customHeight="1" x14ac:dyDescent="0.25">
      <c r="B75" s="34"/>
      <c r="D75" s="45"/>
      <c r="E75" s="17"/>
      <c r="F75" s="18"/>
      <c r="G75" s="19"/>
      <c r="H75" s="20"/>
      <c r="I75" s="18"/>
      <c r="J75" s="19"/>
      <c r="K75" s="21"/>
      <c r="L75" s="19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2.75" customHeight="1" x14ac:dyDescent="0.25">
      <c r="B76" s="34"/>
      <c r="D76" s="45"/>
      <c r="E76" s="17"/>
      <c r="F76" s="18"/>
      <c r="G76" s="19"/>
      <c r="H76" s="20"/>
      <c r="I76" s="18"/>
      <c r="J76" s="19"/>
      <c r="K76" s="21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customHeight="1" x14ac:dyDescent="0.25">
      <c r="B77" s="34"/>
      <c r="D77" s="45"/>
      <c r="E77" s="17"/>
      <c r="F77" s="18"/>
      <c r="G77" s="19"/>
      <c r="H77" s="20"/>
      <c r="I77" s="18"/>
      <c r="J77" s="19"/>
      <c r="K77" s="21"/>
      <c r="L77" s="19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2.75" customHeight="1" x14ac:dyDescent="0.25">
      <c r="B78" s="34"/>
      <c r="D78" s="45"/>
      <c r="E78" s="17"/>
      <c r="F78" s="18"/>
      <c r="G78" s="19"/>
      <c r="H78" s="20"/>
      <c r="I78" s="18"/>
      <c r="J78" s="19"/>
      <c r="K78" s="21"/>
      <c r="L78" s="19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2.75" customHeight="1" x14ac:dyDescent="0.25">
      <c r="B79" s="34"/>
      <c r="D79" s="45"/>
      <c r="E79" s="17"/>
      <c r="F79" s="18"/>
      <c r="G79" s="19"/>
      <c r="H79" s="20"/>
      <c r="I79" s="18"/>
      <c r="J79" s="19"/>
      <c r="K79" s="21"/>
      <c r="L79" s="19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2.75" customHeight="1" x14ac:dyDescent="0.25">
      <c r="B80" s="34"/>
      <c r="D80" s="45"/>
      <c r="E80" s="17"/>
      <c r="F80" s="18"/>
      <c r="G80" s="19"/>
      <c r="H80" s="20"/>
      <c r="I80" s="18"/>
      <c r="J80" s="19"/>
      <c r="K80" s="21"/>
      <c r="L80" s="19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2.75" customHeight="1" x14ac:dyDescent="0.25">
      <c r="B81" s="34"/>
      <c r="D81" s="45"/>
      <c r="E81" s="17"/>
      <c r="F81" s="18"/>
      <c r="G81" s="19"/>
      <c r="H81" s="20"/>
      <c r="I81" s="18"/>
      <c r="J81" s="19"/>
      <c r="K81" s="21"/>
      <c r="L81" s="19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customHeight="1" x14ac:dyDescent="0.25">
      <c r="B82" s="34"/>
      <c r="D82" s="73" t="s">
        <v>58</v>
      </c>
      <c r="E82" s="74"/>
      <c r="F82" s="74"/>
      <c r="G82" s="74"/>
      <c r="H82" s="74"/>
      <c r="I82" s="74"/>
      <c r="J82" s="74"/>
      <c r="K82" s="75"/>
      <c r="L82" s="19">
        <f>IF(L8="","",IF(L23="",IF(SUM(COUNTIF(L24:L44,"LS")+COUNTIF(L24:L44,"LUMP"))&gt;0,"LS",""),IF(SUM(L24:L44)&gt;0,ROUNDUP(SUM(L24:L44),0),"")))</f>
        <v>1</v>
      </c>
      <c r="M82" s="19" t="str">
        <f t="shared" ref="M82:AB82" si="6">IF(M8="","",IF(M23="",IF(SUM(COUNTIF(M24:M44,"LS")+COUNTIF(M24:M44,"LUMP"))&gt;0,"LS",""),IF(SUM(M24:M44)&gt;0,ROUNDUP(SUM(M24:M44),0),"")))</f>
        <v/>
      </c>
      <c r="N82" s="19">
        <f t="shared" si="6"/>
        <v>103</v>
      </c>
      <c r="O82" s="19">
        <f t="shared" si="6"/>
        <v>104</v>
      </c>
      <c r="P82" s="19">
        <f t="shared" si="6"/>
        <v>200</v>
      </c>
      <c r="Q82" s="19" t="str">
        <f t="shared" si="6"/>
        <v/>
      </c>
      <c r="R82" s="19" t="str">
        <f t="shared" si="6"/>
        <v/>
      </c>
      <c r="S82" s="19" t="str">
        <f t="shared" si="6"/>
        <v/>
      </c>
      <c r="T82" s="19" t="str">
        <f t="shared" si="6"/>
        <v/>
      </c>
      <c r="U82" s="19" t="str">
        <f t="shared" si="6"/>
        <v/>
      </c>
      <c r="V82" s="19">
        <f t="shared" si="6"/>
        <v>263</v>
      </c>
      <c r="W82" s="19" t="str">
        <f t="shared" si="6"/>
        <v/>
      </c>
      <c r="X82" s="19">
        <f t="shared" si="6"/>
        <v>2</v>
      </c>
      <c r="Y82" s="19" t="str">
        <f t="shared" si="6"/>
        <v/>
      </c>
      <c r="Z82" s="19" t="str">
        <f t="shared" si="6"/>
        <v/>
      </c>
      <c r="AA82" s="19">
        <f t="shared" si="6"/>
        <v>150</v>
      </c>
      <c r="AB82" s="19" t="str">
        <f t="shared" si="6"/>
        <v/>
      </c>
      <c r="AC82" s="20"/>
      <c r="AD82" s="20"/>
      <c r="AE82" s="20"/>
    </row>
    <row r="83" spans="2:31" ht="12.75" customHeight="1" thickBot="1" x14ac:dyDescent="0.3">
      <c r="B83" s="35"/>
      <c r="D83" s="76" t="s">
        <v>59</v>
      </c>
      <c r="E83" s="77"/>
      <c r="F83" s="77"/>
      <c r="G83" s="77"/>
      <c r="H83" s="77"/>
      <c r="I83" s="77"/>
      <c r="J83" s="77"/>
      <c r="K83" s="78"/>
      <c r="L83" s="19"/>
      <c r="M83" s="19">
        <f t="shared" ref="M83:AD83" si="7">IF(M8="","",IF(M23="",IF(SUM(COUNTIF(M45:M75,"LS")+COUNTIF(M45:M75,"LUMP"))&gt;0,"LS",""),IF(SUM(M45:M75)&gt;0,ROUNDUP(SUM(M45:M75),0),"")))</f>
        <v>171</v>
      </c>
      <c r="N83" s="19" t="str">
        <f t="shared" si="7"/>
        <v/>
      </c>
      <c r="O83" s="19" t="str">
        <f t="shared" si="7"/>
        <v/>
      </c>
      <c r="P83" s="19">
        <f t="shared" si="7"/>
        <v>572</v>
      </c>
      <c r="Q83" s="19">
        <f t="shared" si="7"/>
        <v>1</v>
      </c>
      <c r="R83" s="19" t="str">
        <f t="shared" si="7"/>
        <v/>
      </c>
      <c r="S83" s="19">
        <f t="shared" si="7"/>
        <v>40</v>
      </c>
      <c r="T83" s="19" t="str">
        <f t="shared" si="7"/>
        <v/>
      </c>
      <c r="U83" s="19">
        <f t="shared" si="7"/>
        <v>88</v>
      </c>
      <c r="V83" s="19">
        <f t="shared" si="7"/>
        <v>125</v>
      </c>
      <c r="W83" s="19">
        <f t="shared" si="7"/>
        <v>2</v>
      </c>
      <c r="X83" s="19">
        <f t="shared" si="7"/>
        <v>2</v>
      </c>
      <c r="Y83" s="19">
        <f t="shared" si="7"/>
        <v>2</v>
      </c>
      <c r="Z83" s="19">
        <f t="shared" si="7"/>
        <v>2</v>
      </c>
      <c r="AA83" s="19" t="str">
        <f t="shared" si="7"/>
        <v/>
      </c>
      <c r="AB83" s="19">
        <f t="shared" si="7"/>
        <v>1</v>
      </c>
      <c r="AC83" s="19" t="str">
        <f t="shared" si="7"/>
        <v/>
      </c>
      <c r="AD83" s="19" t="str">
        <f t="shared" si="7"/>
        <v/>
      </c>
      <c r="AE83" s="20"/>
    </row>
    <row r="84" spans="2:31" ht="12.75" customHeight="1" thickBot="1" x14ac:dyDescent="0.3">
      <c r="B84" s="5" t="s">
        <v>12</v>
      </c>
      <c r="D84" s="79" t="s">
        <v>3</v>
      </c>
      <c r="E84" s="80"/>
      <c r="F84" s="80"/>
      <c r="G84" s="80"/>
      <c r="H84" s="80"/>
      <c r="I84" s="80"/>
      <c r="J84" s="80"/>
      <c r="K84" s="81"/>
      <c r="L84" s="42">
        <f>IF(L8="","",IF(L23="",IF(SUM(COUNTIF(L82:L83,"LS")+COUNTIF(L82:L83,"LUMP"))&gt;0,"LS",""),IF(SUM(L82:L83)&gt;0,ROUNDUP(SUM(L82:L83),0),"")))</f>
        <v>1</v>
      </c>
      <c r="M84" s="42">
        <f t="shared" ref="M84:AC84" si="8">IF(M8="","",IF(M23="",IF(SUM(COUNTIF(M82:M83,"LS")+COUNTIF(M82:M83,"LUMP"))&gt;0,"LS",""),IF(SUM(M82:M83)&gt;0,ROUNDUP(SUM(M82:M83),0),"")))</f>
        <v>171</v>
      </c>
      <c r="N84" s="42">
        <f t="shared" si="8"/>
        <v>103</v>
      </c>
      <c r="O84" s="42">
        <f t="shared" si="8"/>
        <v>104</v>
      </c>
      <c r="P84" s="42">
        <f t="shared" si="8"/>
        <v>772</v>
      </c>
      <c r="Q84" s="42">
        <f t="shared" si="8"/>
        <v>1</v>
      </c>
      <c r="R84" s="42" t="str">
        <f t="shared" si="8"/>
        <v/>
      </c>
      <c r="S84" s="42">
        <f t="shared" si="8"/>
        <v>40</v>
      </c>
      <c r="T84" s="42" t="str">
        <f t="shared" si="8"/>
        <v/>
      </c>
      <c r="U84" s="42">
        <f t="shared" si="8"/>
        <v>88</v>
      </c>
      <c r="V84" s="42">
        <f t="shared" si="8"/>
        <v>388</v>
      </c>
      <c r="W84" s="42">
        <f t="shared" si="8"/>
        <v>2</v>
      </c>
      <c r="X84" s="42">
        <f t="shared" si="8"/>
        <v>4</v>
      </c>
      <c r="Y84" s="42">
        <f t="shared" si="8"/>
        <v>2</v>
      </c>
      <c r="Z84" s="42">
        <f t="shared" si="8"/>
        <v>2</v>
      </c>
      <c r="AA84" s="42">
        <f t="shared" si="8"/>
        <v>150</v>
      </c>
      <c r="AB84" s="42">
        <f t="shared" si="8"/>
        <v>1</v>
      </c>
      <c r="AC84" s="42" t="str">
        <f t="shared" si="8"/>
        <v/>
      </c>
      <c r="AD84" s="22" t="str">
        <f t="shared" ref="AD84:AE84" si="9">IF(AD8="","",IF(AD23="",IF(SUM(COUNTIF(AD24:AD83,"LS")+COUNTIF(AD24:AD83,"LUMP"))&gt;0,"LS",""),IF(SUM(AD24:AD83)&gt;0,ROUNDUP(SUM(AD24:AD83),0),"")))</f>
        <v/>
      </c>
      <c r="AE84" s="22" t="str">
        <f t="shared" si="9"/>
        <v/>
      </c>
    </row>
    <row r="85" spans="2:31" ht="12.75" customHeight="1" thickBot="1" x14ac:dyDescent="0.3"/>
    <row r="86" spans="2:31" ht="12.75" customHeight="1" thickBot="1" x14ac:dyDescent="0.3">
      <c r="B86" s="32" t="s">
        <v>10</v>
      </c>
      <c r="D86" s="69">
        <f>D7+1</f>
        <v>2</v>
      </c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</row>
    <row r="87" spans="2:31" ht="12.75" customHeight="1" thickBot="1" x14ac:dyDescent="0.3">
      <c r="B87" s="36"/>
      <c r="D87" s="50" t="s">
        <v>8</v>
      </c>
      <c r="E87" s="50"/>
      <c r="F87" s="50"/>
      <c r="G87" s="50"/>
      <c r="H87" s="50"/>
      <c r="I87" s="50"/>
      <c r="J87" s="50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2:31" ht="12.75" customHeight="1" thickBot="1" x14ac:dyDescent="0.3">
      <c r="D88" s="51" t="s">
        <v>9</v>
      </c>
      <c r="E88" s="51"/>
      <c r="F88" s="51"/>
      <c r="G88" s="51"/>
      <c r="H88" s="51"/>
      <c r="I88" s="51"/>
      <c r="J88" s="51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2:31" ht="12.75" customHeight="1" x14ac:dyDescent="0.25">
      <c r="B89" s="101" t="s">
        <v>11</v>
      </c>
      <c r="D89" s="52" t="s">
        <v>20</v>
      </c>
      <c r="E89" s="52" t="s">
        <v>0</v>
      </c>
      <c r="F89" s="55" t="s">
        <v>1</v>
      </c>
      <c r="G89" s="56"/>
      <c r="H89" s="56"/>
      <c r="I89" s="56"/>
      <c r="J89" s="57"/>
      <c r="K89" s="8" t="str">
        <f t="shared" ref="K89:AE89" si="10">IF(OR(TRIM(K87)=0,TRIM(K87)=""),"",IF(IFERROR(TRIM(INDEX(QryItemNamed,MATCH(TRIM(K87),ITEM,0),2)),"")="Y","SPECIAL",LEFT(IFERROR(TRIM(INDEX(ITEM,MATCH(TRIM(K87),ITEM,0))),""),3)))</f>
        <v/>
      </c>
      <c r="L89" s="9" t="str">
        <f t="shared" si="10"/>
        <v/>
      </c>
      <c r="M89" s="9" t="str">
        <f t="shared" si="10"/>
        <v/>
      </c>
      <c r="N89" s="9" t="str">
        <f t="shared" si="10"/>
        <v/>
      </c>
      <c r="O89" s="9" t="str">
        <f t="shared" si="10"/>
        <v/>
      </c>
      <c r="P89" s="9" t="str">
        <f t="shared" si="10"/>
        <v/>
      </c>
      <c r="Q89" s="9" t="str">
        <f t="shared" si="10"/>
        <v/>
      </c>
      <c r="R89" s="9" t="str">
        <f t="shared" si="10"/>
        <v/>
      </c>
      <c r="S89" s="9" t="str">
        <f t="shared" si="10"/>
        <v/>
      </c>
      <c r="T89" s="9" t="str">
        <f t="shared" si="10"/>
        <v/>
      </c>
      <c r="U89" s="9" t="str">
        <f t="shared" si="10"/>
        <v/>
      </c>
      <c r="V89" s="9" t="str">
        <f t="shared" si="10"/>
        <v/>
      </c>
      <c r="W89" s="9" t="str">
        <f t="shared" si="10"/>
        <v/>
      </c>
      <c r="X89" s="9" t="str">
        <f t="shared" si="10"/>
        <v/>
      </c>
      <c r="Y89" s="9" t="str">
        <f t="shared" si="10"/>
        <v/>
      </c>
      <c r="Z89" s="9" t="str">
        <f t="shared" si="10"/>
        <v/>
      </c>
      <c r="AA89" s="9" t="str">
        <f t="shared" si="10"/>
        <v/>
      </c>
      <c r="AB89" s="9" t="str">
        <f t="shared" si="10"/>
        <v/>
      </c>
      <c r="AC89" s="9" t="str">
        <f t="shared" si="10"/>
        <v/>
      </c>
      <c r="AD89" s="9" t="str">
        <f t="shared" si="10"/>
        <v/>
      </c>
      <c r="AE89" s="9" t="str">
        <f t="shared" si="10"/>
        <v/>
      </c>
    </row>
    <row r="90" spans="2:31" ht="12.75" customHeight="1" x14ac:dyDescent="0.25">
      <c r="B90" s="102"/>
      <c r="D90" s="53"/>
      <c r="E90" s="53"/>
      <c r="F90" s="58"/>
      <c r="G90" s="59"/>
      <c r="H90" s="59"/>
      <c r="I90" s="59"/>
      <c r="J90" s="60"/>
      <c r="K90" s="64" t="str">
        <f t="shared" ref="K90:AE90" si="11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/>
      </c>
      <c r="L90" s="65" t="str">
        <f t="shared" si="11"/>
        <v/>
      </c>
      <c r="M90" s="65" t="str">
        <f t="shared" si="11"/>
        <v/>
      </c>
      <c r="N90" s="65" t="str">
        <f t="shared" si="11"/>
        <v/>
      </c>
      <c r="O90" s="46" t="str">
        <f t="shared" si="11"/>
        <v/>
      </c>
      <c r="P90" s="46" t="str">
        <f t="shared" si="11"/>
        <v/>
      </c>
      <c r="Q90" s="46" t="str">
        <f t="shared" si="11"/>
        <v/>
      </c>
      <c r="R90" s="46" t="str">
        <f t="shared" si="11"/>
        <v/>
      </c>
      <c r="S90" s="46" t="str">
        <f t="shared" si="11"/>
        <v/>
      </c>
      <c r="T90" s="46" t="str">
        <f t="shared" si="11"/>
        <v/>
      </c>
      <c r="U90" s="46" t="str">
        <f t="shared" si="11"/>
        <v/>
      </c>
      <c r="V90" s="46" t="str">
        <f t="shared" si="11"/>
        <v/>
      </c>
      <c r="W90" s="46" t="str">
        <f t="shared" si="11"/>
        <v/>
      </c>
      <c r="X90" s="46" t="str">
        <f t="shared" si="11"/>
        <v/>
      </c>
      <c r="Y90" s="46" t="str">
        <f t="shared" si="11"/>
        <v/>
      </c>
      <c r="Z90" s="46" t="str">
        <f t="shared" si="11"/>
        <v/>
      </c>
      <c r="AA90" s="70" t="str">
        <f t="shared" si="11"/>
        <v/>
      </c>
      <c r="AB90" s="46" t="str">
        <f t="shared" si="11"/>
        <v/>
      </c>
      <c r="AC90" s="46" t="str">
        <f t="shared" si="11"/>
        <v/>
      </c>
      <c r="AD90" s="46" t="str">
        <f t="shared" si="11"/>
        <v/>
      </c>
      <c r="AE90" s="46" t="str">
        <f t="shared" si="11"/>
        <v/>
      </c>
    </row>
    <row r="91" spans="2:31" ht="12.75" customHeight="1" x14ac:dyDescent="0.25">
      <c r="B91" s="102"/>
      <c r="D91" s="53"/>
      <c r="E91" s="53"/>
      <c r="F91" s="58"/>
      <c r="G91" s="59"/>
      <c r="H91" s="59"/>
      <c r="I91" s="59"/>
      <c r="J91" s="60"/>
      <c r="K91" s="64"/>
      <c r="L91" s="65"/>
      <c r="M91" s="65"/>
      <c r="N91" s="65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71"/>
      <c r="AB91" s="46"/>
      <c r="AC91" s="46"/>
      <c r="AD91" s="46"/>
      <c r="AE91" s="46"/>
    </row>
    <row r="92" spans="2:31" ht="12.75" customHeight="1" x14ac:dyDescent="0.25">
      <c r="B92" s="102"/>
      <c r="D92" s="53"/>
      <c r="E92" s="53"/>
      <c r="F92" s="58"/>
      <c r="G92" s="59"/>
      <c r="H92" s="59"/>
      <c r="I92" s="59"/>
      <c r="J92" s="60"/>
      <c r="K92" s="64"/>
      <c r="L92" s="65"/>
      <c r="M92" s="65"/>
      <c r="N92" s="65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71"/>
      <c r="AB92" s="46"/>
      <c r="AC92" s="46"/>
      <c r="AD92" s="46"/>
      <c r="AE92" s="46"/>
    </row>
    <row r="93" spans="2:31" ht="12.75" customHeight="1" x14ac:dyDescent="0.25">
      <c r="B93" s="102"/>
      <c r="D93" s="53"/>
      <c r="E93" s="53"/>
      <c r="F93" s="58"/>
      <c r="G93" s="59"/>
      <c r="H93" s="59"/>
      <c r="I93" s="59"/>
      <c r="J93" s="60"/>
      <c r="K93" s="64"/>
      <c r="L93" s="65"/>
      <c r="M93" s="65"/>
      <c r="N93" s="65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71"/>
      <c r="AB93" s="46"/>
      <c r="AC93" s="46"/>
      <c r="AD93" s="46"/>
      <c r="AE93" s="46"/>
    </row>
    <row r="94" spans="2:31" ht="12.75" customHeight="1" x14ac:dyDescent="0.25">
      <c r="B94" s="102"/>
      <c r="D94" s="53"/>
      <c r="E94" s="53"/>
      <c r="F94" s="58"/>
      <c r="G94" s="59"/>
      <c r="H94" s="59"/>
      <c r="I94" s="59"/>
      <c r="J94" s="60"/>
      <c r="K94" s="64"/>
      <c r="L94" s="65"/>
      <c r="M94" s="65"/>
      <c r="N94" s="65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71"/>
      <c r="AB94" s="46"/>
      <c r="AC94" s="46"/>
      <c r="AD94" s="46"/>
      <c r="AE94" s="46"/>
    </row>
    <row r="95" spans="2:31" ht="12.75" customHeight="1" x14ac:dyDescent="0.25">
      <c r="B95" s="102"/>
      <c r="D95" s="53"/>
      <c r="E95" s="53"/>
      <c r="F95" s="58"/>
      <c r="G95" s="59"/>
      <c r="H95" s="59"/>
      <c r="I95" s="59"/>
      <c r="J95" s="60"/>
      <c r="K95" s="64"/>
      <c r="L95" s="65"/>
      <c r="M95" s="65"/>
      <c r="N95" s="65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71"/>
      <c r="AB95" s="46"/>
      <c r="AC95" s="46"/>
      <c r="AD95" s="46"/>
      <c r="AE95" s="46"/>
    </row>
    <row r="96" spans="2:31" ht="12.75" customHeight="1" x14ac:dyDescent="0.25">
      <c r="B96" s="102"/>
      <c r="D96" s="53"/>
      <c r="E96" s="53"/>
      <c r="F96" s="58"/>
      <c r="G96" s="59"/>
      <c r="H96" s="59"/>
      <c r="I96" s="59"/>
      <c r="J96" s="60"/>
      <c r="K96" s="64"/>
      <c r="L96" s="65"/>
      <c r="M96" s="65"/>
      <c r="N96" s="65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71"/>
      <c r="AB96" s="46"/>
      <c r="AC96" s="46"/>
      <c r="AD96" s="46"/>
      <c r="AE96" s="46"/>
    </row>
    <row r="97" spans="2:31" ht="12.75" customHeight="1" x14ac:dyDescent="0.25">
      <c r="B97" s="102"/>
      <c r="D97" s="53"/>
      <c r="E97" s="53"/>
      <c r="F97" s="58"/>
      <c r="G97" s="59"/>
      <c r="H97" s="59"/>
      <c r="I97" s="59"/>
      <c r="J97" s="60"/>
      <c r="K97" s="64"/>
      <c r="L97" s="65"/>
      <c r="M97" s="65"/>
      <c r="N97" s="65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71"/>
      <c r="AB97" s="46"/>
      <c r="AC97" s="46"/>
      <c r="AD97" s="46"/>
      <c r="AE97" s="46"/>
    </row>
    <row r="98" spans="2:31" ht="12.75" customHeight="1" x14ac:dyDescent="0.25">
      <c r="B98" s="102"/>
      <c r="D98" s="53"/>
      <c r="E98" s="53"/>
      <c r="F98" s="58"/>
      <c r="G98" s="59"/>
      <c r="H98" s="59"/>
      <c r="I98" s="59"/>
      <c r="J98" s="60"/>
      <c r="K98" s="64"/>
      <c r="L98" s="65"/>
      <c r="M98" s="65"/>
      <c r="N98" s="65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71"/>
      <c r="AB98" s="46"/>
      <c r="AC98" s="46"/>
      <c r="AD98" s="46"/>
      <c r="AE98" s="46"/>
    </row>
    <row r="99" spans="2:31" ht="12.75" customHeight="1" x14ac:dyDescent="0.25">
      <c r="B99" s="102"/>
      <c r="D99" s="53"/>
      <c r="E99" s="53"/>
      <c r="F99" s="58"/>
      <c r="G99" s="59"/>
      <c r="H99" s="59"/>
      <c r="I99" s="59"/>
      <c r="J99" s="60"/>
      <c r="K99" s="64"/>
      <c r="L99" s="65"/>
      <c r="M99" s="65"/>
      <c r="N99" s="65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71"/>
      <c r="AB99" s="46"/>
      <c r="AC99" s="46"/>
      <c r="AD99" s="46"/>
      <c r="AE99" s="46"/>
    </row>
    <row r="100" spans="2:31" ht="12.75" customHeight="1" x14ac:dyDescent="0.25">
      <c r="B100" s="102"/>
      <c r="D100" s="53"/>
      <c r="E100" s="53"/>
      <c r="F100" s="58"/>
      <c r="G100" s="59"/>
      <c r="H100" s="59"/>
      <c r="I100" s="59"/>
      <c r="J100" s="60"/>
      <c r="K100" s="64"/>
      <c r="L100" s="65"/>
      <c r="M100" s="65"/>
      <c r="N100" s="65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71"/>
      <c r="AB100" s="46"/>
      <c r="AC100" s="46"/>
      <c r="AD100" s="46"/>
      <c r="AE100" s="46"/>
    </row>
    <row r="101" spans="2:31" ht="12.75" customHeight="1" x14ac:dyDescent="0.25">
      <c r="B101" s="102"/>
      <c r="D101" s="53"/>
      <c r="E101" s="53"/>
      <c r="F101" s="58"/>
      <c r="G101" s="59"/>
      <c r="H101" s="59"/>
      <c r="I101" s="59"/>
      <c r="J101" s="60"/>
      <c r="K101" s="64"/>
      <c r="L101" s="65"/>
      <c r="M101" s="65"/>
      <c r="N101" s="65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72"/>
      <c r="AB101" s="46"/>
      <c r="AC101" s="46"/>
      <c r="AD101" s="46"/>
      <c r="AE101" s="46"/>
    </row>
    <row r="102" spans="2:31" ht="12.75" customHeight="1" thickBot="1" x14ac:dyDescent="0.3">
      <c r="B102" s="103"/>
      <c r="D102" s="54"/>
      <c r="E102" s="54"/>
      <c r="F102" s="61"/>
      <c r="G102" s="62"/>
      <c r="H102" s="62"/>
      <c r="I102" s="62"/>
      <c r="J102" s="63"/>
      <c r="K102" s="10" t="str">
        <f t="shared" ref="K102:AE102" si="12">IF(OR(TRIM(K87)=0,TRIM(K87)=""),"",IF(IFERROR(TRIM(INDEX(QryItemNamed,MATCH(TRIM(K87),ITEM,0),3)),"")="LS","",IFERROR(TRIM(INDEX(QryItemNamed,MATCH(TRIM(K87),ITEM,0),3)),"")))</f>
        <v/>
      </c>
      <c r="L102" s="11" t="str">
        <f t="shared" si="12"/>
        <v/>
      </c>
      <c r="M102" s="11" t="str">
        <f t="shared" si="12"/>
        <v/>
      </c>
      <c r="N102" s="11" t="str">
        <f t="shared" si="12"/>
        <v/>
      </c>
      <c r="O102" s="11" t="str">
        <f t="shared" si="12"/>
        <v/>
      </c>
      <c r="P102" s="11" t="str">
        <f t="shared" si="12"/>
        <v/>
      </c>
      <c r="Q102" s="11" t="str">
        <f t="shared" si="12"/>
        <v/>
      </c>
      <c r="R102" s="11" t="str">
        <f t="shared" si="12"/>
        <v/>
      </c>
      <c r="S102" s="11" t="str">
        <f t="shared" si="12"/>
        <v/>
      </c>
      <c r="T102" s="11" t="str">
        <f t="shared" si="12"/>
        <v/>
      </c>
      <c r="U102" s="11" t="str">
        <f t="shared" si="12"/>
        <v/>
      </c>
      <c r="V102" s="11" t="str">
        <f t="shared" si="12"/>
        <v/>
      </c>
      <c r="W102" s="11" t="str">
        <f t="shared" si="12"/>
        <v/>
      </c>
      <c r="X102" s="11" t="str">
        <f t="shared" si="12"/>
        <v/>
      </c>
      <c r="Y102" s="11" t="str">
        <f t="shared" si="12"/>
        <v/>
      </c>
      <c r="Z102" s="11" t="str">
        <f t="shared" si="12"/>
        <v/>
      </c>
      <c r="AA102" s="11" t="str">
        <f t="shared" si="12"/>
        <v/>
      </c>
      <c r="AB102" s="11" t="str">
        <f t="shared" si="12"/>
        <v/>
      </c>
      <c r="AC102" s="11" t="str">
        <f t="shared" si="12"/>
        <v/>
      </c>
      <c r="AD102" s="11" t="str">
        <f t="shared" si="12"/>
        <v/>
      </c>
      <c r="AE102" s="11" t="str">
        <f t="shared" si="12"/>
        <v/>
      </c>
    </row>
    <row r="103" spans="2:31" ht="12.75" customHeight="1" x14ac:dyDescent="0.25">
      <c r="B103" s="33"/>
      <c r="D103" s="12"/>
      <c r="E103" s="12"/>
      <c r="F103" s="13"/>
      <c r="G103" s="14"/>
      <c r="H103" s="15" t="s">
        <v>2</v>
      </c>
      <c r="I103" s="13"/>
      <c r="J103" s="16"/>
      <c r="K103" s="14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2:31" ht="12.75" customHeight="1" x14ac:dyDescent="0.25">
      <c r="B104" s="34"/>
      <c r="D104" s="17"/>
      <c r="E104" s="17"/>
      <c r="F104" s="18"/>
      <c r="G104" s="19"/>
      <c r="H104" s="20"/>
      <c r="I104" s="18"/>
      <c r="J104" s="21"/>
      <c r="K104" s="1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2.75" customHeight="1" x14ac:dyDescent="0.25">
      <c r="B105" s="34"/>
      <c r="D105" s="17"/>
      <c r="E105" s="17"/>
      <c r="F105" s="18"/>
      <c r="G105" s="19"/>
      <c r="H105" s="20"/>
      <c r="I105" s="18"/>
      <c r="J105" s="21"/>
      <c r="K105" s="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25">
      <c r="B106" s="34"/>
      <c r="D106" s="17"/>
      <c r="E106" s="17"/>
      <c r="F106" s="18"/>
      <c r="G106" s="19"/>
      <c r="H106" s="20"/>
      <c r="I106" s="18"/>
      <c r="J106" s="21"/>
      <c r="K106" s="1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25">
      <c r="B107" s="34"/>
      <c r="D107" s="17"/>
      <c r="E107" s="17"/>
      <c r="F107" s="18"/>
      <c r="G107" s="19"/>
      <c r="H107" s="20"/>
      <c r="I107" s="18"/>
      <c r="J107" s="21"/>
      <c r="K107" s="19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25">
      <c r="B108" s="34"/>
      <c r="D108" s="17"/>
      <c r="E108" s="17"/>
      <c r="F108" s="18"/>
      <c r="G108" s="19"/>
      <c r="H108" s="20"/>
      <c r="I108" s="18"/>
      <c r="J108" s="21"/>
      <c r="K108" s="19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25">
      <c r="B109" s="34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5">
      <c r="B110" s="34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25">
      <c r="B111" s="34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5">
      <c r="B112" s="34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5">
      <c r="B113" s="34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5">
      <c r="B114" s="34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5">
      <c r="B115" s="34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5">
      <c r="B116" s="34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5">
      <c r="B117" s="34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5">
      <c r="B118" s="34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5">
      <c r="B119" s="34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5">
      <c r="B120" s="34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25">
      <c r="B121" s="34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5">
      <c r="B122" s="34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5">
      <c r="B123" s="34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5">
      <c r="B124" s="34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5">
      <c r="B125" s="34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5">
      <c r="B126" s="34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25">
      <c r="B127" s="34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5">
      <c r="B128" s="34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5">
      <c r="B129" s="34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25">
      <c r="B130" s="34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5">
      <c r="B131" s="34"/>
      <c r="D131" s="17"/>
      <c r="E131" s="17"/>
      <c r="F131" s="18"/>
      <c r="G131" s="19"/>
      <c r="H131" s="20"/>
      <c r="I131" s="18"/>
      <c r="J131" s="21"/>
      <c r="K131" s="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25">
      <c r="B132" s="34"/>
      <c r="D132" s="17"/>
      <c r="E132" s="17"/>
      <c r="F132" s="18"/>
      <c r="G132" s="19"/>
      <c r="H132" s="20"/>
      <c r="I132" s="18"/>
      <c r="J132" s="21"/>
      <c r="K132" s="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25">
      <c r="B133" s="34"/>
      <c r="D133" s="17"/>
      <c r="E133" s="17"/>
      <c r="F133" s="18"/>
      <c r="G133" s="19"/>
      <c r="H133" s="20"/>
      <c r="I133" s="18"/>
      <c r="J133" s="21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25">
      <c r="B134" s="34"/>
      <c r="D134" s="17"/>
      <c r="E134" s="17"/>
      <c r="F134" s="18"/>
      <c r="G134" s="19"/>
      <c r="H134" s="20"/>
      <c r="I134" s="18"/>
      <c r="J134" s="21"/>
      <c r="K134" s="19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25">
      <c r="B135" s="34"/>
      <c r="D135" s="17"/>
      <c r="E135" s="17"/>
      <c r="F135" s="18"/>
      <c r="G135" s="19"/>
      <c r="H135" s="20"/>
      <c r="I135" s="18"/>
      <c r="J135" s="21"/>
      <c r="K135" s="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25">
      <c r="B136" s="34"/>
      <c r="D136" s="17"/>
      <c r="E136" s="17"/>
      <c r="F136" s="18"/>
      <c r="G136" s="19"/>
      <c r="H136" s="20"/>
      <c r="I136" s="18"/>
      <c r="J136" s="21"/>
      <c r="K136" s="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2.75" customHeight="1" x14ac:dyDescent="0.25">
      <c r="B137" s="34"/>
      <c r="D137" s="17"/>
      <c r="E137" s="17"/>
      <c r="F137" s="18"/>
      <c r="G137" s="19"/>
      <c r="H137" s="20"/>
      <c r="I137" s="18"/>
      <c r="J137" s="21"/>
      <c r="K137" s="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25">
      <c r="B138" s="34"/>
      <c r="D138" s="17"/>
      <c r="E138" s="17"/>
      <c r="F138" s="18"/>
      <c r="G138" s="19"/>
      <c r="H138" s="20"/>
      <c r="I138" s="18"/>
      <c r="J138" s="21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25">
      <c r="B139" s="34"/>
      <c r="D139" s="17"/>
      <c r="E139" s="17"/>
      <c r="F139" s="18"/>
      <c r="G139" s="19"/>
      <c r="H139" s="20"/>
      <c r="I139" s="18"/>
      <c r="J139" s="21"/>
      <c r="K139" s="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25">
      <c r="B140" s="34"/>
      <c r="D140" s="17"/>
      <c r="E140" s="17"/>
      <c r="F140" s="18"/>
      <c r="G140" s="19"/>
      <c r="H140" s="20"/>
      <c r="I140" s="18"/>
      <c r="J140" s="21"/>
      <c r="K140" s="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25">
      <c r="B141" s="34"/>
      <c r="D141" s="17"/>
      <c r="E141" s="17"/>
      <c r="F141" s="18"/>
      <c r="G141" s="19"/>
      <c r="H141" s="20"/>
      <c r="I141" s="18"/>
      <c r="J141" s="21"/>
      <c r="K141" s="19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25">
      <c r="B142" s="34"/>
      <c r="D142" s="17"/>
      <c r="E142" s="17"/>
      <c r="F142" s="18"/>
      <c r="G142" s="19"/>
      <c r="H142" s="20"/>
      <c r="I142" s="18"/>
      <c r="J142" s="21"/>
      <c r="K142" s="19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25">
      <c r="B143" s="34"/>
      <c r="D143" s="17"/>
      <c r="E143" s="17"/>
      <c r="F143" s="18"/>
      <c r="G143" s="19"/>
      <c r="H143" s="20"/>
      <c r="I143" s="18"/>
      <c r="J143" s="21"/>
      <c r="K143" s="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25">
      <c r="B144" s="34"/>
      <c r="D144" s="17"/>
      <c r="E144" s="17"/>
      <c r="F144" s="18"/>
      <c r="G144" s="19"/>
      <c r="H144" s="20"/>
      <c r="I144" s="18"/>
      <c r="J144" s="21"/>
      <c r="K144" s="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25">
      <c r="B145" s="34"/>
      <c r="D145" s="17"/>
      <c r="E145" s="17"/>
      <c r="F145" s="18"/>
      <c r="G145" s="19"/>
      <c r="H145" s="20"/>
      <c r="I145" s="18"/>
      <c r="J145" s="21"/>
      <c r="K145" s="19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25">
      <c r="B146" s="34"/>
      <c r="D146" s="17"/>
      <c r="E146" s="17"/>
      <c r="F146" s="18"/>
      <c r="G146" s="19"/>
      <c r="H146" s="20"/>
      <c r="I146" s="18"/>
      <c r="J146" s="21"/>
      <c r="K146" s="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25">
      <c r="B147" s="34"/>
      <c r="D147" s="17"/>
      <c r="E147" s="17"/>
      <c r="F147" s="18"/>
      <c r="G147" s="19"/>
      <c r="H147" s="20"/>
      <c r="I147" s="18"/>
      <c r="J147" s="21"/>
      <c r="K147" s="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25">
      <c r="B148" s="34"/>
      <c r="D148" s="17"/>
      <c r="E148" s="17"/>
      <c r="F148" s="18"/>
      <c r="G148" s="19"/>
      <c r="H148" s="20"/>
      <c r="I148" s="18"/>
      <c r="J148" s="21"/>
      <c r="K148" s="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25">
      <c r="B149" s="34"/>
      <c r="D149" s="17"/>
      <c r="E149" s="17"/>
      <c r="F149" s="18"/>
      <c r="G149" s="19"/>
      <c r="H149" s="20"/>
      <c r="I149" s="18"/>
      <c r="J149" s="21"/>
      <c r="K149" s="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25">
      <c r="B150" s="34"/>
      <c r="D150" s="17"/>
      <c r="E150" s="17"/>
      <c r="F150" s="18"/>
      <c r="G150" s="19"/>
      <c r="H150" s="20"/>
      <c r="I150" s="18"/>
      <c r="J150" s="21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25">
      <c r="B151" s="34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5">
      <c r="B152" s="34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5">
      <c r="B153" s="34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5">
      <c r="B154" s="34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5">
      <c r="B155" s="34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5">
      <c r="B156" s="34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5">
      <c r="B157" s="34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5">
      <c r="B158" s="34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5">
      <c r="B159" s="34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5">
      <c r="B160" s="34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5">
      <c r="B161" s="34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thickBot="1" x14ac:dyDescent="0.3">
      <c r="B162" s="35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25">
      <c r="B163" s="5" t="s">
        <v>12</v>
      </c>
      <c r="D163" s="47" t="s">
        <v>3</v>
      </c>
      <c r="E163" s="48"/>
      <c r="F163" s="48"/>
      <c r="G163" s="48"/>
      <c r="H163" s="48"/>
      <c r="I163" s="48"/>
      <c r="J163" s="49"/>
      <c r="K163" s="22" t="str">
        <f>IF(K87="","",IF(K102="",IF(SUM(COUNTIF(K103:K162,"LS")+COUNTIF(K103:K162,"LUMP"))&gt;0,"LS",""),IF(SUM(K103:K162)&gt;0,ROUNDUP(SUM(K103:K162),0),"")))</f>
        <v/>
      </c>
      <c r="L163" s="22" t="str">
        <f t="shared" ref="L163" si="13">IF(L87="","",IF(L102="",IF(SUM(COUNTIF(L103:L162,"LS")+COUNTIF(L103:L162,"LUMP"))&gt;0,"LS",""),IF(SUM(L103:L162)&gt;0,ROUNDUP(SUM(L103:L162),0),"")))</f>
        <v/>
      </c>
      <c r="M163" s="22" t="str">
        <f t="shared" ref="M163" si="14">IF(M87="","",IF(M102="",IF(SUM(COUNTIF(M103:M162,"LS")+COUNTIF(M103:M162,"LUMP"))&gt;0,"LS",""),IF(SUM(M103:M162)&gt;0,ROUNDUP(SUM(M103:M162),0),"")))</f>
        <v/>
      </c>
      <c r="N163" s="22" t="str">
        <f t="shared" ref="N163" si="15">IF(N87="","",IF(N102="",IF(SUM(COUNTIF(N103:N162,"LS")+COUNTIF(N103:N162,"LUMP"))&gt;0,"LS",""),IF(SUM(N103:N162)&gt;0,ROUNDUP(SUM(N103:N162),0),"")))</f>
        <v/>
      </c>
      <c r="O163" s="22" t="str">
        <f t="shared" ref="O163" si="16">IF(O87="","",IF(O102="",IF(SUM(COUNTIF(O103:O162,"LS")+COUNTIF(O103:O162,"LUMP"))&gt;0,"LS",""),IF(SUM(O103:O162)&gt;0,ROUNDUP(SUM(O103:O162),0),"")))</f>
        <v/>
      </c>
      <c r="P163" s="22" t="str">
        <f t="shared" ref="P163" si="17">IF(P87="","",IF(P102="",IF(SUM(COUNTIF(P103:P162,"LS")+COUNTIF(P103:P162,"LUMP"))&gt;0,"LS",""),IF(SUM(P103:P162)&gt;0,ROUNDUP(SUM(P103:P162),0),"")))</f>
        <v/>
      </c>
      <c r="Q163" s="22" t="str">
        <f t="shared" ref="Q163" si="18">IF(Q87="","",IF(Q102="",IF(SUM(COUNTIF(Q103:Q162,"LS")+COUNTIF(Q103:Q162,"LUMP"))&gt;0,"LS",""),IF(SUM(Q103:Q162)&gt;0,ROUNDUP(SUM(Q103:Q162),0),"")))</f>
        <v/>
      </c>
      <c r="R163" s="22" t="str">
        <f t="shared" ref="R163" si="19">IF(R87="","",IF(R102="",IF(SUM(COUNTIF(R103:R162,"LS")+COUNTIF(R103:R162,"LUMP"))&gt;0,"LS",""),IF(SUM(R103:R162)&gt;0,ROUNDUP(SUM(R103:R162),0),"")))</f>
        <v/>
      </c>
      <c r="S163" s="22" t="str">
        <f t="shared" ref="S163" si="20">IF(S87="","",IF(S102="",IF(SUM(COUNTIF(S103:S162,"LS")+COUNTIF(S103:S162,"LUMP"))&gt;0,"LS",""),IF(SUM(S103:S162)&gt;0,ROUNDUP(SUM(S103:S162),0),"")))</f>
        <v/>
      </c>
      <c r="T163" s="22" t="str">
        <f t="shared" ref="T163" si="21">IF(T87="","",IF(T102="",IF(SUM(COUNTIF(T103:T162,"LS")+COUNTIF(T103:T162,"LUMP"))&gt;0,"LS",""),IF(SUM(T103:T162)&gt;0,ROUNDUP(SUM(T103:T162),0),"")))</f>
        <v/>
      </c>
      <c r="U163" s="22" t="str">
        <f t="shared" ref="U163" si="22">IF(U87="","",IF(U102="",IF(SUM(COUNTIF(U103:U162,"LS")+COUNTIF(U103:U162,"LUMP"))&gt;0,"LS",""),IF(SUM(U103:U162)&gt;0,ROUNDUP(SUM(U103:U162),0),"")))</f>
        <v/>
      </c>
      <c r="V163" s="22" t="str">
        <f t="shared" ref="V163" si="23">IF(V87="","",IF(V102="",IF(SUM(COUNTIF(V103:V162,"LS")+COUNTIF(V103:V162,"LUMP"))&gt;0,"LS",""),IF(SUM(V103:V162)&gt;0,ROUNDUP(SUM(V103:V162),0),"")))</f>
        <v/>
      </c>
      <c r="W163" s="22" t="str">
        <f t="shared" ref="W163" si="24">IF(W87="","",IF(W102="",IF(SUM(COUNTIF(W103:W162,"LS")+COUNTIF(W103:W162,"LUMP"))&gt;0,"LS",""),IF(SUM(W103:W162)&gt;0,ROUNDUP(SUM(W103:W162),0),"")))</f>
        <v/>
      </c>
      <c r="X163" s="22" t="str">
        <f t="shared" ref="X163" si="25">IF(X87="","",IF(X102="",IF(SUM(COUNTIF(X103:X162,"LS")+COUNTIF(X103:X162,"LUMP"))&gt;0,"LS",""),IF(SUM(X103:X162)&gt;0,ROUNDUP(SUM(X103:X162),0),"")))</f>
        <v/>
      </c>
      <c r="Y163" s="22" t="str">
        <f t="shared" ref="Y163" si="26">IF(Y87="","",IF(Y102="",IF(SUM(COUNTIF(Y103:Y162,"LS")+COUNTIF(Y103:Y162,"LUMP"))&gt;0,"LS",""),IF(SUM(Y103:Y162)&gt;0,ROUNDUP(SUM(Y103:Y162),0),"")))</f>
        <v/>
      </c>
      <c r="Z163" s="22" t="str">
        <f t="shared" ref="Z163" si="27">IF(Z87="","",IF(Z102="",IF(SUM(COUNTIF(Z103:Z162,"LS")+COUNTIF(Z103:Z162,"LUMP"))&gt;0,"LS",""),IF(SUM(Z103:Z162)&gt;0,ROUNDUP(SUM(Z103:Z162),0),"")))</f>
        <v/>
      </c>
      <c r="AA163" s="22" t="str">
        <f t="shared" ref="AA163" si="28">IF(AA87="","",IF(AA102="",IF(SUM(COUNTIF(AA103:AA162,"LS")+COUNTIF(AA103:AA162,"LUMP"))&gt;0,"LS",""),IF(SUM(AA103:AA162)&gt;0,ROUNDUP(SUM(AA103:AA162),0),"")))</f>
        <v/>
      </c>
      <c r="AB163" s="22" t="str">
        <f t="shared" ref="AB163" si="29">IF(AB87="","",IF(AB102="",IF(SUM(COUNTIF(AB103:AB162,"LS")+COUNTIF(AB103:AB162,"LUMP"))&gt;0,"LS",""),IF(SUM(AB103:AB162)&gt;0,ROUNDUP(SUM(AB103:AB162),0),"")))</f>
        <v/>
      </c>
      <c r="AC163" s="22" t="str">
        <f t="shared" ref="AC163" si="30">IF(AC87="","",IF(AC102="",IF(SUM(COUNTIF(AC103:AC162,"LS")+COUNTIF(AC103:AC162,"LUMP"))&gt;0,"LS",""),IF(SUM(AC103:AC162)&gt;0,ROUNDUP(SUM(AC103:AC162),0),"")))</f>
        <v/>
      </c>
      <c r="AD163" s="22" t="str">
        <f t="shared" ref="AD163" si="31">IF(AD87="","",IF(AD102="",IF(SUM(COUNTIF(AD103:AD162,"LS")+COUNTIF(AD103:AD162,"LUMP"))&gt;0,"LS",""),IF(SUM(AD103:AD162)&gt;0,ROUNDUP(SUM(AD103:AD162),0),"")))</f>
        <v/>
      </c>
      <c r="AE163" s="22" t="str">
        <f t="shared" ref="AE163" si="32">IF(AE87="","",IF(AE102="",IF(SUM(COUNTIF(AE103:AE162,"LS")+COUNTIF(AE103:AE162,"LUMP"))&gt;0,"LS",""),IF(SUM(AE103:AE162)&gt;0,ROUNDUP(SUM(AE103:AE162),0),"")))</f>
        <v/>
      </c>
    </row>
    <row r="164" spans="2:31" ht="12.75" customHeight="1" thickBot="1" x14ac:dyDescent="0.3"/>
    <row r="165" spans="2:31" ht="12.75" customHeight="1" thickBot="1" x14ac:dyDescent="0.3">
      <c r="B165" s="32" t="s">
        <v>10</v>
      </c>
      <c r="D165" s="69">
        <f>D86+1</f>
        <v>3</v>
      </c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</row>
    <row r="166" spans="2:31" ht="12.75" customHeight="1" thickBot="1" x14ac:dyDescent="0.3">
      <c r="B166" s="36"/>
      <c r="D166" s="50" t="s">
        <v>8</v>
      </c>
      <c r="E166" s="50"/>
      <c r="F166" s="50"/>
      <c r="G166" s="50"/>
      <c r="H166" s="50"/>
      <c r="I166" s="50"/>
      <c r="J166" s="50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2:31" ht="12.75" customHeight="1" thickBot="1" x14ac:dyDescent="0.3">
      <c r="D167" s="51" t="s">
        <v>9</v>
      </c>
      <c r="E167" s="51"/>
      <c r="F167" s="51"/>
      <c r="G167" s="51"/>
      <c r="H167" s="51"/>
      <c r="I167" s="51"/>
      <c r="J167" s="51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t="12.75" customHeight="1" x14ac:dyDescent="0.25">
      <c r="B168" s="101" t="s">
        <v>11</v>
      </c>
      <c r="D168" s="52" t="s">
        <v>20</v>
      </c>
      <c r="E168" s="52" t="s">
        <v>0</v>
      </c>
      <c r="F168" s="55" t="s">
        <v>1</v>
      </c>
      <c r="G168" s="56"/>
      <c r="H168" s="56"/>
      <c r="I168" s="56"/>
      <c r="J168" s="57"/>
      <c r="K168" s="8" t="str">
        <f t="shared" ref="K168:AE168" si="33">IF(OR(TRIM(K166)=0,TRIM(K166)=""),"",IF(IFERROR(TRIM(INDEX(QryItemNamed,MATCH(TRIM(K166),ITEM,0),2)),"")="Y","SPECIAL",LEFT(IFERROR(TRIM(INDEX(ITEM,MATCH(TRIM(K166),ITEM,0))),""),3)))</f>
        <v/>
      </c>
      <c r="L168" s="9" t="str">
        <f t="shared" si="33"/>
        <v/>
      </c>
      <c r="M168" s="9" t="str">
        <f t="shared" si="33"/>
        <v/>
      </c>
      <c r="N168" s="9" t="str">
        <f t="shared" si="33"/>
        <v/>
      </c>
      <c r="O168" s="9" t="str">
        <f t="shared" si="33"/>
        <v/>
      </c>
      <c r="P168" s="9" t="str">
        <f t="shared" si="33"/>
        <v/>
      </c>
      <c r="Q168" s="9" t="str">
        <f t="shared" si="33"/>
        <v/>
      </c>
      <c r="R168" s="9" t="str">
        <f t="shared" si="33"/>
        <v/>
      </c>
      <c r="S168" s="9" t="str">
        <f t="shared" si="33"/>
        <v/>
      </c>
      <c r="T168" s="9" t="str">
        <f t="shared" si="33"/>
        <v/>
      </c>
      <c r="U168" s="9" t="str">
        <f t="shared" si="33"/>
        <v/>
      </c>
      <c r="V168" s="9" t="str">
        <f t="shared" si="33"/>
        <v/>
      </c>
      <c r="W168" s="9" t="str">
        <f t="shared" si="33"/>
        <v/>
      </c>
      <c r="X168" s="9" t="str">
        <f t="shared" si="33"/>
        <v/>
      </c>
      <c r="Y168" s="9" t="str">
        <f t="shared" si="33"/>
        <v/>
      </c>
      <c r="Z168" s="9" t="str">
        <f t="shared" si="33"/>
        <v/>
      </c>
      <c r="AA168" s="9" t="str">
        <f t="shared" si="33"/>
        <v/>
      </c>
      <c r="AB168" s="9" t="str">
        <f t="shared" si="33"/>
        <v/>
      </c>
      <c r="AC168" s="9" t="str">
        <f t="shared" si="33"/>
        <v/>
      </c>
      <c r="AD168" s="9" t="str">
        <f t="shared" si="33"/>
        <v/>
      </c>
      <c r="AE168" s="9" t="str">
        <f t="shared" si="33"/>
        <v/>
      </c>
    </row>
    <row r="169" spans="2:31" ht="12.75" customHeight="1" x14ac:dyDescent="0.25">
      <c r="B169" s="102"/>
      <c r="D169" s="53"/>
      <c r="E169" s="53"/>
      <c r="F169" s="58"/>
      <c r="G169" s="59"/>
      <c r="H169" s="59"/>
      <c r="I169" s="59"/>
      <c r="J169" s="60"/>
      <c r="K169" s="64" t="str">
        <f t="shared" ref="K169:AE169" si="34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/>
      </c>
      <c r="L169" s="65" t="str">
        <f t="shared" si="34"/>
        <v/>
      </c>
      <c r="M169" s="65" t="str">
        <f t="shared" si="34"/>
        <v/>
      </c>
      <c r="N169" s="65" t="str">
        <f t="shared" si="34"/>
        <v/>
      </c>
      <c r="O169" s="46" t="str">
        <f t="shared" si="34"/>
        <v/>
      </c>
      <c r="P169" s="46" t="str">
        <f t="shared" si="34"/>
        <v/>
      </c>
      <c r="Q169" s="46" t="str">
        <f t="shared" si="34"/>
        <v/>
      </c>
      <c r="R169" s="46" t="str">
        <f t="shared" si="34"/>
        <v/>
      </c>
      <c r="S169" s="46" t="str">
        <f t="shared" si="34"/>
        <v/>
      </c>
      <c r="T169" s="46" t="str">
        <f t="shared" si="34"/>
        <v/>
      </c>
      <c r="U169" s="46" t="str">
        <f t="shared" si="34"/>
        <v/>
      </c>
      <c r="V169" s="46" t="str">
        <f t="shared" si="34"/>
        <v/>
      </c>
      <c r="W169" s="46" t="str">
        <f t="shared" si="34"/>
        <v/>
      </c>
      <c r="X169" s="46" t="str">
        <f t="shared" si="34"/>
        <v/>
      </c>
      <c r="Y169" s="46" t="str">
        <f t="shared" si="34"/>
        <v/>
      </c>
      <c r="Z169" s="46" t="str">
        <f t="shared" si="34"/>
        <v/>
      </c>
      <c r="AA169" s="70" t="str">
        <f t="shared" si="34"/>
        <v/>
      </c>
      <c r="AB169" s="46" t="str">
        <f t="shared" si="34"/>
        <v/>
      </c>
      <c r="AC169" s="46" t="str">
        <f t="shared" si="34"/>
        <v/>
      </c>
      <c r="AD169" s="46" t="str">
        <f t="shared" si="34"/>
        <v/>
      </c>
      <c r="AE169" s="46" t="str">
        <f t="shared" si="34"/>
        <v/>
      </c>
    </row>
    <row r="170" spans="2:31" ht="12.75" customHeight="1" x14ac:dyDescent="0.25">
      <c r="B170" s="102"/>
      <c r="D170" s="53"/>
      <c r="E170" s="53"/>
      <c r="F170" s="58"/>
      <c r="G170" s="59"/>
      <c r="H170" s="59"/>
      <c r="I170" s="59"/>
      <c r="J170" s="60"/>
      <c r="K170" s="64"/>
      <c r="L170" s="65"/>
      <c r="M170" s="65"/>
      <c r="N170" s="65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71"/>
      <c r="AB170" s="46"/>
      <c r="AC170" s="46"/>
      <c r="AD170" s="46"/>
      <c r="AE170" s="46"/>
    </row>
    <row r="171" spans="2:31" ht="12.75" customHeight="1" x14ac:dyDescent="0.25">
      <c r="B171" s="102"/>
      <c r="D171" s="53"/>
      <c r="E171" s="53"/>
      <c r="F171" s="58"/>
      <c r="G171" s="59"/>
      <c r="H171" s="59"/>
      <c r="I171" s="59"/>
      <c r="J171" s="60"/>
      <c r="K171" s="64"/>
      <c r="L171" s="65"/>
      <c r="M171" s="65"/>
      <c r="N171" s="65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71"/>
      <c r="AB171" s="46"/>
      <c r="AC171" s="46"/>
      <c r="AD171" s="46"/>
      <c r="AE171" s="46"/>
    </row>
    <row r="172" spans="2:31" ht="12.75" customHeight="1" x14ac:dyDescent="0.25">
      <c r="B172" s="102"/>
      <c r="D172" s="53"/>
      <c r="E172" s="53"/>
      <c r="F172" s="58"/>
      <c r="G172" s="59"/>
      <c r="H172" s="59"/>
      <c r="I172" s="59"/>
      <c r="J172" s="60"/>
      <c r="K172" s="64"/>
      <c r="L172" s="65"/>
      <c r="M172" s="65"/>
      <c r="N172" s="65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71"/>
      <c r="AB172" s="46"/>
      <c r="AC172" s="46"/>
      <c r="AD172" s="46"/>
      <c r="AE172" s="46"/>
    </row>
    <row r="173" spans="2:31" ht="12.75" customHeight="1" x14ac:dyDescent="0.25">
      <c r="B173" s="102"/>
      <c r="D173" s="53"/>
      <c r="E173" s="53"/>
      <c r="F173" s="58"/>
      <c r="G173" s="59"/>
      <c r="H173" s="59"/>
      <c r="I173" s="59"/>
      <c r="J173" s="60"/>
      <c r="K173" s="64"/>
      <c r="L173" s="65"/>
      <c r="M173" s="65"/>
      <c r="N173" s="65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71"/>
      <c r="AB173" s="46"/>
      <c r="AC173" s="46"/>
      <c r="AD173" s="46"/>
      <c r="AE173" s="46"/>
    </row>
    <row r="174" spans="2:31" ht="12.75" customHeight="1" x14ac:dyDescent="0.25">
      <c r="B174" s="102"/>
      <c r="D174" s="53"/>
      <c r="E174" s="53"/>
      <c r="F174" s="58"/>
      <c r="G174" s="59"/>
      <c r="H174" s="59"/>
      <c r="I174" s="59"/>
      <c r="J174" s="60"/>
      <c r="K174" s="64"/>
      <c r="L174" s="65"/>
      <c r="M174" s="65"/>
      <c r="N174" s="65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71"/>
      <c r="AB174" s="46"/>
      <c r="AC174" s="46"/>
      <c r="AD174" s="46"/>
      <c r="AE174" s="46"/>
    </row>
    <row r="175" spans="2:31" ht="12.75" customHeight="1" x14ac:dyDescent="0.25">
      <c r="B175" s="102"/>
      <c r="D175" s="53"/>
      <c r="E175" s="53"/>
      <c r="F175" s="58"/>
      <c r="G175" s="59"/>
      <c r="H175" s="59"/>
      <c r="I175" s="59"/>
      <c r="J175" s="60"/>
      <c r="K175" s="64"/>
      <c r="L175" s="65"/>
      <c r="M175" s="65"/>
      <c r="N175" s="65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71"/>
      <c r="AB175" s="46"/>
      <c r="AC175" s="46"/>
      <c r="AD175" s="46"/>
      <c r="AE175" s="46"/>
    </row>
    <row r="176" spans="2:31" ht="12.75" customHeight="1" x14ac:dyDescent="0.25">
      <c r="B176" s="102"/>
      <c r="D176" s="53"/>
      <c r="E176" s="53"/>
      <c r="F176" s="58"/>
      <c r="G176" s="59"/>
      <c r="H176" s="59"/>
      <c r="I176" s="59"/>
      <c r="J176" s="60"/>
      <c r="K176" s="64"/>
      <c r="L176" s="65"/>
      <c r="M176" s="65"/>
      <c r="N176" s="65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71"/>
      <c r="AB176" s="46"/>
      <c r="AC176" s="46"/>
      <c r="AD176" s="46"/>
      <c r="AE176" s="46"/>
    </row>
    <row r="177" spans="2:31" ht="12.75" customHeight="1" x14ac:dyDescent="0.25">
      <c r="B177" s="102"/>
      <c r="D177" s="53"/>
      <c r="E177" s="53"/>
      <c r="F177" s="58"/>
      <c r="G177" s="59"/>
      <c r="H177" s="59"/>
      <c r="I177" s="59"/>
      <c r="J177" s="60"/>
      <c r="K177" s="64"/>
      <c r="L177" s="65"/>
      <c r="M177" s="65"/>
      <c r="N177" s="65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71"/>
      <c r="AB177" s="46"/>
      <c r="AC177" s="46"/>
      <c r="AD177" s="46"/>
      <c r="AE177" s="46"/>
    </row>
    <row r="178" spans="2:31" ht="12.75" customHeight="1" x14ac:dyDescent="0.25">
      <c r="B178" s="102"/>
      <c r="D178" s="53"/>
      <c r="E178" s="53"/>
      <c r="F178" s="58"/>
      <c r="G178" s="59"/>
      <c r="H178" s="59"/>
      <c r="I178" s="59"/>
      <c r="J178" s="60"/>
      <c r="K178" s="64"/>
      <c r="L178" s="65"/>
      <c r="M178" s="65"/>
      <c r="N178" s="65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71"/>
      <c r="AB178" s="46"/>
      <c r="AC178" s="46"/>
      <c r="AD178" s="46"/>
      <c r="AE178" s="46"/>
    </row>
    <row r="179" spans="2:31" ht="12.75" customHeight="1" x14ac:dyDescent="0.25">
      <c r="B179" s="102"/>
      <c r="D179" s="53"/>
      <c r="E179" s="53"/>
      <c r="F179" s="58"/>
      <c r="G179" s="59"/>
      <c r="H179" s="59"/>
      <c r="I179" s="59"/>
      <c r="J179" s="60"/>
      <c r="K179" s="64"/>
      <c r="L179" s="65"/>
      <c r="M179" s="65"/>
      <c r="N179" s="65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71"/>
      <c r="AB179" s="46"/>
      <c r="AC179" s="46"/>
      <c r="AD179" s="46"/>
      <c r="AE179" s="46"/>
    </row>
    <row r="180" spans="2:31" ht="12.75" customHeight="1" x14ac:dyDescent="0.25">
      <c r="B180" s="102"/>
      <c r="D180" s="53"/>
      <c r="E180" s="53"/>
      <c r="F180" s="58"/>
      <c r="G180" s="59"/>
      <c r="H180" s="59"/>
      <c r="I180" s="59"/>
      <c r="J180" s="60"/>
      <c r="K180" s="64"/>
      <c r="L180" s="65"/>
      <c r="M180" s="65"/>
      <c r="N180" s="65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72"/>
      <c r="AB180" s="46"/>
      <c r="AC180" s="46"/>
      <c r="AD180" s="46"/>
      <c r="AE180" s="46"/>
    </row>
    <row r="181" spans="2:31" ht="12.75" customHeight="1" thickBot="1" x14ac:dyDescent="0.3">
      <c r="B181" s="103"/>
      <c r="D181" s="54"/>
      <c r="E181" s="54"/>
      <c r="F181" s="61"/>
      <c r="G181" s="62"/>
      <c r="H181" s="62"/>
      <c r="I181" s="62"/>
      <c r="J181" s="63"/>
      <c r="K181" s="10" t="str">
        <f t="shared" ref="K181:AE181" si="35">IF(OR(TRIM(K166)=0,TRIM(K166)=""),"",IF(IFERROR(TRIM(INDEX(QryItemNamed,MATCH(TRIM(K166),ITEM,0),3)),"")="LS","",IFERROR(TRIM(INDEX(QryItemNamed,MATCH(TRIM(K166),ITEM,0),3)),"")))</f>
        <v/>
      </c>
      <c r="L181" s="11" t="str">
        <f t="shared" si="35"/>
        <v/>
      </c>
      <c r="M181" s="11" t="str">
        <f t="shared" si="35"/>
        <v/>
      </c>
      <c r="N181" s="11" t="str">
        <f t="shared" si="35"/>
        <v/>
      </c>
      <c r="O181" s="11" t="str">
        <f t="shared" si="35"/>
        <v/>
      </c>
      <c r="P181" s="11" t="str">
        <f t="shared" si="35"/>
        <v/>
      </c>
      <c r="Q181" s="11" t="str">
        <f t="shared" si="35"/>
        <v/>
      </c>
      <c r="R181" s="11" t="str">
        <f t="shared" si="35"/>
        <v/>
      </c>
      <c r="S181" s="11" t="str">
        <f t="shared" si="35"/>
        <v/>
      </c>
      <c r="T181" s="11" t="str">
        <f t="shared" si="35"/>
        <v/>
      </c>
      <c r="U181" s="11" t="str">
        <f t="shared" si="35"/>
        <v/>
      </c>
      <c r="V181" s="11" t="str">
        <f t="shared" si="35"/>
        <v/>
      </c>
      <c r="W181" s="11" t="str">
        <f t="shared" si="35"/>
        <v/>
      </c>
      <c r="X181" s="11" t="str">
        <f t="shared" si="35"/>
        <v/>
      </c>
      <c r="Y181" s="11" t="str">
        <f t="shared" si="35"/>
        <v/>
      </c>
      <c r="Z181" s="11" t="str">
        <f t="shared" si="35"/>
        <v/>
      </c>
      <c r="AA181" s="11" t="str">
        <f t="shared" si="35"/>
        <v/>
      </c>
      <c r="AB181" s="11" t="str">
        <f t="shared" si="35"/>
        <v/>
      </c>
      <c r="AC181" s="11" t="str">
        <f t="shared" si="35"/>
        <v/>
      </c>
      <c r="AD181" s="11" t="str">
        <f t="shared" si="35"/>
        <v/>
      </c>
      <c r="AE181" s="11" t="str">
        <f t="shared" si="35"/>
        <v/>
      </c>
    </row>
    <row r="182" spans="2:31" ht="12.75" customHeight="1" x14ac:dyDescent="0.25">
      <c r="B182" s="33"/>
      <c r="D182" s="12"/>
      <c r="E182" s="12"/>
      <c r="F182" s="13"/>
      <c r="G182" s="14"/>
      <c r="H182" s="15" t="s">
        <v>2</v>
      </c>
      <c r="I182" s="13"/>
      <c r="J182" s="16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ht="12.75" customHeight="1" x14ac:dyDescent="0.25">
      <c r="B183" s="34"/>
      <c r="D183" s="17"/>
      <c r="E183" s="17"/>
      <c r="F183" s="18"/>
      <c r="G183" s="19"/>
      <c r="H183" s="20"/>
      <c r="I183" s="18"/>
      <c r="J183" s="21"/>
      <c r="K183" s="19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2:31" ht="12.75" customHeight="1" x14ac:dyDescent="0.25">
      <c r="B184" s="34"/>
      <c r="D184" s="17"/>
      <c r="E184" s="17"/>
      <c r="F184" s="18"/>
      <c r="G184" s="19"/>
      <c r="H184" s="20"/>
      <c r="I184" s="18"/>
      <c r="J184" s="21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25">
      <c r="B185" s="34"/>
      <c r="D185" s="17"/>
      <c r="E185" s="17"/>
      <c r="F185" s="18"/>
      <c r="G185" s="19"/>
      <c r="H185" s="20"/>
      <c r="I185" s="18"/>
      <c r="J185" s="21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25">
      <c r="B186" s="34"/>
      <c r="D186" s="17"/>
      <c r="E186" s="17"/>
      <c r="F186" s="18"/>
      <c r="G186" s="19"/>
      <c r="H186" s="20"/>
      <c r="I186" s="18"/>
      <c r="J186" s="21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25">
      <c r="B187" s="34"/>
      <c r="D187" s="17"/>
      <c r="E187" s="17"/>
      <c r="F187" s="18"/>
      <c r="G187" s="19"/>
      <c r="H187" s="20"/>
      <c r="I187" s="18"/>
      <c r="J187" s="21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25">
      <c r="B188" s="34"/>
      <c r="D188" s="17"/>
      <c r="E188" s="17"/>
      <c r="F188" s="18"/>
      <c r="G188" s="19"/>
      <c r="H188" s="20"/>
      <c r="I188" s="18"/>
      <c r="J188" s="21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25">
      <c r="B189" s="34"/>
      <c r="D189" s="17"/>
      <c r="E189" s="17"/>
      <c r="F189" s="18"/>
      <c r="G189" s="19"/>
      <c r="H189" s="20"/>
      <c r="I189" s="18"/>
      <c r="J189" s="21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25">
      <c r="B190" s="34"/>
      <c r="D190" s="17"/>
      <c r="E190" s="17"/>
      <c r="F190" s="18"/>
      <c r="G190" s="19"/>
      <c r="H190" s="20"/>
      <c r="I190" s="18"/>
      <c r="J190" s="21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25">
      <c r="B191" s="34"/>
      <c r="D191" s="17"/>
      <c r="E191" s="17"/>
      <c r="F191" s="18"/>
      <c r="G191" s="19"/>
      <c r="H191" s="20"/>
      <c r="I191" s="18"/>
      <c r="J191" s="21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25">
      <c r="B192" s="34"/>
      <c r="D192" s="17"/>
      <c r="E192" s="17"/>
      <c r="F192" s="18"/>
      <c r="G192" s="19"/>
      <c r="H192" s="20"/>
      <c r="I192" s="18"/>
      <c r="J192" s="21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25">
      <c r="B193" s="34"/>
      <c r="D193" s="17"/>
      <c r="E193" s="17"/>
      <c r="F193" s="18"/>
      <c r="G193" s="19"/>
      <c r="H193" s="20"/>
      <c r="I193" s="18"/>
      <c r="J193" s="21"/>
      <c r="K193" s="19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25">
      <c r="B194" s="34"/>
      <c r="D194" s="17"/>
      <c r="E194" s="17"/>
      <c r="F194" s="18"/>
      <c r="G194" s="19"/>
      <c r="H194" s="20"/>
      <c r="I194" s="18"/>
      <c r="J194" s="21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25">
      <c r="B195" s="34"/>
      <c r="D195" s="17"/>
      <c r="E195" s="17"/>
      <c r="F195" s="18"/>
      <c r="G195" s="19"/>
      <c r="H195" s="20"/>
      <c r="I195" s="18"/>
      <c r="J195" s="21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25">
      <c r="B196" s="34"/>
      <c r="D196" s="17"/>
      <c r="E196" s="17"/>
      <c r="F196" s="18"/>
      <c r="G196" s="19"/>
      <c r="H196" s="20"/>
      <c r="I196" s="18"/>
      <c r="J196" s="21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25">
      <c r="B197" s="34"/>
      <c r="D197" s="17"/>
      <c r="E197" s="17"/>
      <c r="F197" s="18"/>
      <c r="G197" s="19"/>
      <c r="H197" s="20"/>
      <c r="I197" s="18"/>
      <c r="J197" s="21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25">
      <c r="B198" s="34"/>
      <c r="D198" s="17"/>
      <c r="E198" s="17"/>
      <c r="F198" s="18"/>
      <c r="G198" s="19"/>
      <c r="H198" s="20"/>
      <c r="I198" s="18"/>
      <c r="J198" s="21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25">
      <c r="B199" s="34"/>
      <c r="D199" s="17"/>
      <c r="E199" s="17"/>
      <c r="F199" s="18"/>
      <c r="G199" s="19"/>
      <c r="H199" s="20"/>
      <c r="I199" s="18"/>
      <c r="J199" s="21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25">
      <c r="B200" s="34"/>
      <c r="D200" s="17"/>
      <c r="E200" s="17"/>
      <c r="F200" s="18"/>
      <c r="G200" s="19"/>
      <c r="H200" s="20"/>
      <c r="I200" s="18"/>
      <c r="J200" s="21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25">
      <c r="B201" s="34"/>
      <c r="D201" s="17"/>
      <c r="E201" s="17"/>
      <c r="F201" s="18"/>
      <c r="G201" s="19"/>
      <c r="H201" s="20"/>
      <c r="I201" s="18"/>
      <c r="J201" s="21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25">
      <c r="B202" s="34"/>
      <c r="D202" s="17"/>
      <c r="E202" s="17"/>
      <c r="F202" s="18"/>
      <c r="G202" s="19"/>
      <c r="H202" s="20"/>
      <c r="I202" s="18"/>
      <c r="J202" s="21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25">
      <c r="B203" s="34"/>
      <c r="D203" s="17"/>
      <c r="E203" s="17"/>
      <c r="F203" s="18"/>
      <c r="G203" s="19"/>
      <c r="H203" s="20"/>
      <c r="I203" s="18"/>
      <c r="J203" s="21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25">
      <c r="B204" s="34"/>
      <c r="D204" s="17"/>
      <c r="E204" s="17"/>
      <c r="F204" s="18"/>
      <c r="G204" s="19"/>
      <c r="H204" s="20"/>
      <c r="I204" s="18"/>
      <c r="J204" s="21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25">
      <c r="B205" s="34"/>
      <c r="D205" s="17"/>
      <c r="E205" s="17"/>
      <c r="F205" s="18"/>
      <c r="G205" s="19"/>
      <c r="H205" s="20"/>
      <c r="I205" s="18"/>
      <c r="J205" s="21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25">
      <c r="B206" s="34"/>
      <c r="D206" s="17"/>
      <c r="E206" s="17"/>
      <c r="F206" s="18"/>
      <c r="G206" s="19"/>
      <c r="H206" s="20"/>
      <c r="I206" s="18"/>
      <c r="J206" s="21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25">
      <c r="B207" s="34"/>
      <c r="D207" s="17"/>
      <c r="E207" s="17"/>
      <c r="F207" s="18"/>
      <c r="G207" s="19"/>
      <c r="H207" s="20"/>
      <c r="I207" s="18"/>
      <c r="J207" s="21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25">
      <c r="B208" s="34"/>
      <c r="D208" s="17"/>
      <c r="E208" s="17"/>
      <c r="F208" s="18"/>
      <c r="G208" s="19"/>
      <c r="H208" s="20"/>
      <c r="I208" s="18"/>
      <c r="J208" s="21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25">
      <c r="B209" s="34"/>
      <c r="D209" s="17"/>
      <c r="E209" s="17"/>
      <c r="F209" s="18"/>
      <c r="G209" s="19"/>
      <c r="H209" s="20"/>
      <c r="I209" s="18"/>
      <c r="J209" s="21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25">
      <c r="B210" s="34"/>
      <c r="D210" s="17"/>
      <c r="E210" s="17"/>
      <c r="F210" s="18"/>
      <c r="G210" s="19"/>
      <c r="H210" s="20"/>
      <c r="I210" s="18"/>
      <c r="J210" s="21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25">
      <c r="B211" s="34"/>
      <c r="D211" s="17"/>
      <c r="E211" s="17"/>
      <c r="F211" s="18"/>
      <c r="G211" s="19"/>
      <c r="H211" s="20"/>
      <c r="I211" s="18"/>
      <c r="J211" s="21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25">
      <c r="B212" s="34"/>
      <c r="D212" s="17"/>
      <c r="E212" s="17"/>
      <c r="F212" s="18"/>
      <c r="G212" s="19"/>
      <c r="H212" s="20"/>
      <c r="I212" s="18"/>
      <c r="J212" s="21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25">
      <c r="B213" s="34"/>
      <c r="D213" s="17"/>
      <c r="E213" s="17"/>
      <c r="F213" s="18"/>
      <c r="G213" s="19"/>
      <c r="H213" s="20"/>
      <c r="I213" s="18"/>
      <c r="J213" s="21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25">
      <c r="B214" s="34"/>
      <c r="D214" s="17"/>
      <c r="E214" s="17"/>
      <c r="F214" s="18"/>
      <c r="G214" s="19"/>
      <c r="H214" s="20"/>
      <c r="I214" s="18"/>
      <c r="J214" s="21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25">
      <c r="B215" s="34"/>
      <c r="D215" s="17"/>
      <c r="E215" s="17"/>
      <c r="F215" s="18"/>
      <c r="G215" s="19"/>
      <c r="H215" s="20"/>
      <c r="I215" s="18"/>
      <c r="J215" s="21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25">
      <c r="B216" s="34"/>
      <c r="D216" s="17"/>
      <c r="E216" s="17"/>
      <c r="F216" s="18"/>
      <c r="G216" s="19"/>
      <c r="H216" s="20"/>
      <c r="I216" s="18"/>
      <c r="J216" s="21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25">
      <c r="B217" s="34"/>
      <c r="D217" s="17"/>
      <c r="E217" s="17"/>
      <c r="F217" s="18"/>
      <c r="G217" s="19"/>
      <c r="H217" s="20"/>
      <c r="I217" s="18"/>
      <c r="J217" s="21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25">
      <c r="B218" s="34"/>
      <c r="D218" s="17"/>
      <c r="E218" s="17"/>
      <c r="F218" s="18"/>
      <c r="G218" s="19"/>
      <c r="H218" s="20"/>
      <c r="I218" s="18"/>
      <c r="J218" s="21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25">
      <c r="B219" s="34"/>
      <c r="D219" s="17"/>
      <c r="E219" s="17"/>
      <c r="F219" s="18"/>
      <c r="G219" s="19"/>
      <c r="H219" s="20"/>
      <c r="I219" s="18"/>
      <c r="J219" s="21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25">
      <c r="B220" s="34"/>
      <c r="D220" s="17"/>
      <c r="E220" s="17"/>
      <c r="F220" s="18"/>
      <c r="G220" s="19"/>
      <c r="H220" s="20"/>
      <c r="I220" s="18"/>
      <c r="J220" s="21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25">
      <c r="B221" s="34"/>
      <c r="D221" s="17"/>
      <c r="E221" s="17"/>
      <c r="F221" s="18"/>
      <c r="G221" s="19"/>
      <c r="H221" s="20"/>
      <c r="I221" s="18"/>
      <c r="J221" s="21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25">
      <c r="B222" s="34"/>
      <c r="D222" s="17"/>
      <c r="E222" s="17"/>
      <c r="F222" s="18"/>
      <c r="G222" s="19"/>
      <c r="H222" s="20"/>
      <c r="I222" s="18"/>
      <c r="J222" s="21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25">
      <c r="B223" s="34"/>
      <c r="D223" s="17"/>
      <c r="E223" s="17"/>
      <c r="F223" s="18"/>
      <c r="G223" s="19"/>
      <c r="H223" s="20"/>
      <c r="I223" s="18"/>
      <c r="J223" s="21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25">
      <c r="B224" s="34"/>
      <c r="D224" s="17"/>
      <c r="E224" s="17"/>
      <c r="F224" s="18"/>
      <c r="G224" s="19"/>
      <c r="H224" s="20"/>
      <c r="I224" s="18"/>
      <c r="J224" s="21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25">
      <c r="B225" s="34"/>
      <c r="D225" s="17"/>
      <c r="E225" s="17"/>
      <c r="F225" s="18"/>
      <c r="G225" s="19"/>
      <c r="H225" s="20"/>
      <c r="I225" s="18"/>
      <c r="J225" s="21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25">
      <c r="B226" s="34"/>
      <c r="D226" s="17"/>
      <c r="E226" s="17"/>
      <c r="F226" s="18"/>
      <c r="G226" s="19"/>
      <c r="H226" s="20"/>
      <c r="I226" s="18"/>
      <c r="J226" s="21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25">
      <c r="B227" s="34"/>
      <c r="D227" s="17"/>
      <c r="E227" s="17"/>
      <c r="F227" s="18"/>
      <c r="G227" s="19"/>
      <c r="H227" s="20"/>
      <c r="I227" s="18"/>
      <c r="J227" s="21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25">
      <c r="B228" s="34"/>
      <c r="D228" s="17"/>
      <c r="E228" s="17"/>
      <c r="F228" s="18"/>
      <c r="G228" s="19"/>
      <c r="H228" s="20"/>
      <c r="I228" s="18"/>
      <c r="J228" s="21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25">
      <c r="B229" s="34"/>
      <c r="D229" s="17"/>
      <c r="E229" s="17"/>
      <c r="F229" s="18"/>
      <c r="G229" s="19"/>
      <c r="H229" s="20"/>
      <c r="I229" s="18"/>
      <c r="J229" s="21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25">
      <c r="B230" s="34"/>
      <c r="D230" s="17"/>
      <c r="E230" s="17"/>
      <c r="F230" s="18"/>
      <c r="G230" s="19"/>
      <c r="H230" s="20"/>
      <c r="I230" s="18"/>
      <c r="J230" s="21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25">
      <c r="B231" s="34"/>
      <c r="D231" s="17"/>
      <c r="E231" s="17"/>
      <c r="F231" s="18"/>
      <c r="G231" s="19"/>
      <c r="H231" s="20"/>
      <c r="I231" s="18"/>
      <c r="J231" s="21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25">
      <c r="B232" s="34"/>
      <c r="D232" s="17"/>
      <c r="E232" s="17"/>
      <c r="F232" s="18"/>
      <c r="G232" s="19"/>
      <c r="H232" s="20"/>
      <c r="I232" s="18"/>
      <c r="J232" s="21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25">
      <c r="B233" s="34"/>
      <c r="D233" s="17"/>
      <c r="E233" s="17"/>
      <c r="F233" s="18"/>
      <c r="G233" s="19"/>
      <c r="H233" s="20"/>
      <c r="I233" s="18"/>
      <c r="J233" s="21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25">
      <c r="B234" s="34"/>
      <c r="D234" s="17"/>
      <c r="E234" s="17"/>
      <c r="F234" s="18"/>
      <c r="G234" s="19"/>
      <c r="H234" s="20"/>
      <c r="I234" s="18"/>
      <c r="J234" s="21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25">
      <c r="B235" s="34"/>
      <c r="D235" s="17"/>
      <c r="E235" s="17"/>
      <c r="F235" s="18"/>
      <c r="G235" s="19"/>
      <c r="H235" s="20"/>
      <c r="I235" s="18"/>
      <c r="J235" s="21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25">
      <c r="B236" s="34"/>
      <c r="D236" s="17"/>
      <c r="E236" s="17"/>
      <c r="F236" s="18"/>
      <c r="G236" s="19"/>
      <c r="H236" s="20"/>
      <c r="I236" s="18"/>
      <c r="J236" s="21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25">
      <c r="B237" s="34"/>
      <c r="D237" s="17"/>
      <c r="E237" s="17"/>
      <c r="F237" s="18"/>
      <c r="G237" s="19"/>
      <c r="H237" s="20"/>
      <c r="I237" s="18"/>
      <c r="J237" s="21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25">
      <c r="B238" s="34"/>
      <c r="D238" s="17"/>
      <c r="E238" s="17"/>
      <c r="F238" s="18"/>
      <c r="G238" s="19"/>
      <c r="H238" s="20"/>
      <c r="I238" s="18"/>
      <c r="J238" s="21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25">
      <c r="B239" s="34"/>
      <c r="D239" s="17"/>
      <c r="E239" s="17"/>
      <c r="F239" s="18"/>
      <c r="G239" s="19"/>
      <c r="H239" s="20"/>
      <c r="I239" s="18"/>
      <c r="J239" s="21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25">
      <c r="B240" s="34"/>
      <c r="D240" s="17"/>
      <c r="E240" s="17"/>
      <c r="F240" s="18"/>
      <c r="G240" s="19"/>
      <c r="H240" s="20"/>
      <c r="I240" s="18"/>
      <c r="J240" s="21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thickBot="1" x14ac:dyDescent="0.3">
      <c r="B241" s="35"/>
      <c r="D241" s="17"/>
      <c r="E241" s="17"/>
      <c r="F241" s="18"/>
      <c r="G241" s="19"/>
      <c r="H241" s="20"/>
      <c r="I241" s="18"/>
      <c r="J241" s="21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x14ac:dyDescent="0.25">
      <c r="B242" s="5" t="s">
        <v>12</v>
      </c>
      <c r="D242" s="47" t="s">
        <v>3</v>
      </c>
      <c r="E242" s="48"/>
      <c r="F242" s="48"/>
      <c r="G242" s="48"/>
      <c r="H242" s="48"/>
      <c r="I242" s="48"/>
      <c r="J242" s="49"/>
      <c r="K242" s="22" t="str">
        <f>IF(K166="","",IF(K181="",IF(SUM(COUNTIF(K182:K241,"LS")+COUNTIF(K182:K241,"LUMP"))&gt;0,"LS",""),IF(SUM(K182:K241)&gt;0,ROUNDUP(SUM(K182:K241),0),"")))</f>
        <v/>
      </c>
      <c r="L242" s="22" t="str">
        <f t="shared" ref="L242" si="36">IF(L166="","",IF(L181="",IF(SUM(COUNTIF(L182:L241,"LS")+COUNTIF(L182:L241,"LUMP"))&gt;0,"LS",""),IF(SUM(L182:L241)&gt;0,ROUNDUP(SUM(L182:L241),0),"")))</f>
        <v/>
      </c>
      <c r="M242" s="22" t="str">
        <f t="shared" ref="M242" si="37">IF(M166="","",IF(M181="",IF(SUM(COUNTIF(M182:M241,"LS")+COUNTIF(M182:M241,"LUMP"))&gt;0,"LS",""),IF(SUM(M182:M241)&gt;0,ROUNDUP(SUM(M182:M241),0),"")))</f>
        <v/>
      </c>
      <c r="N242" s="22" t="str">
        <f t="shared" ref="N242" si="38">IF(N166="","",IF(N181="",IF(SUM(COUNTIF(N182:N241,"LS")+COUNTIF(N182:N241,"LUMP"))&gt;0,"LS",""),IF(SUM(N182:N241)&gt;0,ROUNDUP(SUM(N182:N241),0),"")))</f>
        <v/>
      </c>
      <c r="O242" s="22" t="str">
        <f t="shared" ref="O242" si="39">IF(O166="","",IF(O181="",IF(SUM(COUNTIF(O182:O241,"LS")+COUNTIF(O182:O241,"LUMP"))&gt;0,"LS",""),IF(SUM(O182:O241)&gt;0,ROUNDUP(SUM(O182:O241),0),"")))</f>
        <v/>
      </c>
      <c r="P242" s="22" t="str">
        <f t="shared" ref="P242" si="40">IF(P166="","",IF(P181="",IF(SUM(COUNTIF(P182:P241,"LS")+COUNTIF(P182:P241,"LUMP"))&gt;0,"LS",""),IF(SUM(P182:P241)&gt;0,ROUNDUP(SUM(P182:P241),0),"")))</f>
        <v/>
      </c>
      <c r="Q242" s="22" t="str">
        <f t="shared" ref="Q242" si="41">IF(Q166="","",IF(Q181="",IF(SUM(COUNTIF(Q182:Q241,"LS")+COUNTIF(Q182:Q241,"LUMP"))&gt;0,"LS",""),IF(SUM(Q182:Q241)&gt;0,ROUNDUP(SUM(Q182:Q241),0),"")))</f>
        <v/>
      </c>
      <c r="R242" s="22" t="str">
        <f t="shared" ref="R242" si="42">IF(R166="","",IF(R181="",IF(SUM(COUNTIF(R182:R241,"LS")+COUNTIF(R182:R241,"LUMP"))&gt;0,"LS",""),IF(SUM(R182:R241)&gt;0,ROUNDUP(SUM(R182:R241),0),"")))</f>
        <v/>
      </c>
      <c r="S242" s="22" t="str">
        <f t="shared" ref="S242" si="43">IF(S166="","",IF(S181="",IF(SUM(COUNTIF(S182:S241,"LS")+COUNTIF(S182:S241,"LUMP"))&gt;0,"LS",""),IF(SUM(S182:S241)&gt;0,ROUNDUP(SUM(S182:S241),0),"")))</f>
        <v/>
      </c>
      <c r="T242" s="22" t="str">
        <f t="shared" ref="T242" si="44">IF(T166="","",IF(T181="",IF(SUM(COUNTIF(T182:T241,"LS")+COUNTIF(T182:T241,"LUMP"))&gt;0,"LS",""),IF(SUM(T182:T241)&gt;0,ROUNDUP(SUM(T182:T241),0),"")))</f>
        <v/>
      </c>
      <c r="U242" s="22" t="str">
        <f t="shared" ref="U242" si="45">IF(U166="","",IF(U181="",IF(SUM(COUNTIF(U182:U241,"LS")+COUNTIF(U182:U241,"LUMP"))&gt;0,"LS",""),IF(SUM(U182:U241)&gt;0,ROUNDUP(SUM(U182:U241),0),"")))</f>
        <v/>
      </c>
      <c r="V242" s="22" t="str">
        <f t="shared" ref="V242" si="46">IF(V166="","",IF(V181="",IF(SUM(COUNTIF(V182:V241,"LS")+COUNTIF(V182:V241,"LUMP"))&gt;0,"LS",""),IF(SUM(V182:V241)&gt;0,ROUNDUP(SUM(V182:V241),0),"")))</f>
        <v/>
      </c>
      <c r="W242" s="22" t="str">
        <f t="shared" ref="W242" si="47">IF(W166="","",IF(W181="",IF(SUM(COUNTIF(W182:W241,"LS")+COUNTIF(W182:W241,"LUMP"))&gt;0,"LS",""),IF(SUM(W182:W241)&gt;0,ROUNDUP(SUM(W182:W241),0),"")))</f>
        <v/>
      </c>
      <c r="X242" s="22" t="str">
        <f t="shared" ref="X242" si="48">IF(X166="","",IF(X181="",IF(SUM(COUNTIF(X182:X241,"LS")+COUNTIF(X182:X241,"LUMP"))&gt;0,"LS",""),IF(SUM(X182:X241)&gt;0,ROUNDUP(SUM(X182:X241),0),"")))</f>
        <v/>
      </c>
      <c r="Y242" s="22" t="str">
        <f t="shared" ref="Y242" si="49">IF(Y166="","",IF(Y181="",IF(SUM(COUNTIF(Y182:Y241,"LS")+COUNTIF(Y182:Y241,"LUMP"))&gt;0,"LS",""),IF(SUM(Y182:Y241)&gt;0,ROUNDUP(SUM(Y182:Y241),0),"")))</f>
        <v/>
      </c>
      <c r="Z242" s="22" t="str">
        <f t="shared" ref="Z242" si="50">IF(Z166="","",IF(Z181="",IF(SUM(COUNTIF(Z182:Z241,"LS")+COUNTIF(Z182:Z241,"LUMP"))&gt;0,"LS",""),IF(SUM(Z182:Z241)&gt;0,ROUNDUP(SUM(Z182:Z241),0),"")))</f>
        <v/>
      </c>
      <c r="AA242" s="22" t="str">
        <f t="shared" ref="AA242" si="51">IF(AA166="","",IF(AA181="",IF(SUM(COUNTIF(AA182:AA241,"LS")+COUNTIF(AA182:AA241,"LUMP"))&gt;0,"LS",""),IF(SUM(AA182:AA241)&gt;0,ROUNDUP(SUM(AA182:AA241),0),"")))</f>
        <v/>
      </c>
      <c r="AB242" s="22" t="str">
        <f t="shared" ref="AB242" si="52">IF(AB166="","",IF(AB181="",IF(SUM(COUNTIF(AB182:AB241,"LS")+COUNTIF(AB182:AB241,"LUMP"))&gt;0,"LS",""),IF(SUM(AB182:AB241)&gt;0,ROUNDUP(SUM(AB182:AB241),0),"")))</f>
        <v/>
      </c>
      <c r="AC242" s="22" t="str">
        <f t="shared" ref="AC242" si="53">IF(AC166="","",IF(AC181="",IF(SUM(COUNTIF(AC182:AC241,"LS")+COUNTIF(AC182:AC241,"LUMP"))&gt;0,"LS",""),IF(SUM(AC182:AC241)&gt;0,ROUNDUP(SUM(AC182:AC241),0),"")))</f>
        <v/>
      </c>
      <c r="AD242" s="22" t="str">
        <f t="shared" ref="AD242" si="54">IF(AD166="","",IF(AD181="",IF(SUM(COUNTIF(AD182:AD241,"LS")+COUNTIF(AD182:AD241,"LUMP"))&gt;0,"LS",""),IF(SUM(AD182:AD241)&gt;0,ROUNDUP(SUM(AD182:AD241),0),"")))</f>
        <v/>
      </c>
      <c r="AE242" s="22" t="str">
        <f t="shared" ref="AE242" si="55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3"/>
    <row r="244" spans="2:31" ht="12.75" customHeight="1" thickBot="1" x14ac:dyDescent="0.3">
      <c r="B244" s="32" t="s">
        <v>10</v>
      </c>
      <c r="D244" s="69">
        <f>D165+1</f>
        <v>4</v>
      </c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</row>
    <row r="245" spans="2:31" ht="12.75" customHeight="1" thickBot="1" x14ac:dyDescent="0.3">
      <c r="B245" s="36"/>
      <c r="D245" s="50" t="s">
        <v>8</v>
      </c>
      <c r="E245" s="50"/>
      <c r="F245" s="50"/>
      <c r="G245" s="50"/>
      <c r="H245" s="50"/>
      <c r="I245" s="50"/>
      <c r="J245" s="50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2:31" ht="12.75" customHeight="1" thickBot="1" x14ac:dyDescent="0.3">
      <c r="D246" s="51" t="s">
        <v>9</v>
      </c>
      <c r="E246" s="51"/>
      <c r="F246" s="51"/>
      <c r="G246" s="51"/>
      <c r="H246" s="51"/>
      <c r="I246" s="51"/>
      <c r="J246" s="51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t="12.75" customHeight="1" x14ac:dyDescent="0.25">
      <c r="B247" s="101" t="s">
        <v>11</v>
      </c>
      <c r="D247" s="52" t="s">
        <v>20</v>
      </c>
      <c r="E247" s="52" t="s">
        <v>0</v>
      </c>
      <c r="F247" s="55" t="s">
        <v>1</v>
      </c>
      <c r="G247" s="56"/>
      <c r="H247" s="56"/>
      <c r="I247" s="56"/>
      <c r="J247" s="57"/>
      <c r="K247" s="8" t="str">
        <f t="shared" ref="K247:AE247" si="56">IF(OR(TRIM(K245)=0,TRIM(K245)=""),"",IF(IFERROR(TRIM(INDEX(QryItemNamed,MATCH(TRIM(K245),ITEM,0),2)),"")="Y","SPECIAL",LEFT(IFERROR(TRIM(INDEX(ITEM,MATCH(TRIM(K245),ITEM,0))),""),3)))</f>
        <v/>
      </c>
      <c r="L247" s="9" t="str">
        <f t="shared" si="56"/>
        <v/>
      </c>
      <c r="M247" s="9" t="str">
        <f t="shared" si="56"/>
        <v/>
      </c>
      <c r="N247" s="9" t="str">
        <f t="shared" si="56"/>
        <v/>
      </c>
      <c r="O247" s="9" t="str">
        <f t="shared" si="56"/>
        <v/>
      </c>
      <c r="P247" s="9" t="str">
        <f t="shared" si="56"/>
        <v/>
      </c>
      <c r="Q247" s="9" t="str">
        <f t="shared" si="56"/>
        <v/>
      </c>
      <c r="R247" s="9" t="str">
        <f t="shared" si="56"/>
        <v/>
      </c>
      <c r="S247" s="9" t="str">
        <f t="shared" si="56"/>
        <v/>
      </c>
      <c r="T247" s="9" t="str">
        <f t="shared" si="56"/>
        <v/>
      </c>
      <c r="U247" s="9" t="str">
        <f t="shared" si="56"/>
        <v/>
      </c>
      <c r="V247" s="9" t="str">
        <f t="shared" si="56"/>
        <v/>
      </c>
      <c r="W247" s="9" t="str">
        <f t="shared" si="56"/>
        <v/>
      </c>
      <c r="X247" s="9" t="str">
        <f t="shared" si="56"/>
        <v/>
      </c>
      <c r="Y247" s="9" t="str">
        <f t="shared" si="56"/>
        <v/>
      </c>
      <c r="Z247" s="9" t="str">
        <f t="shared" si="56"/>
        <v/>
      </c>
      <c r="AA247" s="9" t="str">
        <f t="shared" si="56"/>
        <v/>
      </c>
      <c r="AB247" s="9" t="str">
        <f t="shared" si="56"/>
        <v/>
      </c>
      <c r="AC247" s="9" t="str">
        <f t="shared" si="56"/>
        <v/>
      </c>
      <c r="AD247" s="9" t="str">
        <f t="shared" si="56"/>
        <v/>
      </c>
      <c r="AE247" s="9" t="str">
        <f t="shared" si="56"/>
        <v/>
      </c>
    </row>
    <row r="248" spans="2:31" ht="12.75" customHeight="1" x14ac:dyDescent="0.25">
      <c r="B248" s="102"/>
      <c r="D248" s="53"/>
      <c r="E248" s="53"/>
      <c r="F248" s="58"/>
      <c r="G248" s="59"/>
      <c r="H248" s="59"/>
      <c r="I248" s="59"/>
      <c r="J248" s="60"/>
      <c r="K248" s="64" t="str">
        <f t="shared" ref="K248:AE248" si="57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65" t="str">
        <f t="shared" si="57"/>
        <v/>
      </c>
      <c r="M248" s="65" t="str">
        <f t="shared" si="57"/>
        <v/>
      </c>
      <c r="N248" s="65" t="str">
        <f t="shared" si="57"/>
        <v/>
      </c>
      <c r="O248" s="46" t="str">
        <f t="shared" si="57"/>
        <v/>
      </c>
      <c r="P248" s="46" t="str">
        <f t="shared" si="57"/>
        <v/>
      </c>
      <c r="Q248" s="46" t="str">
        <f t="shared" si="57"/>
        <v/>
      </c>
      <c r="R248" s="46" t="str">
        <f t="shared" si="57"/>
        <v/>
      </c>
      <c r="S248" s="46" t="str">
        <f t="shared" si="57"/>
        <v/>
      </c>
      <c r="T248" s="46" t="str">
        <f t="shared" si="57"/>
        <v/>
      </c>
      <c r="U248" s="46" t="str">
        <f t="shared" si="57"/>
        <v/>
      </c>
      <c r="V248" s="46" t="str">
        <f t="shared" si="57"/>
        <v/>
      </c>
      <c r="W248" s="46" t="str">
        <f t="shared" si="57"/>
        <v/>
      </c>
      <c r="X248" s="46" t="str">
        <f t="shared" si="57"/>
        <v/>
      </c>
      <c r="Y248" s="46" t="str">
        <f t="shared" si="57"/>
        <v/>
      </c>
      <c r="Z248" s="46" t="str">
        <f t="shared" si="57"/>
        <v/>
      </c>
      <c r="AA248" s="70" t="str">
        <f t="shared" si="57"/>
        <v/>
      </c>
      <c r="AB248" s="46" t="str">
        <f t="shared" si="57"/>
        <v/>
      </c>
      <c r="AC248" s="46" t="str">
        <f t="shared" si="57"/>
        <v/>
      </c>
      <c r="AD248" s="46" t="str">
        <f t="shared" si="57"/>
        <v/>
      </c>
      <c r="AE248" s="46" t="str">
        <f t="shared" si="57"/>
        <v/>
      </c>
    </row>
    <row r="249" spans="2:31" ht="12.75" customHeight="1" x14ac:dyDescent="0.25">
      <c r="B249" s="102"/>
      <c r="D249" s="53"/>
      <c r="E249" s="53"/>
      <c r="F249" s="58"/>
      <c r="G249" s="59"/>
      <c r="H249" s="59"/>
      <c r="I249" s="59"/>
      <c r="J249" s="60"/>
      <c r="K249" s="64"/>
      <c r="L249" s="65"/>
      <c r="M249" s="65"/>
      <c r="N249" s="65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71"/>
      <c r="AB249" s="46"/>
      <c r="AC249" s="46"/>
      <c r="AD249" s="46"/>
      <c r="AE249" s="46"/>
    </row>
    <row r="250" spans="2:31" ht="12.75" customHeight="1" x14ac:dyDescent="0.25">
      <c r="B250" s="102"/>
      <c r="D250" s="53"/>
      <c r="E250" s="53"/>
      <c r="F250" s="58"/>
      <c r="G250" s="59"/>
      <c r="H250" s="59"/>
      <c r="I250" s="59"/>
      <c r="J250" s="60"/>
      <c r="K250" s="64"/>
      <c r="L250" s="65"/>
      <c r="M250" s="65"/>
      <c r="N250" s="65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71"/>
      <c r="AB250" s="46"/>
      <c r="AC250" s="46"/>
      <c r="AD250" s="46"/>
      <c r="AE250" s="46"/>
    </row>
    <row r="251" spans="2:31" ht="12.75" customHeight="1" x14ac:dyDescent="0.25">
      <c r="B251" s="102"/>
      <c r="D251" s="53"/>
      <c r="E251" s="53"/>
      <c r="F251" s="58"/>
      <c r="G251" s="59"/>
      <c r="H251" s="59"/>
      <c r="I251" s="59"/>
      <c r="J251" s="60"/>
      <c r="K251" s="64"/>
      <c r="L251" s="65"/>
      <c r="M251" s="65"/>
      <c r="N251" s="65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71"/>
      <c r="AB251" s="46"/>
      <c r="AC251" s="46"/>
      <c r="AD251" s="46"/>
      <c r="AE251" s="46"/>
    </row>
    <row r="252" spans="2:31" ht="12.75" customHeight="1" x14ac:dyDescent="0.25">
      <c r="B252" s="102"/>
      <c r="D252" s="53"/>
      <c r="E252" s="53"/>
      <c r="F252" s="58"/>
      <c r="G252" s="59"/>
      <c r="H252" s="59"/>
      <c r="I252" s="59"/>
      <c r="J252" s="60"/>
      <c r="K252" s="64"/>
      <c r="L252" s="65"/>
      <c r="M252" s="65"/>
      <c r="N252" s="65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71"/>
      <c r="AB252" s="46"/>
      <c r="AC252" s="46"/>
      <c r="AD252" s="46"/>
      <c r="AE252" s="46"/>
    </row>
    <row r="253" spans="2:31" ht="12.75" customHeight="1" x14ac:dyDescent="0.25">
      <c r="B253" s="102"/>
      <c r="D253" s="53"/>
      <c r="E253" s="53"/>
      <c r="F253" s="58"/>
      <c r="G253" s="59"/>
      <c r="H253" s="59"/>
      <c r="I253" s="59"/>
      <c r="J253" s="60"/>
      <c r="K253" s="64"/>
      <c r="L253" s="65"/>
      <c r="M253" s="65"/>
      <c r="N253" s="65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71"/>
      <c r="AB253" s="46"/>
      <c r="AC253" s="46"/>
      <c r="AD253" s="46"/>
      <c r="AE253" s="46"/>
    </row>
    <row r="254" spans="2:31" ht="12.75" customHeight="1" x14ac:dyDescent="0.25">
      <c r="B254" s="102"/>
      <c r="D254" s="53"/>
      <c r="E254" s="53"/>
      <c r="F254" s="58"/>
      <c r="G254" s="59"/>
      <c r="H254" s="59"/>
      <c r="I254" s="59"/>
      <c r="J254" s="60"/>
      <c r="K254" s="64"/>
      <c r="L254" s="65"/>
      <c r="M254" s="65"/>
      <c r="N254" s="65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71"/>
      <c r="AB254" s="46"/>
      <c r="AC254" s="46"/>
      <c r="AD254" s="46"/>
      <c r="AE254" s="46"/>
    </row>
    <row r="255" spans="2:31" ht="12.75" customHeight="1" x14ac:dyDescent="0.25">
      <c r="B255" s="102"/>
      <c r="D255" s="53"/>
      <c r="E255" s="53"/>
      <c r="F255" s="58"/>
      <c r="G255" s="59"/>
      <c r="H255" s="59"/>
      <c r="I255" s="59"/>
      <c r="J255" s="60"/>
      <c r="K255" s="64"/>
      <c r="L255" s="65"/>
      <c r="M255" s="65"/>
      <c r="N255" s="65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71"/>
      <c r="AB255" s="46"/>
      <c r="AC255" s="46"/>
      <c r="AD255" s="46"/>
      <c r="AE255" s="46"/>
    </row>
    <row r="256" spans="2:31" ht="12.75" customHeight="1" x14ac:dyDescent="0.25">
      <c r="B256" s="102"/>
      <c r="D256" s="53"/>
      <c r="E256" s="53"/>
      <c r="F256" s="58"/>
      <c r="G256" s="59"/>
      <c r="H256" s="59"/>
      <c r="I256" s="59"/>
      <c r="J256" s="60"/>
      <c r="K256" s="64"/>
      <c r="L256" s="65"/>
      <c r="M256" s="65"/>
      <c r="N256" s="65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71"/>
      <c r="AB256" s="46"/>
      <c r="AC256" s="46"/>
      <c r="AD256" s="46"/>
      <c r="AE256" s="46"/>
    </row>
    <row r="257" spans="2:31" ht="12.75" customHeight="1" x14ac:dyDescent="0.25">
      <c r="B257" s="102"/>
      <c r="D257" s="53"/>
      <c r="E257" s="53"/>
      <c r="F257" s="58"/>
      <c r="G257" s="59"/>
      <c r="H257" s="59"/>
      <c r="I257" s="59"/>
      <c r="J257" s="60"/>
      <c r="K257" s="64"/>
      <c r="L257" s="65"/>
      <c r="M257" s="65"/>
      <c r="N257" s="65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71"/>
      <c r="AB257" s="46"/>
      <c r="AC257" s="46"/>
      <c r="AD257" s="46"/>
      <c r="AE257" s="46"/>
    </row>
    <row r="258" spans="2:31" ht="12.75" customHeight="1" x14ac:dyDescent="0.25">
      <c r="B258" s="102"/>
      <c r="D258" s="53"/>
      <c r="E258" s="53"/>
      <c r="F258" s="58"/>
      <c r="G258" s="59"/>
      <c r="H258" s="59"/>
      <c r="I258" s="59"/>
      <c r="J258" s="60"/>
      <c r="K258" s="64"/>
      <c r="L258" s="65"/>
      <c r="M258" s="65"/>
      <c r="N258" s="65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71"/>
      <c r="AB258" s="46"/>
      <c r="AC258" s="46"/>
      <c r="AD258" s="46"/>
      <c r="AE258" s="46"/>
    </row>
    <row r="259" spans="2:31" ht="12.75" customHeight="1" x14ac:dyDescent="0.25">
      <c r="B259" s="102"/>
      <c r="D259" s="53"/>
      <c r="E259" s="53"/>
      <c r="F259" s="58"/>
      <c r="G259" s="59"/>
      <c r="H259" s="59"/>
      <c r="I259" s="59"/>
      <c r="J259" s="60"/>
      <c r="K259" s="64"/>
      <c r="L259" s="65"/>
      <c r="M259" s="65"/>
      <c r="N259" s="65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72"/>
      <c r="AB259" s="46"/>
      <c r="AC259" s="46"/>
      <c r="AD259" s="46"/>
      <c r="AE259" s="46"/>
    </row>
    <row r="260" spans="2:31" ht="12.75" customHeight="1" thickBot="1" x14ac:dyDescent="0.3">
      <c r="B260" s="103"/>
      <c r="D260" s="54"/>
      <c r="E260" s="54"/>
      <c r="F260" s="61"/>
      <c r="G260" s="62"/>
      <c r="H260" s="62"/>
      <c r="I260" s="62"/>
      <c r="J260" s="63"/>
      <c r="K260" s="10" t="str">
        <f t="shared" ref="K260:AE260" si="58">IF(OR(TRIM(K245)=0,TRIM(K245)=""),"",IF(IFERROR(TRIM(INDEX(QryItemNamed,MATCH(TRIM(K245),ITEM,0),3)),"")="LS","",IFERROR(TRIM(INDEX(QryItemNamed,MATCH(TRIM(K245),ITEM,0),3)),"")))</f>
        <v/>
      </c>
      <c r="L260" s="11" t="str">
        <f t="shared" si="58"/>
        <v/>
      </c>
      <c r="M260" s="11" t="str">
        <f t="shared" si="58"/>
        <v/>
      </c>
      <c r="N260" s="11" t="str">
        <f t="shared" si="58"/>
        <v/>
      </c>
      <c r="O260" s="11" t="str">
        <f t="shared" si="58"/>
        <v/>
      </c>
      <c r="P260" s="11" t="str">
        <f t="shared" si="58"/>
        <v/>
      </c>
      <c r="Q260" s="11" t="str">
        <f t="shared" si="58"/>
        <v/>
      </c>
      <c r="R260" s="11" t="str">
        <f t="shared" si="58"/>
        <v/>
      </c>
      <c r="S260" s="11" t="str">
        <f t="shared" si="58"/>
        <v/>
      </c>
      <c r="T260" s="11" t="str">
        <f t="shared" si="58"/>
        <v/>
      </c>
      <c r="U260" s="11" t="str">
        <f t="shared" si="58"/>
        <v/>
      </c>
      <c r="V260" s="11" t="str">
        <f t="shared" si="58"/>
        <v/>
      </c>
      <c r="W260" s="11" t="str">
        <f t="shared" si="58"/>
        <v/>
      </c>
      <c r="X260" s="11" t="str">
        <f t="shared" si="58"/>
        <v/>
      </c>
      <c r="Y260" s="11" t="str">
        <f t="shared" si="58"/>
        <v/>
      </c>
      <c r="Z260" s="11" t="str">
        <f t="shared" si="58"/>
        <v/>
      </c>
      <c r="AA260" s="11" t="str">
        <f t="shared" si="58"/>
        <v/>
      </c>
      <c r="AB260" s="11" t="str">
        <f t="shared" si="58"/>
        <v/>
      </c>
      <c r="AC260" s="11" t="str">
        <f t="shared" si="58"/>
        <v/>
      </c>
      <c r="AD260" s="11" t="str">
        <f t="shared" si="58"/>
        <v/>
      </c>
      <c r="AE260" s="11" t="str">
        <f t="shared" si="58"/>
        <v/>
      </c>
    </row>
    <row r="261" spans="2:31" ht="12.75" customHeight="1" x14ac:dyDescent="0.25">
      <c r="B261" s="33"/>
      <c r="D261" s="12"/>
      <c r="E261" s="12"/>
      <c r="F261" s="13"/>
      <c r="G261" s="14"/>
      <c r="H261" s="15" t="s">
        <v>2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2:31" ht="12.75" customHeight="1" x14ac:dyDescent="0.25">
      <c r="B262" s="34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2:31" ht="12.75" customHeight="1" x14ac:dyDescent="0.25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25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25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25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25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25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25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25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25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25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25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25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25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25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25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25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25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25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25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25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25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25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25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25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25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25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25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25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25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25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25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25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25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25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25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25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25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25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25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25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25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25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25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25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25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25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25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25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25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25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25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25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25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25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25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25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25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thickBot="1" x14ac:dyDescent="0.3">
      <c r="B320" s="35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x14ac:dyDescent="0.25">
      <c r="B321" s="5" t="s">
        <v>12</v>
      </c>
      <c r="D321" s="47" t="s">
        <v>3</v>
      </c>
      <c r="E321" s="48"/>
      <c r="F321" s="48"/>
      <c r="G321" s="48"/>
      <c r="H321" s="48"/>
      <c r="I321" s="48"/>
      <c r="J321" s="49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" si="59">IF(L245="","",IF(L260="",IF(SUM(COUNTIF(L261:L320,"LS")+COUNTIF(L261:L320,"LUMP"))&gt;0,"LS",""),IF(SUM(L261:L320)&gt;0,ROUNDUP(SUM(L261:L320),0),"")))</f>
        <v/>
      </c>
      <c r="M321" s="22" t="str">
        <f t="shared" ref="M321" si="60">IF(M245="","",IF(M260="",IF(SUM(COUNTIF(M261:M320,"LS")+COUNTIF(M261:M320,"LUMP"))&gt;0,"LS",""),IF(SUM(M261:M320)&gt;0,ROUNDUP(SUM(M261:M320),0),"")))</f>
        <v/>
      </c>
      <c r="N321" s="22" t="str">
        <f t="shared" ref="N321" si="61">IF(N245="","",IF(N260="",IF(SUM(COUNTIF(N261:N320,"LS")+COUNTIF(N261:N320,"LUMP"))&gt;0,"LS",""),IF(SUM(N261:N320)&gt;0,ROUNDUP(SUM(N261:N320),0),"")))</f>
        <v/>
      </c>
      <c r="O321" s="22" t="str">
        <f t="shared" ref="O321" si="62">IF(O245="","",IF(O260="",IF(SUM(COUNTIF(O261:O320,"LS")+COUNTIF(O261:O320,"LUMP"))&gt;0,"LS",""),IF(SUM(O261:O320)&gt;0,ROUNDUP(SUM(O261:O320),0),"")))</f>
        <v/>
      </c>
      <c r="P321" s="22" t="str">
        <f t="shared" ref="P321" si="63">IF(P245="","",IF(P260="",IF(SUM(COUNTIF(P261:P320,"LS")+COUNTIF(P261:P320,"LUMP"))&gt;0,"LS",""),IF(SUM(P261:P320)&gt;0,ROUNDUP(SUM(P261:P320),0),"")))</f>
        <v/>
      </c>
      <c r="Q321" s="22" t="str">
        <f t="shared" ref="Q321" si="64">IF(Q245="","",IF(Q260="",IF(SUM(COUNTIF(Q261:Q320,"LS")+COUNTIF(Q261:Q320,"LUMP"))&gt;0,"LS",""),IF(SUM(Q261:Q320)&gt;0,ROUNDUP(SUM(Q261:Q320),0),"")))</f>
        <v/>
      </c>
      <c r="R321" s="22" t="str">
        <f t="shared" ref="R321" si="65">IF(R245="","",IF(R260="",IF(SUM(COUNTIF(R261:R320,"LS")+COUNTIF(R261:R320,"LUMP"))&gt;0,"LS",""),IF(SUM(R261:R320)&gt;0,ROUNDUP(SUM(R261:R320),0),"")))</f>
        <v/>
      </c>
      <c r="S321" s="22" t="str">
        <f t="shared" ref="S321" si="66">IF(S245="","",IF(S260="",IF(SUM(COUNTIF(S261:S320,"LS")+COUNTIF(S261:S320,"LUMP"))&gt;0,"LS",""),IF(SUM(S261:S320)&gt;0,ROUNDUP(SUM(S261:S320),0),"")))</f>
        <v/>
      </c>
      <c r="T321" s="22" t="str">
        <f t="shared" ref="T321" si="67">IF(T245="","",IF(T260="",IF(SUM(COUNTIF(T261:T320,"LS")+COUNTIF(T261:T320,"LUMP"))&gt;0,"LS",""),IF(SUM(T261:T320)&gt;0,ROUNDUP(SUM(T261:T320),0),"")))</f>
        <v/>
      </c>
      <c r="U321" s="22" t="str">
        <f t="shared" ref="U321" si="68">IF(U245="","",IF(U260="",IF(SUM(COUNTIF(U261:U320,"LS")+COUNTIF(U261:U320,"LUMP"))&gt;0,"LS",""),IF(SUM(U261:U320)&gt;0,ROUNDUP(SUM(U261:U320),0),"")))</f>
        <v/>
      </c>
      <c r="V321" s="22" t="str">
        <f t="shared" ref="V321" si="69">IF(V245="","",IF(V260="",IF(SUM(COUNTIF(V261:V320,"LS")+COUNTIF(V261:V320,"LUMP"))&gt;0,"LS",""),IF(SUM(V261:V320)&gt;0,ROUNDUP(SUM(V261:V320),0),"")))</f>
        <v/>
      </c>
      <c r="W321" s="22" t="str">
        <f t="shared" ref="W321" si="70">IF(W245="","",IF(W260="",IF(SUM(COUNTIF(W261:W320,"LS")+COUNTIF(W261:W320,"LUMP"))&gt;0,"LS",""),IF(SUM(W261:W320)&gt;0,ROUNDUP(SUM(W261:W320),0),"")))</f>
        <v/>
      </c>
      <c r="X321" s="22" t="str">
        <f t="shared" ref="X321" si="71">IF(X245="","",IF(X260="",IF(SUM(COUNTIF(X261:X320,"LS")+COUNTIF(X261:X320,"LUMP"))&gt;0,"LS",""),IF(SUM(X261:X320)&gt;0,ROUNDUP(SUM(X261:X320),0),"")))</f>
        <v/>
      </c>
      <c r="Y321" s="22" t="str">
        <f t="shared" ref="Y321" si="72">IF(Y245="","",IF(Y260="",IF(SUM(COUNTIF(Y261:Y320,"LS")+COUNTIF(Y261:Y320,"LUMP"))&gt;0,"LS",""),IF(SUM(Y261:Y320)&gt;0,ROUNDUP(SUM(Y261:Y320),0),"")))</f>
        <v/>
      </c>
      <c r="Z321" s="22" t="str">
        <f t="shared" ref="Z321" si="73">IF(Z245="","",IF(Z260="",IF(SUM(COUNTIF(Z261:Z320,"LS")+COUNTIF(Z261:Z320,"LUMP"))&gt;0,"LS",""),IF(SUM(Z261:Z320)&gt;0,ROUNDUP(SUM(Z261:Z320),0),"")))</f>
        <v/>
      </c>
      <c r="AA321" s="22" t="str">
        <f t="shared" ref="AA321" si="74">IF(AA245="","",IF(AA260="",IF(SUM(COUNTIF(AA261:AA320,"LS")+COUNTIF(AA261:AA320,"LUMP"))&gt;0,"LS",""),IF(SUM(AA261:AA320)&gt;0,ROUNDUP(SUM(AA261:AA320),0),"")))</f>
        <v/>
      </c>
      <c r="AB321" s="22" t="str">
        <f t="shared" ref="AB321" si="75">IF(AB245="","",IF(AB260="",IF(SUM(COUNTIF(AB261:AB320,"LS")+COUNTIF(AB261:AB320,"LUMP"))&gt;0,"LS",""),IF(SUM(AB261:AB320)&gt;0,ROUNDUP(SUM(AB261:AB320),0),"")))</f>
        <v/>
      </c>
      <c r="AC321" s="22" t="str">
        <f t="shared" ref="AC321" si="76">IF(AC245="","",IF(AC260="",IF(SUM(COUNTIF(AC261:AC320,"LS")+COUNTIF(AC261:AC320,"LUMP"))&gt;0,"LS",""),IF(SUM(AC261:AC320)&gt;0,ROUNDUP(SUM(AC261:AC320),0),"")))</f>
        <v/>
      </c>
      <c r="AD321" s="22" t="str">
        <f t="shared" ref="AD321" si="77">IF(AD245="","",IF(AD260="",IF(SUM(COUNTIF(AD261:AD320,"LS")+COUNTIF(AD261:AD320,"LUMP"))&gt;0,"LS",""),IF(SUM(AD261:AD320)&gt;0,ROUNDUP(SUM(AD261:AD320),0),"")))</f>
        <v/>
      </c>
      <c r="AE321" s="22" t="str">
        <f t="shared" ref="AE321" si="78">IF(AE245="","",IF(AE260="",IF(SUM(COUNTIF(AE261:AE320,"LS")+COUNTIF(AE261:AE320,"LUMP"))&gt;0,"LS",""),IF(SUM(AE261:AE320)&gt;0,ROUNDUP(SUM(AE261:AE320),0),"")))</f>
        <v/>
      </c>
    </row>
  </sheetData>
  <mergeCells count="120">
    <mergeCell ref="M248:M259"/>
    <mergeCell ref="AE248:AE259"/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AD248:AD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E89:E102"/>
    <mergeCell ref="F89:J102"/>
    <mergeCell ref="AC90:AC101"/>
    <mergeCell ref="AD90:AD101"/>
    <mergeCell ref="AE90:AE101"/>
    <mergeCell ref="K10:K23"/>
    <mergeCell ref="F24:J24"/>
    <mergeCell ref="N248:N259"/>
    <mergeCell ref="D246:J246"/>
    <mergeCell ref="D247:D260"/>
    <mergeCell ref="E247:E260"/>
    <mergeCell ref="F247:J260"/>
    <mergeCell ref="AE169:AE180"/>
    <mergeCell ref="D242:J242"/>
    <mergeCell ref="D244:AE244"/>
    <mergeCell ref="D245:J245"/>
    <mergeCell ref="AA169:AA180"/>
    <mergeCell ref="AB169:AB180"/>
    <mergeCell ref="AC169:AC180"/>
    <mergeCell ref="AD169:AD180"/>
    <mergeCell ref="W169:W180"/>
    <mergeCell ref="X169:X180"/>
    <mergeCell ref="Y169:Y180"/>
    <mergeCell ref="Z169:Z180"/>
    <mergeCell ref="X11:X22"/>
    <mergeCell ref="T11:T22"/>
    <mergeCell ref="U11:U22"/>
    <mergeCell ref="AE11:AE22"/>
    <mergeCell ref="L11:L22"/>
    <mergeCell ref="M11:M22"/>
    <mergeCell ref="N11:N22"/>
    <mergeCell ref="E10:E23"/>
    <mergeCell ref="F10:J23"/>
    <mergeCell ref="O11:O22"/>
    <mergeCell ref="V11:V22"/>
    <mergeCell ref="X90:X101"/>
    <mergeCell ref="Q90:Q101"/>
    <mergeCell ref="R90:R101"/>
    <mergeCell ref="S90:S101"/>
    <mergeCell ref="T90:T101"/>
    <mergeCell ref="D86:AE86"/>
    <mergeCell ref="D87:J87"/>
    <mergeCell ref="D88:J88"/>
    <mergeCell ref="D89:D102"/>
    <mergeCell ref="U90:U101"/>
    <mergeCell ref="V90:V101"/>
    <mergeCell ref="K90:K101"/>
    <mergeCell ref="D7:AE7"/>
    <mergeCell ref="AA11:AA22"/>
    <mergeCell ref="Z11:Z22"/>
    <mergeCell ref="AB11:AB22"/>
    <mergeCell ref="AC11:AC22"/>
    <mergeCell ref="AD11:AD22"/>
    <mergeCell ref="Y11:Y22"/>
    <mergeCell ref="D10:D23"/>
    <mergeCell ref="D8:J8"/>
    <mergeCell ref="D9:J9"/>
    <mergeCell ref="P11:P22"/>
    <mergeCell ref="Q11:Q22"/>
    <mergeCell ref="R11:R22"/>
    <mergeCell ref="S11:S22"/>
    <mergeCell ref="W11:W22"/>
    <mergeCell ref="L90:L101"/>
    <mergeCell ref="M90:M101"/>
    <mergeCell ref="N90:N101"/>
    <mergeCell ref="O90:O101"/>
    <mergeCell ref="P90:P101"/>
    <mergeCell ref="W90:W101"/>
    <mergeCell ref="F46:J46"/>
    <mergeCell ref="D165:AE165"/>
    <mergeCell ref="Y90:Y101"/>
    <mergeCell ref="Z90:Z101"/>
    <mergeCell ref="AA90:AA101"/>
    <mergeCell ref="AB90:AB101"/>
    <mergeCell ref="D82:K82"/>
    <mergeCell ref="D83:K83"/>
    <mergeCell ref="D84:K84"/>
    <mergeCell ref="U169:U180"/>
    <mergeCell ref="V169:V180"/>
    <mergeCell ref="O169:O180"/>
    <mergeCell ref="P169:P180"/>
    <mergeCell ref="Q169:Q180"/>
    <mergeCell ref="R169:R180"/>
    <mergeCell ref="S169:S180"/>
    <mergeCell ref="T169:T180"/>
    <mergeCell ref="D163:J163"/>
    <mergeCell ref="D166:J166"/>
    <mergeCell ref="D167:J167"/>
    <mergeCell ref="D168:D181"/>
    <mergeCell ref="E168:E181"/>
    <mergeCell ref="F168:J181"/>
    <mergeCell ref="K169:K180"/>
    <mergeCell ref="L169:L180"/>
    <mergeCell ref="M169:M180"/>
    <mergeCell ref="N169:N180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Goodnight, Craig</cp:lastModifiedBy>
  <cp:lastPrinted>2015-05-18T13:50:30Z</cp:lastPrinted>
  <dcterms:created xsi:type="dcterms:W3CDTF">2005-09-27T11:52:28Z</dcterms:created>
  <dcterms:modified xsi:type="dcterms:W3CDTF">2019-10-24T16:28:58Z</dcterms:modified>
</cp:coreProperties>
</file>