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firstSheet="5" activeTab="5"/>
  </bookViews>
  <sheets>
    <sheet name="SUBSM1" sheetId="1" r:id="rId1"/>
    <sheet name="SUBSM2" sheetId="2" r:id="rId2"/>
    <sheet name="SUBSM3" sheetId="3" r:id="rId3"/>
    <sheet name="SUBSM4" sheetId="4" r:id="rId4"/>
    <sheet name="SUBSM5" sheetId="5" r:id="rId5"/>
    <sheet name="DRIVE 1" sheetId="6" r:id="rId6"/>
  </sheets>
  <definedNames>
    <definedName name="_xlnm.Print_Area" localSheetId="0">'SUBSM1'!$A$1:$K$21</definedName>
  </definedNames>
  <calcPr fullCalcOnLoad="1"/>
</workbook>
</file>

<file path=xl/sharedStrings.xml><?xml version="1.0" encoding="utf-8"?>
<sst xmlns="http://schemas.openxmlformats.org/spreadsheetml/2006/main" count="164" uniqueCount="42">
  <si>
    <t>REF.</t>
  </si>
  <si>
    <t>NO.</t>
  </si>
  <si>
    <t>SY</t>
  </si>
  <si>
    <t>CY</t>
  </si>
  <si>
    <t>STATION</t>
  </si>
  <si>
    <t>SIDE</t>
  </si>
  <si>
    <t>DRIVE</t>
  </si>
  <si>
    <t>TYPE</t>
  </si>
  <si>
    <t>SUBGRADE COMPACTION</t>
  </si>
  <si>
    <t>LT</t>
  </si>
  <si>
    <t>SURFACE AREA</t>
  </si>
  <si>
    <t>NON-TRACKING TACK COAT (0.055 GAL./SY.)</t>
  </si>
  <si>
    <t>ASPHALT CONCRETE BASE, PG64-22 (T = 6")</t>
  </si>
  <si>
    <t>GAL</t>
  </si>
  <si>
    <t>ASPHALT CONCRETE INTERMEDIATE COURSE, 19MM, TYPE B (446)                (T=1 3/4")</t>
  </si>
  <si>
    <t>RT</t>
  </si>
  <si>
    <t>RES</t>
  </si>
  <si>
    <t>COMM</t>
  </si>
  <si>
    <t>ASPHALT CONCRETE SURFACE COURSE, TYPE 1 (448), (DRIVEWAYS) (T=1 1/4")</t>
  </si>
  <si>
    <t>ASPHALT CONCRETE BASE, PG64-22 (T = 5")</t>
  </si>
  <si>
    <t>TOTALS CARRIED TO SUBSUMMARY SHEET</t>
  </si>
  <si>
    <t>DR-1</t>
  </si>
  <si>
    <t>DR-2</t>
  </si>
  <si>
    <t>DR-3</t>
  </si>
  <si>
    <t>DR-4</t>
  </si>
  <si>
    <t>DR-5</t>
  </si>
  <si>
    <t>DR-6</t>
  </si>
  <si>
    <t>DR-7</t>
  </si>
  <si>
    <t>DR-8</t>
  </si>
  <si>
    <t>DR-9</t>
  </si>
  <si>
    <t>DR-10</t>
  </si>
  <si>
    <t>DR-11</t>
  </si>
  <si>
    <t>DR-12</t>
  </si>
  <si>
    <t>DR-13</t>
  </si>
  <si>
    <t>AGGREGATE BASE, AS PER PLAN (T = 6")</t>
  </si>
  <si>
    <t>ASPHALT CONCRETE SURFACE COURSE, 12.5MM, TYPE B (446), AS PER PLAN PG70-22M (T=1 1/2")</t>
  </si>
  <si>
    <t>ASPHALT CONCRETE INTERMEDIATE COURSE, 19MM, TYPE B (446)   (T=1 3/4")</t>
  </si>
  <si>
    <t>ASPHALT CONCRETE BASE, PG64-22 (T = 4")</t>
  </si>
  <si>
    <t>TOTALS CARRIED TO GENERAL SUMMARY</t>
  </si>
  <si>
    <t>ASPHALT CONCRETE SURFACE COURSE, TYPE 1 (448), AS PER PLAN (PG64-22) (T=3")</t>
  </si>
  <si>
    <t>AGGREGATE BASE (T = 6")</t>
  </si>
  <si>
    <t>TACK COAT (0.055 GAL./SY.)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</si>
</sst>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\+00.00"/>
    <numFmt numFmtId="167" formatCode="0.0"/>
    <numFmt numFmtId="168" formatCode="0.000000000000"/>
    <numFmt numFmtId="169" formatCode="###\+##.00"/>
    <numFmt numFmtId="170" formatCode="##\+##"/>
  </numFmts>
  <fonts count="42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0" fillId="0" borderId="1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1" fillId="0" borderId="16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 shrinkToFit="1"/>
    </xf>
    <xf numFmtId="166" fontId="0" fillId="0" borderId="15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6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K21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8.7109375" style="0" customWidth="1"/>
    <col min="4" max="4" width="10.7109375" style="0" customWidth="1"/>
    <col min="5" max="5" width="8.7109375" style="0" customWidth="1"/>
    <col min="6" max="9" width="9.140625" style="17" customWidth="1"/>
    <col min="10" max="11" width="10.7109375" style="17" customWidth="1"/>
  </cols>
  <sheetData>
    <row r="1" spans="1:11" ht="12.75" customHeight="1">
      <c r="A1" s="55"/>
      <c r="B1" s="54" t="s">
        <v>4</v>
      </c>
      <c r="C1" s="54"/>
      <c r="D1" s="54"/>
      <c r="E1" s="56" t="s">
        <v>10</v>
      </c>
      <c r="F1" s="11">
        <v>204</v>
      </c>
      <c r="G1" s="11">
        <v>302</v>
      </c>
      <c r="H1" s="11">
        <v>304</v>
      </c>
      <c r="I1" s="11">
        <v>407</v>
      </c>
      <c r="J1" s="11">
        <v>442</v>
      </c>
      <c r="K1" s="11">
        <v>442</v>
      </c>
    </row>
    <row r="2" spans="1:11" ht="12.75" customHeight="1">
      <c r="A2" s="50"/>
      <c r="B2" s="52"/>
      <c r="C2" s="52"/>
      <c r="D2" s="52"/>
      <c r="E2" s="57"/>
      <c r="F2" s="39" t="s">
        <v>8</v>
      </c>
      <c r="G2" s="39" t="s">
        <v>12</v>
      </c>
      <c r="H2" s="39" t="s">
        <v>34</v>
      </c>
      <c r="I2" s="39" t="s">
        <v>11</v>
      </c>
      <c r="J2" s="39" t="s">
        <v>35</v>
      </c>
      <c r="K2" s="47" t="s">
        <v>14</v>
      </c>
    </row>
    <row r="3" spans="1:11" ht="12.75" customHeight="1">
      <c r="A3" s="50"/>
      <c r="B3" s="52"/>
      <c r="C3" s="52"/>
      <c r="D3" s="52"/>
      <c r="E3" s="57"/>
      <c r="F3" s="40"/>
      <c r="G3" s="40"/>
      <c r="H3" s="40"/>
      <c r="I3" s="40"/>
      <c r="J3" s="40"/>
      <c r="K3" s="48"/>
    </row>
    <row r="4" spans="1:11" ht="24.75" customHeight="1">
      <c r="A4" s="50"/>
      <c r="B4" s="52"/>
      <c r="C4" s="52"/>
      <c r="D4" s="52"/>
      <c r="E4" s="57"/>
      <c r="F4" s="40"/>
      <c r="G4" s="40"/>
      <c r="H4" s="40"/>
      <c r="I4" s="40"/>
      <c r="J4" s="40"/>
      <c r="K4" s="48"/>
    </row>
    <row r="5" spans="1:11" ht="12.75" customHeight="1">
      <c r="A5" s="50"/>
      <c r="B5" s="52"/>
      <c r="C5" s="52"/>
      <c r="D5" s="52"/>
      <c r="E5" s="57"/>
      <c r="F5" s="40"/>
      <c r="G5" s="40"/>
      <c r="H5" s="40"/>
      <c r="I5" s="40"/>
      <c r="J5" s="40"/>
      <c r="K5" s="48"/>
    </row>
    <row r="6" spans="1:11" ht="12.75" customHeight="1">
      <c r="A6" s="1" t="s">
        <v>0</v>
      </c>
      <c r="B6" s="52"/>
      <c r="C6" s="2" t="s">
        <v>5</v>
      </c>
      <c r="D6" s="2" t="s">
        <v>6</v>
      </c>
      <c r="E6" s="57"/>
      <c r="F6" s="40"/>
      <c r="G6" s="40"/>
      <c r="H6" s="40"/>
      <c r="I6" s="40"/>
      <c r="J6" s="40"/>
      <c r="K6" s="48"/>
    </row>
    <row r="7" spans="1:11" ht="12.75" customHeight="1">
      <c r="A7" s="1" t="s">
        <v>1</v>
      </c>
      <c r="B7" s="52"/>
      <c r="C7" s="52"/>
      <c r="D7" s="2" t="s">
        <v>7</v>
      </c>
      <c r="E7" s="57"/>
      <c r="F7" s="40"/>
      <c r="G7" s="40"/>
      <c r="H7" s="40"/>
      <c r="I7" s="40"/>
      <c r="J7" s="40"/>
      <c r="K7" s="48"/>
    </row>
    <row r="8" spans="1:11" ht="12.75" customHeight="1">
      <c r="A8" s="50"/>
      <c r="B8" s="52"/>
      <c r="C8" s="52"/>
      <c r="D8" s="52"/>
      <c r="E8" s="57"/>
      <c r="F8" s="40"/>
      <c r="G8" s="40"/>
      <c r="H8" s="40"/>
      <c r="I8" s="40"/>
      <c r="J8" s="40"/>
      <c r="K8" s="48"/>
    </row>
    <row r="9" spans="1:11" ht="12.75" customHeight="1">
      <c r="A9" s="50"/>
      <c r="B9" s="52"/>
      <c r="C9" s="52"/>
      <c r="D9" s="52"/>
      <c r="E9" s="57"/>
      <c r="F9" s="40"/>
      <c r="G9" s="40"/>
      <c r="H9" s="40"/>
      <c r="I9" s="40"/>
      <c r="J9" s="40"/>
      <c r="K9" s="48"/>
    </row>
    <row r="10" spans="1:11" ht="12.75" customHeight="1">
      <c r="A10" s="50"/>
      <c r="B10" s="52"/>
      <c r="C10" s="52"/>
      <c r="D10" s="52"/>
      <c r="E10" s="57"/>
      <c r="F10" s="40"/>
      <c r="G10" s="40"/>
      <c r="H10" s="40"/>
      <c r="I10" s="40"/>
      <c r="J10" s="40"/>
      <c r="K10" s="48"/>
    </row>
    <row r="11" spans="1:11" ht="12.75" customHeight="1">
      <c r="A11" s="50"/>
      <c r="B11" s="52"/>
      <c r="C11" s="52"/>
      <c r="D11" s="52"/>
      <c r="E11" s="57"/>
      <c r="F11" s="40"/>
      <c r="G11" s="40"/>
      <c r="H11" s="40"/>
      <c r="I11" s="40"/>
      <c r="J11" s="40"/>
      <c r="K11" s="48"/>
    </row>
    <row r="12" spans="1:11" ht="12.75" customHeight="1">
      <c r="A12" s="50"/>
      <c r="B12" s="52"/>
      <c r="C12" s="52"/>
      <c r="D12" s="52"/>
      <c r="E12" s="57"/>
      <c r="F12" s="40"/>
      <c r="G12" s="40"/>
      <c r="H12" s="40"/>
      <c r="I12" s="40"/>
      <c r="J12" s="40"/>
      <c r="K12" s="49"/>
    </row>
    <row r="13" spans="1:11" ht="12.75" customHeight="1" thickBot="1">
      <c r="A13" s="51"/>
      <c r="B13" s="53"/>
      <c r="C13" s="53"/>
      <c r="D13" s="53"/>
      <c r="E13" s="58"/>
      <c r="F13" s="12" t="s">
        <v>2</v>
      </c>
      <c r="G13" s="12" t="s">
        <v>3</v>
      </c>
      <c r="H13" s="12" t="s">
        <v>3</v>
      </c>
      <c r="I13" s="12" t="s">
        <v>13</v>
      </c>
      <c r="J13" s="12" t="s">
        <v>3</v>
      </c>
      <c r="K13" s="12" t="s">
        <v>3</v>
      </c>
    </row>
    <row r="14" spans="1:11" ht="12.75" customHeight="1">
      <c r="A14" s="3"/>
      <c r="B14" s="18"/>
      <c r="C14" s="18"/>
      <c r="D14" s="18"/>
      <c r="E14" s="18"/>
      <c r="F14" s="13"/>
      <c r="G14" s="13"/>
      <c r="H14" s="13"/>
      <c r="I14" s="13"/>
      <c r="J14" s="13"/>
      <c r="K14" s="13"/>
    </row>
    <row r="15" spans="1:11" ht="12.75" customHeight="1">
      <c r="A15" s="7" t="s">
        <v>21</v>
      </c>
      <c r="B15" s="4">
        <v>19324</v>
      </c>
      <c r="C15" s="9" t="s">
        <v>9</v>
      </c>
      <c r="D15" s="9" t="s">
        <v>16</v>
      </c>
      <c r="E15" s="19">
        <f>491.0824/9</f>
        <v>54.56471111111111</v>
      </c>
      <c r="F15" s="14">
        <f>E15</f>
        <v>54.56471111111111</v>
      </c>
      <c r="G15" s="14">
        <f>E15*6/36</f>
        <v>9.094118518518519</v>
      </c>
      <c r="H15" s="14">
        <f>E15*6/36</f>
        <v>9.094118518518519</v>
      </c>
      <c r="I15" s="14">
        <f>2*E15*0.055</f>
        <v>6.002118222222222</v>
      </c>
      <c r="J15" s="14">
        <f>E15*1.5/36</f>
        <v>2.2735296296296297</v>
      </c>
      <c r="K15" s="14">
        <f>E15*1.75/36</f>
        <v>2.6524512345679008</v>
      </c>
    </row>
    <row r="16" spans="1:11" ht="12.75" customHeight="1">
      <c r="A16" s="7" t="s">
        <v>22</v>
      </c>
      <c r="B16" s="5">
        <v>19324</v>
      </c>
      <c r="C16" s="9" t="s">
        <v>15</v>
      </c>
      <c r="D16" s="9" t="s">
        <v>17</v>
      </c>
      <c r="E16" s="19">
        <v>50.86</v>
      </c>
      <c r="F16" s="14">
        <f>E16</f>
        <v>50.86</v>
      </c>
      <c r="G16" s="14">
        <f>E16*6/36</f>
        <v>8.476666666666667</v>
      </c>
      <c r="H16" s="14">
        <f>E16*6/36</f>
        <v>8.476666666666667</v>
      </c>
      <c r="I16" s="14">
        <f>2*E16*0.055</f>
        <v>5.5946</v>
      </c>
      <c r="J16" s="14">
        <f>E16*1.5/36</f>
        <v>2.1191666666666666</v>
      </c>
      <c r="K16" s="14">
        <f>E16*1.75/36</f>
        <v>2.472361111111111</v>
      </c>
    </row>
    <row r="17" spans="1:11" ht="12.75" customHeight="1">
      <c r="A17" s="7" t="s">
        <v>23</v>
      </c>
      <c r="B17" s="6">
        <v>19425.2</v>
      </c>
      <c r="C17" s="9" t="s">
        <v>15</v>
      </c>
      <c r="D17" s="9" t="s">
        <v>17</v>
      </c>
      <c r="E17" s="19">
        <v>33.26</v>
      </c>
      <c r="F17" s="14">
        <f>E17</f>
        <v>33.26</v>
      </c>
      <c r="G17" s="14">
        <f>E17*6/36</f>
        <v>5.543333333333333</v>
      </c>
      <c r="H17" s="14">
        <f>E17*6/36</f>
        <v>5.543333333333333</v>
      </c>
      <c r="I17" s="14">
        <f>2*E17*0.055</f>
        <v>3.6586</v>
      </c>
      <c r="J17" s="14">
        <f>E17*1.5/36</f>
        <v>1.3858333333333333</v>
      </c>
      <c r="K17" s="14">
        <f>E17*1.75/36</f>
        <v>1.6168055555555556</v>
      </c>
    </row>
    <row r="18" spans="1:11" ht="12.75" customHeight="1">
      <c r="A18" s="7" t="s">
        <v>24</v>
      </c>
      <c r="B18" s="10">
        <v>19458.4</v>
      </c>
      <c r="C18" s="9" t="s">
        <v>9</v>
      </c>
      <c r="D18" s="9" t="s">
        <v>16</v>
      </c>
      <c r="E18" s="19">
        <v>61.33</v>
      </c>
      <c r="F18" s="14">
        <f>E18</f>
        <v>61.33</v>
      </c>
      <c r="G18" s="14">
        <f>E18*6/36</f>
        <v>10.221666666666668</v>
      </c>
      <c r="H18" s="14">
        <f>E18*6/36</f>
        <v>10.221666666666668</v>
      </c>
      <c r="I18" s="14">
        <f>2*E18*0.055</f>
        <v>6.7463</v>
      </c>
      <c r="J18" s="14">
        <f>E18*1.5/36</f>
        <v>2.555416666666667</v>
      </c>
      <c r="K18" s="14">
        <f>E18*1.75/36</f>
        <v>2.9813194444444444</v>
      </c>
    </row>
    <row r="19" spans="1:11" ht="12.75" customHeight="1" thickBot="1">
      <c r="A19" s="7"/>
      <c r="B19" s="8"/>
      <c r="C19" s="8"/>
      <c r="D19" s="8"/>
      <c r="E19" s="8"/>
      <c r="F19" s="15"/>
      <c r="G19" s="16"/>
      <c r="H19" s="16"/>
      <c r="I19" s="15"/>
      <c r="J19" s="16"/>
      <c r="K19" s="16"/>
    </row>
    <row r="20" spans="1:11" ht="12.75" customHeight="1">
      <c r="A20" s="41" t="s">
        <v>20</v>
      </c>
      <c r="B20" s="42"/>
      <c r="C20" s="42"/>
      <c r="D20" s="43"/>
      <c r="E20" s="37">
        <v>89</v>
      </c>
      <c r="F20" s="37">
        <f aca="true" t="shared" si="0" ref="F20:K20">ROUND(SUM(F14:F19),0)</f>
        <v>200</v>
      </c>
      <c r="G20" s="37">
        <f t="shared" si="0"/>
        <v>33</v>
      </c>
      <c r="H20" s="37">
        <f t="shared" si="0"/>
        <v>33</v>
      </c>
      <c r="I20" s="37">
        <f t="shared" si="0"/>
        <v>22</v>
      </c>
      <c r="J20" s="37">
        <f t="shared" si="0"/>
        <v>8</v>
      </c>
      <c r="K20" s="37">
        <f t="shared" si="0"/>
        <v>10</v>
      </c>
    </row>
    <row r="21" spans="1:11" ht="12.75" customHeight="1" thickBot="1">
      <c r="A21" s="44"/>
      <c r="B21" s="45"/>
      <c r="C21" s="45"/>
      <c r="D21" s="46"/>
      <c r="E21" s="38"/>
      <c r="F21" s="38"/>
      <c r="G21" s="38"/>
      <c r="H21" s="38"/>
      <c r="I21" s="38"/>
      <c r="J21" s="38"/>
      <c r="K21" s="38"/>
    </row>
  </sheetData>
  <sheetProtection/>
  <mergeCells count="22">
    <mergeCell ref="C7:C13"/>
    <mergeCell ref="H20:H21"/>
    <mergeCell ref="K2:K12"/>
    <mergeCell ref="A8:A13"/>
    <mergeCell ref="K20:K21"/>
    <mergeCell ref="D8:D13"/>
    <mergeCell ref="D1:D5"/>
    <mergeCell ref="F2:F12"/>
    <mergeCell ref="H2:H12"/>
    <mergeCell ref="E20:E21"/>
    <mergeCell ref="A1:A5"/>
    <mergeCell ref="G2:G12"/>
    <mergeCell ref="J20:J21"/>
    <mergeCell ref="I20:I21"/>
    <mergeCell ref="G20:G21"/>
    <mergeCell ref="J2:J12"/>
    <mergeCell ref="I2:I12"/>
    <mergeCell ref="A20:D21"/>
    <mergeCell ref="B1:B13"/>
    <mergeCell ref="F20:F21"/>
    <mergeCell ref="E1:E13"/>
    <mergeCell ref="C1:C5"/>
  </mergeCells>
  <printOptions/>
  <pageMargins left="0.75" right="0.75" top="1" bottom="1" header="0.5" footer="0.5"/>
  <pageSetup horizontalDpi="600" verticalDpi="600" orientation="landscape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1">
      <selection activeCell="A1" sqref="A1:K20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8.7109375" style="0" customWidth="1"/>
    <col min="4" max="4" width="10.7109375" style="0" customWidth="1"/>
    <col min="5" max="5" width="8.7109375" style="0" customWidth="1"/>
    <col min="10" max="11" width="10.7109375" style="0" customWidth="1"/>
  </cols>
  <sheetData>
    <row r="1" spans="1:11" ht="12.75">
      <c r="A1" s="55"/>
      <c r="B1" s="54" t="s">
        <v>4</v>
      </c>
      <c r="C1" s="54"/>
      <c r="D1" s="54"/>
      <c r="E1" s="56" t="s">
        <v>10</v>
      </c>
      <c r="F1" s="11">
        <v>204</v>
      </c>
      <c r="G1" s="11">
        <v>302</v>
      </c>
      <c r="H1" s="11">
        <v>304</v>
      </c>
      <c r="I1" s="11">
        <v>407</v>
      </c>
      <c r="J1" s="11">
        <v>442</v>
      </c>
      <c r="K1" s="11">
        <v>442</v>
      </c>
    </row>
    <row r="2" spans="1:11" ht="12.75" customHeight="1">
      <c r="A2" s="50"/>
      <c r="B2" s="52"/>
      <c r="C2" s="52"/>
      <c r="D2" s="52"/>
      <c r="E2" s="57"/>
      <c r="F2" s="39" t="s">
        <v>8</v>
      </c>
      <c r="G2" s="39" t="s">
        <v>12</v>
      </c>
      <c r="H2" s="39" t="s">
        <v>34</v>
      </c>
      <c r="I2" s="39" t="s">
        <v>11</v>
      </c>
      <c r="J2" s="39" t="s">
        <v>35</v>
      </c>
      <c r="K2" s="47" t="s">
        <v>14</v>
      </c>
    </row>
    <row r="3" spans="1:11" ht="12.75">
      <c r="A3" s="50"/>
      <c r="B3" s="52"/>
      <c r="C3" s="52"/>
      <c r="D3" s="52"/>
      <c r="E3" s="57"/>
      <c r="F3" s="40"/>
      <c r="G3" s="40"/>
      <c r="H3" s="40"/>
      <c r="I3" s="40"/>
      <c r="J3" s="40"/>
      <c r="K3" s="48"/>
    </row>
    <row r="4" spans="1:11" ht="12.75">
      <c r="A4" s="50"/>
      <c r="B4" s="52"/>
      <c r="C4" s="52"/>
      <c r="D4" s="52"/>
      <c r="E4" s="57"/>
      <c r="F4" s="40"/>
      <c r="G4" s="40"/>
      <c r="H4" s="40"/>
      <c r="I4" s="40"/>
      <c r="J4" s="40"/>
      <c r="K4" s="48"/>
    </row>
    <row r="5" spans="1:11" ht="12.75">
      <c r="A5" s="50"/>
      <c r="B5" s="52"/>
      <c r="C5" s="52"/>
      <c r="D5" s="52"/>
      <c r="E5" s="57"/>
      <c r="F5" s="40"/>
      <c r="G5" s="40"/>
      <c r="H5" s="40"/>
      <c r="I5" s="40"/>
      <c r="J5" s="40"/>
      <c r="K5" s="48"/>
    </row>
    <row r="6" spans="1:11" ht="18">
      <c r="A6" s="1" t="s">
        <v>0</v>
      </c>
      <c r="B6" s="52"/>
      <c r="C6" s="2" t="s">
        <v>5</v>
      </c>
      <c r="D6" s="2" t="s">
        <v>6</v>
      </c>
      <c r="E6" s="57"/>
      <c r="F6" s="40"/>
      <c r="G6" s="40"/>
      <c r="H6" s="40"/>
      <c r="I6" s="40"/>
      <c r="J6" s="40"/>
      <c r="K6" s="48"/>
    </row>
    <row r="7" spans="1:11" ht="18">
      <c r="A7" s="1" t="s">
        <v>1</v>
      </c>
      <c r="B7" s="52"/>
      <c r="C7" s="52"/>
      <c r="D7" s="2" t="s">
        <v>7</v>
      </c>
      <c r="E7" s="57"/>
      <c r="F7" s="40"/>
      <c r="G7" s="40"/>
      <c r="H7" s="40"/>
      <c r="I7" s="40"/>
      <c r="J7" s="40"/>
      <c r="K7" s="48"/>
    </row>
    <row r="8" spans="1:11" ht="12.75">
      <c r="A8" s="50"/>
      <c r="B8" s="52"/>
      <c r="C8" s="52"/>
      <c r="D8" s="52"/>
      <c r="E8" s="57"/>
      <c r="F8" s="40"/>
      <c r="G8" s="40"/>
      <c r="H8" s="40"/>
      <c r="I8" s="40"/>
      <c r="J8" s="40"/>
      <c r="K8" s="48"/>
    </row>
    <row r="9" spans="1:11" ht="12.75">
      <c r="A9" s="50"/>
      <c r="B9" s="52"/>
      <c r="C9" s="52"/>
      <c r="D9" s="52"/>
      <c r="E9" s="57"/>
      <c r="F9" s="40"/>
      <c r="G9" s="40"/>
      <c r="H9" s="40"/>
      <c r="I9" s="40"/>
      <c r="J9" s="40"/>
      <c r="K9" s="48"/>
    </row>
    <row r="10" spans="1:11" ht="12.75">
      <c r="A10" s="50"/>
      <c r="B10" s="52"/>
      <c r="C10" s="52"/>
      <c r="D10" s="52"/>
      <c r="E10" s="57"/>
      <c r="F10" s="40"/>
      <c r="G10" s="40"/>
      <c r="H10" s="40"/>
      <c r="I10" s="40"/>
      <c r="J10" s="40"/>
      <c r="K10" s="48"/>
    </row>
    <row r="11" spans="1:11" ht="12.75">
      <c r="A11" s="50"/>
      <c r="B11" s="52"/>
      <c r="C11" s="52"/>
      <c r="D11" s="52"/>
      <c r="E11" s="57"/>
      <c r="F11" s="40"/>
      <c r="G11" s="40"/>
      <c r="H11" s="40"/>
      <c r="I11" s="40"/>
      <c r="J11" s="40"/>
      <c r="K11" s="48"/>
    </row>
    <row r="12" spans="1:11" ht="12.75">
      <c r="A12" s="50"/>
      <c r="B12" s="52"/>
      <c r="C12" s="52"/>
      <c r="D12" s="52"/>
      <c r="E12" s="57"/>
      <c r="F12" s="40"/>
      <c r="G12" s="40"/>
      <c r="H12" s="40"/>
      <c r="I12" s="40"/>
      <c r="J12" s="40"/>
      <c r="K12" s="49"/>
    </row>
    <row r="13" spans="1:11" ht="13.5" thickBot="1">
      <c r="A13" s="51"/>
      <c r="B13" s="53"/>
      <c r="C13" s="53"/>
      <c r="D13" s="53"/>
      <c r="E13" s="58"/>
      <c r="F13" s="12" t="s">
        <v>2</v>
      </c>
      <c r="G13" s="12" t="s">
        <v>3</v>
      </c>
      <c r="H13" s="12" t="s">
        <v>3</v>
      </c>
      <c r="I13" s="12" t="s">
        <v>13</v>
      </c>
      <c r="J13" s="12" t="s">
        <v>3</v>
      </c>
      <c r="K13" s="12" t="s">
        <v>3</v>
      </c>
    </row>
    <row r="14" spans="1:11" ht="12.75">
      <c r="A14" s="3"/>
      <c r="B14" s="18"/>
      <c r="C14" s="18"/>
      <c r="D14" s="18"/>
      <c r="E14" s="18"/>
      <c r="F14" s="13"/>
      <c r="G14" s="13"/>
      <c r="H14" s="13"/>
      <c r="I14" s="13"/>
      <c r="J14" s="13"/>
      <c r="K14" s="13"/>
    </row>
    <row r="15" spans="1:11" ht="12.75">
      <c r="A15" s="7" t="s">
        <v>25</v>
      </c>
      <c r="B15" s="4">
        <v>19571.4</v>
      </c>
      <c r="C15" s="9" t="s">
        <v>9</v>
      </c>
      <c r="D15" s="9" t="s">
        <v>17</v>
      </c>
      <c r="E15" s="19">
        <v>22.85</v>
      </c>
      <c r="F15" s="14">
        <f>E15</f>
        <v>22.85</v>
      </c>
      <c r="G15" s="14">
        <f>E15*6/36</f>
        <v>3.808333333333334</v>
      </c>
      <c r="H15" s="14">
        <f>E15*6/36</f>
        <v>3.808333333333334</v>
      </c>
      <c r="I15" s="14">
        <f>2*E15*0.055</f>
        <v>2.5135</v>
      </c>
      <c r="J15" s="14">
        <f>E15*1.5/36</f>
        <v>0.9520833333333335</v>
      </c>
      <c r="K15" s="14">
        <f>E15*1.75/36</f>
        <v>1.110763888888889</v>
      </c>
    </row>
    <row r="16" spans="1:11" ht="12.75">
      <c r="A16" s="7" t="s">
        <v>26</v>
      </c>
      <c r="B16" s="5">
        <v>19657.6</v>
      </c>
      <c r="C16" s="9" t="s">
        <v>15</v>
      </c>
      <c r="D16" s="9" t="s">
        <v>17</v>
      </c>
      <c r="E16" s="19">
        <v>225.59</v>
      </c>
      <c r="F16" s="14">
        <f>E16</f>
        <v>225.59</v>
      </c>
      <c r="G16" s="14">
        <f>E16*6/36</f>
        <v>37.59833333333333</v>
      </c>
      <c r="H16" s="14">
        <f>E16*6/36</f>
        <v>37.59833333333333</v>
      </c>
      <c r="I16" s="14">
        <f>2*E16*0.055</f>
        <v>24.8149</v>
      </c>
      <c r="J16" s="14">
        <f>E16*1.5/36</f>
        <v>9.399583333333332</v>
      </c>
      <c r="K16" s="14">
        <f>E16*1.75/36</f>
        <v>10.966180555555557</v>
      </c>
    </row>
    <row r="17" spans="1:11" ht="12.75">
      <c r="A17" s="7" t="s">
        <v>27</v>
      </c>
      <c r="B17" s="6">
        <v>19723.7</v>
      </c>
      <c r="C17" s="9" t="s">
        <v>9</v>
      </c>
      <c r="D17" s="9" t="s">
        <v>17</v>
      </c>
      <c r="E17" s="19">
        <v>44.92</v>
      </c>
      <c r="F17" s="14">
        <f>E17</f>
        <v>44.92</v>
      </c>
      <c r="G17" s="14">
        <f>E17*6/36</f>
        <v>7.486666666666666</v>
      </c>
      <c r="H17" s="14">
        <f>E17*6/36</f>
        <v>7.486666666666666</v>
      </c>
      <c r="I17" s="14">
        <f>2*E17*0.055</f>
        <v>4.9412</v>
      </c>
      <c r="J17" s="14">
        <f>E17*1.5/36</f>
        <v>1.8716666666666666</v>
      </c>
      <c r="K17" s="14">
        <f>E17*1.75/36</f>
        <v>2.183611111111111</v>
      </c>
    </row>
    <row r="18" spans="1:11" ht="13.5" thickBot="1">
      <c r="A18" s="7"/>
      <c r="B18" s="8"/>
      <c r="C18" s="8"/>
      <c r="D18" s="8"/>
      <c r="E18" s="35"/>
      <c r="F18" s="15"/>
      <c r="G18" s="16"/>
      <c r="H18" s="16"/>
      <c r="I18" s="15"/>
      <c r="J18" s="16"/>
      <c r="K18" s="16"/>
    </row>
    <row r="19" spans="1:11" ht="12.75" customHeight="1">
      <c r="A19" s="59" t="s">
        <v>20</v>
      </c>
      <c r="B19" s="60"/>
      <c r="C19" s="60"/>
      <c r="D19" s="61"/>
      <c r="E19" s="65">
        <v>89</v>
      </c>
      <c r="F19" s="67">
        <f aca="true" t="shared" si="0" ref="F19:K19">ROUND(SUM(F14:F18),0)</f>
        <v>293</v>
      </c>
      <c r="G19" s="67">
        <f t="shared" si="0"/>
        <v>49</v>
      </c>
      <c r="H19" s="67">
        <f t="shared" si="0"/>
        <v>49</v>
      </c>
      <c r="I19" s="67">
        <f t="shared" si="0"/>
        <v>32</v>
      </c>
      <c r="J19" s="67">
        <f t="shared" si="0"/>
        <v>12</v>
      </c>
      <c r="K19" s="67">
        <f t="shared" si="0"/>
        <v>14</v>
      </c>
    </row>
    <row r="20" spans="1:11" ht="12.75" customHeight="1" thickBot="1">
      <c r="A20" s="62"/>
      <c r="B20" s="63"/>
      <c r="C20" s="63"/>
      <c r="D20" s="64"/>
      <c r="E20" s="66"/>
      <c r="F20" s="68"/>
      <c r="G20" s="68"/>
      <c r="H20" s="68"/>
      <c r="I20" s="68"/>
      <c r="J20" s="68"/>
      <c r="K20" s="68"/>
    </row>
  </sheetData>
  <sheetProtection/>
  <mergeCells count="22">
    <mergeCell ref="A1:A5"/>
    <mergeCell ref="B1:B13"/>
    <mergeCell ref="C1:C5"/>
    <mergeCell ref="D1:D5"/>
    <mergeCell ref="E1:E13"/>
    <mergeCell ref="F2:F12"/>
    <mergeCell ref="A8:A13"/>
    <mergeCell ref="G2:G12"/>
    <mergeCell ref="H2:H12"/>
    <mergeCell ref="I2:I12"/>
    <mergeCell ref="J2:J12"/>
    <mergeCell ref="K2:K12"/>
    <mergeCell ref="C7:C13"/>
    <mergeCell ref="D8:D13"/>
    <mergeCell ref="A19:D20"/>
    <mergeCell ref="E19:E20"/>
    <mergeCell ref="K19:K20"/>
    <mergeCell ref="F19:F20"/>
    <mergeCell ref="G19:G20"/>
    <mergeCell ref="H19:H20"/>
    <mergeCell ref="I19:I20"/>
    <mergeCell ref="J19:J2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A1" sqref="A1:K20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8.7109375" style="0" customWidth="1"/>
    <col min="4" max="4" width="10.7109375" style="0" customWidth="1"/>
    <col min="5" max="5" width="8.7109375" style="0" customWidth="1"/>
    <col min="10" max="11" width="10.7109375" style="0" customWidth="1"/>
  </cols>
  <sheetData>
    <row r="1" spans="1:11" ht="12.75">
      <c r="A1" s="55"/>
      <c r="B1" s="54" t="s">
        <v>4</v>
      </c>
      <c r="C1" s="54"/>
      <c r="D1" s="54"/>
      <c r="E1" s="56" t="s">
        <v>10</v>
      </c>
      <c r="F1" s="11">
        <v>204</v>
      </c>
      <c r="G1" s="11">
        <v>302</v>
      </c>
      <c r="H1" s="11">
        <v>304</v>
      </c>
      <c r="I1" s="11">
        <v>407</v>
      </c>
      <c r="J1" s="11">
        <v>442</v>
      </c>
      <c r="K1" s="11">
        <v>442</v>
      </c>
    </row>
    <row r="2" spans="1:11" ht="12.75" customHeight="1">
      <c r="A2" s="50"/>
      <c r="B2" s="52"/>
      <c r="C2" s="52"/>
      <c r="D2" s="52"/>
      <c r="E2" s="57"/>
      <c r="F2" s="39" t="s">
        <v>8</v>
      </c>
      <c r="G2" s="39" t="s">
        <v>12</v>
      </c>
      <c r="H2" s="39" t="s">
        <v>34</v>
      </c>
      <c r="I2" s="39" t="s">
        <v>11</v>
      </c>
      <c r="J2" s="39" t="s">
        <v>35</v>
      </c>
      <c r="K2" s="47" t="s">
        <v>36</v>
      </c>
    </row>
    <row r="3" spans="1:11" ht="17.25" customHeight="1">
      <c r="A3" s="50"/>
      <c r="B3" s="52"/>
      <c r="C3" s="52"/>
      <c r="D3" s="52"/>
      <c r="E3" s="57"/>
      <c r="F3" s="40"/>
      <c r="G3" s="40"/>
      <c r="H3" s="40"/>
      <c r="I3" s="40"/>
      <c r="J3" s="40"/>
      <c r="K3" s="48"/>
    </row>
    <row r="4" spans="1:11" ht="12.75">
      <c r="A4" s="50"/>
      <c r="B4" s="52"/>
      <c r="C4" s="52"/>
      <c r="D4" s="52"/>
      <c r="E4" s="57"/>
      <c r="F4" s="40"/>
      <c r="G4" s="40"/>
      <c r="H4" s="40"/>
      <c r="I4" s="40"/>
      <c r="J4" s="40"/>
      <c r="K4" s="48"/>
    </row>
    <row r="5" spans="1:11" ht="12.75">
      <c r="A5" s="50"/>
      <c r="B5" s="52"/>
      <c r="C5" s="52"/>
      <c r="D5" s="52"/>
      <c r="E5" s="57"/>
      <c r="F5" s="40"/>
      <c r="G5" s="40"/>
      <c r="H5" s="40"/>
      <c r="I5" s="40"/>
      <c r="J5" s="40"/>
      <c r="K5" s="48"/>
    </row>
    <row r="6" spans="1:11" ht="18">
      <c r="A6" s="1" t="s">
        <v>0</v>
      </c>
      <c r="B6" s="52"/>
      <c r="C6" s="2" t="s">
        <v>5</v>
      </c>
      <c r="D6" s="2" t="s">
        <v>6</v>
      </c>
      <c r="E6" s="57"/>
      <c r="F6" s="40"/>
      <c r="G6" s="40"/>
      <c r="H6" s="40"/>
      <c r="I6" s="40"/>
      <c r="J6" s="40"/>
      <c r="K6" s="48"/>
    </row>
    <row r="7" spans="1:11" ht="18">
      <c r="A7" s="1" t="s">
        <v>1</v>
      </c>
      <c r="B7" s="52"/>
      <c r="C7" s="52"/>
      <c r="D7" s="2" t="s">
        <v>7</v>
      </c>
      <c r="E7" s="57"/>
      <c r="F7" s="40"/>
      <c r="G7" s="40"/>
      <c r="H7" s="40"/>
      <c r="I7" s="40"/>
      <c r="J7" s="40"/>
      <c r="K7" s="48"/>
    </row>
    <row r="8" spans="1:11" ht="12.75">
      <c r="A8" s="50"/>
      <c r="B8" s="52"/>
      <c r="C8" s="52"/>
      <c r="D8" s="52"/>
      <c r="E8" s="57"/>
      <c r="F8" s="40"/>
      <c r="G8" s="40"/>
      <c r="H8" s="40"/>
      <c r="I8" s="40"/>
      <c r="J8" s="40"/>
      <c r="K8" s="48"/>
    </row>
    <row r="9" spans="1:11" ht="14.25" customHeight="1">
      <c r="A9" s="50"/>
      <c r="B9" s="52"/>
      <c r="C9" s="52"/>
      <c r="D9" s="52"/>
      <c r="E9" s="57"/>
      <c r="F9" s="40"/>
      <c r="G9" s="40"/>
      <c r="H9" s="40"/>
      <c r="I9" s="40"/>
      <c r="J9" s="40"/>
      <c r="K9" s="48"/>
    </row>
    <row r="10" spans="1:11" ht="12.75">
      <c r="A10" s="50"/>
      <c r="B10" s="52"/>
      <c r="C10" s="52"/>
      <c r="D10" s="52"/>
      <c r="E10" s="57"/>
      <c r="F10" s="40"/>
      <c r="G10" s="40"/>
      <c r="H10" s="40"/>
      <c r="I10" s="40"/>
      <c r="J10" s="40"/>
      <c r="K10" s="48"/>
    </row>
    <row r="11" spans="1:11" ht="12.75">
      <c r="A11" s="50"/>
      <c r="B11" s="52"/>
      <c r="C11" s="52"/>
      <c r="D11" s="52"/>
      <c r="E11" s="57"/>
      <c r="F11" s="40"/>
      <c r="G11" s="40"/>
      <c r="H11" s="40"/>
      <c r="I11" s="40"/>
      <c r="J11" s="40"/>
      <c r="K11" s="48"/>
    </row>
    <row r="12" spans="1:11" ht="12.75">
      <c r="A12" s="50"/>
      <c r="B12" s="52"/>
      <c r="C12" s="52"/>
      <c r="D12" s="52"/>
      <c r="E12" s="57"/>
      <c r="F12" s="40"/>
      <c r="G12" s="40"/>
      <c r="H12" s="40"/>
      <c r="I12" s="40"/>
      <c r="J12" s="40"/>
      <c r="K12" s="49"/>
    </row>
    <row r="13" spans="1:11" ht="13.5" thickBot="1">
      <c r="A13" s="51"/>
      <c r="B13" s="53"/>
      <c r="C13" s="53"/>
      <c r="D13" s="53"/>
      <c r="E13" s="58"/>
      <c r="F13" s="12" t="s">
        <v>2</v>
      </c>
      <c r="G13" s="12" t="s">
        <v>3</v>
      </c>
      <c r="H13" s="12" t="s">
        <v>3</v>
      </c>
      <c r="I13" s="12" t="s">
        <v>13</v>
      </c>
      <c r="J13" s="12" t="s">
        <v>3</v>
      </c>
      <c r="K13" s="12" t="s">
        <v>3</v>
      </c>
    </row>
    <row r="14" spans="1:11" ht="12.75">
      <c r="A14" s="3"/>
      <c r="B14" s="18"/>
      <c r="C14" s="18"/>
      <c r="D14" s="18"/>
      <c r="E14" s="18"/>
      <c r="F14" s="13"/>
      <c r="G14" s="13"/>
      <c r="H14" s="13"/>
      <c r="I14" s="13"/>
      <c r="J14" s="13"/>
      <c r="K14" s="13"/>
    </row>
    <row r="15" spans="1:11" ht="12.75">
      <c r="A15" s="7" t="s">
        <v>28</v>
      </c>
      <c r="B15" s="4">
        <v>19857.6</v>
      </c>
      <c r="C15" s="9" t="s">
        <v>15</v>
      </c>
      <c r="D15" s="9" t="s">
        <v>17</v>
      </c>
      <c r="E15" s="19">
        <f>779.34/9</f>
        <v>86.59333333333333</v>
      </c>
      <c r="F15" s="14">
        <f>E15</f>
        <v>86.59333333333333</v>
      </c>
      <c r="G15" s="14">
        <f>E15*6/36</f>
        <v>14.43222222222222</v>
      </c>
      <c r="H15" s="14">
        <f>E15*6/36</f>
        <v>14.43222222222222</v>
      </c>
      <c r="I15" s="14">
        <f>2*E15*0.055</f>
        <v>9.525266666666667</v>
      </c>
      <c r="J15" s="14">
        <f>E15*1.5/36</f>
        <v>3.608055555555555</v>
      </c>
      <c r="K15" s="14">
        <f>E15*1.75/36</f>
        <v>4.209398148148148</v>
      </c>
    </row>
    <row r="16" spans="1:11" ht="12.75">
      <c r="A16" s="7" t="s">
        <v>29</v>
      </c>
      <c r="B16" s="5">
        <v>19884.5</v>
      </c>
      <c r="C16" s="9" t="s">
        <v>9</v>
      </c>
      <c r="D16" s="9" t="s">
        <v>17</v>
      </c>
      <c r="E16" s="19">
        <v>51.92</v>
      </c>
      <c r="F16" s="14">
        <f>E16</f>
        <v>51.92</v>
      </c>
      <c r="G16" s="14">
        <f>E16*6/36</f>
        <v>8.653333333333332</v>
      </c>
      <c r="H16" s="14">
        <f>E16*6/36</f>
        <v>8.653333333333332</v>
      </c>
      <c r="I16" s="14">
        <f>2*E16*0.055</f>
        <v>5.7112</v>
      </c>
      <c r="J16" s="14">
        <f>E16*1.5/36</f>
        <v>2.163333333333333</v>
      </c>
      <c r="K16" s="14">
        <f>E16*1.75/36</f>
        <v>2.523888888888889</v>
      </c>
    </row>
    <row r="17" spans="1:11" ht="12.75">
      <c r="A17" s="7" t="s">
        <v>30</v>
      </c>
      <c r="B17" s="6">
        <v>20063.5</v>
      </c>
      <c r="C17" s="9" t="s">
        <v>9</v>
      </c>
      <c r="D17" s="9" t="s">
        <v>17</v>
      </c>
      <c r="E17" s="19">
        <v>28.68</v>
      </c>
      <c r="F17" s="14">
        <f>E17</f>
        <v>28.68</v>
      </c>
      <c r="G17" s="14">
        <f>E17*6/36</f>
        <v>4.779999999999999</v>
      </c>
      <c r="H17" s="14">
        <f>E17*6/36</f>
        <v>4.779999999999999</v>
      </c>
      <c r="I17" s="14">
        <f>2*E17*0.055</f>
        <v>3.1548</v>
      </c>
      <c r="J17" s="14">
        <f>E17*1.5/36</f>
        <v>1.1949999999999998</v>
      </c>
      <c r="K17" s="14">
        <f>E17*1.75/36</f>
        <v>1.3941666666666666</v>
      </c>
    </row>
    <row r="18" spans="1:11" ht="9.75" customHeight="1" thickBot="1">
      <c r="A18" s="7"/>
      <c r="B18" s="8"/>
      <c r="C18" s="8"/>
      <c r="D18" s="8"/>
      <c r="E18" s="8"/>
      <c r="F18" s="15"/>
      <c r="G18" s="16"/>
      <c r="H18" s="16"/>
      <c r="I18" s="15"/>
      <c r="J18" s="16"/>
      <c r="K18" s="16"/>
    </row>
    <row r="19" spans="1:11" ht="12.75" customHeight="1">
      <c r="A19" s="59" t="s">
        <v>20</v>
      </c>
      <c r="B19" s="60"/>
      <c r="C19" s="60"/>
      <c r="D19" s="61"/>
      <c r="E19" s="69">
        <v>89</v>
      </c>
      <c r="F19" s="67">
        <f aca="true" t="shared" si="0" ref="F19:K19">ROUND(SUM(F14:F18),0)</f>
        <v>167</v>
      </c>
      <c r="G19" s="67">
        <f t="shared" si="0"/>
        <v>28</v>
      </c>
      <c r="H19" s="67">
        <f t="shared" si="0"/>
        <v>28</v>
      </c>
      <c r="I19" s="67">
        <f t="shared" si="0"/>
        <v>18</v>
      </c>
      <c r="J19" s="67">
        <f t="shared" si="0"/>
        <v>7</v>
      </c>
      <c r="K19" s="67">
        <f t="shared" si="0"/>
        <v>8</v>
      </c>
    </row>
    <row r="20" spans="1:11" ht="7.5" customHeight="1" thickBot="1">
      <c r="A20" s="62"/>
      <c r="B20" s="63"/>
      <c r="C20" s="63"/>
      <c r="D20" s="64"/>
      <c r="E20" s="70"/>
      <c r="F20" s="68"/>
      <c r="G20" s="68"/>
      <c r="H20" s="68"/>
      <c r="I20" s="68"/>
      <c r="J20" s="68"/>
      <c r="K20" s="68"/>
    </row>
  </sheetData>
  <sheetProtection/>
  <mergeCells count="22">
    <mergeCell ref="A1:A5"/>
    <mergeCell ref="B1:B13"/>
    <mergeCell ref="C1:C5"/>
    <mergeCell ref="D1:D5"/>
    <mergeCell ref="E1:E13"/>
    <mergeCell ref="F2:F12"/>
    <mergeCell ref="A8:A13"/>
    <mergeCell ref="G2:G12"/>
    <mergeCell ref="H2:H12"/>
    <mergeCell ref="I2:I12"/>
    <mergeCell ref="J2:J12"/>
    <mergeCell ref="K2:K12"/>
    <mergeCell ref="C7:C13"/>
    <mergeCell ref="D8:D13"/>
    <mergeCell ref="A19:D20"/>
    <mergeCell ref="E19:E20"/>
    <mergeCell ref="K19:K20"/>
    <mergeCell ref="F19:F20"/>
    <mergeCell ref="G19:G20"/>
    <mergeCell ref="H19:H20"/>
    <mergeCell ref="I19:I20"/>
    <mergeCell ref="J19:J2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1">
      <selection activeCell="A1" sqref="A1:K18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8.7109375" style="0" customWidth="1"/>
    <col min="4" max="4" width="10.7109375" style="0" customWidth="1"/>
    <col min="5" max="5" width="8.7109375" style="0" customWidth="1"/>
    <col min="10" max="11" width="10.7109375" style="0" customWidth="1"/>
  </cols>
  <sheetData>
    <row r="1" spans="1:11" ht="12.75">
      <c r="A1" s="55"/>
      <c r="B1" s="54" t="s">
        <v>4</v>
      </c>
      <c r="C1" s="54"/>
      <c r="D1" s="54"/>
      <c r="E1" s="56" t="s">
        <v>10</v>
      </c>
      <c r="F1" s="11">
        <v>204</v>
      </c>
      <c r="G1" s="11">
        <v>302</v>
      </c>
      <c r="H1" s="11">
        <v>304</v>
      </c>
      <c r="I1" s="11">
        <v>407</v>
      </c>
      <c r="J1" s="11">
        <v>442</v>
      </c>
      <c r="K1" s="11">
        <v>442</v>
      </c>
    </row>
    <row r="2" spans="1:11" ht="12.75" customHeight="1">
      <c r="A2" s="50"/>
      <c r="B2" s="52"/>
      <c r="C2" s="52"/>
      <c r="D2" s="52"/>
      <c r="E2" s="57"/>
      <c r="F2" s="39" t="s">
        <v>8</v>
      </c>
      <c r="G2" s="39" t="s">
        <v>12</v>
      </c>
      <c r="H2" s="39" t="s">
        <v>34</v>
      </c>
      <c r="I2" s="39" t="s">
        <v>11</v>
      </c>
      <c r="J2" s="39" t="s">
        <v>35</v>
      </c>
      <c r="K2" s="47" t="s">
        <v>14</v>
      </c>
    </row>
    <row r="3" spans="1:11" ht="12.75">
      <c r="A3" s="50"/>
      <c r="B3" s="52"/>
      <c r="C3" s="52"/>
      <c r="D3" s="52"/>
      <c r="E3" s="57"/>
      <c r="F3" s="40"/>
      <c r="G3" s="40"/>
      <c r="H3" s="40"/>
      <c r="I3" s="40"/>
      <c r="J3" s="40"/>
      <c r="K3" s="48"/>
    </row>
    <row r="4" spans="1:11" ht="12.75">
      <c r="A4" s="50"/>
      <c r="B4" s="52"/>
      <c r="C4" s="52"/>
      <c r="D4" s="52"/>
      <c r="E4" s="57"/>
      <c r="F4" s="40"/>
      <c r="G4" s="40"/>
      <c r="H4" s="40"/>
      <c r="I4" s="40"/>
      <c r="J4" s="40"/>
      <c r="K4" s="48"/>
    </row>
    <row r="5" spans="1:11" ht="12.75">
      <c r="A5" s="50"/>
      <c r="B5" s="52"/>
      <c r="C5" s="52"/>
      <c r="D5" s="52"/>
      <c r="E5" s="57"/>
      <c r="F5" s="40"/>
      <c r="G5" s="40"/>
      <c r="H5" s="40"/>
      <c r="I5" s="40"/>
      <c r="J5" s="40"/>
      <c r="K5" s="48"/>
    </row>
    <row r="6" spans="1:11" ht="18">
      <c r="A6" s="1" t="s">
        <v>0</v>
      </c>
      <c r="B6" s="52"/>
      <c r="C6" s="2" t="s">
        <v>5</v>
      </c>
      <c r="D6" s="2" t="s">
        <v>6</v>
      </c>
      <c r="E6" s="57"/>
      <c r="F6" s="40"/>
      <c r="G6" s="40"/>
      <c r="H6" s="40"/>
      <c r="I6" s="40"/>
      <c r="J6" s="40"/>
      <c r="K6" s="48"/>
    </row>
    <row r="7" spans="1:11" ht="18">
      <c r="A7" s="1" t="s">
        <v>1</v>
      </c>
      <c r="B7" s="52"/>
      <c r="C7" s="52"/>
      <c r="D7" s="2" t="s">
        <v>7</v>
      </c>
      <c r="E7" s="57"/>
      <c r="F7" s="40"/>
      <c r="G7" s="40"/>
      <c r="H7" s="40"/>
      <c r="I7" s="40"/>
      <c r="J7" s="40"/>
      <c r="K7" s="48"/>
    </row>
    <row r="8" spans="1:11" ht="12.75">
      <c r="A8" s="50"/>
      <c r="B8" s="52"/>
      <c r="C8" s="52"/>
      <c r="D8" s="52"/>
      <c r="E8" s="57"/>
      <c r="F8" s="40"/>
      <c r="G8" s="40"/>
      <c r="H8" s="40"/>
      <c r="I8" s="40"/>
      <c r="J8" s="40"/>
      <c r="K8" s="48"/>
    </row>
    <row r="9" spans="1:11" ht="12.75">
      <c r="A9" s="50"/>
      <c r="B9" s="52"/>
      <c r="C9" s="52"/>
      <c r="D9" s="52"/>
      <c r="E9" s="57"/>
      <c r="F9" s="40"/>
      <c r="G9" s="40"/>
      <c r="H9" s="40"/>
      <c r="I9" s="40"/>
      <c r="J9" s="40"/>
      <c r="K9" s="48"/>
    </row>
    <row r="10" spans="1:11" ht="12.75">
      <c r="A10" s="50"/>
      <c r="B10" s="52"/>
      <c r="C10" s="52"/>
      <c r="D10" s="52"/>
      <c r="E10" s="57"/>
      <c r="F10" s="40"/>
      <c r="G10" s="40"/>
      <c r="H10" s="40"/>
      <c r="I10" s="40"/>
      <c r="J10" s="40"/>
      <c r="K10" s="48"/>
    </row>
    <row r="11" spans="1:11" ht="12.75">
      <c r="A11" s="50"/>
      <c r="B11" s="52"/>
      <c r="C11" s="52"/>
      <c r="D11" s="52"/>
      <c r="E11" s="57"/>
      <c r="F11" s="40"/>
      <c r="G11" s="40"/>
      <c r="H11" s="40"/>
      <c r="I11" s="40"/>
      <c r="J11" s="40"/>
      <c r="K11" s="48"/>
    </row>
    <row r="12" spans="1:11" ht="12.75">
      <c r="A12" s="50"/>
      <c r="B12" s="52"/>
      <c r="C12" s="52"/>
      <c r="D12" s="52"/>
      <c r="E12" s="57"/>
      <c r="F12" s="40"/>
      <c r="G12" s="40"/>
      <c r="H12" s="40"/>
      <c r="I12" s="40"/>
      <c r="J12" s="40"/>
      <c r="K12" s="49"/>
    </row>
    <row r="13" spans="1:11" ht="13.5" thickBot="1">
      <c r="A13" s="51"/>
      <c r="B13" s="53"/>
      <c r="C13" s="53"/>
      <c r="D13" s="53"/>
      <c r="E13" s="58"/>
      <c r="F13" s="12" t="s">
        <v>2</v>
      </c>
      <c r="G13" s="12" t="s">
        <v>3</v>
      </c>
      <c r="H13" s="12" t="s">
        <v>3</v>
      </c>
      <c r="I13" s="12" t="s">
        <v>13</v>
      </c>
      <c r="J13" s="12" t="s">
        <v>3</v>
      </c>
      <c r="K13" s="12" t="s">
        <v>3</v>
      </c>
    </row>
    <row r="14" spans="1:11" ht="12.75">
      <c r="A14" s="3"/>
      <c r="B14" s="18"/>
      <c r="C14" s="18"/>
      <c r="D14" s="18"/>
      <c r="E14" s="18"/>
      <c r="F14" s="13"/>
      <c r="G14" s="13"/>
      <c r="H14" s="13"/>
      <c r="I14" s="13"/>
      <c r="J14" s="13"/>
      <c r="K14" s="13"/>
    </row>
    <row r="15" spans="1:11" ht="12.75">
      <c r="A15" s="7" t="s">
        <v>31</v>
      </c>
      <c r="B15" s="4">
        <v>20276.5</v>
      </c>
      <c r="C15" s="9" t="s">
        <v>9</v>
      </c>
      <c r="D15" s="9" t="s">
        <v>16</v>
      </c>
      <c r="E15" s="19">
        <v>35.44</v>
      </c>
      <c r="F15" s="14">
        <f>E15</f>
        <v>35.44</v>
      </c>
      <c r="G15" s="14">
        <f>E15*6/36</f>
        <v>5.906666666666666</v>
      </c>
      <c r="H15" s="14">
        <f>E15*6/36</f>
        <v>5.906666666666666</v>
      </c>
      <c r="I15" s="14">
        <f>2*E15*0.055</f>
        <v>3.8983999999999996</v>
      </c>
      <c r="J15" s="14">
        <f>E15*1.5/36</f>
        <v>1.4766666666666666</v>
      </c>
      <c r="K15" s="14">
        <f>E15*1.75/36</f>
        <v>1.7227777777777777</v>
      </c>
    </row>
    <row r="16" spans="1:11" ht="13.5" thickBot="1">
      <c r="A16" s="7"/>
      <c r="B16" s="8"/>
      <c r="C16" s="8"/>
      <c r="D16" s="8"/>
      <c r="E16" s="8"/>
      <c r="F16" s="15"/>
      <c r="G16" s="16"/>
      <c r="H16" s="16"/>
      <c r="I16" s="15"/>
      <c r="J16" s="16"/>
      <c r="K16" s="16"/>
    </row>
    <row r="17" spans="1:11" ht="12.75" customHeight="1">
      <c r="A17" s="59" t="s">
        <v>20</v>
      </c>
      <c r="B17" s="60"/>
      <c r="C17" s="60"/>
      <c r="D17" s="61"/>
      <c r="E17" s="69">
        <v>89</v>
      </c>
      <c r="F17" s="67">
        <f aca="true" t="shared" si="0" ref="F17:K17">ROUND(SUM(F14:F16),0)</f>
        <v>35</v>
      </c>
      <c r="G17" s="67">
        <f t="shared" si="0"/>
        <v>6</v>
      </c>
      <c r="H17" s="67">
        <f t="shared" si="0"/>
        <v>6</v>
      </c>
      <c r="I17" s="67">
        <f t="shared" si="0"/>
        <v>4</v>
      </c>
      <c r="J17" s="67">
        <f t="shared" si="0"/>
        <v>1</v>
      </c>
      <c r="K17" s="67">
        <f t="shared" si="0"/>
        <v>2</v>
      </c>
    </row>
    <row r="18" spans="1:11" ht="12.75" customHeight="1" thickBot="1">
      <c r="A18" s="62"/>
      <c r="B18" s="63"/>
      <c r="C18" s="63"/>
      <c r="D18" s="64"/>
      <c r="E18" s="70"/>
      <c r="F18" s="68"/>
      <c r="G18" s="68"/>
      <c r="H18" s="68"/>
      <c r="I18" s="68"/>
      <c r="J18" s="68"/>
      <c r="K18" s="68"/>
    </row>
  </sheetData>
  <sheetProtection/>
  <mergeCells count="22">
    <mergeCell ref="A1:A5"/>
    <mergeCell ref="B1:B13"/>
    <mergeCell ref="C1:C5"/>
    <mergeCell ref="D1:D5"/>
    <mergeCell ref="E1:E13"/>
    <mergeCell ref="F2:F12"/>
    <mergeCell ref="A8:A13"/>
    <mergeCell ref="G2:G12"/>
    <mergeCell ref="H2:H12"/>
    <mergeCell ref="I2:I12"/>
    <mergeCell ref="J2:J12"/>
    <mergeCell ref="K2:K12"/>
    <mergeCell ref="C7:C13"/>
    <mergeCell ref="D8:D13"/>
    <mergeCell ref="A17:D18"/>
    <mergeCell ref="E17:E18"/>
    <mergeCell ref="K17:K18"/>
    <mergeCell ref="F17:F18"/>
    <mergeCell ref="G17:G18"/>
    <mergeCell ref="H17:H18"/>
    <mergeCell ref="I17:I18"/>
    <mergeCell ref="J17:J1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3">
      <selection activeCell="A20" sqref="A20:D21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8.7109375" style="0" customWidth="1"/>
    <col min="4" max="4" width="10.7109375" style="0" customWidth="1"/>
    <col min="5" max="5" width="8.7109375" style="0" customWidth="1"/>
    <col min="6" max="10" width="7.7109375" style="0" customWidth="1"/>
    <col min="11" max="11" width="8.7109375" style="0" customWidth="1"/>
    <col min="12" max="13" width="10.7109375" style="0" customWidth="1"/>
  </cols>
  <sheetData>
    <row r="1" spans="1:13" ht="12.75">
      <c r="A1" s="55"/>
      <c r="B1" s="54" t="s">
        <v>4</v>
      </c>
      <c r="C1" s="54"/>
      <c r="D1" s="54"/>
      <c r="E1" s="56" t="s">
        <v>10</v>
      </c>
      <c r="F1" s="11">
        <v>204</v>
      </c>
      <c r="G1" s="11">
        <v>301</v>
      </c>
      <c r="H1" s="11">
        <v>302</v>
      </c>
      <c r="I1" s="11">
        <v>304</v>
      </c>
      <c r="J1" s="11">
        <v>407</v>
      </c>
      <c r="K1" s="11">
        <v>441</v>
      </c>
      <c r="L1" s="11">
        <v>442</v>
      </c>
      <c r="M1" s="11">
        <v>442</v>
      </c>
    </row>
    <row r="2" spans="1:13" ht="12.75" customHeight="1">
      <c r="A2" s="50"/>
      <c r="B2" s="52"/>
      <c r="C2" s="52"/>
      <c r="D2" s="52"/>
      <c r="E2" s="57"/>
      <c r="F2" s="39" t="s">
        <v>8</v>
      </c>
      <c r="G2" s="39" t="s">
        <v>19</v>
      </c>
      <c r="H2" s="39" t="s">
        <v>12</v>
      </c>
      <c r="I2" s="39" t="s">
        <v>34</v>
      </c>
      <c r="J2" s="39" t="s">
        <v>11</v>
      </c>
      <c r="K2" s="39" t="s">
        <v>18</v>
      </c>
      <c r="L2" s="39" t="s">
        <v>35</v>
      </c>
      <c r="M2" s="47" t="s">
        <v>14</v>
      </c>
    </row>
    <row r="3" spans="1:13" ht="12.75">
      <c r="A3" s="50"/>
      <c r="B3" s="52"/>
      <c r="C3" s="52"/>
      <c r="D3" s="52"/>
      <c r="E3" s="57"/>
      <c r="F3" s="40"/>
      <c r="G3" s="40"/>
      <c r="H3" s="40"/>
      <c r="I3" s="40"/>
      <c r="J3" s="40"/>
      <c r="K3" s="40"/>
      <c r="L3" s="40"/>
      <c r="M3" s="48"/>
    </row>
    <row r="4" spans="1:13" ht="12.75">
      <c r="A4" s="50"/>
      <c r="B4" s="52"/>
      <c r="C4" s="52"/>
      <c r="D4" s="52"/>
      <c r="E4" s="57"/>
      <c r="F4" s="40"/>
      <c r="G4" s="40"/>
      <c r="H4" s="40"/>
      <c r="I4" s="40"/>
      <c r="J4" s="40"/>
      <c r="K4" s="40"/>
      <c r="L4" s="40"/>
      <c r="M4" s="48"/>
    </row>
    <row r="5" spans="1:13" ht="12.75">
      <c r="A5" s="50"/>
      <c r="B5" s="52"/>
      <c r="C5" s="52"/>
      <c r="D5" s="52"/>
      <c r="E5" s="57"/>
      <c r="F5" s="40"/>
      <c r="G5" s="40"/>
      <c r="H5" s="40"/>
      <c r="I5" s="40"/>
      <c r="J5" s="40"/>
      <c r="K5" s="40"/>
      <c r="L5" s="40"/>
      <c r="M5" s="48"/>
    </row>
    <row r="6" spans="1:13" ht="18">
      <c r="A6" s="1" t="s">
        <v>0</v>
      </c>
      <c r="B6" s="52"/>
      <c r="C6" s="2" t="s">
        <v>5</v>
      </c>
      <c r="D6" s="2" t="s">
        <v>6</v>
      </c>
      <c r="E6" s="57"/>
      <c r="F6" s="40"/>
      <c r="G6" s="40"/>
      <c r="H6" s="40"/>
      <c r="I6" s="40"/>
      <c r="J6" s="40"/>
      <c r="K6" s="40"/>
      <c r="L6" s="40"/>
      <c r="M6" s="48"/>
    </row>
    <row r="7" spans="1:13" ht="18">
      <c r="A7" s="1" t="s">
        <v>1</v>
      </c>
      <c r="B7" s="52"/>
      <c r="C7" s="52"/>
      <c r="D7" s="2" t="s">
        <v>7</v>
      </c>
      <c r="E7" s="57"/>
      <c r="F7" s="40"/>
      <c r="G7" s="40"/>
      <c r="H7" s="40"/>
      <c r="I7" s="40"/>
      <c r="J7" s="40"/>
      <c r="K7" s="40"/>
      <c r="L7" s="40"/>
      <c r="M7" s="48"/>
    </row>
    <row r="8" spans="1:13" ht="12.75">
      <c r="A8" s="50"/>
      <c r="B8" s="52"/>
      <c r="C8" s="52"/>
      <c r="D8" s="52"/>
      <c r="E8" s="57"/>
      <c r="F8" s="40"/>
      <c r="G8" s="40"/>
      <c r="H8" s="40"/>
      <c r="I8" s="40"/>
      <c r="J8" s="40"/>
      <c r="K8" s="40"/>
      <c r="L8" s="40"/>
      <c r="M8" s="48"/>
    </row>
    <row r="9" spans="1:13" ht="12.75">
      <c r="A9" s="50"/>
      <c r="B9" s="52"/>
      <c r="C9" s="52"/>
      <c r="D9" s="52"/>
      <c r="E9" s="57"/>
      <c r="F9" s="40"/>
      <c r="G9" s="40"/>
      <c r="H9" s="40"/>
      <c r="I9" s="40"/>
      <c r="J9" s="40"/>
      <c r="K9" s="40"/>
      <c r="L9" s="40"/>
      <c r="M9" s="48"/>
    </row>
    <row r="10" spans="1:13" ht="12.75">
      <c r="A10" s="50"/>
      <c r="B10" s="52"/>
      <c r="C10" s="52"/>
      <c r="D10" s="52"/>
      <c r="E10" s="57"/>
      <c r="F10" s="40"/>
      <c r="G10" s="40"/>
      <c r="H10" s="40"/>
      <c r="I10" s="40"/>
      <c r="J10" s="40"/>
      <c r="K10" s="40"/>
      <c r="L10" s="40"/>
      <c r="M10" s="48"/>
    </row>
    <row r="11" spans="1:13" ht="12.75">
      <c r="A11" s="50"/>
      <c r="B11" s="52"/>
      <c r="C11" s="52"/>
      <c r="D11" s="52"/>
      <c r="E11" s="57"/>
      <c r="F11" s="40"/>
      <c r="G11" s="40"/>
      <c r="H11" s="40"/>
      <c r="I11" s="40"/>
      <c r="J11" s="40"/>
      <c r="K11" s="40"/>
      <c r="L11" s="40"/>
      <c r="M11" s="48"/>
    </row>
    <row r="12" spans="1:13" ht="12.75">
      <c r="A12" s="50"/>
      <c r="B12" s="52"/>
      <c r="C12" s="52"/>
      <c r="D12" s="52"/>
      <c r="E12" s="57"/>
      <c r="F12" s="40"/>
      <c r="G12" s="40"/>
      <c r="H12" s="40"/>
      <c r="I12" s="40"/>
      <c r="J12" s="40"/>
      <c r="K12" s="40"/>
      <c r="L12" s="40"/>
      <c r="M12" s="49"/>
    </row>
    <row r="13" spans="1:13" ht="13.5" thickBot="1">
      <c r="A13" s="51"/>
      <c r="B13" s="53"/>
      <c r="C13" s="53"/>
      <c r="D13" s="53"/>
      <c r="E13" s="58"/>
      <c r="F13" s="12" t="s">
        <v>2</v>
      </c>
      <c r="G13" s="12" t="s">
        <v>3</v>
      </c>
      <c r="H13" s="12" t="s">
        <v>3</v>
      </c>
      <c r="I13" s="12" t="s">
        <v>3</v>
      </c>
      <c r="J13" s="12" t="s">
        <v>13</v>
      </c>
      <c r="K13" s="12" t="s">
        <v>3</v>
      </c>
      <c r="L13" s="12" t="s">
        <v>3</v>
      </c>
      <c r="M13" s="12" t="s">
        <v>3</v>
      </c>
    </row>
    <row r="14" spans="1:13" ht="12.75">
      <c r="A14" s="20"/>
      <c r="B14" s="18"/>
      <c r="C14" s="18"/>
      <c r="D14" s="18"/>
      <c r="E14" s="18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7" t="s">
        <v>32</v>
      </c>
      <c r="B15" s="21">
        <v>5335.79</v>
      </c>
      <c r="C15" s="21" t="s">
        <v>9</v>
      </c>
      <c r="D15" s="21" t="s">
        <v>17</v>
      </c>
      <c r="E15" s="22">
        <f>1222.157/9</f>
        <v>135.7952222222222</v>
      </c>
      <c r="F15" s="14">
        <f>E15</f>
        <v>135.7952222222222</v>
      </c>
      <c r="G15" s="14"/>
      <c r="H15" s="14">
        <f>E15*6/36</f>
        <v>22.632537037037036</v>
      </c>
      <c r="I15" s="14">
        <f>E15*6/36</f>
        <v>22.632537037037036</v>
      </c>
      <c r="J15" s="14">
        <f>2*E15*0.055</f>
        <v>14.937474444444442</v>
      </c>
      <c r="K15" s="14"/>
      <c r="L15" s="14">
        <f>E15*1.5/36</f>
        <v>5.658134259259259</v>
      </c>
      <c r="M15" s="14">
        <f>E15*1.75/36</f>
        <v>6.601156635802468</v>
      </c>
    </row>
    <row r="16" spans="1:13" ht="12.75">
      <c r="A16" s="7"/>
      <c r="B16" s="21"/>
      <c r="C16" s="21"/>
      <c r="D16" s="21"/>
      <c r="E16" s="23">
        <f>1725.0756/9</f>
        <v>191.67506666666665</v>
      </c>
      <c r="F16" s="14"/>
      <c r="G16" s="14">
        <f>E16*5/36</f>
        <v>26.621537037037037</v>
      </c>
      <c r="H16" s="14"/>
      <c r="I16" s="14"/>
      <c r="J16" s="14">
        <f>E16*0.055</f>
        <v>10.542128666666667</v>
      </c>
      <c r="K16" s="14">
        <f>E16*1.25/36</f>
        <v>6.655384259259259</v>
      </c>
      <c r="L16" s="14"/>
      <c r="M16" s="14"/>
    </row>
    <row r="17" spans="1:13" ht="12.75">
      <c r="A17" s="7" t="s">
        <v>33</v>
      </c>
      <c r="B17" s="4">
        <v>5434</v>
      </c>
      <c r="C17" s="9" t="s">
        <v>15</v>
      </c>
      <c r="D17" s="9" t="s">
        <v>17</v>
      </c>
      <c r="E17" s="19">
        <f>747.6688/9</f>
        <v>83.07431111111111</v>
      </c>
      <c r="F17" s="14">
        <f>E17</f>
        <v>83.07431111111111</v>
      </c>
      <c r="G17" s="14"/>
      <c r="H17" s="14">
        <f>E17*6/36</f>
        <v>13.845718518518519</v>
      </c>
      <c r="I17" s="14">
        <f>E17*6/36</f>
        <v>13.845718518518519</v>
      </c>
      <c r="J17" s="14">
        <f>2*E17*0.055</f>
        <v>9.138174222222222</v>
      </c>
      <c r="K17" s="14"/>
      <c r="L17" s="14">
        <f>E17*1.5/36</f>
        <v>3.4614296296296296</v>
      </c>
      <c r="M17" s="14">
        <f>E17*1.75/36</f>
        <v>4.038334567901234</v>
      </c>
    </row>
    <row r="18" spans="1:13" ht="12.75">
      <c r="A18" s="7"/>
      <c r="B18" s="4"/>
      <c r="C18" s="9"/>
      <c r="D18" s="9"/>
      <c r="E18" s="19">
        <f>336.645/9</f>
        <v>37.405</v>
      </c>
      <c r="F18" s="14"/>
      <c r="G18" s="14">
        <f>E18*5/36</f>
        <v>5.195138888888889</v>
      </c>
      <c r="H18" s="14"/>
      <c r="I18" s="14"/>
      <c r="J18" s="14">
        <f>E18*0.055</f>
        <v>2.057275</v>
      </c>
      <c r="K18" s="14">
        <f>E18*1.25/36</f>
        <v>1.2987847222222222</v>
      </c>
      <c r="L18" s="14"/>
      <c r="M18" s="14"/>
    </row>
    <row r="19" spans="1:13" ht="13.5" thickBot="1">
      <c r="A19" s="7"/>
      <c r="B19" s="8"/>
      <c r="C19" s="8"/>
      <c r="D19" s="8"/>
      <c r="E19" s="8"/>
      <c r="F19" s="15"/>
      <c r="G19" s="16"/>
      <c r="H19" s="16"/>
      <c r="I19" s="16"/>
      <c r="J19" s="15"/>
      <c r="K19" s="16"/>
      <c r="L19" s="16"/>
      <c r="M19" s="16"/>
    </row>
    <row r="20" spans="1:13" ht="12.75" customHeight="1">
      <c r="A20" s="59" t="s">
        <v>20</v>
      </c>
      <c r="B20" s="60"/>
      <c r="C20" s="60"/>
      <c r="D20" s="61"/>
      <c r="E20" s="69">
        <v>89</v>
      </c>
      <c r="F20" s="67">
        <f>ROUND(SUM(F14:F19),0)</f>
        <v>219</v>
      </c>
      <c r="G20" s="67">
        <f aca="true" t="shared" si="0" ref="G20:M20">ROUND(SUM(G14:G19),0)</f>
        <v>32</v>
      </c>
      <c r="H20" s="67">
        <f t="shared" si="0"/>
        <v>36</v>
      </c>
      <c r="I20" s="67">
        <f t="shared" si="0"/>
        <v>36</v>
      </c>
      <c r="J20" s="67">
        <f t="shared" si="0"/>
        <v>37</v>
      </c>
      <c r="K20" s="67">
        <f t="shared" si="0"/>
        <v>8</v>
      </c>
      <c r="L20" s="67">
        <f t="shared" si="0"/>
        <v>9</v>
      </c>
      <c r="M20" s="67">
        <f t="shared" si="0"/>
        <v>11</v>
      </c>
    </row>
    <row r="21" spans="1:13" ht="12.75" customHeight="1" thickBot="1">
      <c r="A21" s="62"/>
      <c r="B21" s="63"/>
      <c r="C21" s="63"/>
      <c r="D21" s="64"/>
      <c r="E21" s="70"/>
      <c r="F21" s="68"/>
      <c r="G21" s="68"/>
      <c r="H21" s="68"/>
      <c r="I21" s="68"/>
      <c r="J21" s="68"/>
      <c r="K21" s="68"/>
      <c r="L21" s="68"/>
      <c r="M21" s="68"/>
    </row>
  </sheetData>
  <sheetProtection/>
  <mergeCells count="26">
    <mergeCell ref="A20:D21"/>
    <mergeCell ref="E20:E21"/>
    <mergeCell ref="A8:A13"/>
    <mergeCell ref="C7:C13"/>
    <mergeCell ref="D8:D13"/>
    <mergeCell ref="A1:A5"/>
    <mergeCell ref="B1:B13"/>
    <mergeCell ref="C1:C5"/>
    <mergeCell ref="D1:D5"/>
    <mergeCell ref="E1:E13"/>
    <mergeCell ref="L20:L21"/>
    <mergeCell ref="H2:H12"/>
    <mergeCell ref="I2:I12"/>
    <mergeCell ref="J2:J12"/>
    <mergeCell ref="L2:L12"/>
    <mergeCell ref="M2:M12"/>
    <mergeCell ref="M20:M21"/>
    <mergeCell ref="K2:K12"/>
    <mergeCell ref="G2:G12"/>
    <mergeCell ref="G20:G21"/>
    <mergeCell ref="K20:K21"/>
    <mergeCell ref="F20:F21"/>
    <mergeCell ref="H20:H21"/>
    <mergeCell ref="I20:I21"/>
    <mergeCell ref="J20:J21"/>
    <mergeCell ref="F2:F12"/>
  </mergeCells>
  <printOptions/>
  <pageMargins left="0.7" right="0.7" top="0.75" bottom="0.75" header="0.3" footer="0.3"/>
  <pageSetup horizontalDpi="600" verticalDpi="600" orientation="portrait" r:id="rId1"/>
  <ignoredErrors>
    <ignoredError sqref="J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12.8515625" style="0" bestFit="1" customWidth="1"/>
    <col min="6" max="6" width="7.7109375" style="0" customWidth="1"/>
    <col min="7" max="7" width="10.7109375" style="0" customWidth="1"/>
    <col min="8" max="10" width="7.7109375" style="0" customWidth="1"/>
  </cols>
  <sheetData>
    <row r="1" spans="1:10" ht="12.75">
      <c r="A1" s="55"/>
      <c r="B1" s="54" t="s">
        <v>4</v>
      </c>
      <c r="C1" s="54"/>
      <c r="D1" s="54"/>
      <c r="E1" s="56" t="s">
        <v>10</v>
      </c>
      <c r="F1" s="11">
        <v>204</v>
      </c>
      <c r="G1" s="11">
        <v>441</v>
      </c>
      <c r="H1" s="11">
        <v>301</v>
      </c>
      <c r="I1" s="11">
        <v>304</v>
      </c>
      <c r="J1" s="11">
        <v>407</v>
      </c>
    </row>
    <row r="2" spans="1:10" ht="12.75" customHeight="1">
      <c r="A2" s="50"/>
      <c r="B2" s="52"/>
      <c r="C2" s="52"/>
      <c r="D2" s="52"/>
      <c r="E2" s="57"/>
      <c r="F2" s="39" t="s">
        <v>8</v>
      </c>
      <c r="G2" s="39" t="s">
        <v>39</v>
      </c>
      <c r="H2" s="39" t="s">
        <v>37</v>
      </c>
      <c r="I2" s="39" t="s">
        <v>40</v>
      </c>
      <c r="J2" s="39" t="s">
        <v>41</v>
      </c>
    </row>
    <row r="3" spans="1:10" ht="12.75">
      <c r="A3" s="50"/>
      <c r="B3" s="52"/>
      <c r="C3" s="52"/>
      <c r="D3" s="52"/>
      <c r="E3" s="57"/>
      <c r="F3" s="40"/>
      <c r="G3" s="40"/>
      <c r="H3" s="40"/>
      <c r="I3" s="40"/>
      <c r="J3" s="40"/>
    </row>
    <row r="4" spans="1:10" ht="12.75">
      <c r="A4" s="50"/>
      <c r="B4" s="52"/>
      <c r="C4" s="52"/>
      <c r="D4" s="52"/>
      <c r="E4" s="57"/>
      <c r="F4" s="40"/>
      <c r="G4" s="40"/>
      <c r="H4" s="40"/>
      <c r="I4" s="40"/>
      <c r="J4" s="40"/>
    </row>
    <row r="5" spans="1:10" ht="12.75">
      <c r="A5" s="50"/>
      <c r="B5" s="52"/>
      <c r="C5" s="52"/>
      <c r="D5" s="52"/>
      <c r="E5" s="57"/>
      <c r="F5" s="40"/>
      <c r="G5" s="40"/>
      <c r="H5" s="40"/>
      <c r="I5" s="40"/>
      <c r="J5" s="40"/>
    </row>
    <row r="6" spans="1:10" ht="18">
      <c r="A6" s="1" t="s">
        <v>0</v>
      </c>
      <c r="B6" s="52"/>
      <c r="C6" s="2" t="s">
        <v>5</v>
      </c>
      <c r="D6" s="2" t="s">
        <v>6</v>
      </c>
      <c r="E6" s="57"/>
      <c r="F6" s="40"/>
      <c r="G6" s="40"/>
      <c r="H6" s="40"/>
      <c r="I6" s="40"/>
      <c r="J6" s="40"/>
    </row>
    <row r="7" spans="1:10" ht="18">
      <c r="A7" s="1" t="s">
        <v>1</v>
      </c>
      <c r="B7" s="52"/>
      <c r="C7" s="52"/>
      <c r="D7" s="2" t="s">
        <v>7</v>
      </c>
      <c r="E7" s="57"/>
      <c r="F7" s="40"/>
      <c r="G7" s="40"/>
      <c r="H7" s="40"/>
      <c r="I7" s="40"/>
      <c r="J7" s="40"/>
    </row>
    <row r="8" spans="1:10" ht="12.75">
      <c r="A8" s="50"/>
      <c r="B8" s="52"/>
      <c r="C8" s="52"/>
      <c r="D8" s="52"/>
      <c r="E8" s="57"/>
      <c r="F8" s="40"/>
      <c r="G8" s="40"/>
      <c r="H8" s="40"/>
      <c r="I8" s="40"/>
      <c r="J8" s="40"/>
    </row>
    <row r="9" spans="1:10" ht="12.75">
      <c r="A9" s="50"/>
      <c r="B9" s="52"/>
      <c r="C9" s="52"/>
      <c r="D9" s="52"/>
      <c r="E9" s="57"/>
      <c r="F9" s="40"/>
      <c r="G9" s="40"/>
      <c r="H9" s="40"/>
      <c r="I9" s="40"/>
      <c r="J9" s="40"/>
    </row>
    <row r="10" spans="1:10" ht="12.75">
      <c r="A10" s="50"/>
      <c r="B10" s="52"/>
      <c r="C10" s="52"/>
      <c r="D10" s="52"/>
      <c r="E10" s="57"/>
      <c r="F10" s="40"/>
      <c r="G10" s="40"/>
      <c r="H10" s="40"/>
      <c r="I10" s="40"/>
      <c r="J10" s="40"/>
    </row>
    <row r="11" spans="1:10" ht="12.75">
      <c r="A11" s="50"/>
      <c r="B11" s="52"/>
      <c r="C11" s="52"/>
      <c r="D11" s="52"/>
      <c r="E11" s="57"/>
      <c r="F11" s="40"/>
      <c r="G11" s="40"/>
      <c r="H11" s="40"/>
      <c r="I11" s="40"/>
      <c r="J11" s="40"/>
    </row>
    <row r="12" spans="1:10" ht="12.75">
      <c r="A12" s="50"/>
      <c r="B12" s="52"/>
      <c r="C12" s="52"/>
      <c r="D12" s="52"/>
      <c r="E12" s="57"/>
      <c r="F12" s="40"/>
      <c r="G12" s="40"/>
      <c r="H12" s="40"/>
      <c r="I12" s="40"/>
      <c r="J12" s="40"/>
    </row>
    <row r="13" spans="1:10" ht="13.5" thickBot="1">
      <c r="A13" s="51"/>
      <c r="B13" s="53"/>
      <c r="C13" s="53"/>
      <c r="D13" s="53"/>
      <c r="E13" s="58"/>
      <c r="F13" s="12" t="s">
        <v>2</v>
      </c>
      <c r="G13" s="12" t="s">
        <v>3</v>
      </c>
      <c r="H13" s="12" t="s">
        <v>3</v>
      </c>
      <c r="I13" s="12" t="s">
        <v>3</v>
      </c>
      <c r="J13" s="12" t="s">
        <v>13</v>
      </c>
    </row>
    <row r="14" spans="1:10" ht="12.75">
      <c r="A14" s="20"/>
      <c r="B14" s="18"/>
      <c r="C14" s="18"/>
      <c r="D14" s="18"/>
      <c r="E14" s="18"/>
      <c r="F14" s="13"/>
      <c r="G14" s="13"/>
      <c r="H14" s="13"/>
      <c r="I14" s="13"/>
      <c r="J14" s="13"/>
    </row>
    <row r="15" spans="1:10" ht="12.75" customHeight="1">
      <c r="A15" s="31" t="s">
        <v>21</v>
      </c>
      <c r="B15" s="21">
        <v>5237</v>
      </c>
      <c r="C15" s="21" t="s">
        <v>15</v>
      </c>
      <c r="D15" s="32" t="s">
        <v>16</v>
      </c>
      <c r="E15" s="33">
        <f>181.3357/9</f>
        <v>20.148411111111113</v>
      </c>
      <c r="F15" s="14">
        <f>E15</f>
        <v>20.148411111111113</v>
      </c>
      <c r="G15" s="14">
        <f>E15*3/36</f>
        <v>1.6790342592592593</v>
      </c>
      <c r="H15" s="14">
        <f>E15*4/36</f>
        <v>2.2387123456790126</v>
      </c>
      <c r="I15" s="14">
        <f>E15*6/36</f>
        <v>3.3580685185185186</v>
      </c>
      <c r="J15" s="14">
        <f>E15*0.055*2</f>
        <v>2.2163252222222223</v>
      </c>
    </row>
    <row r="16" spans="1:10" ht="12.75" customHeight="1">
      <c r="A16" s="26"/>
      <c r="B16" s="28"/>
      <c r="C16" s="25"/>
      <c r="D16" s="28"/>
      <c r="E16" s="34"/>
      <c r="F16" s="14"/>
      <c r="G16" s="24"/>
      <c r="H16" s="14"/>
      <c r="I16" s="14"/>
      <c r="J16" s="14"/>
    </row>
    <row r="17" spans="1:10" ht="13.5" thickBot="1">
      <c r="A17" s="36"/>
      <c r="B17" s="27"/>
      <c r="D17" s="29"/>
      <c r="E17" s="30"/>
      <c r="F17" s="30"/>
      <c r="H17" s="16"/>
      <c r="I17" s="16"/>
      <c r="J17" s="15"/>
    </row>
    <row r="18" spans="1:10" ht="12.75">
      <c r="A18" s="71" t="s">
        <v>38</v>
      </c>
      <c r="B18" s="72"/>
      <c r="C18" s="72"/>
      <c r="D18" s="73"/>
      <c r="E18" s="69"/>
      <c r="F18" s="67">
        <f>ROUND(SUM(F15:F17),0)</f>
        <v>20</v>
      </c>
      <c r="G18" s="67">
        <f>ROUND(SUM(G14:G17),0)</f>
        <v>2</v>
      </c>
      <c r="H18" s="67">
        <f>ROUND(SUM(H14:H17),0)</f>
        <v>2</v>
      </c>
      <c r="I18" s="67">
        <f>ROUND(SUM(I14:I17),0)</f>
        <v>3</v>
      </c>
      <c r="J18" s="67">
        <f>ROUND(SUM(J14:J17),0)</f>
        <v>2</v>
      </c>
    </row>
    <row r="19" spans="1:10" ht="13.5" thickBot="1">
      <c r="A19" s="74"/>
      <c r="B19" s="75"/>
      <c r="C19" s="75"/>
      <c r="D19" s="76"/>
      <c r="E19" s="70"/>
      <c r="F19" s="68"/>
      <c r="G19" s="68"/>
      <c r="H19" s="68"/>
      <c r="I19" s="68"/>
      <c r="J19" s="68"/>
    </row>
  </sheetData>
  <sheetProtection/>
  <mergeCells count="20">
    <mergeCell ref="A1:A5"/>
    <mergeCell ref="B1:B13"/>
    <mergeCell ref="I2:I12"/>
    <mergeCell ref="J2:J12"/>
    <mergeCell ref="C1:C5"/>
    <mergeCell ref="D1:D5"/>
    <mergeCell ref="E1:E13"/>
    <mergeCell ref="F2:F12"/>
    <mergeCell ref="A8:A13"/>
    <mergeCell ref="G2:G12"/>
    <mergeCell ref="H18:H19"/>
    <mergeCell ref="I18:I19"/>
    <mergeCell ref="J18:J19"/>
    <mergeCell ref="H2:H12"/>
    <mergeCell ref="C7:C13"/>
    <mergeCell ref="D8:D13"/>
    <mergeCell ref="A18:D19"/>
    <mergeCell ref="E18:E19"/>
    <mergeCell ref="F18:F19"/>
    <mergeCell ref="G18:G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Conley, Joshua</cp:lastModifiedBy>
  <cp:lastPrinted>2016-12-06T14:14:22Z</cp:lastPrinted>
  <dcterms:created xsi:type="dcterms:W3CDTF">2007-01-18T14:43:23Z</dcterms:created>
  <dcterms:modified xsi:type="dcterms:W3CDTF">2021-04-30T16:41:59Z</dcterms:modified>
  <cp:category/>
  <cp:version/>
  <cp:contentType/>
  <cp:contentStatus/>
</cp:coreProperties>
</file>