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_workdir\jacobs-us-va-pw-02\dms72159\"/>
    </mc:Choice>
  </mc:AlternateContent>
  <xr:revisionPtr revIDLastSave="0" documentId="13_ncr:1_{0BD66AAC-3280-4FF9-90A1-F0B362A8FE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0" i="1" l="1"/>
  <c r="AC23" i="1"/>
  <c r="AC10" i="1"/>
  <c r="R23" i="1"/>
  <c r="R10" i="1"/>
  <c r="R11" i="1"/>
  <c r="T10" i="1"/>
  <c r="U10" i="1"/>
  <c r="W10" i="1"/>
  <c r="X10" i="1"/>
  <c r="Y10" i="1"/>
  <c r="Z10" i="1"/>
  <c r="AA10" i="1"/>
  <c r="AB10" i="1"/>
  <c r="U11" i="1"/>
  <c r="W11" i="1"/>
  <c r="X11" i="1"/>
  <c r="Y11" i="1"/>
  <c r="Z11" i="1"/>
  <c r="AA11" i="1"/>
  <c r="T23" i="1"/>
  <c r="U23" i="1"/>
  <c r="W23" i="1"/>
  <c r="X23" i="1"/>
  <c r="Y23" i="1"/>
  <c r="Z23" i="1"/>
  <c r="AA23" i="1"/>
  <c r="AB23" i="1"/>
  <c r="AB48" i="1" s="1"/>
  <c r="T27" i="1"/>
  <c r="V30" i="1"/>
  <c r="X30" i="1"/>
  <c r="Z30" i="1"/>
  <c r="AB30" i="1"/>
  <c r="AA48" i="1"/>
  <c r="Q48" i="1" l="1"/>
  <c r="M32" i="1"/>
  <c r="P32" i="1" s="1"/>
  <c r="P23" i="1"/>
  <c r="P48" i="1" s="1"/>
  <c r="P10" i="1"/>
  <c r="O23" i="1"/>
  <c r="O11" i="1"/>
  <c r="O10" i="1"/>
  <c r="N23" i="1"/>
  <c r="N10" i="1"/>
  <c r="K25" i="1"/>
  <c r="K10" i="1"/>
  <c r="S23" i="1"/>
  <c r="M23" i="1"/>
  <c r="S11" i="1"/>
  <c r="S10" i="1"/>
  <c r="AC48" i="1"/>
  <c r="AC53" i="1"/>
  <c r="AC54" i="1"/>
  <c r="AC66" i="1"/>
  <c r="AC90" i="1"/>
  <c r="AC95" i="1"/>
  <c r="AC96" i="1"/>
  <c r="AC108" i="1"/>
  <c r="AC132" i="1"/>
  <c r="AC137" i="1"/>
  <c r="AC138" i="1"/>
  <c r="AC150" i="1"/>
  <c r="AC174" i="1"/>
  <c r="K90" i="1"/>
  <c r="AE174" i="1"/>
  <c r="AD174" i="1"/>
  <c r="AA174" i="1"/>
  <c r="Z174" i="1"/>
  <c r="Y174" i="1"/>
  <c r="X174" i="1"/>
  <c r="W174" i="1"/>
  <c r="V174" i="1"/>
  <c r="U174" i="1"/>
  <c r="T174" i="1"/>
  <c r="S174" i="1"/>
  <c r="R174" i="1"/>
  <c r="M174" i="1"/>
  <c r="K174" i="1"/>
  <c r="AE132" i="1"/>
  <c r="AD132" i="1"/>
  <c r="AA132" i="1"/>
  <c r="Z132" i="1"/>
  <c r="Y132" i="1"/>
  <c r="X132" i="1"/>
  <c r="W132" i="1"/>
  <c r="V132" i="1"/>
  <c r="U132" i="1"/>
  <c r="T132" i="1"/>
  <c r="S132" i="1"/>
  <c r="R132" i="1"/>
  <c r="M132" i="1"/>
  <c r="K132" i="1"/>
  <c r="AE90" i="1"/>
  <c r="AD90" i="1"/>
  <c r="AA90" i="1"/>
  <c r="Z90" i="1"/>
  <c r="Y90" i="1"/>
  <c r="X90" i="1"/>
  <c r="W90" i="1"/>
  <c r="V90" i="1"/>
  <c r="U90" i="1"/>
  <c r="T90" i="1"/>
  <c r="S90" i="1"/>
  <c r="R90" i="1"/>
  <c r="M90" i="1"/>
  <c r="AE48" i="1"/>
  <c r="AD48" i="1"/>
  <c r="W48" i="1"/>
  <c r="U48" i="1"/>
  <c r="S48" i="1"/>
  <c r="O48" i="1" l="1"/>
  <c r="O32" i="1"/>
  <c r="N32" i="1"/>
  <c r="N48" i="1" s="1"/>
  <c r="M48" i="1"/>
  <c r="D134" i="1"/>
  <c r="D92" i="1"/>
  <c r="D50" i="1"/>
  <c r="D7" i="1" l="1"/>
  <c r="M150" i="1"/>
  <c r="R150" i="1"/>
  <c r="S150" i="1"/>
  <c r="T150" i="1"/>
  <c r="U150" i="1"/>
  <c r="V150" i="1"/>
  <c r="W150" i="1"/>
  <c r="X150" i="1"/>
  <c r="Y150" i="1"/>
  <c r="Z150" i="1"/>
  <c r="AA150" i="1"/>
  <c r="AD150" i="1"/>
  <c r="AE150" i="1"/>
  <c r="K150" i="1"/>
  <c r="M108" i="1"/>
  <c r="R108" i="1"/>
  <c r="S108" i="1"/>
  <c r="T108" i="1"/>
  <c r="U108" i="1"/>
  <c r="V108" i="1"/>
  <c r="W108" i="1"/>
  <c r="X108" i="1"/>
  <c r="Y108" i="1"/>
  <c r="Z108" i="1"/>
  <c r="AA108" i="1"/>
  <c r="AD108" i="1"/>
  <c r="AE108" i="1"/>
  <c r="K108" i="1"/>
  <c r="M66" i="1"/>
  <c r="R66" i="1"/>
  <c r="S66" i="1"/>
  <c r="T66" i="1"/>
  <c r="U66" i="1"/>
  <c r="V66" i="1"/>
  <c r="W66" i="1"/>
  <c r="X66" i="1"/>
  <c r="Y66" i="1"/>
  <c r="Z66" i="1"/>
  <c r="AA66" i="1"/>
  <c r="AD66" i="1"/>
  <c r="AE66" i="1"/>
  <c r="R48" i="1"/>
  <c r="T48" i="1"/>
  <c r="V48" i="1"/>
  <c r="X48" i="1"/>
  <c r="Y48" i="1"/>
  <c r="Z48" i="1"/>
  <c r="AE23" i="1"/>
  <c r="K48" i="1"/>
  <c r="AE138" i="1" l="1"/>
  <c r="AD138" i="1"/>
  <c r="AA138" i="1"/>
  <c r="Z138" i="1"/>
  <c r="Y138" i="1"/>
  <c r="X138" i="1"/>
  <c r="W138" i="1"/>
  <c r="V138" i="1"/>
  <c r="U138" i="1"/>
  <c r="T138" i="1"/>
  <c r="S138" i="1"/>
  <c r="R138" i="1"/>
  <c r="M138" i="1"/>
  <c r="K138" i="1"/>
  <c r="AE137" i="1"/>
  <c r="AD137" i="1"/>
  <c r="AA137" i="1"/>
  <c r="Z137" i="1"/>
  <c r="Y137" i="1"/>
  <c r="X137" i="1"/>
  <c r="W137" i="1"/>
  <c r="V137" i="1"/>
  <c r="U137" i="1"/>
  <c r="T137" i="1"/>
  <c r="S137" i="1"/>
  <c r="R137" i="1"/>
  <c r="M137" i="1"/>
  <c r="K137" i="1"/>
  <c r="AE96" i="1"/>
  <c r="AD96" i="1"/>
  <c r="AA96" i="1"/>
  <c r="Z96" i="1"/>
  <c r="Y96" i="1"/>
  <c r="X96" i="1"/>
  <c r="W96" i="1"/>
  <c r="V96" i="1"/>
  <c r="U96" i="1"/>
  <c r="T96" i="1"/>
  <c r="S96" i="1"/>
  <c r="R96" i="1"/>
  <c r="M96" i="1"/>
  <c r="K96" i="1"/>
  <c r="AE95" i="1"/>
  <c r="AD95" i="1"/>
  <c r="AA95" i="1"/>
  <c r="Z95" i="1"/>
  <c r="Y95" i="1"/>
  <c r="X95" i="1"/>
  <c r="W95" i="1"/>
  <c r="V95" i="1"/>
  <c r="U95" i="1"/>
  <c r="T95" i="1"/>
  <c r="S95" i="1"/>
  <c r="R95" i="1"/>
  <c r="M95" i="1"/>
  <c r="K95" i="1"/>
  <c r="AE54" i="1"/>
  <c r="AD54" i="1"/>
  <c r="AA54" i="1"/>
  <c r="Z54" i="1"/>
  <c r="Y54" i="1"/>
  <c r="X54" i="1"/>
  <c r="W54" i="1"/>
  <c r="V54" i="1"/>
  <c r="U54" i="1"/>
  <c r="T54" i="1"/>
  <c r="S54" i="1"/>
  <c r="R54" i="1"/>
  <c r="M54" i="1"/>
  <c r="AE53" i="1"/>
  <c r="AD53" i="1"/>
  <c r="AA53" i="1"/>
  <c r="Z53" i="1"/>
  <c r="Y53" i="1"/>
  <c r="X53" i="1"/>
  <c r="W53" i="1"/>
  <c r="V53" i="1"/>
  <c r="U53" i="1"/>
  <c r="T53" i="1"/>
  <c r="S53" i="1"/>
  <c r="R53" i="1"/>
  <c r="M53" i="1"/>
  <c r="AE11" i="1"/>
  <c r="AE10" i="1"/>
</calcChain>
</file>

<file path=xl/sharedStrings.xml><?xml version="1.0" encoding="utf-8"?>
<sst xmlns="http://schemas.openxmlformats.org/spreadsheetml/2006/main" count="94" uniqueCount="58">
  <si>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</si>
  <si>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</si>
  <si>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</si>
  <si>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</si>
  <si>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</si>
  <si>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</si>
  <si>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ENTER ALL DATA REQUIRED</t>
  </si>
  <si>
    <t>SPREADSHEET</t>
  </si>
  <si>
    <t>ITEM_CODE</t>
  </si>
  <si>
    <t>ADDITIONAL_DESCRIPTION</t>
  </si>
  <si>
    <t>Page #</t>
  </si>
  <si>
    <t>Split #</t>
  </si>
  <si>
    <t>Total</t>
  </si>
  <si>
    <t>SAVE THIS FILE TO THE PROPER FOLDER FOR YOUR PROJECT AS THE SAME NAME AS YOUR DGN (I.E. #####GS001.XLSX)</t>
  </si>
  <si>
    <t>DO NOT REMOVE THE PROTECTION FROM THIS SPREADSHEET, LEAVE THE PROTECTION ON SO THAT YOU DO NOT DELETE NEEDED FORMULAS OR RESIZE SHEET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</si>
  <si>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</si>
  <si>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</si>
  <si>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</si>
  <si>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</si>
  <si>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</si>
  <si>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</si>
  <si>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</si>
  <si>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</si>
  <si>
    <t>442e10000</t>
  </si>
  <si>
    <t>442e10100</t>
  </si>
  <si>
    <t>302e56000</t>
  </si>
  <si>
    <t>304e20000</t>
  </si>
  <si>
    <t>, 6"</t>
  </si>
  <si>
    <t>407e10000</t>
  </si>
  <si>
    <t>8" ASPHALT CONCRETE
BASE, PG64-22</t>
  </si>
  <si>
    <t>CY</t>
  </si>
  <si>
    <t>, 2.25"</t>
  </si>
  <si>
    <t>, 1.5"</t>
  </si>
  <si>
    <t xml:space="preserve"> (0.055 GAL./SY)</t>
  </si>
  <si>
    <t>REMOVALS</t>
  </si>
  <si>
    <t>ROADWAY</t>
  </si>
  <si>
    <t>350+28.41</t>
  </si>
  <si>
    <t>369+67.00</t>
  </si>
  <si>
    <t>SY</t>
  </si>
  <si>
    <t>202E23000</t>
  </si>
  <si>
    <t>PAVEMENT REMOVED</t>
  </si>
  <si>
    <t>21, 22</t>
  </si>
  <si>
    <t>20, 21, 22</t>
  </si>
  <si>
    <t xml:space="preserve"> SUBGRADE COMPACTION</t>
  </si>
  <si>
    <t>204e10000</t>
  </si>
  <si>
    <t xml:space="preserve">204E30010 </t>
  </si>
  <si>
    <t>204E50000</t>
  </si>
  <si>
    <t>204E45000</t>
  </si>
  <si>
    <t>, 12"</t>
  </si>
  <si>
    <t>, 2000 SY./HR</t>
  </si>
  <si>
    <t>254e01000</t>
  </si>
  <si>
    <t>, 3.25" MAX.</t>
  </si>
  <si>
    <t>GRANULAR MATERIAL, 
TYPE B, 12"</t>
  </si>
  <si>
    <t>PROOF ROLLING, 
2000 SY/HR</t>
  </si>
  <si>
    <t>ASPHALT CONCRETE SURFACE COURSE, 
12.5 MM, TYPE A (446), 1.5"</t>
  </si>
  <si>
    <t>ASPHALT CONCRETE INTERMEDIATE COURSE, 
19 MM, TYPE A (446), 2.25"</t>
  </si>
  <si>
    <t>PAVEMENT PLANING, ASPHALT CONCRETE, 
3.25" MAX.</t>
  </si>
  <si>
    <t>252E01500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</si>
</sst>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???/???"/>
    <numFmt numFmtId="165" formatCode="0&quot;+&quot;00.00"/>
    <numFmt numFmtId="166" formatCode="0\)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4" fillId="5" borderId="26" xfId="0" applyFont="1" applyFill="1" applyBorder="1" applyAlignment="1" applyProtection="1">
      <alignment vertical="center"/>
      <protection locked="0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2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64" fontId="4" fillId="0" borderId="13" xfId="0" applyNumberFormat="1" applyFont="1" applyBorder="1" applyAlignment="1">
      <alignment horizontal="center" vertical="center" textRotation="90" wrapText="1"/>
    </xf>
    <xf numFmtId="164" fontId="4" fillId="0" borderId="14" xfId="0" applyNumberFormat="1" applyFont="1" applyBorder="1" applyAlignment="1">
      <alignment horizontal="center" vertical="center" textRotation="90" wrapText="1"/>
    </xf>
    <xf numFmtId="164" fontId="4" fillId="0" borderId="25" xfId="0" applyNumberFormat="1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/>
    </xf>
    <xf numFmtId="1" fontId="4" fillId="0" borderId="34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textRotation="90" wrapText="1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38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" fontId="4" fillId="0" borderId="39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textRotation="90" wrapText="1"/>
    </xf>
    <xf numFmtId="164" fontId="4" fillId="0" borderId="13" xfId="0" applyNumberFormat="1" applyFont="1" applyBorder="1" applyAlignment="1">
      <alignment horizontal="center" vertical="center" textRotation="90" wrapText="1"/>
    </xf>
    <xf numFmtId="164" fontId="4" fillId="0" borderId="14" xfId="0" applyNumberFormat="1" applyFont="1" applyBorder="1" applyAlignment="1">
      <alignment horizontal="center" vertical="center" textRotation="90" wrapText="1"/>
    </xf>
    <xf numFmtId="164" fontId="4" fillId="0" borderId="25" xfId="0" applyNumberFormat="1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489" name="Line 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ShapeType="1"/>
        </xdr:cNvSpPr>
      </xdr:nvSpPr>
      <xdr:spPr bwMode="auto">
        <a:xfrm>
          <a:off x="17821275" y="8982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494" name="Line 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495" name="Line 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496" name="Line 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497" name="Line 1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498" name="Line 1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499" name="Line 1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00" name="Line 1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501" name="Line 1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02" name="Line 1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503" name="Line 1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04" name="Line 17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505" name="Line 18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06" name="Line 19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507" name="Line 20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08" name="Line 2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509" name="Line 22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10" name="Line 2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511" name="Line 2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12" name="Line 25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513" name="Line 26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14" name="Line 27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515" name="Line 28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16" name="Line 29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517" name="Line 30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18" name="Line 3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519" name="Line 3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20" name="Line 3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521" name="Line 38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22" name="Line 39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523" name="Line 40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24" name="Line 4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525" name="Line 4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26" name="Line 4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527" name="Line 4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28" name="Line 45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0</xdr:colOff>
      <xdr:row>48</xdr:row>
      <xdr:rowOff>0</xdr:rowOff>
    </xdr:to>
    <xdr:sp macro="" textlink="">
      <xdr:nvSpPr>
        <xdr:cNvPr id="1529" name="Line 4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30" name="Line 4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48</xdr:row>
      <xdr:rowOff>0</xdr:rowOff>
    </xdr:from>
    <xdr:to>
      <xdr:col>44</xdr:col>
      <xdr:colOff>161925</xdr:colOff>
      <xdr:row>48</xdr:row>
      <xdr:rowOff>0</xdr:rowOff>
    </xdr:to>
    <xdr:sp macro="" textlink="">
      <xdr:nvSpPr>
        <xdr:cNvPr id="1531" name="Line 4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48</xdr:row>
      <xdr:rowOff>0</xdr:rowOff>
    </xdr:from>
    <xdr:to>
      <xdr:col>43</xdr:col>
      <xdr:colOff>66675</xdr:colOff>
      <xdr:row>48</xdr:row>
      <xdr:rowOff>0</xdr:rowOff>
    </xdr:to>
    <xdr:sp macro="" textlink="">
      <xdr:nvSpPr>
        <xdr:cNvPr id="1532" name="Line 49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  <sheetName val="Sheet1"/>
    </sheetNames>
    <sheetDataSet>
      <sheetData sheetId="0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F3175" t="str">
            <v>ADD SUPPLEMENTAL DESCRIPTION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B3179" t="str">
            <v>Y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B3182" t="str">
            <v>Y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B3187" t="str">
            <v>Y</v>
          </cell>
          <cell r="C3187" t="str">
            <v>SY</v>
          </cell>
          <cell r="D3187" t="str">
            <v>PAVEMENT FOR MAINTAINING TRAFFIC, CLASS B, AS PER PLAN</v>
          </cell>
          <cell r="F3187" t="str">
            <v>DESIGN BUILD PROJECTS ONLY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F3198" t="str">
            <v>ADD SUPPLEMENTAL DESCRIPTION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F3233" t="str">
            <v>ADD SUPPLEMENTAL DESCRIPTION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F3241" t="str">
            <v>ADD SUPPLEMENTAL DESCRIPTION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F3259" t="str">
            <v>REQUIRES PLAN INSERT SHEET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F3318" t="str">
            <v>ADD SUPPLEMENTAL DESCRIPTION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B3323" t="str">
            <v>Y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F3343" t="str">
            <v>ADD SUPPLEMENTAL DESCRIPTION</v>
          </cell>
          <cell r="G3343">
            <v>0</v>
          </cell>
        </row>
        <row r="3344">
          <cell r="A3344" t="str">
            <v>623E40900</v>
          </cell>
          <cell r="B3344" t="str">
            <v>Y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B3350" t="str">
            <v>Y</v>
          </cell>
          <cell r="C3350" t="str">
            <v>EACH</v>
          </cell>
          <cell r="D3350" t="str">
            <v>MOBILIZATION, AS PER PLAN</v>
          </cell>
          <cell r="F3350" t="str">
            <v>DESIGN BUILD PROJECTS ONLY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F3364" t="str">
            <v>ADD SUPPLEMENTAL DESCRIPTION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F3382" t="str">
            <v>ADD SUPPLEMENTAL DESCRIPTION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F3447" t="str">
            <v>ADD SUPPLEMENTAL DESCRIPTION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F3466" t="str">
            <v>ADD SUPPLEMENTAL DESCRIPTION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F3477" t="str">
            <v>ADD SUPPLEMENTAL DESCRIPTION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F3500" t="str">
            <v>ADD SUPPLEMENTAL DESCRIPTION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F3512" t="str">
            <v>ADD SUPPLEMENTAL DESCRIPTION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F3553" t="str">
            <v>ADD SUPPLEMENTAL DESCRIPTION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F3627" t="str">
            <v>ADD SUPPLEMENTAL DESCRIPTION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F3643" t="str">
            <v>ADD SUPPLEMENTAL DESCRIPTION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F3669" t="str">
            <v>ADD SUPPLEMENTAL DESCRIPTION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F3673" t="str">
            <v>ADD SUPPLEMENTAL DESCRIPTION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F3734" t="str">
            <v>ADD SUPPLEMENTAL DESCRIPTION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B3745" t="str">
            <v>Y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F3767" t="str">
            <v>CHECK UNIT OF MEASURE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B3777" t="str">
            <v>Y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B3789" t="str">
            <v>Y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F3824" t="str">
            <v>SPECIFY LOCATION</v>
          </cell>
          <cell r="G3824">
            <v>0</v>
          </cell>
        </row>
        <row r="3825">
          <cell r="A3825" t="str">
            <v>625E76000</v>
          </cell>
          <cell r="B3825" t="str">
            <v>Y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F3826" t="str">
            <v>ADD SUPPLEMENTAL DESCRIPTION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B3834" t="str">
            <v>Y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B3840" t="str">
            <v>Y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F4057" t="str">
            <v>ADD SUPPLEMENTAL DESCRIPTION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F4066" t="str">
            <v>ADD SUPPLEMENTAL DESCRIPTION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B4107" t="str">
            <v>Y</v>
          </cell>
          <cell r="C4107" t="str">
            <v>EACH</v>
          </cell>
          <cell r="D4107" t="str">
            <v>OVERPASS STRUCTURE MOUNTED SIGN SUPPORT, TYPE TC-18.26, DESIGN 10, AS PER PLAN</v>
          </cell>
          <cell r="F4107" t="str">
            <v>CHECK UNIT OF MEASURE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B4135" t="str">
            <v>Y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F4310" t="str">
            <v>ADD SUPPLEMENTAL DESCRIPTION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F4313" t="str">
            <v>ADD SUPPLEMENTAL DESCRIPTION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B4319" t="str">
            <v>Y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F4345" t="str">
            <v>ADD SUPPLEMENTAL DESCRIPTION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F4354" t="str">
            <v>ADD SUPPLEMENTAL DESCRIPTION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F4359" t="str">
            <v>SPECIFY TYPE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F4375" t="str">
            <v>ADD SUPPLEMENTAL DESCRIPTION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F4385" t="str">
            <v>ADD SUPPLEMENTAL DESCRIPTION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F4387" t="str">
            <v>ADD SUPPLEMENTAL DESCRIPTION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F4400" t="str">
            <v>ADD SUPPLEMENTAL DESCRIPTION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F4414" t="str">
            <v>SPECIFY COLOR IF NECESSARY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B4446" t="str">
            <v>Y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F4450" t="str">
            <v>SPECIFY TYPE AND/OR COLOR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F4549" t="str">
            <v>ADD SUPPLEMENTAL DESCRIPTION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F4599" t="str">
            <v>ADD SUPPLEMENTAL DESCRIPTION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F4611" t="str">
            <v>ADD SUPPLEMENTAL DESCRIPTION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F4787" t="str">
            <v>ADD SUPPLEMENTAL DESCRIPTION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F4811" t="str">
            <v>ADD SUPPLEMENTAL DESCRIPTION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F4850" t="str">
            <v>ADD SUPPLEMENTAL DESCRIPTION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F4915" t="str">
            <v>ADD SUPPLEMENTAL DESCRIPTION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F4922" t="str">
            <v>SPECIFY TYPE OF ITEM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F4936" t="str">
            <v>ADD SUPPLEMENTAL DESCRIPTION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B4943" t="str">
            <v>Y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F4958" t="str">
            <v>SPECIFY CABINET TYPE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F5022" t="str">
            <v>ADD SUPPLEMENTAL DESCRIPTION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B5412" t="str">
            <v>Y</v>
          </cell>
          <cell r="C5412" t="str">
            <v>MBF</v>
          </cell>
          <cell r="D5412" t="str">
            <v>SHEETING AND BRACING ORDERED LEFT IN PLACE</v>
          </cell>
          <cell r="F5412" t="str">
            <v>SPECIFY MUNICIPAL STANDARD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F6168" t="str">
            <v>CHECK UNIT OF MEASURE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F6357" t="str">
            <v>CHECK UNIT OF MEASURE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F6362" t="str">
            <v>ADD SUPPLEMENTAL DESCRIPTION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F6430" t="str">
            <v>ADD SUPPLEMENTAL DESCRIPTION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F6524" t="str">
            <v>ADD SUPPLEMENTAL DESCRIPTION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F6575" t="str">
            <v>ADD SUPPLEMENTAL DESCRIPTION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B6618" t="str">
            <v>Y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F6625" t="str">
            <v>SPECIFY TYPE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F6629" t="str">
            <v>SPECIFY TYPE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F6677" t="str">
            <v>SPECIFY TYPE AND CONDITION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B6710" t="str">
            <v>Y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F6722" t="str">
            <v>ADD SUPPLEMENTAL DESCRIPTION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B6762" t="str">
            <v>Y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F6763" t="str">
            <v>GENERAL ONLY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F6785" t="str">
            <v>GENERAL ONLY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F6793" t="str">
            <v>HEATING &amp; VENTILATING ONLY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F6809" t="str">
            <v>ELECTRICAL ONLY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F6825" t="str">
            <v>DESIGN BUILD PROJECTS ONLY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F6864" t="str">
            <v>ADD SUPPLEMENTAL DESCRIPTION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F6886" t="str">
            <v>ADD SUPPLEMENTAL DESCRIPTION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F6908" t="str">
            <v>CHECK UNIT OF MEASURE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F6954" t="str">
            <v>ADD SUPPLEMENTAL DESCRIPTION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F7012" t="str">
            <v>CHECK UNIT OF MEASURE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F7053" t="str">
            <v>ADD SUPPLEMENTAL DESCRIPTION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B7055" t="str">
            <v>Y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F7068" t="str">
            <v>CHECK UNIT OF MEASURE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F7090" t="str">
            <v>ADD SUPPLEMENTAL DESCRIPTION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B7108" t="str">
            <v>Y</v>
          </cell>
          <cell r="C7108" t="str">
            <v>LS</v>
          </cell>
          <cell r="D7108" t="str">
            <v>MAINTAINING ITS DURING CONSTRUCTION</v>
          </cell>
          <cell r="F7108" t="str">
            <v>DESIGN BUILD PROJECTS ONLY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F7124" t="str">
            <v>LOCATION REQUIRED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F7149" t="str">
            <v>ADD SUPPLEMENTAL DESCRIPTION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B7162" t="str">
            <v>Y</v>
          </cell>
          <cell r="C7162" t="str">
            <v>EACH</v>
          </cell>
          <cell r="D7162" t="str">
            <v>EROSION CONTROL, AS PER PLAN</v>
          </cell>
          <cell r="F7162" t="str">
            <v>DESIGN BUILD PROJECTS ONLY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F7180" t="str">
            <v>SPECIFY SIZE AND TYPE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F7207" t="str">
            <v>SPECIFY SIZE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F7225" t="str">
            <v>ADD SUPPLEMENTAL DESCRIPTION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F7228" t="str">
            <v>SPECIFY THICKNESS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F7230" t="str">
            <v>SPECIFY THICKNESS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F7245" t="str">
            <v>SPECIFY NOMINAL THICKNESS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B7276" t="str">
            <v>Y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F7306" t="str">
            <v>ADD SUPPLEMENTAL DESCRIPTION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F7316" t="str">
            <v>SPECIFY ___ KIP MAX. TEST LOAD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F7358" t="str">
            <v>DESIGN BUILD PROJECTS ONLY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F7390" t="str">
            <v>SPECIFY THICKNESS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F7427" t="str">
            <v>SPECIFY DEPTH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F7433" t="str">
            <v>ADD SUPP DESC - RAIL ONLY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F7456" t="str">
            <v>ADD SUPPLEMENTAL DESCRIPTION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174"/>
  <sheetViews>
    <sheetView showGridLines="0" tabSelected="1" zoomScaleNormal="100" workbookViewId="0">
      <selection activeCell="O28" sqref="O28"/>
    </sheetView>
  </sheetViews>
  <sheetFormatPr defaultColWidth="9.140625" defaultRowHeight="12.75" customHeight="1" x14ac:dyDescent="0.2"/>
  <cols>
    <col min="1" max="1" width="2.7109375" style="5" customWidth="1"/>
    <col min="2" max="2" width="9.140625" style="5"/>
    <col min="3" max="3" width="2.7109375" style="5" customWidth="1"/>
    <col min="4" max="5" width="8.7109375" style="5" customWidth="1"/>
    <col min="6" max="6" width="12.5703125" style="5" customWidth="1"/>
    <col min="7" max="7" width="6.85546875" style="5" hidden="1" customWidth="1"/>
    <col min="8" max="8" width="4.28515625" style="5" customWidth="1"/>
    <col min="9" max="9" width="12.5703125" style="5" customWidth="1"/>
    <col min="10" max="10" width="6.85546875" style="5" hidden="1" customWidth="1"/>
    <col min="11" max="12" width="9.7109375" style="6" customWidth="1"/>
    <col min="13" max="31" width="9.7109375" style="5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7</v>
      </c>
      <c r="H1" s="3" t="s">
        <v>15</v>
      </c>
      <c r="I1" s="2" t="s">
        <v>13</v>
      </c>
      <c r="J1" s="1"/>
      <c r="K1" s="1"/>
      <c r="L1" s="1"/>
      <c r="M1" s="1"/>
      <c r="N1" s="1"/>
      <c r="O1" s="1"/>
      <c r="P1" s="1"/>
      <c r="Q1" s="1"/>
      <c r="R1" s="1"/>
      <c r="S1" s="1"/>
      <c r="T1" s="21"/>
      <c r="U1" s="21"/>
      <c r="V1" s="21"/>
      <c r="W1" s="21"/>
      <c r="X1" s="21"/>
      <c r="Y1" s="21"/>
      <c r="Z1" s="1"/>
      <c r="AA1" s="1"/>
      <c r="AB1" s="1"/>
      <c r="AC1" s="1"/>
      <c r="AD1" s="22"/>
      <c r="AE1" s="22"/>
    </row>
    <row r="2" spans="1:38" ht="12.75" customHeight="1" x14ac:dyDescent="0.2">
      <c r="D2" s="2"/>
      <c r="E2" s="2"/>
      <c r="F2" s="3"/>
      <c r="G2" s="3" t="s">
        <v>3</v>
      </c>
      <c r="H2" s="3" t="s">
        <v>16</v>
      </c>
      <c r="I2" s="2" t="s">
        <v>5</v>
      </c>
      <c r="J2" s="1"/>
      <c r="K2" s="1"/>
      <c r="L2" s="1"/>
      <c r="M2" s="1"/>
      <c r="N2" s="1"/>
      <c r="O2" s="1"/>
      <c r="P2" s="1"/>
      <c r="Q2" s="1"/>
      <c r="R2" s="1"/>
      <c r="S2" s="1"/>
      <c r="T2" s="21"/>
      <c r="U2" s="21"/>
      <c r="V2" s="21"/>
      <c r="W2" s="21"/>
      <c r="X2" s="21"/>
      <c r="Y2" s="21"/>
      <c r="Z2" s="1"/>
      <c r="AA2" s="1"/>
      <c r="AB2" s="1"/>
      <c r="AC2" s="1"/>
      <c r="AD2" s="22"/>
      <c r="AE2" s="22"/>
    </row>
    <row r="3" spans="1:38" ht="12.75" customHeight="1" x14ac:dyDescent="0.2">
      <c r="D3" s="2"/>
      <c r="E3" s="3"/>
      <c r="F3" s="3"/>
      <c r="G3" s="3"/>
      <c r="H3" s="3" t="s">
        <v>17</v>
      </c>
      <c r="I3" s="2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1"/>
      <c r="AA3" s="1"/>
      <c r="AB3" s="1"/>
      <c r="AC3" s="1"/>
      <c r="AD3" s="22"/>
      <c r="AE3" s="22"/>
    </row>
    <row r="4" spans="1:38" ht="12.75" customHeight="1" x14ac:dyDescent="0.2">
      <c r="D4" s="2"/>
      <c r="E4" s="3"/>
      <c r="F4" s="4"/>
      <c r="G4" s="4"/>
      <c r="H4" s="3" t="s">
        <v>18</v>
      </c>
      <c r="I4" s="2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1"/>
      <c r="AA4" s="1"/>
      <c r="AB4" s="1"/>
      <c r="AC4" s="1"/>
      <c r="AD4" s="22"/>
      <c r="AE4" s="22"/>
    </row>
    <row r="5" spans="1:38" ht="12.75" customHeight="1" x14ac:dyDescent="0.2">
      <c r="D5" s="2"/>
      <c r="E5" s="3"/>
      <c r="F5" s="4"/>
      <c r="G5" s="4"/>
      <c r="H5" s="3" t="s">
        <v>19</v>
      </c>
      <c r="I5" s="2" t="s">
        <v>14</v>
      </c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2"/>
      <c r="V5" s="2"/>
      <c r="W5" s="2"/>
      <c r="X5" s="2"/>
      <c r="Y5" s="2"/>
      <c r="Z5" s="1"/>
      <c r="AA5" s="1"/>
      <c r="AB5" s="1"/>
      <c r="AC5" s="1"/>
      <c r="AD5" s="22"/>
      <c r="AE5" s="22"/>
    </row>
    <row r="6" spans="1:38" ht="12.75" customHeight="1" thickBot="1" x14ac:dyDescent="0.25">
      <c r="R6" s="5">
        <v>4</v>
      </c>
      <c r="T6" s="5">
        <v>5</v>
      </c>
      <c r="V6" s="5">
        <v>1</v>
      </c>
      <c r="X6" s="5">
        <v>2</v>
      </c>
    </row>
    <row r="7" spans="1:38" ht="12.75" customHeight="1" thickBot="1" x14ac:dyDescent="0.25">
      <c r="B7" s="24" t="s">
        <v>10</v>
      </c>
      <c r="D7" s="85" t="str">
        <f>"SUBSUMMARY SHEET " &amp; B8</f>
        <v xml:space="preserve">SUBSUMMARY SHEET 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G7" s="29">
        <v>1</v>
      </c>
      <c r="AH7" s="30" t="s">
        <v>22</v>
      </c>
      <c r="AI7" s="31"/>
      <c r="AJ7" s="31"/>
      <c r="AK7" s="31"/>
      <c r="AL7" s="31"/>
    </row>
    <row r="8" spans="1:38" ht="12.75" customHeight="1" thickBot="1" x14ac:dyDescent="0.25">
      <c r="B8" s="25"/>
      <c r="D8" s="86" t="s">
        <v>8</v>
      </c>
      <c r="E8" s="86"/>
      <c r="F8" s="86"/>
      <c r="G8" s="86"/>
      <c r="H8" s="86"/>
      <c r="I8" s="86"/>
      <c r="J8" s="86"/>
      <c r="K8" s="23" t="s">
        <v>39</v>
      </c>
      <c r="L8" s="23"/>
      <c r="M8" s="23" t="s">
        <v>44</v>
      </c>
      <c r="N8" s="23" t="s">
        <v>45</v>
      </c>
      <c r="O8" s="23" t="s">
        <v>46</v>
      </c>
      <c r="P8" s="23" t="s">
        <v>47</v>
      </c>
      <c r="Q8" s="23"/>
      <c r="R8" s="23" t="s">
        <v>57</v>
      </c>
      <c r="S8" s="23"/>
      <c r="T8" s="23" t="s">
        <v>50</v>
      </c>
      <c r="U8" s="23"/>
      <c r="V8" s="23" t="s">
        <v>25</v>
      </c>
      <c r="W8" s="23"/>
      <c r="X8" s="23" t="s">
        <v>26</v>
      </c>
      <c r="Y8" s="23"/>
      <c r="Z8" s="23" t="s">
        <v>28</v>
      </c>
      <c r="AA8" s="23"/>
      <c r="AB8" s="23" t="s">
        <v>23</v>
      </c>
      <c r="AC8" s="23" t="s">
        <v>24</v>
      </c>
      <c r="AD8" s="23"/>
      <c r="AE8" s="23"/>
    </row>
    <row r="9" spans="1:38" ht="12.75" customHeight="1" thickBot="1" x14ac:dyDescent="0.25">
      <c r="D9" s="88" t="s">
        <v>9</v>
      </c>
      <c r="E9" s="88"/>
      <c r="F9" s="88"/>
      <c r="G9" s="88"/>
      <c r="H9" s="88"/>
      <c r="I9" s="88"/>
      <c r="J9" s="88"/>
      <c r="K9" s="20"/>
      <c r="L9" s="20"/>
      <c r="M9" s="20"/>
      <c r="N9" s="20" t="s">
        <v>48</v>
      </c>
      <c r="O9" s="20"/>
      <c r="P9" s="20" t="s">
        <v>49</v>
      </c>
      <c r="Q9" s="20"/>
      <c r="R9" s="20"/>
      <c r="S9" s="20"/>
      <c r="T9" s="20" t="s">
        <v>51</v>
      </c>
      <c r="U9" s="20"/>
      <c r="V9" s="20" t="s">
        <v>27</v>
      </c>
      <c r="W9" s="20"/>
      <c r="X9" s="20" t="s">
        <v>27</v>
      </c>
      <c r="Y9" s="20"/>
      <c r="Z9" s="20" t="s">
        <v>33</v>
      </c>
      <c r="AA9" s="20"/>
      <c r="AB9" s="20" t="s">
        <v>32</v>
      </c>
      <c r="AC9" s="20" t="s">
        <v>31</v>
      </c>
      <c r="AD9" s="20"/>
      <c r="AE9" s="20"/>
    </row>
    <row r="10" spans="1:38" ht="12.75" customHeight="1" x14ac:dyDescent="0.2">
      <c r="B10" s="59" t="s">
        <v>11</v>
      </c>
      <c r="D10" s="66" t="s">
        <v>20</v>
      </c>
      <c r="E10" s="66" t="s">
        <v>21</v>
      </c>
      <c r="F10" s="72" t="s">
        <v>0</v>
      </c>
      <c r="G10" s="73"/>
      <c r="H10" s="73"/>
      <c r="I10" s="73"/>
      <c r="J10" s="74"/>
      <c r="K10" s="7" t="str">
        <f t="shared" ref="K10" si="0">IF(OR(TRIM(K8)=0,TRIM(K8)=""),"",IF(IFERROR(TRIM(INDEX(QryItemNamed,MATCH(TRIM(K8),ITEM,0),2)),"")="Y","SPECIAL",LEFT(IFERROR(TRIM(INDEX(ITEM,MATCH(TRIM(K8),ITEM,0))),""),3)))</f>
        <v>202</v>
      </c>
      <c r="L10" s="44"/>
      <c r="M10" s="8">
        <v>204</v>
      </c>
      <c r="N10" s="8" t="str">
        <f t="shared" ref="N10:R10" si="1">IF(OR(TRIM(N8)=0,TRIM(N8)=""),"",IF(IFERROR(TRIM(INDEX(QryItemNamed,MATCH(TRIM(N8),ITEM,0),2)),"")="Y","SPECIAL",LEFT(IFERROR(TRIM(INDEX(ITEM,MATCH(TRIM(N8),ITEM,0))),""),3)))</f>
        <v>204</v>
      </c>
      <c r="O10" s="8" t="str">
        <f t="shared" si="1"/>
        <v>204</v>
      </c>
      <c r="P10" s="8" t="str">
        <f t="shared" si="1"/>
        <v>204</v>
      </c>
      <c r="Q10" s="8"/>
      <c r="R10" s="8" t="str">
        <f t="shared" si="1"/>
        <v>252</v>
      </c>
      <c r="S10" s="8" t="str">
        <f t="shared" ref="S10:AE10" si="2">IF(OR(TRIM(S8)=0,TRIM(S8)=""),"",IF(IFERROR(TRIM(INDEX(QryItemNamed,MATCH(TRIM(S8),ITEM,0),2)),"")="Y","SPECIAL",LEFT(IFERROR(TRIM(INDEX(ITEM,MATCH(TRIM(S8),ITEM,0))),""),3)))</f>
        <v/>
      </c>
      <c r="T10" s="8" t="str">
        <f t="shared" ref="T10:AD10" si="3">IF(OR(TRIM(T8)=0,TRIM(T8)=""),"",IF(IFERROR(TRIM(INDEX(QryItemNamed,MATCH(TRIM(T8),ITEM,0),2)),"")="Y","SPECIAL",LEFT(IFERROR(TRIM(INDEX(ITEM,MATCH(TRIM(T8),ITEM,0))),""),3)))</f>
        <v>254</v>
      </c>
      <c r="U10" s="8" t="str">
        <f t="shared" si="3"/>
        <v/>
      </c>
      <c r="V10" s="8">
        <v>302</v>
      </c>
      <c r="W10" s="8" t="str">
        <f t="shared" si="2"/>
        <v/>
      </c>
      <c r="X10" s="8" t="str">
        <f t="shared" si="2"/>
        <v>304</v>
      </c>
      <c r="Y10" s="8" t="str">
        <f t="shared" si="2"/>
        <v/>
      </c>
      <c r="Z10" s="8" t="str">
        <f t="shared" si="2"/>
        <v>407</v>
      </c>
      <c r="AA10" s="8" t="str">
        <f t="shared" si="2"/>
        <v/>
      </c>
      <c r="AB10" s="8" t="str">
        <f t="shared" si="2"/>
        <v>442</v>
      </c>
      <c r="AC10" s="8" t="str">
        <f t="shared" ref="AC10" si="4">IF(OR(TRIM(AC8)=0,TRIM(AC8)=""),"",IF(IFERROR(TRIM(INDEX(QryItemNamed,MATCH(TRIM(AC8),ITEM,0),2)),"")="Y","SPECIAL",LEFT(IFERROR(TRIM(INDEX(ITEM,MATCH(TRIM(AC8),ITEM,0))),""),3)))</f>
        <v>442</v>
      </c>
      <c r="AD10" s="8"/>
      <c r="AE10" s="8" t="str">
        <f t="shared" si="2"/>
        <v/>
      </c>
    </row>
    <row r="11" spans="1:38" ht="12.75" customHeight="1" x14ac:dyDescent="0.2">
      <c r="B11" s="60"/>
      <c r="D11" s="67"/>
      <c r="E11" s="67"/>
      <c r="F11" s="75"/>
      <c r="G11" s="76"/>
      <c r="H11" s="76"/>
      <c r="I11" s="76"/>
      <c r="J11" s="77"/>
      <c r="K11" s="81" t="s">
        <v>40</v>
      </c>
      <c r="L11" s="45"/>
      <c r="M11" s="69" t="s">
        <v>43</v>
      </c>
      <c r="N11" s="63" t="s">
        <v>52</v>
      </c>
      <c r="O11" s="63" t="str">
        <f t="shared" ref="O11" si="5">IF(OR(TRIM(O8)=0,TRIM(O8)=""),IF(O9="","",O9),IF(IFERROR(TRIM(INDEX(QryItemNamed,MATCH(TRIM(O8),ITEM,0),2)),"")="Y",RIGHT(IFERROR(TRIM(INDEX(QryItemNamed,MATCH(TRIM(O8),ITEM,0),4)),"123456789012"),LEN(IFERROR(TRIM(INDEX(QryItemNamed,MATCH(TRIM(O8),ITEM,0),4)),"123456789012"))-10)&amp;O9,IFERROR(TRIM(INDEX(QryItemNamed,MATCH(TRIM(O8),ITEM,0),4))&amp;O9,"ITEM CODE DOES NOT EXIST IN ITEM MASTER")))</f>
        <v>GEOTEXTILE FABRIC</v>
      </c>
      <c r="P11" s="63" t="s">
        <v>53</v>
      </c>
      <c r="Q11" s="40"/>
      <c r="R11" s="63" t="str">
        <f>IF(OR(TRIM(R8)=0,TRIM(R8)=""),IF(R9="","",R9),IF(IFERROR(TRIM(INDEX(QryItemNamed,MATCH(TRIM(R8),ITEM,0),2)),"")="Y",RIGHT(IFERROR(TRIM(INDEX(QryItemNamed,MATCH(TRIM(R8),ITEM,0),4)),"123456789012"),LEN(IFERROR(TRIM(INDEX(QryItemNamed,MATCH(TRIM(R8),ITEM,0),4)),"123456789012"))-10)&amp;R9,IFERROR(TRIM(INDEX(QryItemNamed,MATCH(TRIM(R8),ITEM,0),4))&amp;R9,"ITEM CODE DOES NOT EXIST IN ITEM MASTER")))</f>
        <v>FULL DEPTH PAVEMENT SAWING</v>
      </c>
      <c r="S11" s="63" t="str">
        <f t="shared" ref="S11:AE11" si="6">IF(OR(TRIM(S8)=0,TRIM(S8)=""),IF(S9="","",S9),IF(IFERROR(TRIM(INDEX(QryItemNamed,MATCH(TRIM(S8),ITEM,0),2)),"")="Y",RIGHT(IFERROR(TRIM(INDEX(QryItemNamed,MATCH(TRIM(S8),ITEM,0),4)),"123456789012"),LEN(IFERROR(TRIM(INDEX(QryItemNamed,MATCH(TRIM(S8),ITEM,0),4)),"123456789012"))-10)&amp;S9,IFERROR(TRIM(INDEX(QryItemNamed,MATCH(TRIM(S8),ITEM,0),4))&amp;S9,"ITEM CODE DOES NOT EXIST IN ITEM MASTER")))</f>
        <v/>
      </c>
      <c r="T11" s="63" t="s">
        <v>56</v>
      </c>
      <c r="U11" s="63" t="str">
        <f t="shared" ref="U11:AD11" si="7">IF(OR(TRIM(U8)=0,TRIM(U8)=""),IF(U9="","",U9),IF(IFERROR(TRIM(INDEX(QryItemNamed,MATCH(TRIM(U8),ITEM,0),2)),"")="Y",RIGHT(IFERROR(TRIM(INDEX(QryItemNamed,MATCH(TRIM(U8),ITEM,0),4)),"123456789012"),LEN(IFERROR(TRIM(INDEX(QryItemNamed,MATCH(TRIM(U8),ITEM,0),4)),"123456789012"))-10)&amp;U9,IFERROR(TRIM(INDEX(QryItemNamed,MATCH(TRIM(U8),ITEM,0),4))&amp;U9,"ITEM CODE DOES NOT EXIST IN ITEM MASTER")))</f>
        <v/>
      </c>
      <c r="V11" s="63" t="s">
        <v>29</v>
      </c>
      <c r="W11" s="40" t="str">
        <f t="shared" ref="W11:AA11" si="8">IF(OR(TRIM(W8)=0,TRIM(W8)=""),IF(W9="","",W9),IF(IFERROR(TRIM(INDEX(QryItemNamed,MATCH(TRIM(W8),ITEM,0),2)),"")="Y",RIGHT(IFERROR(TRIM(INDEX(QryItemNamed,MATCH(TRIM(W8),ITEM,0),4)),"123456789012"),LEN(IFERROR(TRIM(INDEX(QryItemNamed,MATCH(TRIM(W8),ITEM,0),4)),"123456789012"))-10)&amp;W9,IFERROR(TRIM(INDEX(QryItemNamed,MATCH(TRIM(W8),ITEM,0),4))&amp;W9,"ITEM CODE DOES NOT EXIST IN ITEM MASTER")))</f>
        <v/>
      </c>
      <c r="X11" s="63" t="str">
        <f t="shared" si="8"/>
        <v>AGGREGATE BASE, 6"</v>
      </c>
      <c r="Y11" s="40" t="str">
        <f t="shared" si="8"/>
        <v/>
      </c>
      <c r="Z11" s="63" t="str">
        <f t="shared" si="8"/>
        <v>TACK COAT (0.055 GAL./SY)</v>
      </c>
      <c r="AA11" s="40" t="str">
        <f t="shared" si="8"/>
        <v/>
      </c>
      <c r="AB11" s="63" t="s">
        <v>54</v>
      </c>
      <c r="AC11" s="63" t="s">
        <v>55</v>
      </c>
      <c r="AD11" s="63"/>
      <c r="AE11" s="62" t="str">
        <f t="shared" si="6"/>
        <v/>
      </c>
    </row>
    <row r="12" spans="1:38" ht="12.75" customHeight="1" x14ac:dyDescent="0.2">
      <c r="B12" s="60"/>
      <c r="D12" s="67"/>
      <c r="E12" s="67"/>
      <c r="F12" s="75"/>
      <c r="G12" s="76"/>
      <c r="H12" s="76"/>
      <c r="I12" s="76"/>
      <c r="J12" s="77"/>
      <c r="K12" s="81"/>
      <c r="L12" s="46"/>
      <c r="M12" s="70"/>
      <c r="N12" s="64"/>
      <c r="O12" s="64"/>
      <c r="P12" s="64"/>
      <c r="Q12" s="41"/>
      <c r="R12" s="64"/>
      <c r="S12" s="64"/>
      <c r="T12" s="64"/>
      <c r="U12" s="64"/>
      <c r="V12" s="64"/>
      <c r="W12" s="41"/>
      <c r="X12" s="64"/>
      <c r="Y12" s="41"/>
      <c r="Z12" s="64"/>
      <c r="AA12" s="41"/>
      <c r="AB12" s="64"/>
      <c r="AC12" s="64"/>
      <c r="AD12" s="64"/>
      <c r="AE12" s="62"/>
    </row>
    <row r="13" spans="1:38" ht="12.75" customHeight="1" x14ac:dyDescent="0.2">
      <c r="B13" s="60"/>
      <c r="D13" s="67"/>
      <c r="E13" s="67"/>
      <c r="F13" s="75"/>
      <c r="G13" s="76"/>
      <c r="H13" s="76"/>
      <c r="I13" s="76"/>
      <c r="J13" s="77"/>
      <c r="K13" s="81"/>
      <c r="L13" s="46"/>
      <c r="M13" s="70"/>
      <c r="N13" s="64"/>
      <c r="O13" s="64"/>
      <c r="P13" s="64"/>
      <c r="Q13" s="41"/>
      <c r="R13" s="64"/>
      <c r="S13" s="64"/>
      <c r="T13" s="64"/>
      <c r="U13" s="64"/>
      <c r="V13" s="64"/>
      <c r="W13" s="41"/>
      <c r="X13" s="64"/>
      <c r="Y13" s="41"/>
      <c r="Z13" s="64"/>
      <c r="AA13" s="41"/>
      <c r="AB13" s="64"/>
      <c r="AC13" s="64"/>
      <c r="AD13" s="64"/>
      <c r="AE13" s="62"/>
    </row>
    <row r="14" spans="1:38" ht="12.75" customHeight="1" x14ac:dyDescent="0.2">
      <c r="B14" s="60"/>
      <c r="D14" s="67"/>
      <c r="E14" s="67"/>
      <c r="F14" s="75"/>
      <c r="G14" s="76"/>
      <c r="H14" s="76"/>
      <c r="I14" s="76"/>
      <c r="J14" s="77"/>
      <c r="K14" s="81"/>
      <c r="L14" s="46"/>
      <c r="M14" s="70"/>
      <c r="N14" s="64"/>
      <c r="O14" s="64"/>
      <c r="P14" s="64"/>
      <c r="Q14" s="41"/>
      <c r="R14" s="64"/>
      <c r="S14" s="64"/>
      <c r="T14" s="64"/>
      <c r="U14" s="64"/>
      <c r="V14" s="64"/>
      <c r="W14" s="41"/>
      <c r="X14" s="64"/>
      <c r="Y14" s="41"/>
      <c r="Z14" s="64"/>
      <c r="AA14" s="41"/>
      <c r="AB14" s="64"/>
      <c r="AC14" s="64"/>
      <c r="AD14" s="64"/>
      <c r="AE14" s="62"/>
    </row>
    <row r="15" spans="1:38" ht="12.75" customHeight="1" x14ac:dyDescent="0.2">
      <c r="B15" s="60"/>
      <c r="D15" s="67"/>
      <c r="E15" s="67"/>
      <c r="F15" s="75"/>
      <c r="G15" s="76"/>
      <c r="H15" s="76"/>
      <c r="I15" s="76"/>
      <c r="J15" s="77"/>
      <c r="K15" s="81"/>
      <c r="L15" s="46"/>
      <c r="M15" s="70"/>
      <c r="N15" s="64"/>
      <c r="O15" s="64"/>
      <c r="P15" s="64"/>
      <c r="Q15" s="41"/>
      <c r="R15" s="64"/>
      <c r="S15" s="64"/>
      <c r="T15" s="64"/>
      <c r="U15" s="64"/>
      <c r="V15" s="64"/>
      <c r="W15" s="41"/>
      <c r="X15" s="64"/>
      <c r="Y15" s="41"/>
      <c r="Z15" s="64"/>
      <c r="AA15" s="41"/>
      <c r="AB15" s="64"/>
      <c r="AC15" s="64"/>
      <c r="AD15" s="64"/>
      <c r="AE15" s="62"/>
    </row>
    <row r="16" spans="1:38" ht="12.75" customHeight="1" x14ac:dyDescent="0.2">
      <c r="B16" s="60"/>
      <c r="D16" s="67"/>
      <c r="E16" s="67"/>
      <c r="F16" s="75"/>
      <c r="G16" s="76"/>
      <c r="H16" s="76"/>
      <c r="I16" s="76"/>
      <c r="J16" s="77"/>
      <c r="K16" s="81"/>
      <c r="L16" s="46"/>
      <c r="M16" s="70"/>
      <c r="N16" s="64"/>
      <c r="O16" s="64"/>
      <c r="P16" s="64"/>
      <c r="Q16" s="41"/>
      <c r="R16" s="64"/>
      <c r="S16" s="64"/>
      <c r="T16" s="64"/>
      <c r="U16" s="64"/>
      <c r="V16" s="64"/>
      <c r="W16" s="41"/>
      <c r="X16" s="64"/>
      <c r="Y16" s="41"/>
      <c r="Z16" s="64"/>
      <c r="AA16" s="41"/>
      <c r="AB16" s="64"/>
      <c r="AC16" s="64"/>
      <c r="AD16" s="64"/>
      <c r="AE16" s="62"/>
    </row>
    <row r="17" spans="2:31" ht="12.75" customHeight="1" x14ac:dyDescent="0.2">
      <c r="B17" s="60"/>
      <c r="D17" s="67"/>
      <c r="E17" s="67"/>
      <c r="F17" s="75"/>
      <c r="G17" s="76"/>
      <c r="H17" s="76"/>
      <c r="I17" s="76"/>
      <c r="J17" s="77"/>
      <c r="K17" s="81"/>
      <c r="L17" s="46"/>
      <c r="M17" s="70"/>
      <c r="N17" s="64"/>
      <c r="O17" s="64"/>
      <c r="P17" s="64"/>
      <c r="Q17" s="41"/>
      <c r="R17" s="64"/>
      <c r="S17" s="64"/>
      <c r="T17" s="64"/>
      <c r="U17" s="64"/>
      <c r="V17" s="64"/>
      <c r="W17" s="41"/>
      <c r="X17" s="64"/>
      <c r="Y17" s="41"/>
      <c r="Z17" s="64"/>
      <c r="AA17" s="41"/>
      <c r="AB17" s="64"/>
      <c r="AC17" s="64"/>
      <c r="AD17" s="64"/>
      <c r="AE17" s="62"/>
    </row>
    <row r="18" spans="2:31" ht="6.4" customHeight="1" x14ac:dyDescent="0.2">
      <c r="B18" s="60"/>
      <c r="D18" s="67"/>
      <c r="E18" s="67"/>
      <c r="F18" s="75"/>
      <c r="G18" s="76"/>
      <c r="H18" s="76"/>
      <c r="I18" s="76"/>
      <c r="J18" s="77"/>
      <c r="K18" s="81"/>
      <c r="L18" s="46"/>
      <c r="M18" s="70"/>
      <c r="N18" s="64"/>
      <c r="O18" s="64"/>
      <c r="P18" s="64"/>
      <c r="Q18" s="41"/>
      <c r="R18" s="64"/>
      <c r="S18" s="64"/>
      <c r="T18" s="64"/>
      <c r="U18" s="64"/>
      <c r="V18" s="64"/>
      <c r="W18" s="41"/>
      <c r="X18" s="64"/>
      <c r="Y18" s="41"/>
      <c r="Z18" s="64"/>
      <c r="AA18" s="41"/>
      <c r="AB18" s="64"/>
      <c r="AC18" s="64"/>
      <c r="AD18" s="64"/>
      <c r="AE18" s="62"/>
    </row>
    <row r="19" spans="2:31" ht="12.75" customHeight="1" x14ac:dyDescent="0.2">
      <c r="B19" s="60"/>
      <c r="D19" s="67"/>
      <c r="E19" s="67"/>
      <c r="F19" s="75"/>
      <c r="G19" s="76"/>
      <c r="H19" s="76"/>
      <c r="I19" s="76"/>
      <c r="J19" s="77"/>
      <c r="K19" s="81"/>
      <c r="L19" s="46"/>
      <c r="M19" s="70"/>
      <c r="N19" s="64"/>
      <c r="O19" s="64"/>
      <c r="P19" s="64"/>
      <c r="Q19" s="41"/>
      <c r="R19" s="64"/>
      <c r="S19" s="64"/>
      <c r="T19" s="64"/>
      <c r="U19" s="64"/>
      <c r="V19" s="64"/>
      <c r="W19" s="41"/>
      <c r="X19" s="64"/>
      <c r="Y19" s="41"/>
      <c r="Z19" s="64"/>
      <c r="AA19" s="41"/>
      <c r="AB19" s="64"/>
      <c r="AC19" s="64"/>
      <c r="AD19" s="64"/>
      <c r="AE19" s="62"/>
    </row>
    <row r="20" spans="2:31" ht="12.75" customHeight="1" x14ac:dyDescent="0.2">
      <c r="B20" s="60"/>
      <c r="D20" s="67"/>
      <c r="E20" s="67"/>
      <c r="F20" s="75"/>
      <c r="G20" s="76"/>
      <c r="H20" s="76"/>
      <c r="I20" s="76"/>
      <c r="J20" s="77"/>
      <c r="K20" s="81"/>
      <c r="L20" s="46"/>
      <c r="M20" s="70"/>
      <c r="N20" s="64"/>
      <c r="O20" s="64"/>
      <c r="P20" s="64"/>
      <c r="Q20" s="41"/>
      <c r="R20" s="64"/>
      <c r="S20" s="64"/>
      <c r="T20" s="64"/>
      <c r="U20" s="64"/>
      <c r="V20" s="64"/>
      <c r="W20" s="41"/>
      <c r="X20" s="64"/>
      <c r="Y20" s="41"/>
      <c r="Z20" s="64"/>
      <c r="AA20" s="41"/>
      <c r="AB20" s="64"/>
      <c r="AC20" s="64"/>
      <c r="AD20" s="64"/>
      <c r="AE20" s="62"/>
    </row>
    <row r="21" spans="2:31" ht="12.75" customHeight="1" x14ac:dyDescent="0.2">
      <c r="B21" s="60"/>
      <c r="D21" s="67"/>
      <c r="E21" s="67"/>
      <c r="F21" s="75"/>
      <c r="G21" s="76"/>
      <c r="H21" s="76"/>
      <c r="I21" s="76"/>
      <c r="J21" s="77"/>
      <c r="K21" s="81"/>
      <c r="L21" s="46"/>
      <c r="M21" s="70"/>
      <c r="N21" s="64"/>
      <c r="O21" s="64"/>
      <c r="P21" s="64"/>
      <c r="Q21" s="41"/>
      <c r="R21" s="64"/>
      <c r="S21" s="64"/>
      <c r="T21" s="64"/>
      <c r="U21" s="64"/>
      <c r="V21" s="64"/>
      <c r="W21" s="41"/>
      <c r="X21" s="64"/>
      <c r="Y21" s="41"/>
      <c r="Z21" s="64"/>
      <c r="AA21" s="41"/>
      <c r="AB21" s="64"/>
      <c r="AC21" s="64"/>
      <c r="AD21" s="64"/>
      <c r="AE21" s="62"/>
    </row>
    <row r="22" spans="2:31" ht="12.75" customHeight="1" x14ac:dyDescent="0.2">
      <c r="B22" s="60"/>
      <c r="D22" s="67"/>
      <c r="E22" s="67"/>
      <c r="F22" s="75"/>
      <c r="G22" s="76"/>
      <c r="H22" s="76"/>
      <c r="I22" s="76"/>
      <c r="J22" s="77"/>
      <c r="K22" s="81"/>
      <c r="L22" s="47"/>
      <c r="M22" s="71"/>
      <c r="N22" s="65"/>
      <c r="O22" s="65"/>
      <c r="P22" s="65"/>
      <c r="Q22" s="42"/>
      <c r="R22" s="65"/>
      <c r="S22" s="65"/>
      <c r="T22" s="65"/>
      <c r="U22" s="65"/>
      <c r="V22" s="65"/>
      <c r="W22" s="42"/>
      <c r="X22" s="65"/>
      <c r="Y22" s="42"/>
      <c r="Z22" s="65"/>
      <c r="AA22" s="42"/>
      <c r="AB22" s="65"/>
      <c r="AC22" s="65"/>
      <c r="AD22" s="65"/>
      <c r="AE22" s="62"/>
    </row>
    <row r="23" spans="2:31" ht="12.75" customHeight="1" thickBot="1" x14ac:dyDescent="0.25">
      <c r="B23" s="61"/>
      <c r="D23" s="68"/>
      <c r="E23" s="68"/>
      <c r="F23" s="78"/>
      <c r="G23" s="79"/>
      <c r="H23" s="79"/>
      <c r="I23" s="79"/>
      <c r="J23" s="80"/>
      <c r="K23" s="9" t="s">
        <v>38</v>
      </c>
      <c r="L23" s="48"/>
      <c r="M23" s="10" t="str">
        <f t="shared" ref="M23:AE23" si="9">IF(OR(TRIM(M8)=0,TRIM(M8)=""),"",IFERROR(TRIM(INDEX(QryItemNamed,MATCH(TRIM(M8),ITEM,0),3)),""))</f>
        <v>SY</v>
      </c>
      <c r="N23" s="10" t="str">
        <f t="shared" si="9"/>
        <v>CY</v>
      </c>
      <c r="O23" s="10" t="str">
        <f t="shared" si="9"/>
        <v>SY</v>
      </c>
      <c r="P23" s="10" t="str">
        <f t="shared" si="9"/>
        <v>HOUR</v>
      </c>
      <c r="Q23" s="10"/>
      <c r="R23" s="10" t="str">
        <f>IF(OR(TRIM(R8)=0,TRIM(R8)=""),"",IFERROR(TRIM(INDEX(QryItemNamed,MATCH(TRIM(R8),ITEM,0),3)),""))</f>
        <v>FT</v>
      </c>
      <c r="S23" s="10" t="str">
        <f t="shared" si="9"/>
        <v/>
      </c>
      <c r="T23" s="10" t="str">
        <f t="shared" ref="T23:AD23" si="10">IF(OR(TRIM(T8)=0,TRIM(T8)=""),"",IFERROR(TRIM(INDEX(QryItemNamed,MATCH(TRIM(T8),ITEM,0),3)),""))</f>
        <v>SY</v>
      </c>
      <c r="U23" s="10" t="str">
        <f t="shared" si="10"/>
        <v/>
      </c>
      <c r="V23" s="10" t="s">
        <v>30</v>
      </c>
      <c r="W23" s="10" t="str">
        <f t="shared" ref="W23:AC23" si="11">IF(OR(TRIM(W8)=0,TRIM(W8)=""),"",IFERROR(TRIM(INDEX(QryItemNamed,MATCH(TRIM(W8),ITEM,0),3)),""))</f>
        <v/>
      </c>
      <c r="X23" s="10" t="str">
        <f t="shared" si="11"/>
        <v>CY</v>
      </c>
      <c r="Y23" s="10" t="str">
        <f t="shared" si="11"/>
        <v/>
      </c>
      <c r="Z23" s="10" t="str">
        <f t="shared" si="11"/>
        <v>GAL</v>
      </c>
      <c r="AA23" s="10" t="str">
        <f t="shared" si="11"/>
        <v/>
      </c>
      <c r="AB23" s="10" t="str">
        <f t="shared" si="11"/>
        <v>CY</v>
      </c>
      <c r="AC23" s="10" t="str">
        <f t="shared" si="11"/>
        <v>CY</v>
      </c>
      <c r="AD23" s="10"/>
      <c r="AE23" s="10" t="str">
        <f t="shared" si="9"/>
        <v/>
      </c>
    </row>
    <row r="24" spans="2:31" ht="12.75" customHeight="1" x14ac:dyDescent="0.2">
      <c r="B24" s="26"/>
      <c r="D24" s="11"/>
      <c r="E24" s="11"/>
      <c r="F24" s="89" t="s">
        <v>34</v>
      </c>
      <c r="G24" s="90"/>
      <c r="H24" s="90"/>
      <c r="I24" s="90"/>
      <c r="J24" s="91"/>
      <c r="K24" s="52"/>
      <c r="L24" s="33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ht="12.75" customHeight="1" x14ac:dyDescent="0.2">
      <c r="B25" s="26"/>
      <c r="D25" s="35"/>
      <c r="E25" s="15" t="s">
        <v>42</v>
      </c>
      <c r="F25" s="16" t="s">
        <v>36</v>
      </c>
      <c r="G25" s="17"/>
      <c r="H25" s="15" t="s">
        <v>1</v>
      </c>
      <c r="I25" s="16" t="s">
        <v>37</v>
      </c>
      <c r="J25" s="18"/>
      <c r="K25" s="53">
        <f>(13455.255+17983.567)/9</f>
        <v>3493.2024444444446</v>
      </c>
      <c r="L25" s="49"/>
      <c r="M25" s="36"/>
      <c r="N25" s="36"/>
      <c r="O25" s="36"/>
      <c r="P25" s="36"/>
      <c r="Q25" s="36"/>
      <c r="R25" s="36">
        <v>3897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5"/>
    </row>
    <row r="26" spans="2:31" ht="12.75" customHeight="1" x14ac:dyDescent="0.2">
      <c r="B26" s="26"/>
      <c r="D26" s="35"/>
      <c r="E26" s="35"/>
      <c r="F26" s="16"/>
      <c r="G26" s="17"/>
      <c r="H26" s="15"/>
      <c r="I26" s="16"/>
      <c r="J26" s="18"/>
      <c r="K26" s="58"/>
      <c r="L26" s="49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5"/>
    </row>
    <row r="27" spans="2:31" ht="12.75" customHeight="1" x14ac:dyDescent="0.2">
      <c r="B27" s="26"/>
      <c r="D27" s="35"/>
      <c r="E27" s="35">
        <v>21</v>
      </c>
      <c r="F27" s="16">
        <v>35572.769999999997</v>
      </c>
      <c r="G27" s="17"/>
      <c r="H27" s="15" t="s">
        <v>1</v>
      </c>
      <c r="I27" s="16">
        <v>35656.699999999997</v>
      </c>
      <c r="J27" s="18"/>
      <c r="K27" s="58"/>
      <c r="L27" s="49"/>
      <c r="M27" s="36"/>
      <c r="N27" s="36"/>
      <c r="O27" s="36"/>
      <c r="P27" s="36"/>
      <c r="Q27" s="36"/>
      <c r="R27" s="36"/>
      <c r="S27" s="36"/>
      <c r="T27" s="36">
        <f>952.92/9</f>
        <v>105.88</v>
      </c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5"/>
    </row>
    <row r="28" spans="2:31" ht="12.75" customHeight="1" x14ac:dyDescent="0.2">
      <c r="B28" s="26"/>
      <c r="D28" s="35"/>
      <c r="E28" s="35"/>
      <c r="F28" s="37"/>
      <c r="G28" s="38"/>
      <c r="H28" s="38"/>
      <c r="I28" s="38"/>
      <c r="J28" s="39"/>
      <c r="K28" s="54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5"/>
    </row>
    <row r="29" spans="2:31" ht="12.75" customHeight="1" x14ac:dyDescent="0.2">
      <c r="B29" s="26"/>
      <c r="D29" s="35"/>
      <c r="E29" s="35"/>
      <c r="F29" s="92" t="s">
        <v>35</v>
      </c>
      <c r="G29" s="93"/>
      <c r="H29" s="93"/>
      <c r="I29" s="93"/>
      <c r="J29" s="94"/>
      <c r="K29" s="54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5"/>
    </row>
    <row r="30" spans="2:31" ht="12.75" customHeight="1" x14ac:dyDescent="0.2">
      <c r="B30" s="27"/>
      <c r="D30" s="15"/>
      <c r="E30" s="15" t="s">
        <v>42</v>
      </c>
      <c r="F30" s="16">
        <v>35028.410000000003</v>
      </c>
      <c r="G30" s="17"/>
      <c r="H30" s="15" t="s">
        <v>1</v>
      </c>
      <c r="I30" s="16">
        <v>36967</v>
      </c>
      <c r="J30" s="18"/>
      <c r="K30" s="55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>
        <f>((14600.3+957.42+29211.18)*(8/12))/27</f>
        <v>1105.404938271605</v>
      </c>
      <c r="W30" s="32"/>
      <c r="X30" s="32">
        <f>((14600.3+957.42+29211.18)*(6/12))/27</f>
        <v>829.05370370370372</v>
      </c>
      <c r="Y30" s="32"/>
      <c r="Z30" s="32">
        <f>((14600.3+957.42+29211.18)/9)*0.055*3</f>
        <v>820.76316666666662</v>
      </c>
      <c r="AA30" s="32"/>
      <c r="AB30" s="32">
        <f>((14600.3+957.42+29211.18)*(1.5/12))/27</f>
        <v>207.26342592592593</v>
      </c>
      <c r="AC30" s="32">
        <f>((14600.3+957.42+29211.18)*(2.25/12))/27</f>
        <v>310.89513888888894</v>
      </c>
      <c r="AD30" s="32"/>
      <c r="AE30" s="15"/>
    </row>
    <row r="31" spans="2:31" ht="12.75" customHeight="1" x14ac:dyDescent="0.2">
      <c r="B31" s="27"/>
      <c r="D31" s="15"/>
      <c r="E31" s="15"/>
      <c r="F31" s="16"/>
      <c r="G31" s="17"/>
      <c r="H31" s="15"/>
      <c r="I31" s="16"/>
      <c r="J31" s="18"/>
      <c r="K31" s="56"/>
      <c r="L31" s="17"/>
      <c r="M31" s="15"/>
      <c r="N31" s="17"/>
      <c r="O31" s="17"/>
      <c r="P31" s="17"/>
      <c r="Q31" s="17"/>
      <c r="R31" s="17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2:31" ht="12.75" customHeight="1" x14ac:dyDescent="0.2">
      <c r="B32" s="27"/>
      <c r="D32" s="15"/>
      <c r="E32" s="15" t="s">
        <v>41</v>
      </c>
      <c r="F32" s="16">
        <v>36395</v>
      </c>
      <c r="G32" s="17"/>
      <c r="H32" s="15" t="s">
        <v>1</v>
      </c>
      <c r="I32" s="16">
        <v>36750</v>
      </c>
      <c r="J32" s="18"/>
      <c r="K32" s="55"/>
      <c r="L32" s="32"/>
      <c r="M32" s="32">
        <f>(2308.84+5106.92)/9</f>
        <v>823.97333333333336</v>
      </c>
      <c r="N32" s="32">
        <f>+(M32*(12/12))/27</f>
        <v>30.517530864197532</v>
      </c>
      <c r="O32" s="32">
        <f>+M32</f>
        <v>823.97333333333336</v>
      </c>
      <c r="P32" s="32">
        <f>+M32/2000</f>
        <v>0.41198666666666667</v>
      </c>
      <c r="Q32" s="32"/>
      <c r="R32" s="32"/>
      <c r="S32" s="32"/>
      <c r="T32" s="32"/>
      <c r="U32" s="32"/>
      <c r="V32" s="32"/>
      <c r="W32" s="32"/>
      <c r="X32" s="32"/>
      <c r="Y32" s="15"/>
      <c r="Z32" s="32"/>
      <c r="AA32" s="15"/>
      <c r="AB32" s="15"/>
      <c r="AC32" s="15"/>
      <c r="AD32" s="15"/>
      <c r="AE32" s="15"/>
    </row>
    <row r="33" spans="2:31" ht="12.75" customHeight="1" x14ac:dyDescent="0.2">
      <c r="B33" s="27"/>
      <c r="D33" s="15"/>
      <c r="E33" s="15"/>
      <c r="F33" s="16"/>
      <c r="G33" s="17"/>
      <c r="H33" s="15"/>
      <c r="I33" s="16"/>
      <c r="J33" s="18"/>
      <c r="K33" s="56"/>
      <c r="L33" s="17"/>
      <c r="M33" s="15"/>
      <c r="N33" s="17"/>
      <c r="O33" s="17"/>
      <c r="P33" s="17"/>
      <c r="Q33" s="17"/>
      <c r="R33" s="17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2:31" ht="12.75" customHeight="1" x14ac:dyDescent="0.2">
      <c r="B34" s="27"/>
      <c r="D34" s="15"/>
      <c r="E34" s="15"/>
      <c r="F34" s="16"/>
      <c r="G34" s="17"/>
      <c r="H34" s="15"/>
      <c r="I34" s="16"/>
      <c r="J34" s="18"/>
      <c r="K34" s="5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/>
      <c r="Z34" s="32"/>
      <c r="AA34" s="15"/>
      <c r="AB34" s="51"/>
      <c r="AC34" s="15"/>
      <c r="AD34" s="15"/>
      <c r="AE34" s="15"/>
    </row>
    <row r="35" spans="2:31" ht="12.75" customHeight="1" x14ac:dyDescent="0.2">
      <c r="B35" s="27"/>
      <c r="D35" s="15"/>
      <c r="E35" s="15"/>
      <c r="F35" s="16"/>
      <c r="G35" s="17"/>
      <c r="H35" s="15"/>
      <c r="I35" s="16"/>
      <c r="J35" s="18"/>
      <c r="K35" s="56"/>
      <c r="L35" s="17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51"/>
      <c r="AC35" s="15"/>
      <c r="AD35" s="15"/>
      <c r="AE35" s="15"/>
    </row>
    <row r="36" spans="2:31" ht="12.75" customHeight="1" x14ac:dyDescent="0.2">
      <c r="B36" s="27"/>
      <c r="D36" s="15"/>
      <c r="E36" s="15"/>
      <c r="F36" s="16"/>
      <c r="G36" s="17"/>
      <c r="H36" s="15"/>
      <c r="I36" s="16"/>
      <c r="J36" s="18"/>
      <c r="K36" s="55"/>
      <c r="L36" s="32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32"/>
      <c r="X36" s="32"/>
      <c r="Y36" s="15"/>
      <c r="Z36" s="32"/>
      <c r="AA36" s="15"/>
      <c r="AB36" s="51"/>
      <c r="AC36" s="15"/>
      <c r="AD36" s="15"/>
      <c r="AE36" s="15"/>
    </row>
    <row r="37" spans="2:31" ht="12.75" customHeight="1" x14ac:dyDescent="0.2">
      <c r="B37" s="27"/>
      <c r="D37" s="15"/>
      <c r="E37" s="15"/>
      <c r="F37" s="16"/>
      <c r="G37" s="17"/>
      <c r="H37" s="15"/>
      <c r="I37" s="16"/>
      <c r="J37" s="18"/>
      <c r="K37" s="56"/>
      <c r="L37" s="17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2:31" ht="12.75" customHeight="1" x14ac:dyDescent="0.2">
      <c r="B38" s="27"/>
      <c r="D38" s="15"/>
      <c r="E38" s="15"/>
      <c r="F38" s="16"/>
      <c r="G38" s="17"/>
      <c r="H38" s="15"/>
      <c r="I38" s="16"/>
      <c r="J38" s="18"/>
      <c r="K38" s="56"/>
      <c r="L38" s="17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2:31" ht="12.75" customHeight="1" x14ac:dyDescent="0.2">
      <c r="B39" s="27"/>
      <c r="D39" s="15"/>
      <c r="E39" s="15"/>
      <c r="F39" s="16"/>
      <c r="G39" s="17"/>
      <c r="H39" s="15"/>
      <c r="I39" s="16"/>
      <c r="J39" s="18"/>
      <c r="K39" s="56"/>
      <c r="L39" s="17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2:31" ht="12.75" customHeight="1" x14ac:dyDescent="0.2">
      <c r="B40" s="27"/>
      <c r="D40" s="15"/>
      <c r="E40" s="15"/>
      <c r="F40" s="16"/>
      <c r="G40" s="17"/>
      <c r="H40" s="15"/>
      <c r="I40" s="16"/>
      <c r="J40" s="18"/>
      <c r="K40" s="56"/>
      <c r="L40" s="17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2.75" customHeight="1" x14ac:dyDescent="0.2">
      <c r="B41" s="27"/>
      <c r="D41" s="15"/>
      <c r="E41" s="15"/>
      <c r="F41" s="16"/>
      <c r="G41" s="17"/>
      <c r="H41" s="15"/>
      <c r="I41" s="16"/>
      <c r="J41" s="18"/>
      <c r="K41" s="56"/>
      <c r="L41" s="17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1" ht="12.75" customHeight="1" x14ac:dyDescent="0.2">
      <c r="B42" s="27"/>
      <c r="D42" s="15"/>
      <c r="E42" s="15"/>
      <c r="F42" s="16"/>
      <c r="G42" s="17"/>
      <c r="H42" s="15"/>
      <c r="I42" s="16"/>
      <c r="J42" s="18"/>
      <c r="K42" s="56"/>
      <c r="L42" s="17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2:31" ht="12.75" customHeight="1" x14ac:dyDescent="0.2">
      <c r="B43" s="27"/>
      <c r="D43" s="15"/>
      <c r="E43" s="15"/>
      <c r="F43" s="16"/>
      <c r="G43" s="17"/>
      <c r="H43" s="15"/>
      <c r="I43" s="16"/>
      <c r="J43" s="18"/>
      <c r="K43" s="56"/>
      <c r="L43" s="17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2:31" ht="12.75" customHeight="1" x14ac:dyDescent="0.2">
      <c r="B44" s="27"/>
      <c r="D44" s="15"/>
      <c r="E44" s="15"/>
      <c r="F44" s="16"/>
      <c r="G44" s="17"/>
      <c r="H44" s="15"/>
      <c r="I44" s="16"/>
      <c r="J44" s="18"/>
      <c r="K44" s="56"/>
      <c r="L44" s="17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2:31" ht="12.75" customHeight="1" x14ac:dyDescent="0.2">
      <c r="B45" s="27"/>
      <c r="D45" s="15"/>
      <c r="E45" s="15"/>
      <c r="F45" s="16"/>
      <c r="G45" s="17"/>
      <c r="H45" s="15"/>
      <c r="I45" s="16"/>
      <c r="J45" s="18"/>
      <c r="K45" s="56"/>
      <c r="L45" s="17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2:31" ht="12.75" customHeight="1" x14ac:dyDescent="0.2">
      <c r="B46" s="27"/>
      <c r="D46" s="15"/>
      <c r="E46" s="15"/>
      <c r="F46" s="16"/>
      <c r="G46" s="17"/>
      <c r="H46" s="15"/>
      <c r="I46" s="16"/>
      <c r="J46" s="18"/>
      <c r="K46" s="56"/>
      <c r="L46" s="17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2:31" ht="12.75" customHeight="1" thickBot="1" x14ac:dyDescent="0.25">
      <c r="B47" s="28"/>
      <c r="D47" s="15"/>
      <c r="E47" s="15"/>
      <c r="F47" s="16"/>
      <c r="G47" s="17"/>
      <c r="H47" s="15"/>
      <c r="I47" s="16"/>
      <c r="J47" s="18"/>
      <c r="K47" s="57"/>
      <c r="L47" s="17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2:31" ht="12.75" customHeight="1" x14ac:dyDescent="0.2">
      <c r="B48" s="5" t="s">
        <v>12</v>
      </c>
      <c r="D48" s="82" t="s">
        <v>2</v>
      </c>
      <c r="E48" s="83"/>
      <c r="F48" s="83"/>
      <c r="G48" s="83"/>
      <c r="H48" s="83"/>
      <c r="I48" s="83"/>
      <c r="J48" s="84"/>
      <c r="K48" s="19">
        <f>IF(K8="","",IF(OR(K23="", K23="LS", K23="LUMP"),IF(SUM(COUNTIF(K24:K47,"LS")+COUNTIF(K24:K47,"LUMP"))&gt;0,"LS",""),IF(SUM(K24:K47)&gt;0,ROUNDUP(SUM(K24:K47),0),"")))</f>
        <v>3494</v>
      </c>
      <c r="L48" s="19"/>
      <c r="M48" s="19">
        <f t="shared" ref="M48:AE48" si="12">IF(M8="","",IF(OR(M23="", M23="LS", M23="LUMP"),IF(SUM(COUNTIF(M24:M47,"LS")+COUNTIF(M24:M47,"LUMP"))&gt;0,"LS",""),IF(SUM(M24:M47)&gt;0,ROUNDUP(SUM(M24:M47),0),"")))</f>
        <v>824</v>
      </c>
      <c r="N48" s="19">
        <f t="shared" si="12"/>
        <v>31</v>
      </c>
      <c r="O48" s="19">
        <f t="shared" si="12"/>
        <v>824</v>
      </c>
      <c r="P48" s="19">
        <f t="shared" si="12"/>
        <v>1</v>
      </c>
      <c r="Q48" s="19" t="str">
        <f t="shared" si="12"/>
        <v/>
      </c>
      <c r="R48" s="19">
        <f t="shared" si="12"/>
        <v>3897</v>
      </c>
      <c r="S48" s="19" t="str">
        <f t="shared" si="12"/>
        <v/>
      </c>
      <c r="T48" s="19">
        <f t="shared" si="12"/>
        <v>106</v>
      </c>
      <c r="U48" s="19" t="str">
        <f t="shared" si="12"/>
        <v/>
      </c>
      <c r="V48" s="19">
        <f t="shared" si="12"/>
        <v>1106</v>
      </c>
      <c r="W48" s="19" t="str">
        <f t="shared" si="12"/>
        <v/>
      </c>
      <c r="X48" s="19">
        <f t="shared" si="12"/>
        <v>830</v>
      </c>
      <c r="Y48" s="19" t="str">
        <f t="shared" si="12"/>
        <v/>
      </c>
      <c r="Z48" s="19">
        <f t="shared" si="12"/>
        <v>821</v>
      </c>
      <c r="AA48" s="19" t="str">
        <f t="shared" si="12"/>
        <v/>
      </c>
      <c r="AB48" s="19">
        <f t="shared" si="12"/>
        <v>208</v>
      </c>
      <c r="AC48" s="19">
        <f t="shared" si="12"/>
        <v>311</v>
      </c>
      <c r="AD48" s="19" t="str">
        <f t="shared" si="12"/>
        <v/>
      </c>
      <c r="AE48" s="19" t="str">
        <f t="shared" si="12"/>
        <v/>
      </c>
    </row>
    <row r="49" spans="2:31" ht="12.75" customHeight="1" thickBot="1" x14ac:dyDescent="0.25"/>
    <row r="50" spans="2:31" ht="12.75" customHeight="1" thickBot="1" x14ac:dyDescent="0.25">
      <c r="B50" s="24" t="s">
        <v>10</v>
      </c>
      <c r="D50" s="85" t="str">
        <f>"SUBSUMMARY SHEET " &amp; B51</f>
        <v xml:space="preserve">SUBSUMMARY SHEET 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</row>
    <row r="51" spans="2:31" ht="12.75" customHeight="1" thickBot="1" x14ac:dyDescent="0.25">
      <c r="B51" s="25"/>
      <c r="D51" s="86" t="s">
        <v>8</v>
      </c>
      <c r="E51" s="86"/>
      <c r="F51" s="86"/>
      <c r="G51" s="86"/>
      <c r="H51" s="86"/>
      <c r="I51" s="86"/>
      <c r="J51" s="86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2:31" ht="12.75" customHeight="1" thickBot="1" x14ac:dyDescent="0.25">
      <c r="D52" s="88" t="s">
        <v>9</v>
      </c>
      <c r="E52" s="88"/>
      <c r="F52" s="88"/>
      <c r="G52" s="88"/>
      <c r="H52" s="88"/>
      <c r="I52" s="88"/>
      <c r="J52" s="88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2:31" ht="12.75" customHeight="1" x14ac:dyDescent="0.2">
      <c r="B53" s="59" t="s">
        <v>11</v>
      </c>
      <c r="D53" s="66" t="s">
        <v>20</v>
      </c>
      <c r="E53" s="66" t="s">
        <v>21</v>
      </c>
      <c r="F53" s="72" t="s">
        <v>0</v>
      </c>
      <c r="G53" s="73"/>
      <c r="H53" s="73"/>
      <c r="I53" s="73"/>
      <c r="J53" s="74"/>
      <c r="K53" s="7"/>
      <c r="L53" s="44"/>
      <c r="M53" s="8" t="str">
        <f t="shared" ref="M53:AE53" si="13">IF(OR(TRIM(M51)=0,TRIM(M51)=""),"",IF(IFERROR(TRIM(INDEX(QryItemNamed,MATCH(TRIM(M51),ITEM,0),2)),"")="Y","SPECIAL",LEFT(IFERROR(TRIM(INDEX(ITEM,MATCH(TRIM(M51),ITEM,0))),""),3)))</f>
        <v/>
      </c>
      <c r="N53" s="8"/>
      <c r="O53" s="8"/>
      <c r="P53" s="8"/>
      <c r="Q53" s="8"/>
      <c r="R53" s="8" t="str">
        <f t="shared" si="13"/>
        <v/>
      </c>
      <c r="S53" s="8" t="str">
        <f t="shared" si="13"/>
        <v/>
      </c>
      <c r="T53" s="8" t="str">
        <f t="shared" si="13"/>
        <v/>
      </c>
      <c r="U53" s="8" t="str">
        <f t="shared" si="13"/>
        <v/>
      </c>
      <c r="V53" s="8" t="str">
        <f t="shared" si="13"/>
        <v/>
      </c>
      <c r="W53" s="8" t="str">
        <f t="shared" si="13"/>
        <v/>
      </c>
      <c r="X53" s="8" t="str">
        <f t="shared" si="13"/>
        <v/>
      </c>
      <c r="Y53" s="8" t="str">
        <f t="shared" si="13"/>
        <v/>
      </c>
      <c r="Z53" s="8" t="str">
        <f t="shared" si="13"/>
        <v/>
      </c>
      <c r="AA53" s="8" t="str">
        <f t="shared" si="13"/>
        <v/>
      </c>
      <c r="AB53" s="8"/>
      <c r="AC53" s="8" t="str">
        <f t="shared" si="13"/>
        <v/>
      </c>
      <c r="AD53" s="8" t="str">
        <f t="shared" si="13"/>
        <v/>
      </c>
      <c r="AE53" s="8" t="str">
        <f t="shared" si="13"/>
        <v/>
      </c>
    </row>
    <row r="54" spans="2:31" ht="12.75" customHeight="1" x14ac:dyDescent="0.2">
      <c r="B54" s="60"/>
      <c r="D54" s="67"/>
      <c r="E54" s="67"/>
      <c r="F54" s="75"/>
      <c r="G54" s="76"/>
      <c r="H54" s="76"/>
      <c r="I54" s="76"/>
      <c r="J54" s="77"/>
      <c r="K54" s="81"/>
      <c r="L54" s="50"/>
      <c r="M54" s="87" t="str">
        <f t="shared" ref="M54:AE54" si="14">IF(OR(TRIM(M51)=0,TRIM(M51)=""),IF(M52="","",M52),IF(IFERROR(TRIM(INDEX(QryItemNamed,MATCH(TRIM(M51),ITEM,0),2)),"")="Y",RIGHT(IFERROR(TRIM(INDEX(QryItemNamed,MATCH(TRIM(M51),ITEM,0),4)),"123456789012"),LEN(IFERROR(TRIM(INDEX(QryItemNamed,MATCH(TRIM(M51),ITEM,0),4)),"123456789012"))-10)&amp;M52,IFERROR(TRIM(INDEX(QryItemNamed,MATCH(TRIM(M51),ITEM,0),4))&amp;M52,"ITEM CODE DOES NOT EXIST IN ITEM MASTER")))</f>
        <v/>
      </c>
      <c r="N54" s="43"/>
      <c r="O54" s="43"/>
      <c r="P54" s="43"/>
      <c r="Q54" s="43"/>
      <c r="R54" s="62" t="str">
        <f t="shared" si="14"/>
        <v/>
      </c>
      <c r="S54" s="62" t="str">
        <f t="shared" si="14"/>
        <v/>
      </c>
      <c r="T54" s="62" t="str">
        <f t="shared" si="14"/>
        <v/>
      </c>
      <c r="U54" s="62" t="str">
        <f t="shared" si="14"/>
        <v/>
      </c>
      <c r="V54" s="62" t="str">
        <f t="shared" si="14"/>
        <v/>
      </c>
      <c r="W54" s="62" t="str">
        <f t="shared" si="14"/>
        <v/>
      </c>
      <c r="X54" s="62" t="str">
        <f t="shared" si="14"/>
        <v/>
      </c>
      <c r="Y54" s="62" t="str">
        <f t="shared" si="14"/>
        <v/>
      </c>
      <c r="Z54" s="62" t="str">
        <f t="shared" si="14"/>
        <v/>
      </c>
      <c r="AA54" s="62" t="str">
        <f t="shared" si="14"/>
        <v/>
      </c>
      <c r="AB54" s="40"/>
      <c r="AC54" s="63" t="str">
        <f t="shared" si="14"/>
        <v/>
      </c>
      <c r="AD54" s="62" t="str">
        <f t="shared" si="14"/>
        <v/>
      </c>
      <c r="AE54" s="62" t="str">
        <f t="shared" si="14"/>
        <v/>
      </c>
    </row>
    <row r="55" spans="2:31" ht="12.75" customHeight="1" x14ac:dyDescent="0.2">
      <c r="B55" s="60"/>
      <c r="D55" s="67"/>
      <c r="E55" s="67"/>
      <c r="F55" s="75"/>
      <c r="G55" s="76"/>
      <c r="H55" s="76"/>
      <c r="I55" s="76"/>
      <c r="J55" s="77"/>
      <c r="K55" s="81"/>
      <c r="L55" s="50"/>
      <c r="M55" s="87"/>
      <c r="N55" s="43"/>
      <c r="O55" s="43"/>
      <c r="P55" s="43"/>
      <c r="Q55" s="43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41"/>
      <c r="AC55" s="64"/>
      <c r="AD55" s="62"/>
      <c r="AE55" s="62"/>
    </row>
    <row r="56" spans="2:31" ht="12.75" customHeight="1" x14ac:dyDescent="0.2">
      <c r="B56" s="60"/>
      <c r="D56" s="67"/>
      <c r="E56" s="67"/>
      <c r="F56" s="75"/>
      <c r="G56" s="76"/>
      <c r="H56" s="76"/>
      <c r="I56" s="76"/>
      <c r="J56" s="77"/>
      <c r="K56" s="81"/>
      <c r="L56" s="50"/>
      <c r="M56" s="87"/>
      <c r="N56" s="43"/>
      <c r="O56" s="43"/>
      <c r="P56" s="43"/>
      <c r="Q56" s="43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41"/>
      <c r="AC56" s="64"/>
      <c r="AD56" s="62"/>
      <c r="AE56" s="62"/>
    </row>
    <row r="57" spans="2:31" ht="12.75" customHeight="1" x14ac:dyDescent="0.2">
      <c r="B57" s="60"/>
      <c r="D57" s="67"/>
      <c r="E57" s="67"/>
      <c r="F57" s="75"/>
      <c r="G57" s="76"/>
      <c r="H57" s="76"/>
      <c r="I57" s="76"/>
      <c r="J57" s="77"/>
      <c r="K57" s="81"/>
      <c r="L57" s="50"/>
      <c r="M57" s="87"/>
      <c r="N57" s="43"/>
      <c r="O57" s="43"/>
      <c r="P57" s="43"/>
      <c r="Q57" s="43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41"/>
      <c r="AC57" s="64"/>
      <c r="AD57" s="62"/>
      <c r="AE57" s="62"/>
    </row>
    <row r="58" spans="2:31" ht="12.75" customHeight="1" x14ac:dyDescent="0.2">
      <c r="B58" s="60"/>
      <c r="D58" s="67"/>
      <c r="E58" s="67"/>
      <c r="F58" s="75"/>
      <c r="G58" s="76"/>
      <c r="H58" s="76"/>
      <c r="I58" s="76"/>
      <c r="J58" s="77"/>
      <c r="K58" s="81"/>
      <c r="L58" s="50"/>
      <c r="M58" s="87"/>
      <c r="N58" s="43"/>
      <c r="O58" s="43"/>
      <c r="P58" s="43"/>
      <c r="Q58" s="43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41"/>
      <c r="AC58" s="64"/>
      <c r="AD58" s="62"/>
      <c r="AE58" s="62"/>
    </row>
    <row r="59" spans="2:31" ht="12.75" customHeight="1" x14ac:dyDescent="0.2">
      <c r="B59" s="60"/>
      <c r="D59" s="67"/>
      <c r="E59" s="67"/>
      <c r="F59" s="75"/>
      <c r="G59" s="76"/>
      <c r="H59" s="76"/>
      <c r="I59" s="76"/>
      <c r="J59" s="77"/>
      <c r="K59" s="81"/>
      <c r="L59" s="50"/>
      <c r="M59" s="87"/>
      <c r="N59" s="43"/>
      <c r="O59" s="43"/>
      <c r="P59" s="43"/>
      <c r="Q59" s="43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41"/>
      <c r="AC59" s="64"/>
      <c r="AD59" s="62"/>
      <c r="AE59" s="62"/>
    </row>
    <row r="60" spans="2:31" ht="12.75" customHeight="1" x14ac:dyDescent="0.2">
      <c r="B60" s="60"/>
      <c r="D60" s="67"/>
      <c r="E60" s="67"/>
      <c r="F60" s="75"/>
      <c r="G60" s="76"/>
      <c r="H60" s="76"/>
      <c r="I60" s="76"/>
      <c r="J60" s="77"/>
      <c r="K60" s="81"/>
      <c r="L60" s="50"/>
      <c r="M60" s="87"/>
      <c r="N60" s="43"/>
      <c r="O60" s="43"/>
      <c r="P60" s="43"/>
      <c r="Q60" s="43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41"/>
      <c r="AC60" s="64"/>
      <c r="AD60" s="62"/>
      <c r="AE60" s="62"/>
    </row>
    <row r="61" spans="2:31" ht="12.75" customHeight="1" x14ac:dyDescent="0.2">
      <c r="B61" s="60"/>
      <c r="D61" s="67"/>
      <c r="E61" s="67"/>
      <c r="F61" s="75"/>
      <c r="G61" s="76"/>
      <c r="H61" s="76"/>
      <c r="I61" s="76"/>
      <c r="J61" s="77"/>
      <c r="K61" s="81"/>
      <c r="L61" s="50"/>
      <c r="M61" s="87"/>
      <c r="N61" s="43"/>
      <c r="O61" s="43"/>
      <c r="P61" s="43"/>
      <c r="Q61" s="43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41"/>
      <c r="AC61" s="64"/>
      <c r="AD61" s="62"/>
      <c r="AE61" s="62"/>
    </row>
    <row r="62" spans="2:31" ht="12.75" customHeight="1" x14ac:dyDescent="0.2">
      <c r="B62" s="60"/>
      <c r="D62" s="67"/>
      <c r="E62" s="67"/>
      <c r="F62" s="75"/>
      <c r="G62" s="76"/>
      <c r="H62" s="76"/>
      <c r="I62" s="76"/>
      <c r="J62" s="77"/>
      <c r="K62" s="81"/>
      <c r="L62" s="50"/>
      <c r="M62" s="87"/>
      <c r="N62" s="43"/>
      <c r="O62" s="43"/>
      <c r="P62" s="43"/>
      <c r="Q62" s="43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41"/>
      <c r="AC62" s="64"/>
      <c r="AD62" s="62"/>
      <c r="AE62" s="62"/>
    </row>
    <row r="63" spans="2:31" ht="12.75" customHeight="1" x14ac:dyDescent="0.2">
      <c r="B63" s="60"/>
      <c r="D63" s="67"/>
      <c r="E63" s="67"/>
      <c r="F63" s="75"/>
      <c r="G63" s="76"/>
      <c r="H63" s="76"/>
      <c r="I63" s="76"/>
      <c r="J63" s="77"/>
      <c r="K63" s="81"/>
      <c r="L63" s="50"/>
      <c r="M63" s="87"/>
      <c r="N63" s="43"/>
      <c r="O63" s="43"/>
      <c r="P63" s="43"/>
      <c r="Q63" s="43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41"/>
      <c r="AC63" s="64"/>
      <c r="AD63" s="62"/>
      <c r="AE63" s="62"/>
    </row>
    <row r="64" spans="2:31" ht="12.75" customHeight="1" x14ac:dyDescent="0.2">
      <c r="B64" s="60"/>
      <c r="D64" s="67"/>
      <c r="E64" s="67"/>
      <c r="F64" s="75"/>
      <c r="G64" s="76"/>
      <c r="H64" s="76"/>
      <c r="I64" s="76"/>
      <c r="J64" s="77"/>
      <c r="K64" s="81"/>
      <c r="L64" s="50"/>
      <c r="M64" s="87"/>
      <c r="N64" s="43"/>
      <c r="O64" s="43"/>
      <c r="P64" s="43"/>
      <c r="Q64" s="43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41"/>
      <c r="AC64" s="64"/>
      <c r="AD64" s="62"/>
      <c r="AE64" s="62"/>
    </row>
    <row r="65" spans="2:31" ht="12.75" customHeight="1" x14ac:dyDescent="0.2">
      <c r="B65" s="60"/>
      <c r="D65" s="67"/>
      <c r="E65" s="67"/>
      <c r="F65" s="75"/>
      <c r="G65" s="76"/>
      <c r="H65" s="76"/>
      <c r="I65" s="76"/>
      <c r="J65" s="77"/>
      <c r="K65" s="81"/>
      <c r="L65" s="50"/>
      <c r="M65" s="87"/>
      <c r="N65" s="43"/>
      <c r="O65" s="43"/>
      <c r="P65" s="43"/>
      <c r="Q65" s="43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42"/>
      <c r="AC65" s="65"/>
      <c r="AD65" s="62"/>
      <c r="AE65" s="62"/>
    </row>
    <row r="66" spans="2:31" ht="12.75" customHeight="1" thickBot="1" x14ac:dyDescent="0.25">
      <c r="B66" s="61"/>
      <c r="D66" s="68"/>
      <c r="E66" s="68"/>
      <c r="F66" s="78"/>
      <c r="G66" s="79"/>
      <c r="H66" s="79"/>
      <c r="I66" s="79"/>
      <c r="J66" s="80"/>
      <c r="K66" s="9"/>
      <c r="L66" s="48"/>
      <c r="M66" s="10" t="str">
        <f t="shared" ref="M66:AE66" si="15">IF(OR(TRIM(M51)=0,TRIM(M51)=""),"",IFERROR(TRIM(INDEX(QryItemNamed,MATCH(TRIM(M51),ITEM,0),3)),""))</f>
        <v/>
      </c>
      <c r="N66" s="10"/>
      <c r="O66" s="10"/>
      <c r="P66" s="10"/>
      <c r="Q66" s="10"/>
      <c r="R66" s="10" t="str">
        <f t="shared" si="15"/>
        <v/>
      </c>
      <c r="S66" s="10" t="str">
        <f t="shared" si="15"/>
        <v/>
      </c>
      <c r="T66" s="10" t="str">
        <f t="shared" si="15"/>
        <v/>
      </c>
      <c r="U66" s="10" t="str">
        <f t="shared" si="15"/>
        <v/>
      </c>
      <c r="V66" s="10" t="str">
        <f t="shared" si="15"/>
        <v/>
      </c>
      <c r="W66" s="10" t="str">
        <f t="shared" si="15"/>
        <v/>
      </c>
      <c r="X66" s="10" t="str">
        <f t="shared" si="15"/>
        <v/>
      </c>
      <c r="Y66" s="10" t="str">
        <f t="shared" si="15"/>
        <v/>
      </c>
      <c r="Z66" s="10" t="str">
        <f t="shared" si="15"/>
        <v/>
      </c>
      <c r="AA66" s="10" t="str">
        <f t="shared" si="15"/>
        <v/>
      </c>
      <c r="AB66" s="10"/>
      <c r="AC66" s="10" t="str">
        <f t="shared" si="15"/>
        <v/>
      </c>
      <c r="AD66" s="10" t="str">
        <f t="shared" si="15"/>
        <v/>
      </c>
      <c r="AE66" s="10" t="str">
        <f t="shared" si="15"/>
        <v/>
      </c>
    </row>
    <row r="67" spans="2:31" ht="12.75" customHeight="1" x14ac:dyDescent="0.2">
      <c r="B67" s="26"/>
      <c r="D67" s="11"/>
      <c r="E67" s="11"/>
      <c r="F67" s="92" t="s">
        <v>35</v>
      </c>
      <c r="G67" s="93"/>
      <c r="H67" s="93"/>
      <c r="I67" s="93"/>
      <c r="J67" s="94"/>
      <c r="K67" s="33"/>
      <c r="L67" s="33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2:31" ht="12.75" customHeight="1" x14ac:dyDescent="0.2">
      <c r="B68" s="27"/>
      <c r="D68" s="15"/>
      <c r="E68" s="15"/>
      <c r="F68" s="16"/>
      <c r="G68" s="17"/>
      <c r="H68" s="15" t="s">
        <v>1</v>
      </c>
      <c r="I68" s="16"/>
      <c r="J68" s="18"/>
      <c r="K68" s="34"/>
      <c r="L68" s="34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2:31" ht="12.75" customHeight="1" x14ac:dyDescent="0.2">
      <c r="B69" s="27"/>
      <c r="D69" s="15"/>
      <c r="E69" s="15"/>
      <c r="F69" s="16"/>
      <c r="G69" s="17"/>
      <c r="H69" s="15"/>
      <c r="I69" s="16"/>
      <c r="J69" s="18"/>
      <c r="K69" s="34"/>
      <c r="L69" s="34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2:31" ht="12.75" customHeight="1" x14ac:dyDescent="0.2">
      <c r="B70" s="27"/>
      <c r="D70" s="15"/>
      <c r="E70" s="15"/>
      <c r="F70" s="16"/>
      <c r="G70" s="17"/>
      <c r="H70" s="15"/>
      <c r="I70" s="16"/>
      <c r="J70" s="18"/>
      <c r="K70" s="34"/>
      <c r="L70" s="34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2:31" ht="12.75" customHeight="1" x14ac:dyDescent="0.2">
      <c r="B71" s="27"/>
      <c r="D71" s="15"/>
      <c r="E71" s="15"/>
      <c r="F71" s="16"/>
      <c r="G71" s="17"/>
      <c r="H71" s="15"/>
      <c r="I71" s="16"/>
      <c r="J71" s="18"/>
      <c r="K71" s="34"/>
      <c r="L71" s="34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2:31" ht="12.75" customHeight="1" x14ac:dyDescent="0.2">
      <c r="B72" s="27"/>
      <c r="D72" s="15"/>
      <c r="E72" s="15"/>
      <c r="F72" s="16"/>
      <c r="G72" s="17"/>
      <c r="H72" s="15"/>
      <c r="I72" s="16"/>
      <c r="J72" s="18"/>
      <c r="K72" s="34"/>
      <c r="L72" s="34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2:31" ht="12.75" customHeight="1" x14ac:dyDescent="0.2">
      <c r="B73" s="27"/>
      <c r="D73" s="15"/>
      <c r="E73" s="15"/>
      <c r="F73" s="16"/>
      <c r="G73" s="17"/>
      <c r="H73" s="15"/>
      <c r="I73" s="16"/>
      <c r="J73" s="18"/>
      <c r="K73" s="34"/>
      <c r="L73" s="34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2:31" ht="12.75" customHeight="1" x14ac:dyDescent="0.2">
      <c r="B74" s="27"/>
      <c r="D74" s="15"/>
      <c r="E74" s="15"/>
      <c r="F74" s="16"/>
      <c r="G74" s="17"/>
      <c r="H74" s="15"/>
      <c r="I74" s="16"/>
      <c r="J74" s="18"/>
      <c r="K74" s="34"/>
      <c r="L74" s="34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2:31" ht="12.75" customHeight="1" x14ac:dyDescent="0.2">
      <c r="B75" s="27"/>
      <c r="D75" s="15"/>
      <c r="E75" s="15"/>
      <c r="F75" s="16"/>
      <c r="G75" s="17"/>
      <c r="H75" s="15"/>
      <c r="I75" s="16"/>
      <c r="J75" s="18"/>
      <c r="K75" s="34"/>
      <c r="L75" s="34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2:31" ht="12.75" customHeight="1" x14ac:dyDescent="0.2">
      <c r="B76" s="27"/>
      <c r="D76" s="15"/>
      <c r="E76" s="15"/>
      <c r="F76" s="16"/>
      <c r="G76" s="17"/>
      <c r="H76" s="15"/>
      <c r="I76" s="16"/>
      <c r="J76" s="18"/>
      <c r="K76" s="34"/>
      <c r="L76" s="34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2:31" ht="12.75" customHeight="1" x14ac:dyDescent="0.2">
      <c r="B77" s="27"/>
      <c r="D77" s="15"/>
      <c r="E77" s="15"/>
      <c r="F77" s="16"/>
      <c r="G77" s="17"/>
      <c r="H77" s="15"/>
      <c r="I77" s="16"/>
      <c r="J77" s="18"/>
      <c r="K77" s="34"/>
      <c r="L77" s="34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2:31" ht="12.75" customHeight="1" x14ac:dyDescent="0.2">
      <c r="B78" s="27"/>
      <c r="D78" s="15"/>
      <c r="E78" s="15"/>
      <c r="F78" s="16"/>
      <c r="G78" s="17"/>
      <c r="H78" s="15"/>
      <c r="I78" s="16"/>
      <c r="J78" s="18"/>
      <c r="K78" s="34"/>
      <c r="L78" s="34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2:31" ht="12.75" customHeight="1" x14ac:dyDescent="0.2">
      <c r="B79" s="27"/>
      <c r="D79" s="15"/>
      <c r="E79" s="15"/>
      <c r="F79" s="16"/>
      <c r="G79" s="17"/>
      <c r="H79" s="15"/>
      <c r="I79" s="16"/>
      <c r="J79" s="18"/>
      <c r="K79" s="34"/>
      <c r="L79" s="34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2:31" ht="12.75" customHeight="1" x14ac:dyDescent="0.2">
      <c r="B80" s="27"/>
      <c r="D80" s="15"/>
      <c r="E80" s="15"/>
      <c r="F80" s="16"/>
      <c r="G80" s="17"/>
      <c r="H80" s="15"/>
      <c r="I80" s="16"/>
      <c r="J80" s="18"/>
      <c r="K80" s="34"/>
      <c r="L80" s="34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2:31" ht="12.75" customHeight="1" x14ac:dyDescent="0.2">
      <c r="B81" s="27"/>
      <c r="D81" s="15"/>
      <c r="E81" s="15"/>
      <c r="F81" s="16"/>
      <c r="G81" s="17"/>
      <c r="H81" s="15"/>
      <c r="I81" s="16"/>
      <c r="J81" s="18"/>
      <c r="K81" s="34"/>
      <c r="L81" s="34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2:31" ht="12.75" customHeight="1" x14ac:dyDescent="0.2">
      <c r="B82" s="27"/>
      <c r="D82" s="15"/>
      <c r="E82" s="15"/>
      <c r="F82" s="16"/>
      <c r="G82" s="17"/>
      <c r="H82" s="15"/>
      <c r="I82" s="16"/>
      <c r="J82" s="18"/>
      <c r="K82" s="34"/>
      <c r="L82" s="34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2:31" ht="12.75" customHeight="1" x14ac:dyDescent="0.2">
      <c r="B83" s="27"/>
      <c r="D83" s="15"/>
      <c r="E83" s="15"/>
      <c r="F83" s="16"/>
      <c r="G83" s="17"/>
      <c r="H83" s="15"/>
      <c r="I83" s="16"/>
      <c r="J83" s="18"/>
      <c r="K83" s="34"/>
      <c r="L83" s="34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2:31" ht="12.75" customHeight="1" x14ac:dyDescent="0.2">
      <c r="B84" s="27"/>
      <c r="D84" s="15"/>
      <c r="E84" s="15"/>
      <c r="F84" s="16"/>
      <c r="G84" s="17"/>
      <c r="H84" s="15"/>
      <c r="I84" s="16"/>
      <c r="J84" s="18"/>
      <c r="K84" s="34"/>
      <c r="L84" s="34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2:31" ht="12.75" customHeight="1" x14ac:dyDescent="0.2">
      <c r="B85" s="27"/>
      <c r="D85" s="15"/>
      <c r="E85" s="15"/>
      <c r="F85" s="16"/>
      <c r="G85" s="17"/>
      <c r="H85" s="15"/>
      <c r="I85" s="16"/>
      <c r="J85" s="18"/>
      <c r="K85" s="34"/>
      <c r="L85" s="34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2:31" ht="12.75" customHeight="1" x14ac:dyDescent="0.2">
      <c r="B86" s="27"/>
      <c r="D86" s="15"/>
      <c r="E86" s="15"/>
      <c r="F86" s="16"/>
      <c r="G86" s="17"/>
      <c r="H86" s="15"/>
      <c r="I86" s="16"/>
      <c r="J86" s="18"/>
      <c r="K86" s="34"/>
      <c r="L86" s="34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2:31" ht="12.75" customHeight="1" x14ac:dyDescent="0.2">
      <c r="B87" s="27"/>
      <c r="D87" s="15"/>
      <c r="E87" s="15"/>
      <c r="F87" s="16"/>
      <c r="G87" s="17"/>
      <c r="H87" s="15"/>
      <c r="I87" s="16"/>
      <c r="J87" s="18"/>
      <c r="K87" s="34"/>
      <c r="L87" s="34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2:31" ht="12.75" customHeight="1" x14ac:dyDescent="0.2">
      <c r="B88" s="27"/>
      <c r="D88" s="15"/>
      <c r="E88" s="15"/>
      <c r="F88" s="16"/>
      <c r="G88" s="17"/>
      <c r="H88" s="15"/>
      <c r="I88" s="16"/>
      <c r="J88" s="18"/>
      <c r="K88" s="34"/>
      <c r="L88" s="34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2:31" ht="12.75" customHeight="1" thickBot="1" x14ac:dyDescent="0.25">
      <c r="B89" s="28"/>
      <c r="D89" s="15"/>
      <c r="E89" s="15"/>
      <c r="F89" s="16"/>
      <c r="G89" s="17"/>
      <c r="H89" s="15"/>
      <c r="I89" s="16"/>
      <c r="J89" s="18"/>
      <c r="K89" s="34"/>
      <c r="L89" s="34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2:31" ht="12.75" customHeight="1" x14ac:dyDescent="0.2">
      <c r="B90" s="5" t="s">
        <v>12</v>
      </c>
      <c r="D90" s="82" t="s">
        <v>2</v>
      </c>
      <c r="E90" s="83"/>
      <c r="F90" s="83"/>
      <c r="G90" s="83"/>
      <c r="H90" s="83"/>
      <c r="I90" s="83"/>
      <c r="J90" s="84"/>
      <c r="K90" s="19" t="str">
        <f t="shared" ref="K90:AE90" si="16">IF(K51="","",IF(OR(K66="", K66="LS", K66="LUMP"),IF(SUM(COUNTIF(K67:K89,"LS")+COUNTIF(K67:K89,"LUMP"))&gt;0,"LS",""),IF(SUM(K67:K89)&gt;0,ROUNDUP(SUM(K67:K89),0),"")))</f>
        <v/>
      </c>
      <c r="L90" s="19"/>
      <c r="M90" s="19" t="str">
        <f t="shared" si="16"/>
        <v/>
      </c>
      <c r="N90" s="19"/>
      <c r="O90" s="19"/>
      <c r="P90" s="19"/>
      <c r="Q90" s="19"/>
      <c r="R90" s="19" t="str">
        <f t="shared" si="16"/>
        <v/>
      </c>
      <c r="S90" s="19" t="str">
        <f t="shared" si="16"/>
        <v/>
      </c>
      <c r="T90" s="19" t="str">
        <f t="shared" si="16"/>
        <v/>
      </c>
      <c r="U90" s="19" t="str">
        <f t="shared" si="16"/>
        <v/>
      </c>
      <c r="V90" s="19" t="str">
        <f t="shared" si="16"/>
        <v/>
      </c>
      <c r="W90" s="19" t="str">
        <f t="shared" si="16"/>
        <v/>
      </c>
      <c r="X90" s="19" t="str">
        <f t="shared" si="16"/>
        <v/>
      </c>
      <c r="Y90" s="19" t="str">
        <f t="shared" si="16"/>
        <v/>
      </c>
      <c r="Z90" s="19" t="str">
        <f t="shared" si="16"/>
        <v/>
      </c>
      <c r="AA90" s="19" t="str">
        <f t="shared" si="16"/>
        <v/>
      </c>
      <c r="AB90" s="19"/>
      <c r="AC90" s="19" t="str">
        <f t="shared" si="16"/>
        <v/>
      </c>
      <c r="AD90" s="19" t="str">
        <f t="shared" si="16"/>
        <v/>
      </c>
      <c r="AE90" s="19" t="str">
        <f t="shared" si="16"/>
        <v/>
      </c>
    </row>
    <row r="91" spans="2:31" ht="12.75" customHeight="1" thickBot="1" x14ac:dyDescent="0.25"/>
    <row r="92" spans="2:31" ht="12.75" customHeight="1" thickBot="1" x14ac:dyDescent="0.25">
      <c r="B92" s="24" t="s">
        <v>10</v>
      </c>
      <c r="D92" s="85" t="str">
        <f>"SUBSUMMARY SHEET " &amp; B93</f>
        <v xml:space="preserve">SUBSUMMARY SHEET </v>
      </c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</row>
    <row r="93" spans="2:31" ht="12.75" customHeight="1" thickBot="1" x14ac:dyDescent="0.25">
      <c r="B93" s="25"/>
      <c r="D93" s="86" t="s">
        <v>8</v>
      </c>
      <c r="E93" s="86"/>
      <c r="F93" s="86"/>
      <c r="G93" s="86"/>
      <c r="H93" s="86"/>
      <c r="I93" s="86"/>
      <c r="J93" s="86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</row>
    <row r="94" spans="2:31" ht="12.75" customHeight="1" thickBot="1" x14ac:dyDescent="0.25">
      <c r="D94" s="88" t="s">
        <v>9</v>
      </c>
      <c r="E94" s="88"/>
      <c r="F94" s="88"/>
      <c r="G94" s="88"/>
      <c r="H94" s="88"/>
      <c r="I94" s="88"/>
      <c r="J94" s="88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</row>
    <row r="95" spans="2:31" ht="12.75" customHeight="1" x14ac:dyDescent="0.2">
      <c r="B95" s="59" t="s">
        <v>11</v>
      </c>
      <c r="D95" s="66" t="s">
        <v>20</v>
      </c>
      <c r="E95" s="66" t="s">
        <v>21</v>
      </c>
      <c r="F95" s="72" t="s">
        <v>0</v>
      </c>
      <c r="G95" s="73"/>
      <c r="H95" s="73"/>
      <c r="I95" s="73"/>
      <c r="J95" s="74"/>
      <c r="K95" s="7" t="str">
        <f t="shared" ref="K95:AE95" si="17">IF(OR(TRIM(K93)=0,TRIM(K93)=""),"",IF(IFERROR(TRIM(INDEX(QryItemNamed,MATCH(TRIM(K93),ITEM,0),2)),"")="Y","SPECIAL",LEFT(IFERROR(TRIM(INDEX(ITEM,MATCH(TRIM(K93),ITEM,0))),""),3)))</f>
        <v/>
      </c>
      <c r="L95" s="44"/>
      <c r="M95" s="8" t="str">
        <f t="shared" si="17"/>
        <v/>
      </c>
      <c r="N95" s="8"/>
      <c r="O95" s="8"/>
      <c r="P95" s="8"/>
      <c r="Q95" s="8"/>
      <c r="R95" s="8" t="str">
        <f t="shared" si="17"/>
        <v/>
      </c>
      <c r="S95" s="8" t="str">
        <f t="shared" si="17"/>
        <v/>
      </c>
      <c r="T95" s="8" t="str">
        <f t="shared" si="17"/>
        <v/>
      </c>
      <c r="U95" s="8" t="str">
        <f t="shared" si="17"/>
        <v/>
      </c>
      <c r="V95" s="8" t="str">
        <f t="shared" si="17"/>
        <v/>
      </c>
      <c r="W95" s="8" t="str">
        <f t="shared" si="17"/>
        <v/>
      </c>
      <c r="X95" s="8" t="str">
        <f t="shared" si="17"/>
        <v/>
      </c>
      <c r="Y95" s="8" t="str">
        <f t="shared" si="17"/>
        <v/>
      </c>
      <c r="Z95" s="8" t="str">
        <f t="shared" si="17"/>
        <v/>
      </c>
      <c r="AA95" s="8" t="str">
        <f t="shared" si="17"/>
        <v/>
      </c>
      <c r="AB95" s="8"/>
      <c r="AC95" s="8" t="str">
        <f t="shared" si="17"/>
        <v/>
      </c>
      <c r="AD95" s="8" t="str">
        <f t="shared" si="17"/>
        <v/>
      </c>
      <c r="AE95" s="8" t="str">
        <f t="shared" si="17"/>
        <v/>
      </c>
    </row>
    <row r="96" spans="2:31" ht="12.75" customHeight="1" x14ac:dyDescent="0.2">
      <c r="B96" s="60"/>
      <c r="D96" s="67"/>
      <c r="E96" s="67"/>
      <c r="F96" s="75"/>
      <c r="G96" s="76"/>
      <c r="H96" s="76"/>
      <c r="I96" s="76"/>
      <c r="J96" s="77"/>
      <c r="K96" s="81" t="str">
        <f t="shared" ref="K96:AE96" si="18">IF(OR(TRIM(K93)=0,TRIM(K93)=""),IF(K94="","",K94),IF(IFERROR(TRIM(INDEX(QryItemNamed,MATCH(TRIM(K93),ITEM,0),2)),"")="Y",RIGHT(IFERROR(TRIM(INDEX(QryItemNamed,MATCH(TRIM(K93),ITEM,0),4)),"123456789012"),LEN(IFERROR(TRIM(INDEX(QryItemNamed,MATCH(TRIM(K93),ITEM,0),4)),"123456789012"))-10)&amp;K94,IFERROR(TRIM(INDEX(QryItemNamed,MATCH(TRIM(K93),ITEM,0),4))&amp;K94,"ITEM CODE DOES NOT EXIST IN ITEM MASTER")))</f>
        <v/>
      </c>
      <c r="L96" s="50"/>
      <c r="M96" s="87" t="str">
        <f t="shared" si="18"/>
        <v/>
      </c>
      <c r="N96" s="43"/>
      <c r="O96" s="43"/>
      <c r="P96" s="43"/>
      <c r="Q96" s="43"/>
      <c r="R96" s="62" t="str">
        <f t="shared" si="18"/>
        <v/>
      </c>
      <c r="S96" s="62" t="str">
        <f t="shared" si="18"/>
        <v/>
      </c>
      <c r="T96" s="62" t="str">
        <f t="shared" si="18"/>
        <v/>
      </c>
      <c r="U96" s="62" t="str">
        <f t="shared" si="18"/>
        <v/>
      </c>
      <c r="V96" s="62" t="str">
        <f t="shared" si="18"/>
        <v/>
      </c>
      <c r="W96" s="62" t="str">
        <f t="shared" si="18"/>
        <v/>
      </c>
      <c r="X96" s="62" t="str">
        <f t="shared" si="18"/>
        <v/>
      </c>
      <c r="Y96" s="62" t="str">
        <f t="shared" si="18"/>
        <v/>
      </c>
      <c r="Z96" s="62" t="str">
        <f t="shared" si="18"/>
        <v/>
      </c>
      <c r="AA96" s="62" t="str">
        <f t="shared" si="18"/>
        <v/>
      </c>
      <c r="AB96" s="40"/>
      <c r="AC96" s="63" t="str">
        <f t="shared" si="18"/>
        <v/>
      </c>
      <c r="AD96" s="62" t="str">
        <f t="shared" si="18"/>
        <v/>
      </c>
      <c r="AE96" s="62" t="str">
        <f t="shared" si="18"/>
        <v/>
      </c>
    </row>
    <row r="97" spans="2:31" ht="12.75" customHeight="1" x14ac:dyDescent="0.2">
      <c r="B97" s="60"/>
      <c r="D97" s="67"/>
      <c r="E97" s="67"/>
      <c r="F97" s="75"/>
      <c r="G97" s="76"/>
      <c r="H97" s="76"/>
      <c r="I97" s="76"/>
      <c r="J97" s="77"/>
      <c r="K97" s="81"/>
      <c r="L97" s="50"/>
      <c r="M97" s="87"/>
      <c r="N97" s="43"/>
      <c r="O97" s="43"/>
      <c r="P97" s="43"/>
      <c r="Q97" s="43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41"/>
      <c r="AC97" s="64"/>
      <c r="AD97" s="62"/>
      <c r="AE97" s="62"/>
    </row>
    <row r="98" spans="2:31" ht="12.75" customHeight="1" x14ac:dyDescent="0.2">
      <c r="B98" s="60"/>
      <c r="D98" s="67"/>
      <c r="E98" s="67"/>
      <c r="F98" s="75"/>
      <c r="G98" s="76"/>
      <c r="H98" s="76"/>
      <c r="I98" s="76"/>
      <c r="J98" s="77"/>
      <c r="K98" s="81"/>
      <c r="L98" s="50"/>
      <c r="M98" s="87"/>
      <c r="N98" s="43"/>
      <c r="O98" s="43"/>
      <c r="P98" s="43"/>
      <c r="Q98" s="43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41"/>
      <c r="AC98" s="64"/>
      <c r="AD98" s="62"/>
      <c r="AE98" s="62"/>
    </row>
    <row r="99" spans="2:31" ht="12.75" customHeight="1" x14ac:dyDescent="0.2">
      <c r="B99" s="60"/>
      <c r="D99" s="67"/>
      <c r="E99" s="67"/>
      <c r="F99" s="75"/>
      <c r="G99" s="76"/>
      <c r="H99" s="76"/>
      <c r="I99" s="76"/>
      <c r="J99" s="77"/>
      <c r="K99" s="81"/>
      <c r="L99" s="50"/>
      <c r="M99" s="87"/>
      <c r="N99" s="43"/>
      <c r="O99" s="43"/>
      <c r="P99" s="43"/>
      <c r="Q99" s="43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41"/>
      <c r="AC99" s="64"/>
      <c r="AD99" s="62"/>
      <c r="AE99" s="62"/>
    </row>
    <row r="100" spans="2:31" ht="12.75" customHeight="1" x14ac:dyDescent="0.2">
      <c r="B100" s="60"/>
      <c r="D100" s="67"/>
      <c r="E100" s="67"/>
      <c r="F100" s="75"/>
      <c r="G100" s="76"/>
      <c r="H100" s="76"/>
      <c r="I100" s="76"/>
      <c r="J100" s="77"/>
      <c r="K100" s="81"/>
      <c r="L100" s="50"/>
      <c r="M100" s="87"/>
      <c r="N100" s="43"/>
      <c r="O100" s="43"/>
      <c r="P100" s="43"/>
      <c r="Q100" s="43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41"/>
      <c r="AC100" s="64"/>
      <c r="AD100" s="62"/>
      <c r="AE100" s="62"/>
    </row>
    <row r="101" spans="2:31" ht="12.75" customHeight="1" x14ac:dyDescent="0.2">
      <c r="B101" s="60"/>
      <c r="D101" s="67"/>
      <c r="E101" s="67"/>
      <c r="F101" s="75"/>
      <c r="G101" s="76"/>
      <c r="H101" s="76"/>
      <c r="I101" s="76"/>
      <c r="J101" s="77"/>
      <c r="K101" s="81"/>
      <c r="L101" s="50"/>
      <c r="M101" s="87"/>
      <c r="N101" s="43"/>
      <c r="O101" s="43"/>
      <c r="P101" s="43"/>
      <c r="Q101" s="43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41"/>
      <c r="AC101" s="64"/>
      <c r="AD101" s="62"/>
      <c r="AE101" s="62"/>
    </row>
    <row r="102" spans="2:31" ht="12.75" customHeight="1" x14ac:dyDescent="0.2">
      <c r="B102" s="60"/>
      <c r="D102" s="67"/>
      <c r="E102" s="67"/>
      <c r="F102" s="75"/>
      <c r="G102" s="76"/>
      <c r="H102" s="76"/>
      <c r="I102" s="76"/>
      <c r="J102" s="77"/>
      <c r="K102" s="81"/>
      <c r="L102" s="50"/>
      <c r="M102" s="87"/>
      <c r="N102" s="43"/>
      <c r="O102" s="43"/>
      <c r="P102" s="43"/>
      <c r="Q102" s="43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41"/>
      <c r="AC102" s="64"/>
      <c r="AD102" s="62"/>
      <c r="AE102" s="62"/>
    </row>
    <row r="103" spans="2:31" ht="12.75" customHeight="1" x14ac:dyDescent="0.2">
      <c r="B103" s="60"/>
      <c r="D103" s="67"/>
      <c r="E103" s="67"/>
      <c r="F103" s="75"/>
      <c r="G103" s="76"/>
      <c r="H103" s="76"/>
      <c r="I103" s="76"/>
      <c r="J103" s="77"/>
      <c r="K103" s="81"/>
      <c r="L103" s="50"/>
      <c r="M103" s="87"/>
      <c r="N103" s="43"/>
      <c r="O103" s="43"/>
      <c r="P103" s="43"/>
      <c r="Q103" s="43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41"/>
      <c r="AC103" s="64"/>
      <c r="AD103" s="62"/>
      <c r="AE103" s="62"/>
    </row>
    <row r="104" spans="2:31" ht="12.75" customHeight="1" x14ac:dyDescent="0.2">
      <c r="B104" s="60"/>
      <c r="D104" s="67"/>
      <c r="E104" s="67"/>
      <c r="F104" s="75"/>
      <c r="G104" s="76"/>
      <c r="H104" s="76"/>
      <c r="I104" s="76"/>
      <c r="J104" s="77"/>
      <c r="K104" s="81"/>
      <c r="L104" s="50"/>
      <c r="M104" s="87"/>
      <c r="N104" s="43"/>
      <c r="O104" s="43"/>
      <c r="P104" s="43"/>
      <c r="Q104" s="43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41"/>
      <c r="AC104" s="64"/>
      <c r="AD104" s="62"/>
      <c r="AE104" s="62"/>
    </row>
    <row r="105" spans="2:31" ht="12.75" customHeight="1" x14ac:dyDescent="0.2">
      <c r="B105" s="60"/>
      <c r="D105" s="67"/>
      <c r="E105" s="67"/>
      <c r="F105" s="75"/>
      <c r="G105" s="76"/>
      <c r="H105" s="76"/>
      <c r="I105" s="76"/>
      <c r="J105" s="77"/>
      <c r="K105" s="81"/>
      <c r="L105" s="50"/>
      <c r="M105" s="87"/>
      <c r="N105" s="43"/>
      <c r="O105" s="43"/>
      <c r="P105" s="43"/>
      <c r="Q105" s="43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41"/>
      <c r="AC105" s="64"/>
      <c r="AD105" s="62"/>
      <c r="AE105" s="62"/>
    </row>
    <row r="106" spans="2:31" ht="12.75" customHeight="1" x14ac:dyDescent="0.2">
      <c r="B106" s="60"/>
      <c r="D106" s="67"/>
      <c r="E106" s="67"/>
      <c r="F106" s="75"/>
      <c r="G106" s="76"/>
      <c r="H106" s="76"/>
      <c r="I106" s="76"/>
      <c r="J106" s="77"/>
      <c r="K106" s="81"/>
      <c r="L106" s="50"/>
      <c r="M106" s="87"/>
      <c r="N106" s="43"/>
      <c r="O106" s="43"/>
      <c r="P106" s="43"/>
      <c r="Q106" s="43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41"/>
      <c r="AC106" s="64"/>
      <c r="AD106" s="62"/>
      <c r="AE106" s="62"/>
    </row>
    <row r="107" spans="2:31" ht="12.75" customHeight="1" x14ac:dyDescent="0.2">
      <c r="B107" s="60"/>
      <c r="D107" s="67"/>
      <c r="E107" s="67"/>
      <c r="F107" s="75"/>
      <c r="G107" s="76"/>
      <c r="H107" s="76"/>
      <c r="I107" s="76"/>
      <c r="J107" s="77"/>
      <c r="K107" s="81"/>
      <c r="L107" s="50"/>
      <c r="M107" s="87"/>
      <c r="N107" s="43"/>
      <c r="O107" s="43"/>
      <c r="P107" s="43"/>
      <c r="Q107" s="43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42"/>
      <c r="AC107" s="65"/>
      <c r="AD107" s="62"/>
      <c r="AE107" s="62"/>
    </row>
    <row r="108" spans="2:31" ht="12.75" customHeight="1" thickBot="1" x14ac:dyDescent="0.25">
      <c r="B108" s="61"/>
      <c r="D108" s="68"/>
      <c r="E108" s="68"/>
      <c r="F108" s="78"/>
      <c r="G108" s="79"/>
      <c r="H108" s="79"/>
      <c r="I108" s="79"/>
      <c r="J108" s="80"/>
      <c r="K108" s="9" t="str">
        <f t="shared" ref="K108:AE108" si="19">IF(OR(TRIM(K93)=0,TRIM(K93)=""),"",IFERROR(TRIM(INDEX(QryItemNamed,MATCH(TRIM(K93),ITEM,0),3)),""))</f>
        <v/>
      </c>
      <c r="L108" s="48"/>
      <c r="M108" s="10" t="str">
        <f t="shared" si="19"/>
        <v/>
      </c>
      <c r="N108" s="10"/>
      <c r="O108" s="10"/>
      <c r="P108" s="10"/>
      <c r="Q108" s="10"/>
      <c r="R108" s="10" t="str">
        <f t="shared" si="19"/>
        <v/>
      </c>
      <c r="S108" s="10" t="str">
        <f t="shared" si="19"/>
        <v/>
      </c>
      <c r="T108" s="10" t="str">
        <f t="shared" si="19"/>
        <v/>
      </c>
      <c r="U108" s="10" t="str">
        <f t="shared" si="19"/>
        <v/>
      </c>
      <c r="V108" s="10" t="str">
        <f t="shared" si="19"/>
        <v/>
      </c>
      <c r="W108" s="10" t="str">
        <f t="shared" si="19"/>
        <v/>
      </c>
      <c r="X108" s="10" t="str">
        <f t="shared" si="19"/>
        <v/>
      </c>
      <c r="Y108" s="10" t="str">
        <f t="shared" si="19"/>
        <v/>
      </c>
      <c r="Z108" s="10" t="str">
        <f t="shared" si="19"/>
        <v/>
      </c>
      <c r="AA108" s="10" t="str">
        <f t="shared" si="19"/>
        <v/>
      </c>
      <c r="AB108" s="10"/>
      <c r="AC108" s="10" t="str">
        <f t="shared" si="19"/>
        <v/>
      </c>
      <c r="AD108" s="10" t="str">
        <f t="shared" si="19"/>
        <v/>
      </c>
      <c r="AE108" s="10" t="str">
        <f t="shared" si="19"/>
        <v/>
      </c>
    </row>
    <row r="109" spans="2:31" ht="12.75" customHeight="1" x14ac:dyDescent="0.2">
      <c r="B109" s="26"/>
      <c r="D109" s="11"/>
      <c r="E109" s="11"/>
      <c r="F109" s="12"/>
      <c r="G109" s="13"/>
      <c r="H109" s="11" t="s">
        <v>1</v>
      </c>
      <c r="I109" s="12"/>
      <c r="J109" s="14"/>
      <c r="K109" s="13"/>
      <c r="L109" s="13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</row>
    <row r="110" spans="2:31" ht="12.75" customHeight="1" x14ac:dyDescent="0.2">
      <c r="B110" s="27"/>
      <c r="D110" s="15"/>
      <c r="E110" s="15"/>
      <c r="F110" s="16"/>
      <c r="G110" s="17"/>
      <c r="H110" s="15"/>
      <c r="I110" s="16"/>
      <c r="J110" s="18"/>
      <c r="K110" s="17"/>
      <c r="L110" s="17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2:31" ht="12.75" customHeight="1" x14ac:dyDescent="0.2">
      <c r="B111" s="27"/>
      <c r="D111" s="15"/>
      <c r="E111" s="15"/>
      <c r="F111" s="16"/>
      <c r="G111" s="17"/>
      <c r="H111" s="15"/>
      <c r="I111" s="16"/>
      <c r="J111" s="18"/>
      <c r="K111" s="17"/>
      <c r="L111" s="17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2:31" ht="12.75" customHeight="1" x14ac:dyDescent="0.2">
      <c r="B112" s="27"/>
      <c r="D112" s="15"/>
      <c r="E112" s="15"/>
      <c r="F112" s="16"/>
      <c r="G112" s="17"/>
      <c r="H112" s="15"/>
      <c r="I112" s="16"/>
      <c r="J112" s="18"/>
      <c r="K112" s="17"/>
      <c r="L112" s="17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2:31" ht="12.75" customHeight="1" x14ac:dyDescent="0.2">
      <c r="B113" s="27"/>
      <c r="D113" s="15"/>
      <c r="E113" s="15"/>
      <c r="F113" s="16"/>
      <c r="G113" s="17"/>
      <c r="H113" s="15"/>
      <c r="I113" s="16"/>
      <c r="J113" s="18"/>
      <c r="K113" s="17"/>
      <c r="L113" s="17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2:31" ht="12.75" customHeight="1" x14ac:dyDescent="0.2">
      <c r="B114" s="27"/>
      <c r="D114" s="15"/>
      <c r="E114" s="15"/>
      <c r="F114" s="16"/>
      <c r="G114" s="17"/>
      <c r="H114" s="15"/>
      <c r="I114" s="16"/>
      <c r="J114" s="18"/>
      <c r="K114" s="17"/>
      <c r="L114" s="17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2:31" ht="12.75" customHeight="1" x14ac:dyDescent="0.2">
      <c r="B115" s="27"/>
      <c r="D115" s="15"/>
      <c r="E115" s="15"/>
      <c r="F115" s="16"/>
      <c r="G115" s="17"/>
      <c r="H115" s="15"/>
      <c r="I115" s="16"/>
      <c r="J115" s="18"/>
      <c r="K115" s="17"/>
      <c r="L115" s="17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2:31" ht="12.75" customHeight="1" x14ac:dyDescent="0.2">
      <c r="B116" s="27"/>
      <c r="D116" s="15"/>
      <c r="E116" s="15"/>
      <c r="F116" s="16"/>
      <c r="G116" s="17"/>
      <c r="H116" s="15"/>
      <c r="I116" s="16"/>
      <c r="J116" s="18"/>
      <c r="K116" s="17"/>
      <c r="L116" s="17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2:31" ht="12.75" customHeight="1" x14ac:dyDescent="0.2">
      <c r="B117" s="27"/>
      <c r="D117" s="15"/>
      <c r="E117" s="15"/>
      <c r="F117" s="16"/>
      <c r="G117" s="17"/>
      <c r="H117" s="15"/>
      <c r="I117" s="16"/>
      <c r="J117" s="18"/>
      <c r="K117" s="17"/>
      <c r="L117" s="17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2:31" ht="12.75" customHeight="1" x14ac:dyDescent="0.2">
      <c r="B118" s="27"/>
      <c r="D118" s="15"/>
      <c r="E118" s="15"/>
      <c r="F118" s="16"/>
      <c r="G118" s="17"/>
      <c r="H118" s="15"/>
      <c r="I118" s="16"/>
      <c r="J118" s="18"/>
      <c r="K118" s="17"/>
      <c r="L118" s="17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2:31" ht="12.75" customHeight="1" x14ac:dyDescent="0.2">
      <c r="B119" s="27"/>
      <c r="D119" s="15"/>
      <c r="E119" s="15"/>
      <c r="F119" s="16"/>
      <c r="G119" s="17"/>
      <c r="H119" s="15"/>
      <c r="I119" s="16"/>
      <c r="J119" s="18"/>
      <c r="K119" s="17"/>
      <c r="L119" s="17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2:31" ht="12.75" customHeight="1" x14ac:dyDescent="0.2">
      <c r="B120" s="27"/>
      <c r="D120" s="15"/>
      <c r="E120" s="15"/>
      <c r="F120" s="16"/>
      <c r="G120" s="17"/>
      <c r="H120" s="15"/>
      <c r="I120" s="16"/>
      <c r="J120" s="18"/>
      <c r="K120" s="17"/>
      <c r="L120" s="17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2:31" ht="12.75" customHeight="1" x14ac:dyDescent="0.2">
      <c r="B121" s="27"/>
      <c r="D121" s="15"/>
      <c r="E121" s="15"/>
      <c r="F121" s="16"/>
      <c r="G121" s="17"/>
      <c r="H121" s="15"/>
      <c r="I121" s="16"/>
      <c r="J121" s="18"/>
      <c r="K121" s="17"/>
      <c r="L121" s="17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2:31" ht="12.75" customHeight="1" x14ac:dyDescent="0.2">
      <c r="B122" s="27"/>
      <c r="D122" s="15"/>
      <c r="E122" s="15"/>
      <c r="F122" s="16"/>
      <c r="G122" s="17"/>
      <c r="H122" s="15"/>
      <c r="I122" s="16"/>
      <c r="J122" s="18"/>
      <c r="K122" s="17"/>
      <c r="L122" s="17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2:31" ht="12.75" customHeight="1" x14ac:dyDescent="0.2">
      <c r="B123" s="27"/>
      <c r="D123" s="15"/>
      <c r="E123" s="15"/>
      <c r="F123" s="16"/>
      <c r="G123" s="17"/>
      <c r="H123" s="15"/>
      <c r="I123" s="16"/>
      <c r="J123" s="18"/>
      <c r="K123" s="17"/>
      <c r="L123" s="17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2:31" ht="12.75" customHeight="1" x14ac:dyDescent="0.2">
      <c r="B124" s="27"/>
      <c r="D124" s="15"/>
      <c r="E124" s="15"/>
      <c r="F124" s="16"/>
      <c r="G124" s="17"/>
      <c r="H124" s="15"/>
      <c r="I124" s="16"/>
      <c r="J124" s="18"/>
      <c r="K124" s="17"/>
      <c r="L124" s="17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2:31" ht="12.75" customHeight="1" x14ac:dyDescent="0.2">
      <c r="B125" s="27"/>
      <c r="D125" s="15"/>
      <c r="E125" s="15"/>
      <c r="F125" s="16"/>
      <c r="G125" s="17"/>
      <c r="H125" s="15"/>
      <c r="I125" s="16"/>
      <c r="J125" s="18"/>
      <c r="K125" s="17"/>
      <c r="L125" s="17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2:31" ht="12.75" customHeight="1" x14ac:dyDescent="0.2">
      <c r="B126" s="27"/>
      <c r="D126" s="15"/>
      <c r="E126" s="15"/>
      <c r="F126" s="16"/>
      <c r="G126" s="17"/>
      <c r="H126" s="15"/>
      <c r="I126" s="16"/>
      <c r="J126" s="18"/>
      <c r="K126" s="17"/>
      <c r="L126" s="17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2:31" ht="12.75" customHeight="1" x14ac:dyDescent="0.2">
      <c r="B127" s="27"/>
      <c r="D127" s="15"/>
      <c r="E127" s="15"/>
      <c r="F127" s="16"/>
      <c r="G127" s="17"/>
      <c r="H127" s="15"/>
      <c r="I127" s="16"/>
      <c r="J127" s="18"/>
      <c r="K127" s="17"/>
      <c r="L127" s="17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2:31" ht="12.75" customHeight="1" x14ac:dyDescent="0.2">
      <c r="B128" s="27"/>
      <c r="D128" s="15"/>
      <c r="E128" s="15"/>
      <c r="F128" s="16"/>
      <c r="G128" s="17"/>
      <c r="H128" s="15"/>
      <c r="I128" s="16"/>
      <c r="J128" s="18"/>
      <c r="K128" s="17"/>
      <c r="L128" s="17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2:31" ht="12.75" customHeight="1" x14ac:dyDescent="0.2">
      <c r="B129" s="27"/>
      <c r="D129" s="15"/>
      <c r="E129" s="15"/>
      <c r="F129" s="16"/>
      <c r="G129" s="17"/>
      <c r="H129" s="15"/>
      <c r="I129" s="16"/>
      <c r="J129" s="18"/>
      <c r="K129" s="17"/>
      <c r="L129" s="17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2:31" ht="12.75" customHeight="1" x14ac:dyDescent="0.2">
      <c r="B130" s="27"/>
      <c r="D130" s="15"/>
      <c r="E130" s="15"/>
      <c r="F130" s="16"/>
      <c r="G130" s="17"/>
      <c r="H130" s="15"/>
      <c r="I130" s="16"/>
      <c r="J130" s="18"/>
      <c r="K130" s="17"/>
      <c r="L130" s="17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2:31" ht="12.75" customHeight="1" thickBot="1" x14ac:dyDescent="0.25">
      <c r="B131" s="28"/>
      <c r="D131" s="15"/>
      <c r="E131" s="15"/>
      <c r="F131" s="16"/>
      <c r="G131" s="17"/>
      <c r="H131" s="15"/>
      <c r="I131" s="16"/>
      <c r="J131" s="18"/>
      <c r="K131" s="17"/>
      <c r="L131" s="17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2:31" ht="12.75" customHeight="1" x14ac:dyDescent="0.2">
      <c r="B132" s="5" t="s">
        <v>12</v>
      </c>
      <c r="D132" s="82" t="s">
        <v>2</v>
      </c>
      <c r="E132" s="83"/>
      <c r="F132" s="83"/>
      <c r="G132" s="83"/>
      <c r="H132" s="83"/>
      <c r="I132" s="83"/>
      <c r="J132" s="84"/>
      <c r="K132" s="19" t="str">
        <f t="shared" ref="K132:AE132" si="20">IF(K93="","",IF(OR(K108="", K108="LS", K108="LUMP"),IF(SUM(COUNTIF(K109:K131,"LS")+COUNTIF(K109:K131,"LUMP"))&gt;0,"LS",""),IF(SUM(K109:K131)&gt;0,ROUNDUP(SUM(K109:K131),0),"")))</f>
        <v/>
      </c>
      <c r="L132" s="19"/>
      <c r="M132" s="19" t="str">
        <f t="shared" si="20"/>
        <v/>
      </c>
      <c r="N132" s="19"/>
      <c r="O132" s="19"/>
      <c r="P132" s="19"/>
      <c r="Q132" s="19"/>
      <c r="R132" s="19" t="str">
        <f t="shared" si="20"/>
        <v/>
      </c>
      <c r="S132" s="19" t="str">
        <f t="shared" si="20"/>
        <v/>
      </c>
      <c r="T132" s="19" t="str">
        <f t="shared" si="20"/>
        <v/>
      </c>
      <c r="U132" s="19" t="str">
        <f t="shared" si="20"/>
        <v/>
      </c>
      <c r="V132" s="19" t="str">
        <f t="shared" si="20"/>
        <v/>
      </c>
      <c r="W132" s="19" t="str">
        <f t="shared" si="20"/>
        <v/>
      </c>
      <c r="X132" s="19" t="str">
        <f t="shared" si="20"/>
        <v/>
      </c>
      <c r="Y132" s="19" t="str">
        <f t="shared" si="20"/>
        <v/>
      </c>
      <c r="Z132" s="19" t="str">
        <f t="shared" si="20"/>
        <v/>
      </c>
      <c r="AA132" s="19" t="str">
        <f t="shared" si="20"/>
        <v/>
      </c>
      <c r="AB132" s="19"/>
      <c r="AC132" s="19" t="str">
        <f t="shared" si="20"/>
        <v/>
      </c>
      <c r="AD132" s="19" t="str">
        <f t="shared" si="20"/>
        <v/>
      </c>
      <c r="AE132" s="19" t="str">
        <f t="shared" si="20"/>
        <v/>
      </c>
    </row>
    <row r="133" spans="2:31" ht="12.75" customHeight="1" thickBot="1" x14ac:dyDescent="0.25"/>
    <row r="134" spans="2:31" ht="12.75" customHeight="1" thickBot="1" x14ac:dyDescent="0.25">
      <c r="B134" s="24" t="s">
        <v>10</v>
      </c>
      <c r="D134" s="85" t="str">
        <f>"SUBSUMMARY SHEET " &amp; B135</f>
        <v xml:space="preserve">SUBSUMMARY SHEET </v>
      </c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</row>
    <row r="135" spans="2:31" ht="12.75" customHeight="1" thickBot="1" x14ac:dyDescent="0.25">
      <c r="B135" s="25"/>
      <c r="D135" s="86" t="s">
        <v>8</v>
      </c>
      <c r="E135" s="86"/>
      <c r="F135" s="86"/>
      <c r="G135" s="86"/>
      <c r="H135" s="86"/>
      <c r="I135" s="86"/>
      <c r="J135" s="86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</row>
    <row r="136" spans="2:31" ht="12.75" customHeight="1" thickBot="1" x14ac:dyDescent="0.25">
      <c r="D136" s="88" t="s">
        <v>9</v>
      </c>
      <c r="E136" s="88"/>
      <c r="F136" s="88"/>
      <c r="G136" s="88"/>
      <c r="H136" s="88"/>
      <c r="I136" s="88"/>
      <c r="J136" s="88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2:31" ht="12.75" customHeight="1" x14ac:dyDescent="0.2">
      <c r="B137" s="59" t="s">
        <v>11</v>
      </c>
      <c r="D137" s="66" t="s">
        <v>20</v>
      </c>
      <c r="E137" s="66" t="s">
        <v>21</v>
      </c>
      <c r="F137" s="72" t="s">
        <v>0</v>
      </c>
      <c r="G137" s="73"/>
      <c r="H137" s="73"/>
      <c r="I137" s="73"/>
      <c r="J137" s="74"/>
      <c r="K137" s="7" t="str">
        <f t="shared" ref="K137:AE137" si="21">IF(OR(TRIM(K135)=0,TRIM(K135)=""),"",IF(IFERROR(TRIM(INDEX(QryItemNamed,MATCH(TRIM(K135),ITEM,0),2)),"")="Y","SPECIAL",LEFT(IFERROR(TRIM(INDEX(ITEM,MATCH(TRIM(K135),ITEM,0))),""),3)))</f>
        <v/>
      </c>
      <c r="L137" s="44"/>
      <c r="M137" s="8" t="str">
        <f t="shared" si="21"/>
        <v/>
      </c>
      <c r="N137" s="8"/>
      <c r="O137" s="8"/>
      <c r="P137" s="8"/>
      <c r="Q137" s="8"/>
      <c r="R137" s="8" t="str">
        <f t="shared" si="21"/>
        <v/>
      </c>
      <c r="S137" s="8" t="str">
        <f t="shared" si="21"/>
        <v/>
      </c>
      <c r="T137" s="8" t="str">
        <f t="shared" si="21"/>
        <v/>
      </c>
      <c r="U137" s="8" t="str">
        <f t="shared" si="21"/>
        <v/>
      </c>
      <c r="V137" s="8" t="str">
        <f t="shared" si="21"/>
        <v/>
      </c>
      <c r="W137" s="8" t="str">
        <f t="shared" si="21"/>
        <v/>
      </c>
      <c r="X137" s="8" t="str">
        <f t="shared" si="21"/>
        <v/>
      </c>
      <c r="Y137" s="8" t="str">
        <f t="shared" si="21"/>
        <v/>
      </c>
      <c r="Z137" s="8" t="str">
        <f t="shared" si="21"/>
        <v/>
      </c>
      <c r="AA137" s="8" t="str">
        <f t="shared" si="21"/>
        <v/>
      </c>
      <c r="AB137" s="8"/>
      <c r="AC137" s="8" t="str">
        <f t="shared" si="21"/>
        <v/>
      </c>
      <c r="AD137" s="8" t="str">
        <f t="shared" si="21"/>
        <v/>
      </c>
      <c r="AE137" s="8" t="str">
        <f t="shared" si="21"/>
        <v/>
      </c>
    </row>
    <row r="138" spans="2:31" ht="12.75" customHeight="1" x14ac:dyDescent="0.2">
      <c r="B138" s="60"/>
      <c r="D138" s="67"/>
      <c r="E138" s="67"/>
      <c r="F138" s="75"/>
      <c r="G138" s="76"/>
      <c r="H138" s="76"/>
      <c r="I138" s="76"/>
      <c r="J138" s="77"/>
      <c r="K138" s="81" t="str">
        <f t="shared" ref="K138:AE138" si="22">IF(OR(TRIM(K135)=0,TRIM(K135)=""),IF(K136="","",K136),IF(IFERROR(TRIM(INDEX(QryItemNamed,MATCH(TRIM(K135),ITEM,0),2)),"")="Y",RIGHT(IFERROR(TRIM(INDEX(QryItemNamed,MATCH(TRIM(K135),ITEM,0),4)),"123456789012"),LEN(IFERROR(TRIM(INDEX(QryItemNamed,MATCH(TRIM(K135),ITEM,0),4)),"123456789012"))-10)&amp;K136,IFERROR(TRIM(INDEX(QryItemNamed,MATCH(TRIM(K135),ITEM,0),4))&amp;K136,"ITEM CODE DOES NOT EXIST IN ITEM MASTER")))</f>
        <v/>
      </c>
      <c r="L138" s="50"/>
      <c r="M138" s="87" t="str">
        <f t="shared" si="22"/>
        <v/>
      </c>
      <c r="N138" s="43"/>
      <c r="O138" s="43"/>
      <c r="P138" s="43"/>
      <c r="Q138" s="43"/>
      <c r="R138" s="62" t="str">
        <f t="shared" si="22"/>
        <v/>
      </c>
      <c r="S138" s="62" t="str">
        <f t="shared" si="22"/>
        <v/>
      </c>
      <c r="T138" s="62" t="str">
        <f t="shared" si="22"/>
        <v/>
      </c>
      <c r="U138" s="62" t="str">
        <f t="shared" si="22"/>
        <v/>
      </c>
      <c r="V138" s="62" t="str">
        <f t="shared" si="22"/>
        <v/>
      </c>
      <c r="W138" s="62" t="str">
        <f t="shared" si="22"/>
        <v/>
      </c>
      <c r="X138" s="62" t="str">
        <f t="shared" si="22"/>
        <v/>
      </c>
      <c r="Y138" s="62" t="str">
        <f t="shared" si="22"/>
        <v/>
      </c>
      <c r="Z138" s="62" t="str">
        <f t="shared" si="22"/>
        <v/>
      </c>
      <c r="AA138" s="62" t="str">
        <f t="shared" si="22"/>
        <v/>
      </c>
      <c r="AB138" s="40"/>
      <c r="AC138" s="63" t="str">
        <f t="shared" si="22"/>
        <v/>
      </c>
      <c r="AD138" s="62" t="str">
        <f t="shared" si="22"/>
        <v/>
      </c>
      <c r="AE138" s="62" t="str">
        <f t="shared" si="22"/>
        <v/>
      </c>
    </row>
    <row r="139" spans="2:31" ht="12.75" customHeight="1" x14ac:dyDescent="0.2">
      <c r="B139" s="60"/>
      <c r="D139" s="67"/>
      <c r="E139" s="67"/>
      <c r="F139" s="75"/>
      <c r="G139" s="76"/>
      <c r="H139" s="76"/>
      <c r="I139" s="76"/>
      <c r="J139" s="77"/>
      <c r="K139" s="81"/>
      <c r="L139" s="50"/>
      <c r="M139" s="87"/>
      <c r="N139" s="43"/>
      <c r="O139" s="43"/>
      <c r="P139" s="43"/>
      <c r="Q139" s="43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41"/>
      <c r="AC139" s="64"/>
      <c r="AD139" s="62"/>
      <c r="AE139" s="62"/>
    </row>
    <row r="140" spans="2:31" ht="12.75" customHeight="1" x14ac:dyDescent="0.2">
      <c r="B140" s="60"/>
      <c r="D140" s="67"/>
      <c r="E140" s="67"/>
      <c r="F140" s="75"/>
      <c r="G140" s="76"/>
      <c r="H140" s="76"/>
      <c r="I140" s="76"/>
      <c r="J140" s="77"/>
      <c r="K140" s="81"/>
      <c r="L140" s="50"/>
      <c r="M140" s="87"/>
      <c r="N140" s="43"/>
      <c r="O140" s="43"/>
      <c r="P140" s="43"/>
      <c r="Q140" s="43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41"/>
      <c r="AC140" s="64"/>
      <c r="AD140" s="62"/>
      <c r="AE140" s="62"/>
    </row>
    <row r="141" spans="2:31" ht="12.75" customHeight="1" x14ac:dyDescent="0.2">
      <c r="B141" s="60"/>
      <c r="D141" s="67"/>
      <c r="E141" s="67"/>
      <c r="F141" s="75"/>
      <c r="G141" s="76"/>
      <c r="H141" s="76"/>
      <c r="I141" s="76"/>
      <c r="J141" s="77"/>
      <c r="K141" s="81"/>
      <c r="L141" s="50"/>
      <c r="M141" s="87"/>
      <c r="N141" s="43"/>
      <c r="O141" s="43"/>
      <c r="P141" s="43"/>
      <c r="Q141" s="43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41"/>
      <c r="AC141" s="64"/>
      <c r="AD141" s="62"/>
      <c r="AE141" s="62"/>
    </row>
    <row r="142" spans="2:31" ht="12.75" customHeight="1" x14ac:dyDescent="0.2">
      <c r="B142" s="60"/>
      <c r="D142" s="67"/>
      <c r="E142" s="67"/>
      <c r="F142" s="75"/>
      <c r="G142" s="76"/>
      <c r="H142" s="76"/>
      <c r="I142" s="76"/>
      <c r="J142" s="77"/>
      <c r="K142" s="81"/>
      <c r="L142" s="50"/>
      <c r="M142" s="87"/>
      <c r="N142" s="43"/>
      <c r="O142" s="43"/>
      <c r="P142" s="43"/>
      <c r="Q142" s="43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41"/>
      <c r="AC142" s="64"/>
      <c r="AD142" s="62"/>
      <c r="AE142" s="62"/>
    </row>
    <row r="143" spans="2:31" ht="12.75" customHeight="1" x14ac:dyDescent="0.2">
      <c r="B143" s="60"/>
      <c r="D143" s="67"/>
      <c r="E143" s="67"/>
      <c r="F143" s="75"/>
      <c r="G143" s="76"/>
      <c r="H143" s="76"/>
      <c r="I143" s="76"/>
      <c r="J143" s="77"/>
      <c r="K143" s="81"/>
      <c r="L143" s="50"/>
      <c r="M143" s="87"/>
      <c r="N143" s="43"/>
      <c r="O143" s="43"/>
      <c r="P143" s="43"/>
      <c r="Q143" s="43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41"/>
      <c r="AC143" s="64"/>
      <c r="AD143" s="62"/>
      <c r="AE143" s="62"/>
    </row>
    <row r="144" spans="2:31" ht="12.75" customHeight="1" x14ac:dyDescent="0.2">
      <c r="B144" s="60"/>
      <c r="D144" s="67"/>
      <c r="E144" s="67"/>
      <c r="F144" s="75"/>
      <c r="G144" s="76"/>
      <c r="H144" s="76"/>
      <c r="I144" s="76"/>
      <c r="J144" s="77"/>
      <c r="K144" s="81"/>
      <c r="L144" s="50"/>
      <c r="M144" s="87"/>
      <c r="N144" s="43"/>
      <c r="O144" s="43"/>
      <c r="P144" s="43"/>
      <c r="Q144" s="43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41"/>
      <c r="AC144" s="64"/>
      <c r="AD144" s="62"/>
      <c r="AE144" s="62"/>
    </row>
    <row r="145" spans="2:31" ht="12.75" customHeight="1" x14ac:dyDescent="0.2">
      <c r="B145" s="60"/>
      <c r="D145" s="67"/>
      <c r="E145" s="67"/>
      <c r="F145" s="75"/>
      <c r="G145" s="76"/>
      <c r="H145" s="76"/>
      <c r="I145" s="76"/>
      <c r="J145" s="77"/>
      <c r="K145" s="81"/>
      <c r="L145" s="50"/>
      <c r="M145" s="87"/>
      <c r="N145" s="43"/>
      <c r="O145" s="43"/>
      <c r="P145" s="43"/>
      <c r="Q145" s="43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41"/>
      <c r="AC145" s="64"/>
      <c r="AD145" s="62"/>
      <c r="AE145" s="62"/>
    </row>
    <row r="146" spans="2:31" ht="12.75" customHeight="1" x14ac:dyDescent="0.2">
      <c r="B146" s="60"/>
      <c r="D146" s="67"/>
      <c r="E146" s="67"/>
      <c r="F146" s="75"/>
      <c r="G146" s="76"/>
      <c r="H146" s="76"/>
      <c r="I146" s="76"/>
      <c r="J146" s="77"/>
      <c r="K146" s="81"/>
      <c r="L146" s="50"/>
      <c r="M146" s="87"/>
      <c r="N146" s="43"/>
      <c r="O146" s="43"/>
      <c r="P146" s="43"/>
      <c r="Q146" s="43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41"/>
      <c r="AC146" s="64"/>
      <c r="AD146" s="62"/>
      <c r="AE146" s="62"/>
    </row>
    <row r="147" spans="2:31" ht="12.75" customHeight="1" x14ac:dyDescent="0.2">
      <c r="B147" s="60"/>
      <c r="D147" s="67"/>
      <c r="E147" s="67"/>
      <c r="F147" s="75"/>
      <c r="G147" s="76"/>
      <c r="H147" s="76"/>
      <c r="I147" s="76"/>
      <c r="J147" s="77"/>
      <c r="K147" s="81"/>
      <c r="L147" s="50"/>
      <c r="M147" s="87"/>
      <c r="N147" s="43"/>
      <c r="O147" s="43"/>
      <c r="P147" s="43"/>
      <c r="Q147" s="43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41"/>
      <c r="AC147" s="64"/>
      <c r="AD147" s="62"/>
      <c r="AE147" s="62"/>
    </row>
    <row r="148" spans="2:31" ht="12.75" customHeight="1" x14ac:dyDescent="0.2">
      <c r="B148" s="60"/>
      <c r="D148" s="67"/>
      <c r="E148" s="67"/>
      <c r="F148" s="75"/>
      <c r="G148" s="76"/>
      <c r="H148" s="76"/>
      <c r="I148" s="76"/>
      <c r="J148" s="77"/>
      <c r="K148" s="81"/>
      <c r="L148" s="50"/>
      <c r="M148" s="87"/>
      <c r="N148" s="43"/>
      <c r="O148" s="43"/>
      <c r="P148" s="43"/>
      <c r="Q148" s="43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41"/>
      <c r="AC148" s="64"/>
      <c r="AD148" s="62"/>
      <c r="AE148" s="62"/>
    </row>
    <row r="149" spans="2:31" ht="12.75" customHeight="1" x14ac:dyDescent="0.2">
      <c r="B149" s="60"/>
      <c r="D149" s="67"/>
      <c r="E149" s="67"/>
      <c r="F149" s="75"/>
      <c r="G149" s="76"/>
      <c r="H149" s="76"/>
      <c r="I149" s="76"/>
      <c r="J149" s="77"/>
      <c r="K149" s="81"/>
      <c r="L149" s="50"/>
      <c r="M149" s="87"/>
      <c r="N149" s="43"/>
      <c r="O149" s="43"/>
      <c r="P149" s="43"/>
      <c r="Q149" s="43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42"/>
      <c r="AC149" s="65"/>
      <c r="AD149" s="62"/>
      <c r="AE149" s="62"/>
    </row>
    <row r="150" spans="2:31" ht="12.75" customHeight="1" thickBot="1" x14ac:dyDescent="0.25">
      <c r="B150" s="61"/>
      <c r="D150" s="68"/>
      <c r="E150" s="68"/>
      <c r="F150" s="78"/>
      <c r="G150" s="79"/>
      <c r="H150" s="79"/>
      <c r="I150" s="79"/>
      <c r="J150" s="80"/>
      <c r="K150" s="9" t="str">
        <f t="shared" ref="K150:AE150" si="23">IF(OR(TRIM(K135)=0,TRIM(K135)=""),"",IFERROR(TRIM(INDEX(QryItemNamed,MATCH(TRIM(K135),ITEM,0),3)),""))</f>
        <v/>
      </c>
      <c r="L150" s="48"/>
      <c r="M150" s="10" t="str">
        <f t="shared" si="23"/>
        <v/>
      </c>
      <c r="N150" s="10"/>
      <c r="O150" s="10"/>
      <c r="P150" s="10"/>
      <c r="Q150" s="10"/>
      <c r="R150" s="10" t="str">
        <f t="shared" si="23"/>
        <v/>
      </c>
      <c r="S150" s="10" t="str">
        <f t="shared" si="23"/>
        <v/>
      </c>
      <c r="T150" s="10" t="str">
        <f t="shared" si="23"/>
        <v/>
      </c>
      <c r="U150" s="10" t="str">
        <f t="shared" si="23"/>
        <v/>
      </c>
      <c r="V150" s="10" t="str">
        <f t="shared" si="23"/>
        <v/>
      </c>
      <c r="W150" s="10" t="str">
        <f t="shared" si="23"/>
        <v/>
      </c>
      <c r="X150" s="10" t="str">
        <f t="shared" si="23"/>
        <v/>
      </c>
      <c r="Y150" s="10" t="str">
        <f t="shared" si="23"/>
        <v/>
      </c>
      <c r="Z150" s="10" t="str">
        <f t="shared" si="23"/>
        <v/>
      </c>
      <c r="AA150" s="10" t="str">
        <f t="shared" si="23"/>
        <v/>
      </c>
      <c r="AB150" s="10"/>
      <c r="AC150" s="10" t="str">
        <f t="shared" si="23"/>
        <v/>
      </c>
      <c r="AD150" s="10" t="str">
        <f t="shared" si="23"/>
        <v/>
      </c>
      <c r="AE150" s="10" t="str">
        <f t="shared" si="23"/>
        <v/>
      </c>
    </row>
    <row r="151" spans="2:31" ht="12.75" customHeight="1" x14ac:dyDescent="0.2">
      <c r="B151" s="26"/>
      <c r="D151" s="11"/>
      <c r="E151" s="11"/>
      <c r="F151" s="12"/>
      <c r="G151" s="13"/>
      <c r="H151" s="11" t="s">
        <v>1</v>
      </c>
      <c r="I151" s="12"/>
      <c r="J151" s="14"/>
      <c r="K151" s="13"/>
      <c r="L151" s="13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</row>
    <row r="152" spans="2:31" ht="12.75" customHeight="1" x14ac:dyDescent="0.2">
      <c r="B152" s="27"/>
      <c r="D152" s="15"/>
      <c r="E152" s="15"/>
      <c r="F152" s="16"/>
      <c r="G152" s="17"/>
      <c r="H152" s="15"/>
      <c r="I152" s="16"/>
      <c r="J152" s="18"/>
      <c r="K152" s="17"/>
      <c r="L152" s="17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2:31" ht="12.75" customHeight="1" x14ac:dyDescent="0.2">
      <c r="B153" s="27"/>
      <c r="D153" s="15"/>
      <c r="E153" s="15"/>
      <c r="F153" s="16"/>
      <c r="G153" s="17"/>
      <c r="H153" s="15"/>
      <c r="I153" s="16"/>
      <c r="J153" s="18"/>
      <c r="K153" s="17"/>
      <c r="L153" s="17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2:31" ht="12.75" customHeight="1" x14ac:dyDescent="0.2">
      <c r="B154" s="27"/>
      <c r="D154" s="15"/>
      <c r="E154" s="15"/>
      <c r="F154" s="16"/>
      <c r="G154" s="17"/>
      <c r="H154" s="15"/>
      <c r="I154" s="16"/>
      <c r="J154" s="18"/>
      <c r="K154" s="17"/>
      <c r="L154" s="17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2:31" ht="12.75" customHeight="1" x14ac:dyDescent="0.2">
      <c r="B155" s="27"/>
      <c r="D155" s="15"/>
      <c r="E155" s="15"/>
      <c r="F155" s="16"/>
      <c r="G155" s="17"/>
      <c r="H155" s="15"/>
      <c r="I155" s="16"/>
      <c r="J155" s="18"/>
      <c r="K155" s="17"/>
      <c r="L155" s="17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2:31" ht="12.75" customHeight="1" x14ac:dyDescent="0.2">
      <c r="B156" s="27"/>
      <c r="D156" s="15"/>
      <c r="E156" s="15"/>
      <c r="F156" s="16"/>
      <c r="G156" s="17"/>
      <c r="H156" s="15"/>
      <c r="I156" s="16"/>
      <c r="J156" s="18"/>
      <c r="K156" s="17"/>
      <c r="L156" s="17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2:31" ht="12.75" customHeight="1" x14ac:dyDescent="0.2">
      <c r="B157" s="27"/>
      <c r="D157" s="15"/>
      <c r="E157" s="15"/>
      <c r="F157" s="16"/>
      <c r="G157" s="17"/>
      <c r="H157" s="15"/>
      <c r="I157" s="16"/>
      <c r="J157" s="18"/>
      <c r="K157" s="17"/>
      <c r="L157" s="17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2:31" ht="12.75" customHeight="1" x14ac:dyDescent="0.2">
      <c r="B158" s="27"/>
      <c r="D158" s="15"/>
      <c r="E158" s="15"/>
      <c r="F158" s="16"/>
      <c r="G158" s="17"/>
      <c r="H158" s="15"/>
      <c r="I158" s="16"/>
      <c r="J158" s="18"/>
      <c r="K158" s="17"/>
      <c r="L158" s="17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2:31" ht="12.75" customHeight="1" x14ac:dyDescent="0.2">
      <c r="B159" s="27"/>
      <c r="D159" s="15"/>
      <c r="E159" s="15"/>
      <c r="F159" s="16"/>
      <c r="G159" s="17"/>
      <c r="H159" s="15"/>
      <c r="I159" s="16"/>
      <c r="J159" s="18"/>
      <c r="K159" s="17"/>
      <c r="L159" s="17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2:31" ht="12.75" customHeight="1" x14ac:dyDescent="0.2">
      <c r="B160" s="27"/>
      <c r="D160" s="15"/>
      <c r="E160" s="15"/>
      <c r="F160" s="16"/>
      <c r="G160" s="17"/>
      <c r="H160" s="15"/>
      <c r="I160" s="16"/>
      <c r="J160" s="18"/>
      <c r="K160" s="17"/>
      <c r="L160" s="17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2:31" ht="12.75" customHeight="1" x14ac:dyDescent="0.2">
      <c r="B161" s="27"/>
      <c r="D161" s="15"/>
      <c r="E161" s="15"/>
      <c r="F161" s="16"/>
      <c r="G161" s="17"/>
      <c r="H161" s="15"/>
      <c r="I161" s="16"/>
      <c r="J161" s="18"/>
      <c r="K161" s="17"/>
      <c r="L161" s="17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2:31" ht="12.75" customHeight="1" x14ac:dyDescent="0.2">
      <c r="B162" s="27"/>
      <c r="D162" s="15"/>
      <c r="E162" s="15"/>
      <c r="F162" s="16"/>
      <c r="G162" s="17"/>
      <c r="H162" s="15"/>
      <c r="I162" s="16"/>
      <c r="J162" s="18"/>
      <c r="K162" s="17"/>
      <c r="L162" s="17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2:31" ht="12.75" customHeight="1" x14ac:dyDescent="0.2">
      <c r="B163" s="27"/>
      <c r="D163" s="15"/>
      <c r="E163" s="15"/>
      <c r="F163" s="16"/>
      <c r="G163" s="17"/>
      <c r="H163" s="15"/>
      <c r="I163" s="16"/>
      <c r="J163" s="18"/>
      <c r="K163" s="17"/>
      <c r="L163" s="17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2:31" ht="12.75" customHeight="1" x14ac:dyDescent="0.2">
      <c r="B164" s="27"/>
      <c r="D164" s="15"/>
      <c r="E164" s="15"/>
      <c r="F164" s="16"/>
      <c r="G164" s="17"/>
      <c r="H164" s="15"/>
      <c r="I164" s="16"/>
      <c r="J164" s="18"/>
      <c r="K164" s="17"/>
      <c r="L164" s="17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2:31" ht="12.75" customHeight="1" x14ac:dyDescent="0.2">
      <c r="B165" s="27"/>
      <c r="D165" s="15"/>
      <c r="E165" s="15"/>
      <c r="F165" s="16"/>
      <c r="G165" s="17"/>
      <c r="H165" s="15"/>
      <c r="I165" s="16"/>
      <c r="J165" s="18"/>
      <c r="K165" s="17"/>
      <c r="L165" s="17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2:31" ht="12.75" customHeight="1" x14ac:dyDescent="0.2">
      <c r="B166" s="27"/>
      <c r="D166" s="15"/>
      <c r="E166" s="15"/>
      <c r="F166" s="16"/>
      <c r="G166" s="17"/>
      <c r="H166" s="15"/>
      <c r="I166" s="16"/>
      <c r="J166" s="18"/>
      <c r="K166" s="17"/>
      <c r="L166" s="17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2:31" ht="12.75" customHeight="1" x14ac:dyDescent="0.2">
      <c r="B167" s="27"/>
      <c r="D167" s="15"/>
      <c r="E167" s="15"/>
      <c r="F167" s="16"/>
      <c r="G167" s="17"/>
      <c r="H167" s="15"/>
      <c r="I167" s="16"/>
      <c r="J167" s="18"/>
      <c r="K167" s="17"/>
      <c r="L167" s="17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2:31" ht="12.75" customHeight="1" x14ac:dyDescent="0.2">
      <c r="B168" s="27"/>
      <c r="D168" s="15"/>
      <c r="E168" s="15"/>
      <c r="F168" s="16"/>
      <c r="G168" s="17"/>
      <c r="H168" s="15"/>
      <c r="I168" s="16"/>
      <c r="J168" s="18"/>
      <c r="K168" s="17"/>
      <c r="L168" s="17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2:31" ht="12.75" customHeight="1" x14ac:dyDescent="0.2">
      <c r="B169" s="27"/>
      <c r="D169" s="15"/>
      <c r="E169" s="15"/>
      <c r="F169" s="16"/>
      <c r="G169" s="17"/>
      <c r="H169" s="15"/>
      <c r="I169" s="16"/>
      <c r="J169" s="18"/>
      <c r="K169" s="17"/>
      <c r="L169" s="17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2:31" ht="12.75" customHeight="1" x14ac:dyDescent="0.2">
      <c r="B170" s="27"/>
      <c r="D170" s="15"/>
      <c r="E170" s="15"/>
      <c r="F170" s="16"/>
      <c r="G170" s="17"/>
      <c r="H170" s="15"/>
      <c r="I170" s="16"/>
      <c r="J170" s="18"/>
      <c r="K170" s="17"/>
      <c r="L170" s="17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2:31" ht="12.75" customHeight="1" x14ac:dyDescent="0.2">
      <c r="B171" s="27"/>
      <c r="D171" s="15"/>
      <c r="E171" s="15"/>
      <c r="F171" s="16"/>
      <c r="G171" s="17"/>
      <c r="H171" s="15"/>
      <c r="I171" s="16"/>
      <c r="J171" s="18"/>
      <c r="K171" s="17"/>
      <c r="L171" s="17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2:31" ht="12.75" customHeight="1" x14ac:dyDescent="0.2">
      <c r="B172" s="27"/>
      <c r="D172" s="15"/>
      <c r="E172" s="15"/>
      <c r="F172" s="16"/>
      <c r="G172" s="17"/>
      <c r="H172" s="15"/>
      <c r="I172" s="16"/>
      <c r="J172" s="18"/>
      <c r="K172" s="17"/>
      <c r="L172" s="17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2:31" ht="12.75" customHeight="1" thickBot="1" x14ac:dyDescent="0.25">
      <c r="B173" s="28"/>
      <c r="D173" s="15"/>
      <c r="E173" s="15"/>
      <c r="F173" s="16"/>
      <c r="G173" s="17"/>
      <c r="H173" s="15"/>
      <c r="I173" s="16"/>
      <c r="J173" s="18"/>
      <c r="K173" s="17"/>
      <c r="L173" s="17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2:31" ht="12.75" customHeight="1" x14ac:dyDescent="0.2">
      <c r="B174" s="5" t="s">
        <v>12</v>
      </c>
      <c r="D174" s="82" t="s">
        <v>2</v>
      </c>
      <c r="E174" s="83"/>
      <c r="F174" s="83"/>
      <c r="G174" s="83"/>
      <c r="H174" s="83"/>
      <c r="I174" s="83"/>
      <c r="J174" s="84"/>
      <c r="K174" s="19" t="str">
        <f t="shared" ref="K174:AE174" si="24">IF(K135="","",IF(OR(K150="", K150="LS", K150="LUMP"),IF(SUM(COUNTIF(K151:K173,"LS")+COUNTIF(K151:K173,"LUMP"))&gt;0,"LS",""),IF(SUM(K151:K173)&gt;0,ROUNDUP(SUM(K151:K173),0),"")))</f>
        <v/>
      </c>
      <c r="L174" s="19"/>
      <c r="M174" s="19" t="str">
        <f t="shared" si="24"/>
        <v/>
      </c>
      <c r="N174" s="19"/>
      <c r="O174" s="19"/>
      <c r="P174" s="19"/>
      <c r="Q174" s="19"/>
      <c r="R174" s="19" t="str">
        <f t="shared" si="24"/>
        <v/>
      </c>
      <c r="S174" s="19" t="str">
        <f t="shared" si="24"/>
        <v/>
      </c>
      <c r="T174" s="19" t="str">
        <f t="shared" si="24"/>
        <v/>
      </c>
      <c r="U174" s="19" t="str">
        <f t="shared" si="24"/>
        <v/>
      </c>
      <c r="V174" s="19" t="str">
        <f t="shared" si="24"/>
        <v/>
      </c>
      <c r="W174" s="19" t="str">
        <f t="shared" si="24"/>
        <v/>
      </c>
      <c r="X174" s="19" t="str">
        <f t="shared" si="24"/>
        <v/>
      </c>
      <c r="Y174" s="19" t="str">
        <f t="shared" si="24"/>
        <v/>
      </c>
      <c r="Z174" s="19" t="str">
        <f t="shared" si="24"/>
        <v/>
      </c>
      <c r="AA174" s="19" t="str">
        <f t="shared" si="24"/>
        <v/>
      </c>
      <c r="AB174" s="19"/>
      <c r="AC174" s="19" t="str">
        <f t="shared" si="24"/>
        <v/>
      </c>
      <c r="AD174" s="19" t="str">
        <f t="shared" si="24"/>
        <v/>
      </c>
      <c r="AE174" s="19" t="str">
        <f t="shared" si="24"/>
        <v/>
      </c>
    </row>
  </sheetData>
  <mergeCells count="96">
    <mergeCell ref="AB11:AB22"/>
    <mergeCell ref="U96:U107"/>
    <mergeCell ref="V96:V107"/>
    <mergeCell ref="AD138:AD149"/>
    <mergeCell ref="AE138:AE149"/>
    <mergeCell ref="Y138:Y149"/>
    <mergeCell ref="Z138:Z149"/>
    <mergeCell ref="AA138:AA149"/>
    <mergeCell ref="AC138:AC149"/>
    <mergeCell ref="Y54:Y65"/>
    <mergeCell ref="Z54:Z65"/>
    <mergeCell ref="AA54:AA65"/>
    <mergeCell ref="X54:X65"/>
    <mergeCell ref="W54:W65"/>
    <mergeCell ref="F67:J67"/>
    <mergeCell ref="S138:S149"/>
    <mergeCell ref="T138:T149"/>
    <mergeCell ref="U138:U149"/>
    <mergeCell ref="V138:V149"/>
    <mergeCell ref="K138:K149"/>
    <mergeCell ref="M138:M149"/>
    <mergeCell ref="R138:R149"/>
    <mergeCell ref="S96:S107"/>
    <mergeCell ref="T96:T107"/>
    <mergeCell ref="D92:AE92"/>
    <mergeCell ref="D93:J93"/>
    <mergeCell ref="D94:J94"/>
    <mergeCell ref="D95:D108"/>
    <mergeCell ref="E95:E108"/>
    <mergeCell ref="F95:J108"/>
    <mergeCell ref="D174:J174"/>
    <mergeCell ref="F137:J150"/>
    <mergeCell ref="D134:AE134"/>
    <mergeCell ref="D135:J135"/>
    <mergeCell ref="AD96:AD107"/>
    <mergeCell ref="AE96:AE107"/>
    <mergeCell ref="AC96:AC107"/>
    <mergeCell ref="K96:K107"/>
    <mergeCell ref="M96:M107"/>
    <mergeCell ref="R96:R107"/>
    <mergeCell ref="D136:J136"/>
    <mergeCell ref="D137:D150"/>
    <mergeCell ref="E137:E150"/>
    <mergeCell ref="O11:O22"/>
    <mergeCell ref="D8:J8"/>
    <mergeCell ref="D9:J9"/>
    <mergeCell ref="F24:J24"/>
    <mergeCell ref="F29:J29"/>
    <mergeCell ref="M54:M65"/>
    <mergeCell ref="R54:R65"/>
    <mergeCell ref="S54:S65"/>
    <mergeCell ref="D7:AE7"/>
    <mergeCell ref="AD11:AD22"/>
    <mergeCell ref="AC11:AC22"/>
    <mergeCell ref="D10:D23"/>
    <mergeCell ref="D52:J52"/>
    <mergeCell ref="Z11:Z22"/>
    <mergeCell ref="X11:X22"/>
    <mergeCell ref="D48:J48"/>
    <mergeCell ref="K11:K22"/>
    <mergeCell ref="S11:S22"/>
    <mergeCell ref="T11:T22"/>
    <mergeCell ref="U11:U22"/>
    <mergeCell ref="N11:N22"/>
    <mergeCell ref="B137:B150"/>
    <mergeCell ref="W138:W149"/>
    <mergeCell ref="X138:X149"/>
    <mergeCell ref="D90:J90"/>
    <mergeCell ref="V11:V22"/>
    <mergeCell ref="D50:AE50"/>
    <mergeCell ref="D51:J51"/>
    <mergeCell ref="AE11:AE22"/>
    <mergeCell ref="W96:W107"/>
    <mergeCell ref="X96:X107"/>
    <mergeCell ref="Y96:Y107"/>
    <mergeCell ref="Z96:Z107"/>
    <mergeCell ref="AA96:AA107"/>
    <mergeCell ref="D132:J132"/>
    <mergeCell ref="T54:T65"/>
    <mergeCell ref="U54:U65"/>
    <mergeCell ref="B10:B23"/>
    <mergeCell ref="B53:B66"/>
    <mergeCell ref="B95:B108"/>
    <mergeCell ref="AD54:AD65"/>
    <mergeCell ref="AE54:AE65"/>
    <mergeCell ref="AC54:AC65"/>
    <mergeCell ref="D53:D66"/>
    <mergeCell ref="M11:M22"/>
    <mergeCell ref="E10:E23"/>
    <mergeCell ref="F10:J23"/>
    <mergeCell ref="E53:E66"/>
    <mergeCell ref="F53:J66"/>
    <mergeCell ref="K54:K65"/>
    <mergeCell ref="P11:P22"/>
    <mergeCell ref="R11:R22"/>
    <mergeCell ref="V54:V65"/>
  </mergeCells>
  <phoneticPr fontId="0" type="noConversion"/>
  <printOptions horizontalCentered="1" verticalCentered="1"/>
  <pageMargins left="0.25" right="0.25" top="0.75" bottom="0.75" header="0.3" footer="0.3"/>
  <pageSetup scale="32" fitToHeight="0" orientation="landscape" r:id="rId1"/>
  <headerFooter alignWithMargins="0"/>
  <ignoredErrors>
    <ignoredError sqref="J37:K37 M30:M31 S30:S31 U31 W31 Y31 R37:Z37 Z31 X31 R31 V31 T31 K25 R38:X38 M37 J38:K38 M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Smith, Matthew</cp:lastModifiedBy>
  <cp:lastPrinted>2015-05-18T14:50:53Z</cp:lastPrinted>
  <dcterms:created xsi:type="dcterms:W3CDTF">2005-09-27T11:52:28Z</dcterms:created>
  <dcterms:modified xsi:type="dcterms:W3CDTF">2023-07-10T17:01:43Z</dcterms:modified>
</cp:coreProperties>
</file>