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020\2020280\112869\400-Engineering\Roadway\EngData\Pavement Design\"/>
    </mc:Choice>
  </mc:AlternateContent>
  <xr:revisionPtr revIDLastSave="0" documentId="13_ncr:1_{F9B24172-BE86-4C5E-95EC-4874AAEA4E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04 Base" sheetId="1" r:id="rId1"/>
  </sheets>
  <definedNames>
    <definedName name="_xlnm.Print_Area" localSheetId="0">'304 Base'!$A$1:$G$63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6" i="1" l="1"/>
  <c r="C16" i="1"/>
  <c r="C24" i="1" s="1"/>
  <c r="B34" i="1"/>
  <c r="C42" i="1" s="1"/>
  <c r="D60" i="1"/>
  <c r="G55" i="1"/>
  <c r="G56" i="1"/>
  <c r="G58" i="1"/>
  <c r="G57" i="1"/>
  <c r="C25" i="1" l="1"/>
  <c r="G59" i="1"/>
  <c r="F60" i="1" s="1"/>
  <c r="C49" i="1"/>
  <c r="C50" i="1" s="1"/>
  <c r="C26" i="1" l="1"/>
  <c r="C28" i="1" l="1"/>
  <c r="C41" i="1" s="1"/>
</calcChain>
</file>

<file path=xl/sharedStrings.xml><?xml version="1.0" encoding="utf-8"?>
<sst xmlns="http://schemas.openxmlformats.org/spreadsheetml/2006/main" count="81" uniqueCount="68">
  <si>
    <t>Number of lanes</t>
  </si>
  <si>
    <t>Functional Classification</t>
  </si>
  <si>
    <t>ADT</t>
  </si>
  <si>
    <t>24 Hour Truck %</t>
  </si>
  <si>
    <t>%</t>
  </si>
  <si>
    <t>Design Period</t>
  </si>
  <si>
    <t>years</t>
  </si>
  <si>
    <t>Open to Traffic</t>
  </si>
  <si>
    <t>Subgrade CBR</t>
  </si>
  <si>
    <t>ADT =</t>
  </si>
  <si>
    <t>Directional Distribution, D</t>
  </si>
  <si>
    <t>(Fig. 202-1)</t>
  </si>
  <si>
    <t>Lane Factor</t>
  </si>
  <si>
    <t>B:C Ratio</t>
  </si>
  <si>
    <t>:1</t>
  </si>
  <si>
    <t>ESAL Conversion B Trucks</t>
  </si>
  <si>
    <t>ESAL Conversion C Trucks</t>
  </si>
  <si>
    <t>ESAL from B Trucks</t>
  </si>
  <si>
    <t>ESAL from C Trucks</t>
  </si>
  <si>
    <t>Total Daily ESAL's</t>
  </si>
  <si>
    <t>ESAL/day</t>
  </si>
  <si>
    <t>Design Period ESAL's</t>
  </si>
  <si>
    <t>ESAL's</t>
  </si>
  <si>
    <t>Subgrade Resilient Modulus (Mr)</t>
  </si>
  <si>
    <t>Mr=</t>
  </si>
  <si>
    <t>1200*CBR</t>
  </si>
  <si>
    <t>Design Serviceability Loss (PSI)</t>
  </si>
  <si>
    <t xml:space="preserve">Reliability </t>
  </si>
  <si>
    <t>Overall Standard Deviation</t>
  </si>
  <si>
    <t>18-kip ESAL</t>
  </si>
  <si>
    <t>(Step 1)</t>
  </si>
  <si>
    <t>Design:</t>
  </si>
  <si>
    <t xml:space="preserve">Check: </t>
  </si>
  <si>
    <t>psi</t>
  </si>
  <si>
    <t>used Design Designation D</t>
  </si>
  <si>
    <t>(Fig. 402-2 and 402-3)</t>
  </si>
  <si>
    <t>(Step 2)</t>
  </si>
  <si>
    <t>Design Structural Number (SN)</t>
  </si>
  <si>
    <t>(Fig. 401-1)</t>
  </si>
  <si>
    <t>Opening Day Heavy Traffic</t>
  </si>
  <si>
    <t>ADTT</t>
  </si>
  <si>
    <t>&lt;1500</t>
  </si>
  <si>
    <t>Thickness</t>
  </si>
  <si>
    <t>Coefficient</t>
  </si>
  <si>
    <t>SN</t>
  </si>
  <si>
    <t>Design SN</t>
  </si>
  <si>
    <t>&lt;</t>
  </si>
  <si>
    <t>Total SN</t>
  </si>
  <si>
    <t>Traffic</t>
  </si>
  <si>
    <t>Step 1: 18-kip Equivalent Single Axle Loading (ESAL)</t>
  </si>
  <si>
    <t>Step 2: Subgrade Resilient Modulus (Mr)</t>
  </si>
  <si>
    <t>Step 3: Composite Modulus of Subgrade Reaction (kc)</t>
  </si>
  <si>
    <t>Step 4: Typical Section</t>
  </si>
  <si>
    <t>Design is Acceptable</t>
  </si>
  <si>
    <t>(Fig. 201-1)</t>
  </si>
  <si>
    <t>(Sec. 203.1)</t>
  </si>
  <si>
    <t>(Fig. 402-3)</t>
  </si>
  <si>
    <t>Item 304 - 6" Aggregate Base</t>
  </si>
  <si>
    <t>Heavy mix not required per Proposal Note 416.</t>
  </si>
  <si>
    <t>Name of Road</t>
  </si>
  <si>
    <t>Item 441 - 1.5" Asphalt Concrete Surface Course, (448) Type 1, PG70-22M</t>
  </si>
  <si>
    <t>Item 301 - 6" Asphalt Concrete Base, PG64-22</t>
  </si>
  <si>
    <t>JES</t>
  </si>
  <si>
    <t>SUM EAST AVE (TALLMADGE) PH1</t>
  </si>
  <si>
    <t>PID 112869</t>
  </si>
  <si>
    <t>04 Minor Arterial (Urban)</t>
  </si>
  <si>
    <t>Item 441 - 1.75" Asphalt Concrete Intermediate Course, (448) Type 2</t>
  </si>
  <si>
    <t>DSM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</si>
</sst>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E+00"/>
    <numFmt numFmtId="165" formatCode="0.0"/>
    <numFmt numFmtId="166" formatCode="_(* #,##0_);_(* \(#,##0\);_(* &quot;-&quot;??_);_(@_)"/>
    <numFmt numFmtId="167" formatCode="0,000\ &quot;psi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" fontId="0" fillId="0" borderId="0" xfId="0" applyNumberFormat="1" applyFont="1"/>
    <xf numFmtId="164" fontId="1" fillId="0" borderId="0" xfId="0" applyNumberFormat="1" applyFont="1"/>
    <xf numFmtId="0" fontId="0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0" fillId="2" borderId="0" xfId="0" applyFill="1"/>
    <xf numFmtId="1" fontId="0" fillId="0" borderId="0" xfId="0" applyNumberFormat="1" applyProtection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0" borderId="0" xfId="0" applyAlignment="1" applyProtection="1">
      <alignment horizontal="center"/>
    </xf>
    <xf numFmtId="2" fontId="0" fillId="2" borderId="0" xfId="0" applyNumberFormat="1" applyFill="1" applyProtection="1">
      <protection locked="0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167" fontId="1" fillId="0" borderId="0" xfId="0" applyNumberFormat="1" applyFont="1" applyAlignment="1">
      <alignment horizontal="left"/>
    </xf>
    <xf numFmtId="3" fontId="0" fillId="0" borderId="0" xfId="0" applyNumberFormat="1"/>
    <xf numFmtId="0" fontId="0" fillId="0" borderId="0" xfId="0" applyFill="1"/>
    <xf numFmtId="0" fontId="0" fillId="0" borderId="0" xfId="0" applyFill="1" applyProtection="1"/>
    <xf numFmtId="0" fontId="0" fillId="2" borderId="0" xfId="0" applyFill="1" applyAlignment="1" applyProtection="1">
      <protection locked="0"/>
    </xf>
    <xf numFmtId="166" fontId="0" fillId="2" borderId="0" xfId="1" applyNumberFormat="1" applyFont="1" applyFill="1" applyAlignment="1" applyProtection="1">
      <protection locked="0"/>
    </xf>
    <xf numFmtId="0" fontId="0" fillId="2" borderId="0" xfId="0" applyNumberFormat="1" applyFill="1" applyAlignment="1" applyProtection="1">
      <alignment horizontal="right"/>
      <protection locked="0"/>
    </xf>
    <xf numFmtId="165" fontId="0" fillId="2" borderId="0" xfId="0" applyNumberFormat="1" applyFill="1" applyProtection="1">
      <protection locked="0"/>
    </xf>
    <xf numFmtId="2" fontId="0" fillId="0" borderId="0" xfId="0" applyNumberFormat="1" applyAlignment="1">
      <alignment horizontal="center"/>
    </xf>
    <xf numFmtId="165" fontId="0" fillId="2" borderId="0" xfId="0" applyNumberFormat="1" applyFont="1" applyFill="1" applyProtection="1">
      <protection locked="0"/>
    </xf>
    <xf numFmtId="0" fontId="0" fillId="3" borderId="0" xfId="0" applyNumberFormat="1" applyFill="1" applyAlignment="1" applyProtection="1">
      <alignment horizontal="center"/>
      <protection locked="0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0" fillId="4" borderId="0" xfId="0" applyFill="1"/>
    <xf numFmtId="0" fontId="1" fillId="0" borderId="0" xfId="0" applyFont="1" applyFill="1"/>
    <xf numFmtId="0" fontId="5" fillId="4" borderId="0" xfId="0" applyFont="1" applyFill="1" applyProtection="1">
      <protection locked="0"/>
    </xf>
    <xf numFmtId="0" fontId="3" fillId="4" borderId="0" xfId="0" applyFont="1" applyFill="1"/>
    <xf numFmtId="0" fontId="1" fillId="3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0" fillId="2" borderId="0" xfId="0" applyFill="1" applyAlignment="1" applyProtection="1">
      <alignment horizontal="left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tabSelected="1" zoomScaleNormal="100" workbookViewId="0">
      <selection activeCell="I5" sqref="I5"/>
    </sheetView>
  </sheetViews>
  <sheetFormatPr defaultRowHeight="15" x14ac:dyDescent="0.25"/>
  <cols>
    <col min="1" max="1" width="5.85546875" customWidth="1"/>
    <col min="2" max="2" width="42.140625" customWidth="1"/>
    <col min="3" max="5" width="9.28515625" customWidth="1"/>
    <col min="6" max="6" width="9.85546875" customWidth="1"/>
    <col min="7" max="7" width="10.42578125" customWidth="1"/>
    <col min="9" max="9" width="9.7109375" bestFit="1" customWidth="1"/>
  </cols>
  <sheetData>
    <row r="1" spans="1:7" ht="18" customHeight="1" x14ac:dyDescent="0.4">
      <c r="A1" s="37" t="s">
        <v>63</v>
      </c>
      <c r="B1" s="36"/>
      <c r="C1" s="11"/>
      <c r="D1" s="12"/>
      <c r="E1" s="13" t="s">
        <v>31</v>
      </c>
      <c r="F1" s="38" t="s">
        <v>62</v>
      </c>
      <c r="G1" s="39">
        <v>44418</v>
      </c>
    </row>
    <row r="2" spans="1:7" ht="18" customHeight="1" x14ac:dyDescent="0.4">
      <c r="A2" s="35" t="s">
        <v>64</v>
      </c>
      <c r="B2" s="36"/>
      <c r="C2" s="10"/>
      <c r="D2" s="10"/>
      <c r="E2" s="13" t="s">
        <v>32</v>
      </c>
      <c r="F2" s="38" t="s">
        <v>67</v>
      </c>
      <c r="G2" s="39">
        <v>44418</v>
      </c>
    </row>
    <row r="3" spans="1:7" ht="18" x14ac:dyDescent="0.35">
      <c r="A3" s="12"/>
      <c r="B3" s="10"/>
      <c r="C3" s="10"/>
      <c r="D3" s="10"/>
      <c r="E3" s="13"/>
      <c r="F3" s="8"/>
      <c r="G3" s="9"/>
    </row>
    <row r="4" spans="1:7" ht="18" x14ac:dyDescent="0.35">
      <c r="A4" s="43" t="s">
        <v>59</v>
      </c>
      <c r="B4" s="40"/>
    </row>
    <row r="5" spans="1:7" ht="14.45" x14ac:dyDescent="0.3">
      <c r="A5" t="s">
        <v>0</v>
      </c>
      <c r="C5" s="28">
        <v>3</v>
      </c>
    </row>
    <row r="6" spans="1:7" ht="14.45" x14ac:dyDescent="0.3">
      <c r="A6" t="s">
        <v>1</v>
      </c>
      <c r="C6" s="28" t="s">
        <v>65</v>
      </c>
      <c r="D6" s="16"/>
      <c r="E6" s="26"/>
    </row>
    <row r="7" spans="1:7" ht="14.45" x14ac:dyDescent="0.3">
      <c r="A7" s="27">
        <v>2025</v>
      </c>
      <c r="B7" t="s">
        <v>48</v>
      </c>
      <c r="C7" s="29">
        <v>15770</v>
      </c>
      <c r="D7" t="s">
        <v>2</v>
      </c>
    </row>
    <row r="8" spans="1:7" ht="14.45" x14ac:dyDescent="0.3">
      <c r="A8" s="27">
        <v>2045</v>
      </c>
      <c r="B8" t="s">
        <v>48</v>
      </c>
      <c r="C8" s="29">
        <v>19050</v>
      </c>
      <c r="D8" t="s">
        <v>2</v>
      </c>
    </row>
    <row r="9" spans="1:7" ht="14.45" x14ac:dyDescent="0.3">
      <c r="A9" s="26" t="s">
        <v>3</v>
      </c>
      <c r="C9" s="28">
        <v>4</v>
      </c>
      <c r="D9" t="s">
        <v>4</v>
      </c>
    </row>
    <row r="10" spans="1:7" ht="14.45" x14ac:dyDescent="0.3">
      <c r="A10" t="s">
        <v>5</v>
      </c>
      <c r="C10" s="28">
        <v>20</v>
      </c>
      <c r="D10" t="s">
        <v>6</v>
      </c>
    </row>
    <row r="11" spans="1:7" ht="14.45" x14ac:dyDescent="0.3">
      <c r="A11" t="s">
        <v>7</v>
      </c>
      <c r="C11" s="28">
        <v>30</v>
      </c>
    </row>
    <row r="12" spans="1:7" ht="14.45" x14ac:dyDescent="0.3">
      <c r="A12" t="s">
        <v>8</v>
      </c>
      <c r="C12" s="28">
        <v>5</v>
      </c>
    </row>
    <row r="14" spans="1:7" ht="14.45" x14ac:dyDescent="0.3">
      <c r="A14" s="45" t="s">
        <v>49</v>
      </c>
      <c r="B14" s="45"/>
      <c r="C14" s="45"/>
    </row>
    <row r="15" spans="1:7" ht="14.45" x14ac:dyDescent="0.3">
      <c r="A15" s="1"/>
      <c r="B15" s="1"/>
    </row>
    <row r="16" spans="1:7" x14ac:dyDescent="0.25">
      <c r="A16">
        <f>C11+(C10/2)</f>
        <v>40</v>
      </c>
      <c r="B16" t="s">
        <v>9</v>
      </c>
      <c r="C16" s="23">
        <f>($C$7+$C$8)/2</f>
        <v>17410</v>
      </c>
      <c r="D16" s="1" t="s">
        <v>2</v>
      </c>
    </row>
    <row r="18" spans="1:5" ht="14.45" x14ac:dyDescent="0.3">
      <c r="A18" t="s">
        <v>10</v>
      </c>
      <c r="B18" s="1"/>
      <c r="C18" s="19">
        <v>50</v>
      </c>
      <c r="D18" t="s">
        <v>4</v>
      </c>
      <c r="E18" s="42" t="s">
        <v>34</v>
      </c>
    </row>
    <row r="19" spans="1:5" ht="14.45" x14ac:dyDescent="0.3">
      <c r="A19" t="s">
        <v>12</v>
      </c>
      <c r="C19" s="19">
        <v>80</v>
      </c>
      <c r="D19" t="s">
        <v>4</v>
      </c>
      <c r="E19" s="18" t="s">
        <v>11</v>
      </c>
    </row>
    <row r="20" spans="1:5" ht="14.45" x14ac:dyDescent="0.3">
      <c r="A20" t="s">
        <v>13</v>
      </c>
      <c r="C20" s="30">
        <v>1</v>
      </c>
      <c r="D20" t="s">
        <v>14</v>
      </c>
      <c r="E20" s="18" t="s">
        <v>11</v>
      </c>
    </row>
    <row r="21" spans="1:5" ht="14.45" x14ac:dyDescent="0.3">
      <c r="A21" t="s">
        <v>15</v>
      </c>
      <c r="C21" s="19">
        <v>1.04</v>
      </c>
      <c r="E21" s="18" t="s">
        <v>11</v>
      </c>
    </row>
    <row r="22" spans="1:5" ht="14.45" x14ac:dyDescent="0.3">
      <c r="A22" t="s">
        <v>16</v>
      </c>
      <c r="C22" s="21">
        <v>0.41</v>
      </c>
      <c r="E22" s="18" t="s">
        <v>11</v>
      </c>
    </row>
    <row r="24" spans="1:5" ht="14.45" x14ac:dyDescent="0.3">
      <c r="A24" t="s">
        <v>17</v>
      </c>
      <c r="C24" s="17">
        <f>$C$16*($C$9/100)*($C$18/100)*($C$19/100)*($C$20/($C$20+1))*$C$21</f>
        <v>144.85120000000001</v>
      </c>
    </row>
    <row r="25" spans="1:5" ht="14.45" x14ac:dyDescent="0.3">
      <c r="A25" t="s">
        <v>18</v>
      </c>
      <c r="C25" s="2">
        <f>$C$16*($C$9/100)*($C$18/100)*($C$19/100)*(1/($C$20+1))*$C$22</f>
        <v>57.104799999999997</v>
      </c>
    </row>
    <row r="26" spans="1:5" ht="14.45" x14ac:dyDescent="0.3">
      <c r="A26" t="s">
        <v>19</v>
      </c>
      <c r="C26" s="4">
        <f>SUM(C24:C25)</f>
        <v>201.95600000000002</v>
      </c>
      <c r="D26" t="s">
        <v>20</v>
      </c>
    </row>
    <row r="28" spans="1:5" ht="14.45" x14ac:dyDescent="0.3">
      <c r="A28" t="s">
        <v>21</v>
      </c>
      <c r="C28" s="5">
        <f>C26*365.25*$C$10</f>
        <v>1475288.58</v>
      </c>
      <c r="D28" s="1" t="s">
        <v>22</v>
      </c>
    </row>
    <row r="29" spans="1:5" ht="14.45" x14ac:dyDescent="0.3">
      <c r="C29" s="5"/>
      <c r="D29" s="1"/>
    </row>
    <row r="31" spans="1:5" ht="14.45" x14ac:dyDescent="0.3">
      <c r="A31" s="45" t="s">
        <v>50</v>
      </c>
      <c r="B31" s="45"/>
      <c r="C31" s="1" t="s">
        <v>55</v>
      </c>
      <c r="D31" s="1"/>
      <c r="E31" s="1"/>
    </row>
    <row r="33" spans="1:5" ht="14.45" x14ac:dyDescent="0.3">
      <c r="A33" t="s">
        <v>24</v>
      </c>
      <c r="B33" t="s">
        <v>25</v>
      </c>
    </row>
    <row r="34" spans="1:5" ht="14.45" x14ac:dyDescent="0.3">
      <c r="A34" s="1" t="s">
        <v>24</v>
      </c>
      <c r="B34" s="24">
        <f>1200*$C$12</f>
        <v>6000</v>
      </c>
      <c r="C34" s="1"/>
      <c r="D34" s="1"/>
    </row>
    <row r="35" spans="1:5" ht="14.45" x14ac:dyDescent="0.3">
      <c r="A35" s="1"/>
      <c r="B35" s="1"/>
      <c r="C35" s="1"/>
    </row>
    <row r="37" spans="1:5" ht="14.45" x14ac:dyDescent="0.3">
      <c r="A37" s="22" t="s">
        <v>51</v>
      </c>
      <c r="B37" s="22"/>
      <c r="C37" s="1" t="s">
        <v>35</v>
      </c>
      <c r="D37" s="1"/>
      <c r="E37" s="1"/>
    </row>
    <row r="39" spans="1:5" ht="14.45" x14ac:dyDescent="0.3">
      <c r="A39" t="s">
        <v>27</v>
      </c>
      <c r="C39" s="19">
        <v>90</v>
      </c>
      <c r="D39" t="s">
        <v>4</v>
      </c>
      <c r="E39" s="18" t="s">
        <v>54</v>
      </c>
    </row>
    <row r="40" spans="1:5" x14ac:dyDescent="0.25">
      <c r="A40" t="s">
        <v>28</v>
      </c>
      <c r="C40" s="19">
        <v>0.49</v>
      </c>
      <c r="E40" s="18" t="s">
        <v>54</v>
      </c>
    </row>
    <row r="41" spans="1:5" x14ac:dyDescent="0.25">
      <c r="A41" t="s">
        <v>29</v>
      </c>
      <c r="C41" s="3">
        <f>$C$28</f>
        <v>1475288.58</v>
      </c>
      <c r="D41" s="6" t="s">
        <v>22</v>
      </c>
      <c r="E41" t="s">
        <v>30</v>
      </c>
    </row>
    <row r="42" spans="1:5" x14ac:dyDescent="0.25">
      <c r="A42" t="s">
        <v>23</v>
      </c>
      <c r="C42" s="25">
        <f>$B$34</f>
        <v>6000</v>
      </c>
      <c r="D42" t="s">
        <v>33</v>
      </c>
      <c r="E42" t="s">
        <v>36</v>
      </c>
    </row>
    <row r="43" spans="1:5" x14ac:dyDescent="0.25">
      <c r="A43" t="s">
        <v>26</v>
      </c>
      <c r="C43" s="31">
        <v>2</v>
      </c>
      <c r="E43" s="18" t="s">
        <v>54</v>
      </c>
    </row>
    <row r="44" spans="1:5" x14ac:dyDescent="0.25">
      <c r="C44" s="2"/>
    </row>
    <row r="45" spans="1:5" x14ac:dyDescent="0.25">
      <c r="A45" s="1" t="s">
        <v>37</v>
      </c>
      <c r="B45" s="1"/>
      <c r="C45" s="33">
        <v>4.0999999999999996</v>
      </c>
      <c r="D45" s="1"/>
      <c r="E45" t="s">
        <v>56</v>
      </c>
    </row>
    <row r="46" spans="1:5" x14ac:dyDescent="0.25">
      <c r="C46" s="18"/>
    </row>
    <row r="47" spans="1:5" x14ac:dyDescent="0.25">
      <c r="A47" s="45" t="s">
        <v>52</v>
      </c>
      <c r="B47" s="45"/>
      <c r="C47" s="1" t="s">
        <v>38</v>
      </c>
      <c r="E47" s="1"/>
    </row>
    <row r="49" spans="1:7" x14ac:dyDescent="0.25">
      <c r="A49" t="s">
        <v>39</v>
      </c>
      <c r="B49" s="6"/>
      <c r="C49" s="6">
        <f>$C$7*($C$9/100)</f>
        <v>630.80000000000007</v>
      </c>
      <c r="D49" t="s">
        <v>40</v>
      </c>
    </row>
    <row r="50" spans="1:7" x14ac:dyDescent="0.25">
      <c r="C50">
        <f>C49</f>
        <v>630.80000000000007</v>
      </c>
      <c r="D50" t="s">
        <v>41</v>
      </c>
      <c r="E50" s="46" t="s">
        <v>58</v>
      </c>
      <c r="F50" s="46"/>
      <c r="G50" s="46"/>
    </row>
    <row r="51" spans="1:7" x14ac:dyDescent="0.25">
      <c r="E51" s="46"/>
      <c r="F51" s="46"/>
      <c r="G51" s="46"/>
    </row>
    <row r="53" spans="1:7" x14ac:dyDescent="0.25">
      <c r="A53" s="41"/>
      <c r="B53" s="26"/>
      <c r="C53" s="26"/>
      <c r="D53" s="26"/>
      <c r="E53" s="26"/>
    </row>
    <row r="54" spans="1:7" x14ac:dyDescent="0.25">
      <c r="A54" s="1"/>
      <c r="E54" s="8" t="s">
        <v>42</v>
      </c>
      <c r="F54" s="8" t="s">
        <v>43</v>
      </c>
      <c r="G54" s="8" t="s">
        <v>44</v>
      </c>
    </row>
    <row r="55" spans="1:7" x14ac:dyDescent="0.25">
      <c r="A55" s="44" t="s">
        <v>60</v>
      </c>
      <c r="B55" s="44"/>
      <c r="C55" s="44"/>
      <c r="D55" s="44"/>
      <c r="E55" s="34">
        <v>1.5</v>
      </c>
      <c r="F55" s="20">
        <v>0.43</v>
      </c>
      <c r="G55" s="8">
        <f t="shared" ref="G55:G56" si="0">E55*F55</f>
        <v>0.64500000000000002</v>
      </c>
    </row>
    <row r="56" spans="1:7" x14ac:dyDescent="0.25">
      <c r="A56" s="44" t="s">
        <v>66</v>
      </c>
      <c r="B56" s="44"/>
      <c r="C56" s="44"/>
      <c r="D56" s="44"/>
      <c r="E56" s="34">
        <v>1.75</v>
      </c>
      <c r="F56" s="20">
        <v>0.43</v>
      </c>
      <c r="G56" s="32">
        <f t="shared" si="0"/>
        <v>0.75249999999999995</v>
      </c>
    </row>
    <row r="57" spans="1:7" x14ac:dyDescent="0.25">
      <c r="A57" s="44" t="s">
        <v>61</v>
      </c>
      <c r="B57" s="44"/>
      <c r="C57" s="44"/>
      <c r="D57" s="44"/>
      <c r="E57" s="34">
        <v>6</v>
      </c>
      <c r="F57" s="20">
        <v>0.36</v>
      </c>
      <c r="G57" s="8">
        <f>E57*F57</f>
        <v>2.16</v>
      </c>
    </row>
    <row r="58" spans="1:7" x14ac:dyDescent="0.25">
      <c r="A58" s="44" t="s">
        <v>57</v>
      </c>
      <c r="B58" s="44"/>
      <c r="C58" s="44"/>
      <c r="D58" s="44"/>
      <c r="E58" s="34">
        <v>6</v>
      </c>
      <c r="F58" s="20">
        <v>0.14000000000000001</v>
      </c>
      <c r="G58" s="8">
        <f>E58*F58</f>
        <v>0.84000000000000008</v>
      </c>
    </row>
    <row r="59" spans="1:7" x14ac:dyDescent="0.25">
      <c r="E59" s="14"/>
      <c r="F59" s="14"/>
      <c r="G59" s="15">
        <f>SUM(G55:G58)</f>
        <v>4.3975</v>
      </c>
    </row>
    <row r="60" spans="1:7" x14ac:dyDescent="0.25">
      <c r="C60" t="s">
        <v>45</v>
      </c>
      <c r="D60" s="7">
        <f>$C$45</f>
        <v>4.0999999999999996</v>
      </c>
      <c r="E60" s="8" t="s">
        <v>46</v>
      </c>
      <c r="F60" s="7">
        <f>$G$59</f>
        <v>4.3975</v>
      </c>
      <c r="G60" s="8" t="s">
        <v>47</v>
      </c>
    </row>
    <row r="61" spans="1:7" x14ac:dyDescent="0.25">
      <c r="F61" t="s">
        <v>53</v>
      </c>
    </row>
  </sheetData>
  <mergeCells count="8">
    <mergeCell ref="E50:G51"/>
    <mergeCell ref="A55:D55"/>
    <mergeCell ref="A56:D56"/>
    <mergeCell ref="A57:D57"/>
    <mergeCell ref="A58:D58"/>
    <mergeCell ref="A47:B47"/>
    <mergeCell ref="A14:C14"/>
    <mergeCell ref="A31:B31"/>
  </mergeCells>
  <pageMargins left="0.7" right="0.7" top="1.25" bottom="0.75" header="0.3" footer="0.3"/>
  <pageSetup scale="95" orientation="portrait" r:id="rId1"/>
  <headerFooter>
    <oddHeader>&amp;C&amp;"-,Bold"ODOT Pavement Design Manual
Section 400 - Flexible Pavement Design</oddHeader>
  </headerFooter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304 Base</vt:lpstr>
      <vt:lpstr>'304 Base'!Print_Area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Neumeyer, David</dc:creator>
  <cp:lastModifiedBy>Mohan, Dakota</cp:lastModifiedBy>
  <cp:lastPrinted>2012-12-05T13:32:20Z</cp:lastPrinted>
  <dcterms:created xsi:type="dcterms:W3CDTF">2011-10-04T17:27:25Z</dcterms:created>
  <dcterms:modified xsi:type="dcterms:W3CDTF">2021-08-10T14:07:06Z</dcterms:modified>
</cp:coreProperties>
</file>