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487" activeTab="0"/>
  </bookViews>
  <sheets>
    <sheet name="SR 697" sheetId="1" r:id="rId1"/>
  </sheets>
  <definedNames>
    <definedName name="_xlnm.Print_Area" localSheetId="0">'SR 697'!$A$1:$R$15</definedName>
  </definedNames>
  <calcPr fullCalcOnLoad="1"/>
</workbook>
</file>

<file path=xl/sharedStrings.xml><?xml version="1.0" encoding="utf-8"?>
<sst xmlns="http://schemas.openxmlformats.org/spreadsheetml/2006/main" count="56" uniqueCount="40">
  <si>
    <t>STATION</t>
  </si>
  <si>
    <t>FROM</t>
  </si>
  <si>
    <t>TO</t>
  </si>
  <si>
    <t>LENGTH</t>
  </si>
  <si>
    <t>SUBGRADE COMPACTION</t>
  </si>
  <si>
    <t>6" AGGREGATE BASE</t>
  </si>
  <si>
    <t>Stop at  column to the left</t>
  </si>
  <si>
    <t>L</t>
  </si>
  <si>
    <t>FT</t>
  </si>
  <si>
    <t>SQ YD</t>
  </si>
  <si>
    <t>CU YD</t>
  </si>
  <si>
    <t>Stop at row above</t>
  </si>
  <si>
    <t>GALLON</t>
  </si>
  <si>
    <t>TOTALS CARRIED TO GENERAL SUMMARY</t>
  </si>
  <si>
    <t>SUBTOTALS</t>
  </si>
  <si>
    <t>TACK COAT                                 @ 0.075 GAL/SY</t>
  </si>
  <si>
    <t>SQ FT</t>
  </si>
  <si>
    <t>AVERAGE WIDTH</t>
  </si>
  <si>
    <t>W</t>
  </si>
  <si>
    <t>A*1.75/12/27</t>
  </si>
  <si>
    <t>A/9*0.075</t>
  </si>
  <si>
    <t>TACK COAT FOR INTERMEDIATE COURSE                             @ 0.075 GAL/SY</t>
  </si>
  <si>
    <t>PAVEMENT REMOVED</t>
  </si>
  <si>
    <t>A*1.25/12/27</t>
  </si>
  <si>
    <t>1 3/4" ASPHALT CONCRETE INTERMEDIATE COURSE, TYPE 2, PG64-22</t>
  </si>
  <si>
    <t>1 1/4" ASPHALT CONCRETE SURFACE COURSE, TYPE 1, PG64-22</t>
  </si>
  <si>
    <t>SR 697</t>
  </si>
  <si>
    <t>7" ASPHALT CONCRETE BASE, PG64-22</t>
  </si>
  <si>
    <t>EXCAVATION OF SUBGRADE</t>
  </si>
  <si>
    <t>((A+((8/12)*L))*(7/12))/27</t>
  </si>
  <si>
    <t>GRANULAR MATERIAL, TYPE B</t>
  </si>
  <si>
    <t>GEOTEXTILE FABRIC</t>
  </si>
  <si>
    <t>(A+((36/12)*L))/9</t>
  </si>
  <si>
    <t>((A+((36/12)*L))*(15/12))/27</t>
  </si>
  <si>
    <t>CADD CALCULATED AREA</t>
  </si>
  <si>
    <t>A</t>
  </si>
  <si>
    <t>CADD CALCULATED</t>
  </si>
  <si>
    <t>AREA</t>
  </si>
  <si>
    <t>(A+((22/12)*L))/9</t>
  </si>
  <si>
    <t>((A+((22/12)*L))*(6/12))/27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</si>
</sst>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9000\+00.0"/>
    <numFmt numFmtId="165" formatCode="0000\+00.0"/>
    <numFmt numFmtId="166" formatCode="0\+00.0"/>
    <numFmt numFmtId="167" formatCode="0\+00.00"/>
    <numFmt numFmtId="168" formatCode="0.0"/>
    <numFmt numFmtId="169" formatCode="[$-409]dddd\,\ mmmm\ dd\,\ yyyy"/>
    <numFmt numFmtId="170" formatCode="[$-409]h:mm:ss\ AM/PM"/>
    <numFmt numFmtId="171" formatCode="0.000000000000"/>
    <numFmt numFmtId="172" formatCode="0\*"/>
    <numFmt numFmtId="173" formatCode="0.000"/>
    <numFmt numFmtId="174" formatCode="0.0000"/>
    <numFmt numFmtId="175" formatCode="00\+00.00"/>
    <numFmt numFmtId="176" formatCode="##\+00.0"/>
    <numFmt numFmtId="177" formatCode="#\+##.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" fillId="33" borderId="0" xfId="0" applyFont="1" applyFill="1" applyBorder="1" applyAlignment="1">
      <alignment horizontal="center" textRotation="90" wrapText="1"/>
    </xf>
    <xf numFmtId="0" fontId="4" fillId="0" borderId="0" xfId="0" applyFont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66" fontId="8" fillId="33" borderId="0" xfId="0" applyNumberFormat="1" applyFont="1" applyFill="1" applyBorder="1" applyAlignment="1">
      <alignment horizontal="left"/>
    </xf>
    <xf numFmtId="166" fontId="0" fillId="33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7" fontId="7" fillId="0" borderId="14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Continuous"/>
    </xf>
    <xf numFmtId="2" fontId="4" fillId="0" borderId="10" xfId="0" applyNumberFormat="1" applyFont="1" applyBorder="1" applyAlignment="1">
      <alignment horizontal="centerContinuous"/>
    </xf>
    <xf numFmtId="0" fontId="0" fillId="34" borderId="0" xfId="0" applyFont="1" applyFill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Border="1" applyAlignment="1">
      <alignment horizontal="centerContinuous"/>
    </xf>
    <xf numFmtId="2" fontId="4" fillId="0" borderId="11" xfId="0" applyNumberFormat="1" applyFont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167" fontId="4" fillId="0" borderId="13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Continuous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 textRotation="90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167" fontId="7" fillId="0" borderId="17" xfId="0" applyNumberFormat="1" applyFont="1" applyBorder="1" applyAlignment="1">
      <alignment horizontal="centerContinuous"/>
    </xf>
    <xf numFmtId="2" fontId="4" fillId="0" borderId="17" xfId="0" applyNumberFormat="1" applyFont="1" applyBorder="1" applyAlignment="1">
      <alignment horizontal="centerContinuous"/>
    </xf>
    <xf numFmtId="2" fontId="4" fillId="0" borderId="18" xfId="0" applyNumberFormat="1" applyFont="1" applyBorder="1" applyAlignment="1">
      <alignment horizontal="centerContinuous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Continuous"/>
    </xf>
    <xf numFmtId="2" fontId="4" fillId="0" borderId="2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77" fontId="4" fillId="0" borderId="13" xfId="0" applyNumberFormat="1" applyFont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0" fontId="4" fillId="0" borderId="35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36" xfId="0" applyFont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center" vertical="center" textRotation="90" wrapText="1"/>
    </xf>
    <xf numFmtId="167" fontId="7" fillId="0" borderId="14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1" fontId="7" fillId="0" borderId="20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62"/>
  <sheetViews>
    <sheetView showGridLines="0"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N24" sqref="N24"/>
    </sheetView>
  </sheetViews>
  <sheetFormatPr defaultColWidth="9.140625" defaultRowHeight="12.75"/>
  <cols>
    <col min="1" max="2" width="12.140625" style="11" customWidth="1"/>
    <col min="3" max="3" width="9.421875" style="11" bestFit="1" customWidth="1"/>
    <col min="4" max="5" width="9.421875" style="11" customWidth="1"/>
    <col min="6" max="6" width="9.140625" style="11" bestFit="1" customWidth="1"/>
    <col min="7" max="7" width="11.140625" style="11" customWidth="1"/>
    <col min="8" max="9" width="9.00390625" style="11" bestFit="1" customWidth="1"/>
    <col min="10" max="10" width="12.140625" style="34" customWidth="1"/>
    <col min="11" max="11" width="12.57421875" style="34" customWidth="1"/>
    <col min="12" max="12" width="10.140625" style="34" bestFit="1" customWidth="1"/>
    <col min="13" max="13" width="11.421875" style="11" customWidth="1"/>
    <col min="14" max="14" width="9.57421875" style="11" bestFit="1" customWidth="1"/>
    <col min="15" max="15" width="9.00390625" style="11" bestFit="1" customWidth="1"/>
    <col min="16" max="16" width="8.28125" style="11" customWidth="1"/>
    <col min="17" max="17" width="10.8515625" style="52" bestFit="1" customWidth="1"/>
    <col min="18" max="18" width="10.8515625" style="52" customWidth="1"/>
    <col min="19" max="19" width="6.7109375" style="52" customWidth="1"/>
    <col min="20" max="20" width="6.7109375" style="34" customWidth="1"/>
    <col min="21" max="22" width="7.28125" style="34" bestFit="1" customWidth="1"/>
    <col min="23" max="26" width="6.7109375" style="34" customWidth="1"/>
    <col min="27" max="185" width="9.140625" style="35" customWidth="1"/>
  </cols>
  <sheetData>
    <row r="1" spans="1:185" ht="12.75" customHeight="1" thickBot="1">
      <c r="A1" s="61" t="s">
        <v>0</v>
      </c>
      <c r="B1" s="62"/>
      <c r="C1" s="63"/>
      <c r="D1" s="64"/>
      <c r="E1" s="64"/>
      <c r="F1" s="65"/>
      <c r="G1" s="66">
        <v>202</v>
      </c>
      <c r="H1" s="90">
        <v>204</v>
      </c>
      <c r="I1" s="107"/>
      <c r="J1" s="107"/>
      <c r="K1" s="107"/>
      <c r="L1" s="108"/>
      <c r="M1" s="64">
        <v>301</v>
      </c>
      <c r="N1" s="64">
        <v>304</v>
      </c>
      <c r="O1" s="92">
        <v>407</v>
      </c>
      <c r="P1" s="93"/>
      <c r="Q1" s="90">
        <v>448</v>
      </c>
      <c r="R1" s="91"/>
      <c r="S1" s="2"/>
      <c r="T1" s="35"/>
      <c r="U1" s="35"/>
      <c r="V1" s="35"/>
      <c r="W1" s="35"/>
      <c r="X1" s="35"/>
      <c r="Y1" s="35"/>
      <c r="Z1" s="35"/>
      <c r="GA1"/>
      <c r="GB1"/>
      <c r="GC1"/>
    </row>
    <row r="2" spans="1:182" s="4" customFormat="1" ht="139.5" customHeight="1">
      <c r="A2" s="94" t="s">
        <v>1</v>
      </c>
      <c r="B2" s="97" t="s">
        <v>2</v>
      </c>
      <c r="C2" s="68" t="s">
        <v>3</v>
      </c>
      <c r="D2" s="69" t="s">
        <v>17</v>
      </c>
      <c r="E2" s="109" t="s">
        <v>37</v>
      </c>
      <c r="F2" s="70" t="s">
        <v>34</v>
      </c>
      <c r="G2" s="67" t="s">
        <v>22</v>
      </c>
      <c r="H2" s="71" t="s">
        <v>4</v>
      </c>
      <c r="I2" s="71" t="s">
        <v>4</v>
      </c>
      <c r="J2" s="89" t="s">
        <v>28</v>
      </c>
      <c r="K2" s="89" t="s">
        <v>30</v>
      </c>
      <c r="L2" s="89" t="s">
        <v>31</v>
      </c>
      <c r="M2" s="71" t="s">
        <v>27</v>
      </c>
      <c r="N2" s="71" t="s">
        <v>5</v>
      </c>
      <c r="O2" s="72" t="s">
        <v>15</v>
      </c>
      <c r="P2" s="72" t="s">
        <v>21</v>
      </c>
      <c r="Q2" s="72" t="s">
        <v>24</v>
      </c>
      <c r="R2" s="73" t="s">
        <v>25</v>
      </c>
      <c r="S2" s="3" t="s">
        <v>6</v>
      </c>
      <c r="T2" s="35"/>
      <c r="U2" s="35"/>
      <c r="V2" s="35"/>
      <c r="W2" s="35"/>
      <c r="X2" s="35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</row>
    <row r="3" spans="1:182" s="4" customFormat="1" ht="33.75">
      <c r="A3" s="95"/>
      <c r="B3" s="98"/>
      <c r="C3" s="5" t="s">
        <v>7</v>
      </c>
      <c r="D3" s="54" t="s">
        <v>18</v>
      </c>
      <c r="E3" s="54" t="s">
        <v>35</v>
      </c>
      <c r="F3" s="13" t="s">
        <v>35</v>
      </c>
      <c r="G3" s="15" t="s">
        <v>36</v>
      </c>
      <c r="H3" s="54" t="s">
        <v>38</v>
      </c>
      <c r="I3" s="54" t="s">
        <v>32</v>
      </c>
      <c r="J3" s="82" t="s">
        <v>33</v>
      </c>
      <c r="K3" s="82" t="s">
        <v>33</v>
      </c>
      <c r="L3" s="82" t="s">
        <v>32</v>
      </c>
      <c r="M3" s="5" t="s">
        <v>29</v>
      </c>
      <c r="N3" s="5" t="s">
        <v>39</v>
      </c>
      <c r="O3" s="5" t="s">
        <v>20</v>
      </c>
      <c r="P3" s="5" t="s">
        <v>20</v>
      </c>
      <c r="Q3" s="5" t="s">
        <v>19</v>
      </c>
      <c r="R3" s="74" t="s">
        <v>23</v>
      </c>
      <c r="S3" s="3"/>
      <c r="T3" s="37"/>
      <c r="U3" s="35"/>
      <c r="V3" s="35"/>
      <c r="W3" s="35"/>
      <c r="X3" s="35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</row>
    <row r="4" spans="1:185" ht="12.75" customHeight="1">
      <c r="A4" s="96"/>
      <c r="B4" s="99"/>
      <c r="C4" s="6" t="s">
        <v>8</v>
      </c>
      <c r="D4" s="55" t="s">
        <v>8</v>
      </c>
      <c r="E4" s="12" t="s">
        <v>16</v>
      </c>
      <c r="F4" s="18" t="s">
        <v>16</v>
      </c>
      <c r="G4" s="16" t="s">
        <v>9</v>
      </c>
      <c r="H4" s="55" t="s">
        <v>9</v>
      </c>
      <c r="I4" s="55" t="s">
        <v>9</v>
      </c>
      <c r="J4" s="88" t="s">
        <v>10</v>
      </c>
      <c r="K4" s="88" t="s">
        <v>10</v>
      </c>
      <c r="L4" s="83" t="s">
        <v>9</v>
      </c>
      <c r="M4" s="12" t="s">
        <v>10</v>
      </c>
      <c r="N4" s="6" t="s">
        <v>10</v>
      </c>
      <c r="O4" s="6" t="s">
        <v>12</v>
      </c>
      <c r="P4" s="6" t="s">
        <v>12</v>
      </c>
      <c r="Q4" s="1" t="s">
        <v>10</v>
      </c>
      <c r="R4" s="14" t="s">
        <v>10</v>
      </c>
      <c r="S4" s="2"/>
      <c r="T4" s="35"/>
      <c r="U4" s="35"/>
      <c r="V4" s="35"/>
      <c r="W4" s="35"/>
      <c r="X4" s="35"/>
      <c r="Y4" s="35"/>
      <c r="Z4" s="35"/>
      <c r="GA4"/>
      <c r="GB4"/>
      <c r="GC4"/>
    </row>
    <row r="5" spans="1:185" ht="12.75" customHeight="1">
      <c r="A5" s="100" t="s">
        <v>26</v>
      </c>
      <c r="B5" s="101"/>
      <c r="C5" s="7"/>
      <c r="D5" s="29"/>
      <c r="E5" s="29"/>
      <c r="F5" s="14"/>
      <c r="G5" s="17"/>
      <c r="H5" s="76"/>
      <c r="I5" s="76"/>
      <c r="J5" s="84"/>
      <c r="K5" s="84"/>
      <c r="L5" s="84"/>
      <c r="M5" s="8"/>
      <c r="N5" s="8"/>
      <c r="O5" s="8"/>
      <c r="P5" s="8"/>
      <c r="Q5" s="8"/>
      <c r="R5" s="59"/>
      <c r="S5" s="2"/>
      <c r="T5" s="35"/>
      <c r="U5" s="35"/>
      <c r="V5" s="35"/>
      <c r="W5" s="35"/>
      <c r="X5" s="35"/>
      <c r="Y5" s="35"/>
      <c r="Z5" s="35"/>
      <c r="GA5"/>
      <c r="GB5"/>
      <c r="GC5"/>
    </row>
    <row r="6" spans="1:185" ht="12.75" customHeight="1">
      <c r="A6" s="19"/>
      <c r="B6" s="20"/>
      <c r="C6" s="7"/>
      <c r="D6" s="29"/>
      <c r="E6" s="29"/>
      <c r="F6" s="14"/>
      <c r="G6" s="17"/>
      <c r="H6" s="76"/>
      <c r="I6" s="76"/>
      <c r="J6" s="84"/>
      <c r="K6" s="84"/>
      <c r="L6" s="84"/>
      <c r="M6" s="8"/>
      <c r="N6" s="8"/>
      <c r="O6" s="8"/>
      <c r="P6" s="8"/>
      <c r="Q6" s="8"/>
      <c r="R6" s="59"/>
      <c r="S6" s="2"/>
      <c r="T6" s="35"/>
      <c r="U6" s="35"/>
      <c r="V6" s="35"/>
      <c r="W6" s="35"/>
      <c r="X6" s="35"/>
      <c r="Y6" s="35"/>
      <c r="Z6" s="35"/>
      <c r="GA6"/>
      <c r="GB6"/>
      <c r="GC6"/>
    </row>
    <row r="7" spans="1:185" ht="12.75" customHeight="1">
      <c r="A7" s="77">
        <v>9315</v>
      </c>
      <c r="B7" s="78">
        <v>9352.99</v>
      </c>
      <c r="C7" s="7">
        <f>B7-A7</f>
        <v>37.98999999999978</v>
      </c>
      <c r="D7" s="29"/>
      <c r="E7" s="29"/>
      <c r="F7" s="80">
        <v>1063.77</v>
      </c>
      <c r="G7" s="25">
        <f>981.49/9</f>
        <v>109.05444444444444</v>
      </c>
      <c r="H7" s="56">
        <f>(F7+((22/12)*C7))/9</f>
        <v>125.93537037037032</v>
      </c>
      <c r="I7" s="56"/>
      <c r="J7" s="56">
        <f>((F7+((36/12)*C7))*(15/12))/27</f>
        <v>54.52499999999997</v>
      </c>
      <c r="K7" s="56">
        <f>((F7+((36/12)*C7))*(15/12))/27</f>
        <v>54.52499999999997</v>
      </c>
      <c r="L7" s="56">
        <f>(F7+((36/12)*H7))/9</f>
        <v>160.17512345679012</v>
      </c>
      <c r="M7" s="26">
        <f>((F7+((8/12)*C7))*(7/12))/27</f>
        <v>23.529866255144036</v>
      </c>
      <c r="N7" s="26">
        <f>((F7+((22/12)*C7))*(6/12))/27</f>
        <v>20.98922839506172</v>
      </c>
      <c r="O7" s="7">
        <f>F7/9*0.075</f>
        <v>8.864749999999999</v>
      </c>
      <c r="P7" s="7">
        <f>F7/9*0.075</f>
        <v>8.864749999999999</v>
      </c>
      <c r="Q7" s="7">
        <f>F7*1.75/12/27</f>
        <v>5.745671296296296</v>
      </c>
      <c r="R7" s="24">
        <f>F7*1.25/12/27</f>
        <v>4.104050925925926</v>
      </c>
      <c r="S7" s="2"/>
      <c r="T7" s="35"/>
      <c r="U7" s="35"/>
      <c r="V7" s="35"/>
      <c r="W7" s="35"/>
      <c r="X7" s="35"/>
      <c r="Y7" s="35"/>
      <c r="Z7" s="35"/>
      <c r="GA7"/>
      <c r="GB7"/>
      <c r="GC7"/>
    </row>
    <row r="8" spans="1:185" ht="12.75" customHeight="1">
      <c r="A8" s="77">
        <v>9352.99</v>
      </c>
      <c r="B8" s="78">
        <v>9377.99</v>
      </c>
      <c r="C8" s="7">
        <f>B8-A8</f>
        <v>25</v>
      </c>
      <c r="D8" s="29">
        <v>30</v>
      </c>
      <c r="E8" s="29">
        <f>C8*D8</f>
        <v>750</v>
      </c>
      <c r="F8" s="80"/>
      <c r="G8" s="25"/>
      <c r="H8" s="56"/>
      <c r="I8" s="56">
        <f>(E8+((36/12)*C8))/9</f>
        <v>91.66666666666667</v>
      </c>
      <c r="J8" s="56">
        <f>((E8+((36/12)*C8))*(15/12))/27</f>
        <v>38.19444444444444</v>
      </c>
      <c r="K8" s="56">
        <f>((E8+((36/12)*C8))*(15/12))/27</f>
        <v>38.19444444444444</v>
      </c>
      <c r="L8" s="56">
        <f>(E8+((36/12)*H8))/9</f>
        <v>83.33333333333333</v>
      </c>
      <c r="M8" s="26"/>
      <c r="N8" s="26">
        <f>((E8+((22/12)*C8))*(6/12))/27</f>
        <v>14.737654320987655</v>
      </c>
      <c r="O8" s="7"/>
      <c r="P8" s="7"/>
      <c r="Q8" s="7"/>
      <c r="R8" s="24"/>
      <c r="S8" s="2"/>
      <c r="T8" s="35"/>
      <c r="U8" s="35"/>
      <c r="V8" s="35"/>
      <c r="W8" s="35"/>
      <c r="X8" s="35"/>
      <c r="Y8" s="35"/>
      <c r="Z8" s="35"/>
      <c r="GA8"/>
      <c r="GB8"/>
      <c r="GC8"/>
    </row>
    <row r="9" spans="1:26" ht="12.75" customHeight="1">
      <c r="A9" s="77">
        <v>9469.01</v>
      </c>
      <c r="B9" s="78">
        <v>9494.01</v>
      </c>
      <c r="C9" s="7">
        <f>B9-A9</f>
        <v>25</v>
      </c>
      <c r="D9" s="29">
        <v>30</v>
      </c>
      <c r="E9" s="29">
        <f>C9*D9</f>
        <v>750</v>
      </c>
      <c r="F9" s="80"/>
      <c r="G9" s="25"/>
      <c r="H9" s="56"/>
      <c r="I9" s="56">
        <f>(E9+((36/12)*C9))/9</f>
        <v>91.66666666666667</v>
      </c>
      <c r="J9" s="56">
        <f>((E9+((36/12)*C9))*(15/12))/27</f>
        <v>38.19444444444444</v>
      </c>
      <c r="K9" s="56">
        <f>((E9+((36/12)*C9))*(15/12))/27</f>
        <v>38.19444444444444</v>
      </c>
      <c r="L9" s="56">
        <f>(E9+((36/12)*H9))/9</f>
        <v>83.33333333333333</v>
      </c>
      <c r="M9" s="26"/>
      <c r="N9" s="26">
        <f>((E9+((22/12)*C9))*(6/12))/27</f>
        <v>14.737654320987655</v>
      </c>
      <c r="O9" s="7"/>
      <c r="P9" s="7"/>
      <c r="Q9" s="7"/>
      <c r="R9" s="24"/>
      <c r="S9" s="2"/>
      <c r="T9" s="36"/>
      <c r="X9" s="35"/>
      <c r="Y9" s="35"/>
      <c r="Z9" s="35"/>
    </row>
    <row r="10" spans="1:26" ht="12.75" customHeight="1">
      <c r="A10" s="77">
        <v>9494.01</v>
      </c>
      <c r="B10" s="78">
        <v>9535</v>
      </c>
      <c r="C10" s="7">
        <f>B10-A10</f>
        <v>40.98999999999978</v>
      </c>
      <c r="D10" s="29"/>
      <c r="E10" s="29"/>
      <c r="F10" s="80">
        <f>ROUND(1147.78,0)</f>
        <v>1148</v>
      </c>
      <c r="G10" s="31">
        <f>1059.47/9</f>
        <v>117.7188888888889</v>
      </c>
      <c r="H10" s="56">
        <f>(F10+((22/12)*C10))/9</f>
        <v>135.90537037037032</v>
      </c>
      <c r="I10" s="56"/>
      <c r="J10" s="56">
        <f>((F10+((36/12)*C10))*(15/12))/27</f>
        <v>58.84120370370368</v>
      </c>
      <c r="K10" s="56">
        <f>((F10+((36/12)*C10))*(15/12))/27</f>
        <v>58.84120370370368</v>
      </c>
      <c r="L10" s="56">
        <f>(F10+((36/12)*H10))/9</f>
        <v>172.85734567901233</v>
      </c>
      <c r="M10" s="26">
        <f>((F10+((8/12)*C10))*(7/12))/27</f>
        <v>25.39286008230453</v>
      </c>
      <c r="N10" s="26">
        <f>((F10+((22/12)*C10))*(6/12))/27</f>
        <v>22.650895061728388</v>
      </c>
      <c r="O10" s="7">
        <f>F10/9*0.075</f>
        <v>9.566666666666666</v>
      </c>
      <c r="P10" s="7">
        <f>F10/9*0.075</f>
        <v>9.566666666666666</v>
      </c>
      <c r="Q10" s="7">
        <f>F10*1.75/12/27</f>
        <v>6.200617283950617</v>
      </c>
      <c r="R10" s="24">
        <f>F10*1.25/12/27</f>
        <v>4.429012345679012</v>
      </c>
      <c r="S10" s="2"/>
      <c r="T10" s="36"/>
      <c r="X10" s="35"/>
      <c r="Y10" s="35"/>
      <c r="Z10" s="35"/>
    </row>
    <row r="11" spans="1:185" s="23" customFormat="1" ht="12.75" customHeight="1">
      <c r="A11" s="32"/>
      <c r="B11" s="30"/>
      <c r="C11" s="7"/>
      <c r="D11" s="29"/>
      <c r="E11" s="29"/>
      <c r="F11" s="24"/>
      <c r="G11" s="31"/>
      <c r="H11" s="56"/>
      <c r="I11" s="56"/>
      <c r="J11" s="56"/>
      <c r="K11" s="56"/>
      <c r="L11" s="56"/>
      <c r="M11" s="26"/>
      <c r="N11" s="26"/>
      <c r="O11" s="7"/>
      <c r="P11" s="7"/>
      <c r="Q11" s="7"/>
      <c r="R11" s="24"/>
      <c r="S11" s="40"/>
      <c r="T11" s="38"/>
      <c r="U11" s="38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</row>
    <row r="12" spans="1:26" ht="12.75" customHeight="1">
      <c r="A12" s="33"/>
      <c r="B12" s="21"/>
      <c r="C12" s="22"/>
      <c r="D12" s="57"/>
      <c r="E12" s="57"/>
      <c r="F12" s="28"/>
      <c r="G12" s="25"/>
      <c r="H12" s="56"/>
      <c r="I12" s="56"/>
      <c r="J12" s="56"/>
      <c r="K12" s="56"/>
      <c r="L12" s="56"/>
      <c r="M12" s="27"/>
      <c r="N12" s="26"/>
      <c r="O12" s="7"/>
      <c r="P12" s="29"/>
      <c r="Q12" s="7"/>
      <c r="R12" s="24"/>
      <c r="S12" s="2"/>
      <c r="T12" s="36"/>
      <c r="U12" s="36"/>
      <c r="V12" s="35"/>
      <c r="W12" s="35"/>
      <c r="X12" s="35"/>
      <c r="Y12" s="35"/>
      <c r="Z12" s="35"/>
    </row>
    <row r="13" spans="1:26" ht="13.5" thickBot="1">
      <c r="A13" s="41"/>
      <c r="B13" s="42"/>
      <c r="C13" s="43"/>
      <c r="D13" s="50"/>
      <c r="E13" s="50"/>
      <c r="F13" s="44"/>
      <c r="G13" s="45"/>
      <c r="H13" s="48"/>
      <c r="I13" s="48"/>
      <c r="J13" s="85"/>
      <c r="K13" s="85"/>
      <c r="L13" s="85"/>
      <c r="M13" s="46"/>
      <c r="N13" s="47"/>
      <c r="O13" s="46"/>
      <c r="P13" s="48"/>
      <c r="Q13" s="46"/>
      <c r="R13" s="60"/>
      <c r="S13" s="2"/>
      <c r="T13" s="36"/>
      <c r="U13" s="36"/>
      <c r="V13" s="35"/>
      <c r="W13" s="35"/>
      <c r="X13" s="35"/>
      <c r="Y13" s="35"/>
      <c r="Z13" s="35"/>
    </row>
    <row r="14" spans="1:26" ht="12.75" customHeight="1" thickBot="1">
      <c r="A14" s="102" t="s">
        <v>14</v>
      </c>
      <c r="B14" s="103"/>
      <c r="C14" s="103"/>
      <c r="D14" s="103"/>
      <c r="E14" s="103"/>
      <c r="F14" s="104"/>
      <c r="G14" s="58">
        <f aca="true" t="shared" si="0" ref="G14:L14">SUM(G7:G13)</f>
        <v>226.77333333333334</v>
      </c>
      <c r="H14" s="75">
        <f t="shared" si="0"/>
        <v>261.84074074074067</v>
      </c>
      <c r="I14" s="75">
        <f t="shared" si="0"/>
        <v>183.33333333333334</v>
      </c>
      <c r="J14" s="86">
        <f t="shared" si="0"/>
        <v>189.75509259259252</v>
      </c>
      <c r="K14" s="86">
        <f t="shared" si="0"/>
        <v>189.75509259259252</v>
      </c>
      <c r="L14" s="86">
        <f t="shared" si="0"/>
        <v>499.6991358024691</v>
      </c>
      <c r="M14" s="75">
        <f aca="true" t="shared" si="1" ref="M14:R14">SUM(M7:M13)</f>
        <v>48.922726337448566</v>
      </c>
      <c r="N14" s="75">
        <f t="shared" si="1"/>
        <v>73.11543209876542</v>
      </c>
      <c r="O14" s="75">
        <f t="shared" si="1"/>
        <v>18.431416666666664</v>
      </c>
      <c r="P14" s="75">
        <f t="shared" si="1"/>
        <v>18.431416666666664</v>
      </c>
      <c r="Q14" s="75">
        <f t="shared" si="1"/>
        <v>11.946288580246913</v>
      </c>
      <c r="R14" s="79">
        <f t="shared" si="1"/>
        <v>8.533063271604938</v>
      </c>
      <c r="S14" s="2"/>
      <c r="T14" s="36"/>
      <c r="U14" s="36"/>
      <c r="V14" s="35"/>
      <c r="W14" s="35"/>
      <c r="X14" s="35"/>
      <c r="Y14" s="35"/>
      <c r="Z14" s="35"/>
    </row>
    <row r="15" spans="1:26" ht="12.75" customHeight="1" thickBot="1">
      <c r="A15" s="102" t="s">
        <v>13</v>
      </c>
      <c r="B15" s="103"/>
      <c r="C15" s="103"/>
      <c r="D15" s="103"/>
      <c r="E15" s="103"/>
      <c r="F15" s="104"/>
      <c r="G15" s="49">
        <f>ROUND(G14,0)</f>
        <v>227</v>
      </c>
      <c r="H15" s="105">
        <f>SUM(H14+I14)</f>
        <v>445.17407407407404</v>
      </c>
      <c r="I15" s="106"/>
      <c r="J15" s="87">
        <f>ROUND(J14,0)</f>
        <v>190</v>
      </c>
      <c r="K15" s="87">
        <f>ROUND(K14,0)</f>
        <v>190</v>
      </c>
      <c r="L15" s="87">
        <f>ROUND(L14,0)</f>
        <v>500</v>
      </c>
      <c r="M15" s="49">
        <f aca="true" t="shared" si="2" ref="M15:R15">ROUND(M14,0)</f>
        <v>49</v>
      </c>
      <c r="N15" s="49">
        <f t="shared" si="2"/>
        <v>73</v>
      </c>
      <c r="O15" s="49">
        <f t="shared" si="2"/>
        <v>18</v>
      </c>
      <c r="P15" s="49">
        <f t="shared" si="2"/>
        <v>18</v>
      </c>
      <c r="Q15" s="49">
        <f t="shared" si="2"/>
        <v>12</v>
      </c>
      <c r="R15" s="53">
        <f t="shared" si="2"/>
        <v>9</v>
      </c>
      <c r="S15" s="2"/>
      <c r="T15" s="36"/>
      <c r="U15" s="36"/>
      <c r="V15" s="35"/>
      <c r="W15" s="35"/>
      <c r="X15" s="35"/>
      <c r="Y15" s="35"/>
      <c r="Z15" s="35"/>
    </row>
    <row r="16" spans="1:26" ht="12.75" customHeight="1">
      <c r="A16" s="9" t="s">
        <v>11</v>
      </c>
      <c r="B16" s="10"/>
      <c r="C16" s="2"/>
      <c r="D16" s="2"/>
      <c r="E16" s="2"/>
      <c r="F16" s="2"/>
      <c r="G16" s="2"/>
      <c r="H16" s="2"/>
      <c r="I16" s="2"/>
      <c r="J16" s="81"/>
      <c r="K16" s="81"/>
      <c r="L16" s="81"/>
      <c r="M16" s="2"/>
      <c r="N16" s="2"/>
      <c r="O16" s="2"/>
      <c r="P16" s="2"/>
      <c r="Q16" s="2"/>
      <c r="R16" s="2"/>
      <c r="S16" s="2"/>
      <c r="T16" s="36"/>
      <c r="U16" s="36"/>
      <c r="V16" s="35"/>
      <c r="W16" s="35"/>
      <c r="X16" s="35"/>
      <c r="Y16" s="35"/>
      <c r="Z16" s="35"/>
    </row>
    <row r="17" spans="1:26" ht="12.75" customHeight="1">
      <c r="A17"/>
      <c r="B17"/>
      <c r="C17"/>
      <c r="D17"/>
      <c r="E17"/>
      <c r="F17"/>
      <c r="G17"/>
      <c r="H17"/>
      <c r="I17"/>
      <c r="J17" s="35"/>
      <c r="K17" s="35"/>
      <c r="L17" s="35"/>
      <c r="M17"/>
      <c r="N17"/>
      <c r="S17" s="51"/>
      <c r="T17" s="35"/>
      <c r="U17" s="35"/>
      <c r="V17" s="35"/>
      <c r="W17" s="35"/>
      <c r="X17" s="35"/>
      <c r="Y17" s="35"/>
      <c r="Z17" s="35"/>
    </row>
    <row r="18" spans="1:26" ht="12.75" customHeight="1">
      <c r="A18"/>
      <c r="B18"/>
      <c r="C18"/>
      <c r="D18"/>
      <c r="E18"/>
      <c r="F18"/>
      <c r="G18"/>
      <c r="H18"/>
      <c r="I18"/>
      <c r="J18" s="35"/>
      <c r="K18" s="35"/>
      <c r="L18" s="35"/>
      <c r="M18"/>
      <c r="N18"/>
      <c r="S18" s="51"/>
      <c r="T18" s="35"/>
      <c r="U18" s="35"/>
      <c r="V18" s="35"/>
      <c r="W18" s="35"/>
      <c r="X18" s="35"/>
      <c r="Y18" s="35"/>
      <c r="Z18" s="35"/>
    </row>
    <row r="19" spans="1:26" ht="12.75" customHeight="1">
      <c r="A19"/>
      <c r="B19"/>
      <c r="C19"/>
      <c r="D19"/>
      <c r="E19"/>
      <c r="F19"/>
      <c r="G19"/>
      <c r="H19"/>
      <c r="I19"/>
      <c r="J19" s="35"/>
      <c r="K19" s="35"/>
      <c r="L19" s="35"/>
      <c r="M19"/>
      <c r="N19"/>
      <c r="S19" s="51"/>
      <c r="T19" s="35"/>
      <c r="U19" s="35"/>
      <c r="V19" s="35"/>
      <c r="W19" s="35"/>
      <c r="X19" s="35"/>
      <c r="Y19" s="35"/>
      <c r="Z19" s="35"/>
    </row>
    <row r="20" spans="1:26" ht="12.75" customHeight="1">
      <c r="A20"/>
      <c r="B20"/>
      <c r="C20"/>
      <c r="D20"/>
      <c r="E20"/>
      <c r="F20"/>
      <c r="G20"/>
      <c r="H20"/>
      <c r="I20"/>
      <c r="J20" s="35"/>
      <c r="K20" s="35"/>
      <c r="L20" s="35"/>
      <c r="M20"/>
      <c r="N20"/>
      <c r="S20" s="51"/>
      <c r="T20" s="35"/>
      <c r="U20" s="35"/>
      <c r="V20" s="35"/>
      <c r="W20" s="35"/>
      <c r="X20" s="35"/>
      <c r="Y20" s="35"/>
      <c r="Z20" s="35"/>
    </row>
    <row r="21" spans="1:26" ht="12.75" customHeight="1">
      <c r="A21"/>
      <c r="B21"/>
      <c r="C21"/>
      <c r="D21"/>
      <c r="E21"/>
      <c r="F21"/>
      <c r="G21"/>
      <c r="H21"/>
      <c r="I21"/>
      <c r="J21" s="35"/>
      <c r="K21" s="35"/>
      <c r="L21" s="35"/>
      <c r="M21"/>
      <c r="N21"/>
      <c r="S21" s="51"/>
      <c r="T21" s="35"/>
      <c r="U21" s="35"/>
      <c r="V21" s="35"/>
      <c r="W21" s="35"/>
      <c r="X21" s="35"/>
      <c r="Y21" s="35"/>
      <c r="Z21" s="35"/>
    </row>
    <row r="22" spans="1:26" ht="12.75" customHeight="1">
      <c r="A22"/>
      <c r="B22"/>
      <c r="C22"/>
      <c r="D22"/>
      <c r="E22"/>
      <c r="F22"/>
      <c r="G22"/>
      <c r="H22"/>
      <c r="I22"/>
      <c r="J22" s="35"/>
      <c r="K22" s="35"/>
      <c r="L22" s="35"/>
      <c r="M22"/>
      <c r="N22"/>
      <c r="S22" s="51"/>
      <c r="T22" s="35"/>
      <c r="U22" s="35"/>
      <c r="V22" s="35"/>
      <c r="W22" s="35"/>
      <c r="X22" s="35"/>
      <c r="Y22" s="35"/>
      <c r="Z22" s="35"/>
    </row>
    <row r="23" spans="1:26" ht="12.75" customHeight="1">
      <c r="A23"/>
      <c r="B23"/>
      <c r="C23"/>
      <c r="D23"/>
      <c r="E23"/>
      <c r="F23"/>
      <c r="G23"/>
      <c r="H23"/>
      <c r="I23"/>
      <c r="J23" s="35"/>
      <c r="K23" s="35"/>
      <c r="L23" s="35"/>
      <c r="M23"/>
      <c r="N23"/>
      <c r="S23" s="51"/>
      <c r="T23" s="35"/>
      <c r="U23" s="35"/>
      <c r="V23" s="35"/>
      <c r="W23" s="35"/>
      <c r="X23" s="35"/>
      <c r="Y23" s="35"/>
      <c r="Z23" s="35"/>
    </row>
    <row r="24" spans="1:26" ht="12.75" customHeight="1">
      <c r="A24"/>
      <c r="B24"/>
      <c r="C24"/>
      <c r="D24"/>
      <c r="E24"/>
      <c r="F24"/>
      <c r="G24"/>
      <c r="H24"/>
      <c r="I24"/>
      <c r="J24" s="35"/>
      <c r="K24" s="35"/>
      <c r="L24" s="35"/>
      <c r="M24"/>
      <c r="N24"/>
      <c r="S24" s="51"/>
      <c r="T24" s="35"/>
      <c r="U24" s="35"/>
      <c r="V24" s="35"/>
      <c r="W24" s="35"/>
      <c r="X24" s="35"/>
      <c r="Y24" s="35"/>
      <c r="Z24" s="35"/>
    </row>
    <row r="25" spans="1:26" ht="12.75" customHeight="1">
      <c r="A25"/>
      <c r="B25"/>
      <c r="C25"/>
      <c r="D25"/>
      <c r="E25"/>
      <c r="F25"/>
      <c r="G25"/>
      <c r="H25"/>
      <c r="I25"/>
      <c r="J25" s="35"/>
      <c r="K25" s="35"/>
      <c r="L25" s="35"/>
      <c r="M25"/>
      <c r="N25"/>
      <c r="S25" s="51"/>
      <c r="T25" s="35"/>
      <c r="U25" s="35"/>
      <c r="V25" s="35"/>
      <c r="W25" s="35"/>
      <c r="X25" s="35"/>
      <c r="Y25" s="35"/>
      <c r="Z25" s="35"/>
    </row>
    <row r="26" spans="1:26" ht="12.75" customHeight="1">
      <c r="A26"/>
      <c r="B26"/>
      <c r="C26"/>
      <c r="D26"/>
      <c r="E26"/>
      <c r="F26"/>
      <c r="G26"/>
      <c r="H26"/>
      <c r="I26"/>
      <c r="J26" s="35"/>
      <c r="K26" s="35"/>
      <c r="L26" s="35"/>
      <c r="M26"/>
      <c r="N26"/>
      <c r="S26" s="51"/>
      <c r="T26" s="35"/>
      <c r="U26" s="35"/>
      <c r="V26" s="35"/>
      <c r="W26" s="35"/>
      <c r="X26" s="35"/>
      <c r="Y26" s="35"/>
      <c r="Z26" s="35"/>
    </row>
    <row r="27" spans="1:26" ht="12.75" customHeight="1">
      <c r="A27"/>
      <c r="B27"/>
      <c r="C27"/>
      <c r="D27"/>
      <c r="E27"/>
      <c r="F27"/>
      <c r="G27"/>
      <c r="H27"/>
      <c r="I27"/>
      <c r="J27" s="35"/>
      <c r="K27" s="35"/>
      <c r="L27" s="35"/>
      <c r="M27"/>
      <c r="N27"/>
      <c r="S27" s="51"/>
      <c r="T27" s="35"/>
      <c r="U27" s="35"/>
      <c r="V27" s="35"/>
      <c r="W27" s="35"/>
      <c r="X27" s="35"/>
      <c r="Y27" s="35"/>
      <c r="Z27" s="35"/>
    </row>
    <row r="28" spans="1:26" ht="12.75" customHeight="1">
      <c r="A28"/>
      <c r="B28"/>
      <c r="C28"/>
      <c r="D28"/>
      <c r="E28"/>
      <c r="F28"/>
      <c r="G28"/>
      <c r="H28"/>
      <c r="I28"/>
      <c r="J28" s="35"/>
      <c r="K28" s="35"/>
      <c r="L28" s="35"/>
      <c r="M28"/>
      <c r="N28"/>
      <c r="S28" s="51"/>
      <c r="T28" s="35"/>
      <c r="U28" s="35"/>
      <c r="V28" s="35"/>
      <c r="W28" s="35"/>
      <c r="X28" s="35"/>
      <c r="Y28" s="35"/>
      <c r="Z28" s="35"/>
    </row>
    <row r="29" spans="1:26" ht="12.75" customHeight="1">
      <c r="A29"/>
      <c r="B29"/>
      <c r="C29"/>
      <c r="D29"/>
      <c r="E29"/>
      <c r="F29"/>
      <c r="G29"/>
      <c r="H29"/>
      <c r="I29"/>
      <c r="J29" s="35"/>
      <c r="K29" s="35"/>
      <c r="L29" s="35"/>
      <c r="M29"/>
      <c r="N29"/>
      <c r="S29" s="51"/>
      <c r="T29" s="35"/>
      <c r="U29" s="35"/>
      <c r="V29" s="35"/>
      <c r="W29" s="35"/>
      <c r="X29" s="35"/>
      <c r="Y29" s="35"/>
      <c r="Z29" s="35"/>
    </row>
    <row r="30" spans="1:26" ht="12.75" customHeight="1">
      <c r="A30"/>
      <c r="B30"/>
      <c r="C30"/>
      <c r="D30"/>
      <c r="E30"/>
      <c r="F30"/>
      <c r="G30"/>
      <c r="H30"/>
      <c r="I30"/>
      <c r="J30" s="35"/>
      <c r="K30" s="35"/>
      <c r="L30" s="35"/>
      <c r="M30"/>
      <c r="N30"/>
      <c r="S30" s="51"/>
      <c r="T30" s="35"/>
      <c r="U30" s="35"/>
      <c r="V30" s="35"/>
      <c r="W30" s="35"/>
      <c r="X30" s="35"/>
      <c r="Y30" s="35"/>
      <c r="Z30" s="35"/>
    </row>
    <row r="31" spans="1:26" ht="12.75" customHeight="1">
      <c r="A31"/>
      <c r="B31"/>
      <c r="C31"/>
      <c r="D31"/>
      <c r="E31"/>
      <c r="F31"/>
      <c r="G31"/>
      <c r="H31"/>
      <c r="I31"/>
      <c r="J31" s="35"/>
      <c r="K31" s="35"/>
      <c r="L31" s="35"/>
      <c r="M31"/>
      <c r="N31"/>
      <c r="S31" s="51"/>
      <c r="T31" s="35"/>
      <c r="U31" s="35"/>
      <c r="V31" s="35"/>
      <c r="W31" s="35"/>
      <c r="X31" s="35"/>
      <c r="Y31" s="35"/>
      <c r="Z31" s="35"/>
    </row>
    <row r="32" spans="1:26" ht="12.75" customHeight="1">
      <c r="A32"/>
      <c r="B32"/>
      <c r="C32"/>
      <c r="D32"/>
      <c r="E32"/>
      <c r="F32"/>
      <c r="G32"/>
      <c r="H32"/>
      <c r="I32"/>
      <c r="J32" s="35"/>
      <c r="K32" s="35"/>
      <c r="L32" s="35"/>
      <c r="M32"/>
      <c r="N32"/>
      <c r="S32" s="51"/>
      <c r="T32" s="35"/>
      <c r="U32" s="35"/>
      <c r="V32" s="35"/>
      <c r="W32" s="35"/>
      <c r="X32" s="35"/>
      <c r="Y32" s="35"/>
      <c r="Z32" s="35"/>
    </row>
    <row r="33" spans="1:26" ht="12.75" customHeight="1">
      <c r="A33"/>
      <c r="B33"/>
      <c r="C33"/>
      <c r="D33"/>
      <c r="E33"/>
      <c r="F33"/>
      <c r="G33"/>
      <c r="H33"/>
      <c r="I33"/>
      <c r="J33" s="35"/>
      <c r="K33" s="35"/>
      <c r="L33" s="35"/>
      <c r="M33"/>
      <c r="N33"/>
      <c r="S33" s="51"/>
      <c r="T33" s="35"/>
      <c r="U33" s="35"/>
      <c r="V33" s="35"/>
      <c r="W33" s="35"/>
      <c r="X33" s="35"/>
      <c r="Y33" s="35"/>
      <c r="Z33" s="35"/>
    </row>
    <row r="34" spans="1:26" ht="12.75" customHeight="1">
      <c r="A34"/>
      <c r="B34"/>
      <c r="C34"/>
      <c r="D34"/>
      <c r="E34"/>
      <c r="F34"/>
      <c r="G34"/>
      <c r="H34"/>
      <c r="I34"/>
      <c r="J34" s="35"/>
      <c r="K34" s="35"/>
      <c r="L34" s="35"/>
      <c r="M34"/>
      <c r="N34"/>
      <c r="S34" s="51"/>
      <c r="T34" s="35"/>
      <c r="U34" s="35"/>
      <c r="V34" s="35"/>
      <c r="W34" s="35"/>
      <c r="X34" s="35"/>
      <c r="Y34" s="35"/>
      <c r="Z34" s="35"/>
    </row>
    <row r="35" spans="1:26" ht="12.75" customHeight="1">
      <c r="A35"/>
      <c r="B35"/>
      <c r="C35"/>
      <c r="D35"/>
      <c r="E35"/>
      <c r="F35"/>
      <c r="G35"/>
      <c r="H35"/>
      <c r="I35"/>
      <c r="J35" s="35"/>
      <c r="K35" s="35"/>
      <c r="L35" s="35"/>
      <c r="M35"/>
      <c r="S35" s="51"/>
      <c r="T35" s="35"/>
      <c r="U35" s="35"/>
      <c r="V35" s="35"/>
      <c r="W35" s="35"/>
      <c r="X35" s="35"/>
      <c r="Y35" s="35"/>
      <c r="Z35" s="35"/>
    </row>
    <row r="36" spans="1:26" ht="12.75" customHeight="1">
      <c r="A36"/>
      <c r="B36"/>
      <c r="C36"/>
      <c r="D36"/>
      <c r="E36"/>
      <c r="F36"/>
      <c r="G36"/>
      <c r="H36"/>
      <c r="I36"/>
      <c r="J36" s="35"/>
      <c r="K36" s="35"/>
      <c r="L36" s="35"/>
      <c r="M36"/>
      <c r="S36" s="51"/>
      <c r="T36" s="35"/>
      <c r="U36" s="35"/>
      <c r="V36" s="35"/>
      <c r="W36" s="35"/>
      <c r="X36" s="35"/>
      <c r="Y36" s="35"/>
      <c r="Z36" s="35"/>
    </row>
    <row r="37" spans="1:26" ht="12.75" customHeight="1">
      <c r="A37"/>
      <c r="B37"/>
      <c r="C37"/>
      <c r="D37"/>
      <c r="E37"/>
      <c r="F37"/>
      <c r="G37"/>
      <c r="H37"/>
      <c r="I37"/>
      <c r="J37" s="35"/>
      <c r="K37" s="35"/>
      <c r="L37" s="35"/>
      <c r="M37"/>
      <c r="S37" s="51"/>
      <c r="T37" s="35"/>
      <c r="U37" s="35"/>
      <c r="V37" s="35"/>
      <c r="W37" s="35"/>
      <c r="X37" s="35"/>
      <c r="Y37" s="35"/>
      <c r="Z37" s="35"/>
    </row>
    <row r="38" spans="1:26" ht="12.75" customHeight="1">
      <c r="A38"/>
      <c r="B38"/>
      <c r="C38"/>
      <c r="D38"/>
      <c r="E38"/>
      <c r="F38"/>
      <c r="G38"/>
      <c r="H38"/>
      <c r="I38"/>
      <c r="J38" s="35"/>
      <c r="K38" s="35"/>
      <c r="L38" s="35"/>
      <c r="M38"/>
      <c r="S38" s="51"/>
      <c r="T38" s="35"/>
      <c r="U38" s="35"/>
      <c r="V38" s="35"/>
      <c r="W38" s="35"/>
      <c r="X38" s="35"/>
      <c r="Y38" s="35"/>
      <c r="Z38" s="35"/>
    </row>
    <row r="39" spans="1:26" ht="12.75" customHeight="1">
      <c r="A39"/>
      <c r="B39"/>
      <c r="C39"/>
      <c r="D39"/>
      <c r="E39"/>
      <c r="F39"/>
      <c r="G39"/>
      <c r="H39"/>
      <c r="I39"/>
      <c r="J39" s="35"/>
      <c r="K39" s="35"/>
      <c r="L39" s="35"/>
      <c r="M39"/>
      <c r="S39" s="51"/>
      <c r="T39" s="35"/>
      <c r="U39" s="35"/>
      <c r="V39" s="35"/>
      <c r="W39" s="35"/>
      <c r="X39" s="35"/>
      <c r="Y39" s="35"/>
      <c r="Z39" s="35"/>
    </row>
    <row r="40" spans="1:26" ht="12.75" customHeight="1">
      <c r="A40"/>
      <c r="B40"/>
      <c r="C40"/>
      <c r="D40"/>
      <c r="E40"/>
      <c r="F40"/>
      <c r="G40"/>
      <c r="H40"/>
      <c r="I40"/>
      <c r="J40" s="35"/>
      <c r="K40" s="35"/>
      <c r="L40" s="35"/>
      <c r="M40"/>
      <c r="S40" s="51"/>
      <c r="T40" s="35"/>
      <c r="U40" s="35"/>
      <c r="V40" s="35"/>
      <c r="W40" s="35"/>
      <c r="X40" s="35"/>
      <c r="Y40" s="35"/>
      <c r="Z40" s="35"/>
    </row>
    <row r="41" spans="1:26" ht="12.75" customHeight="1">
      <c r="A41"/>
      <c r="B41"/>
      <c r="C41"/>
      <c r="D41"/>
      <c r="E41"/>
      <c r="F41"/>
      <c r="G41"/>
      <c r="H41"/>
      <c r="I41"/>
      <c r="J41" s="35"/>
      <c r="K41" s="35"/>
      <c r="L41" s="35"/>
      <c r="M41"/>
      <c r="S41" s="51"/>
      <c r="T41" s="35"/>
      <c r="U41" s="35"/>
      <c r="V41" s="35"/>
      <c r="W41" s="35"/>
      <c r="X41" s="35"/>
      <c r="Y41" s="35"/>
      <c r="Z41" s="35"/>
    </row>
    <row r="42" spans="1:26" ht="12.75" customHeight="1">
      <c r="A42"/>
      <c r="B42"/>
      <c r="C42"/>
      <c r="D42"/>
      <c r="E42"/>
      <c r="F42"/>
      <c r="G42"/>
      <c r="H42"/>
      <c r="I42"/>
      <c r="J42" s="35"/>
      <c r="K42" s="35"/>
      <c r="L42" s="35"/>
      <c r="M42"/>
      <c r="S42" s="51"/>
      <c r="T42" s="35"/>
      <c r="U42" s="35"/>
      <c r="V42" s="35"/>
      <c r="W42" s="35"/>
      <c r="X42" s="35"/>
      <c r="Y42" s="35"/>
      <c r="Z42" s="35"/>
    </row>
    <row r="43" spans="1:26" ht="12.75" customHeight="1">
      <c r="A43"/>
      <c r="B43"/>
      <c r="C43"/>
      <c r="D43"/>
      <c r="E43"/>
      <c r="F43"/>
      <c r="G43"/>
      <c r="H43"/>
      <c r="I43"/>
      <c r="J43" s="35"/>
      <c r="K43" s="35"/>
      <c r="L43" s="35"/>
      <c r="M43"/>
      <c r="S43" s="51"/>
      <c r="T43" s="35"/>
      <c r="U43" s="35"/>
      <c r="V43" s="35"/>
      <c r="W43" s="35"/>
      <c r="X43" s="35"/>
      <c r="Y43" s="35"/>
      <c r="Z43" s="35"/>
    </row>
    <row r="44" spans="1:26" ht="12.75" customHeight="1">
      <c r="A44"/>
      <c r="B44"/>
      <c r="C44"/>
      <c r="D44"/>
      <c r="E44"/>
      <c r="F44"/>
      <c r="G44"/>
      <c r="H44"/>
      <c r="I44"/>
      <c r="J44" s="35"/>
      <c r="K44" s="35"/>
      <c r="L44" s="35"/>
      <c r="M44"/>
      <c r="S44" s="51"/>
      <c r="T44" s="35"/>
      <c r="U44" s="35"/>
      <c r="V44" s="35"/>
      <c r="W44" s="35"/>
      <c r="X44" s="35"/>
      <c r="Y44" s="35"/>
      <c r="Z44" s="35"/>
    </row>
    <row r="45" spans="1:26" ht="12.75" customHeight="1">
      <c r="A45"/>
      <c r="B45"/>
      <c r="C45"/>
      <c r="D45"/>
      <c r="E45"/>
      <c r="F45"/>
      <c r="G45"/>
      <c r="H45"/>
      <c r="I45"/>
      <c r="J45" s="35"/>
      <c r="K45" s="35"/>
      <c r="L45" s="35"/>
      <c r="M45"/>
      <c r="S45" s="51"/>
      <c r="T45" s="35"/>
      <c r="U45" s="35"/>
      <c r="V45" s="35"/>
      <c r="W45" s="35"/>
      <c r="X45" s="35"/>
      <c r="Y45" s="35"/>
      <c r="Z45" s="35"/>
    </row>
    <row r="46" spans="1:26" ht="12.75" customHeight="1">
      <c r="A46"/>
      <c r="B46"/>
      <c r="C46"/>
      <c r="D46"/>
      <c r="E46"/>
      <c r="F46"/>
      <c r="G46"/>
      <c r="H46"/>
      <c r="I46"/>
      <c r="J46" s="35"/>
      <c r="K46" s="35"/>
      <c r="L46" s="35"/>
      <c r="M46"/>
      <c r="S46" s="51"/>
      <c r="T46" s="35"/>
      <c r="U46" s="35"/>
      <c r="V46" s="35"/>
      <c r="W46" s="35"/>
      <c r="X46" s="35"/>
      <c r="Y46" s="35"/>
      <c r="Z46" s="35"/>
    </row>
    <row r="47" spans="1:26" ht="12.75" customHeight="1">
      <c r="A47"/>
      <c r="B47"/>
      <c r="C47"/>
      <c r="D47"/>
      <c r="E47"/>
      <c r="F47"/>
      <c r="G47"/>
      <c r="H47"/>
      <c r="I47"/>
      <c r="J47" s="35"/>
      <c r="K47" s="35"/>
      <c r="L47" s="35"/>
      <c r="M47"/>
      <c r="S47" s="51"/>
      <c r="T47" s="35"/>
      <c r="U47" s="35"/>
      <c r="V47" s="35"/>
      <c r="W47" s="35"/>
      <c r="X47" s="35"/>
      <c r="Y47" s="35"/>
      <c r="Z47" s="35"/>
    </row>
    <row r="48" spans="1:26" ht="12.75" customHeight="1">
      <c r="A48"/>
      <c r="B48"/>
      <c r="C48"/>
      <c r="D48"/>
      <c r="E48"/>
      <c r="F48"/>
      <c r="G48"/>
      <c r="H48"/>
      <c r="I48"/>
      <c r="J48" s="35"/>
      <c r="K48" s="35"/>
      <c r="L48" s="35"/>
      <c r="M48"/>
      <c r="S48" s="51"/>
      <c r="T48" s="35"/>
      <c r="U48" s="35"/>
      <c r="V48" s="35"/>
      <c r="W48" s="35"/>
      <c r="X48" s="35"/>
      <c r="Y48" s="35"/>
      <c r="Z48" s="35"/>
    </row>
    <row r="49" spans="1:26" ht="12.75" customHeight="1">
      <c r="A49"/>
      <c r="B49"/>
      <c r="C49"/>
      <c r="D49"/>
      <c r="E49"/>
      <c r="F49"/>
      <c r="G49"/>
      <c r="H49"/>
      <c r="I49"/>
      <c r="J49" s="35"/>
      <c r="K49" s="35"/>
      <c r="L49" s="35"/>
      <c r="M49"/>
      <c r="S49" s="51"/>
      <c r="T49" s="35"/>
      <c r="U49" s="35"/>
      <c r="V49" s="35"/>
      <c r="W49" s="35"/>
      <c r="X49" s="35"/>
      <c r="Y49" s="35"/>
      <c r="Z49" s="35"/>
    </row>
    <row r="50" spans="1:26" ht="12.75" customHeight="1">
      <c r="A50"/>
      <c r="B50"/>
      <c r="C50"/>
      <c r="D50"/>
      <c r="E50"/>
      <c r="F50"/>
      <c r="G50"/>
      <c r="H50"/>
      <c r="I50"/>
      <c r="J50" s="35"/>
      <c r="K50" s="35"/>
      <c r="L50" s="35"/>
      <c r="M50"/>
      <c r="S50" s="51"/>
      <c r="T50" s="35"/>
      <c r="U50" s="35"/>
      <c r="V50" s="35"/>
      <c r="W50" s="35"/>
      <c r="X50" s="35"/>
      <c r="Y50" s="35"/>
      <c r="Z50" s="35"/>
    </row>
    <row r="51" spans="1:26" ht="12.75" customHeight="1">
      <c r="A51"/>
      <c r="B51"/>
      <c r="C51"/>
      <c r="D51"/>
      <c r="E51"/>
      <c r="F51"/>
      <c r="G51"/>
      <c r="H51"/>
      <c r="I51"/>
      <c r="J51" s="35"/>
      <c r="K51" s="35"/>
      <c r="L51" s="35"/>
      <c r="M51"/>
      <c r="S51" s="51"/>
      <c r="T51" s="35"/>
      <c r="U51" s="35"/>
      <c r="V51" s="35"/>
      <c r="W51" s="35"/>
      <c r="X51" s="35"/>
      <c r="Y51" s="35"/>
      <c r="Z51" s="35"/>
    </row>
    <row r="52" spans="1:26" ht="12.75" customHeight="1">
      <c r="A52"/>
      <c r="B52"/>
      <c r="C52"/>
      <c r="D52"/>
      <c r="E52"/>
      <c r="F52"/>
      <c r="G52"/>
      <c r="H52"/>
      <c r="I52"/>
      <c r="J52" s="35"/>
      <c r="K52" s="35"/>
      <c r="L52" s="35"/>
      <c r="M52"/>
      <c r="S52" s="51"/>
      <c r="T52" s="35"/>
      <c r="U52" s="35"/>
      <c r="V52" s="35"/>
      <c r="W52" s="35"/>
      <c r="X52" s="35"/>
      <c r="Y52" s="35"/>
      <c r="Z52" s="35"/>
    </row>
    <row r="53" spans="1:26" ht="12.75" customHeight="1">
      <c r="A53"/>
      <c r="B53"/>
      <c r="C53"/>
      <c r="D53"/>
      <c r="E53"/>
      <c r="F53"/>
      <c r="G53"/>
      <c r="H53"/>
      <c r="I53"/>
      <c r="J53" s="35"/>
      <c r="K53" s="35"/>
      <c r="L53" s="35"/>
      <c r="M53"/>
      <c r="S53" s="51"/>
      <c r="T53" s="35"/>
      <c r="U53" s="35"/>
      <c r="V53" s="35"/>
      <c r="W53" s="35"/>
      <c r="X53" s="35"/>
      <c r="Y53" s="35"/>
      <c r="Z53" s="35"/>
    </row>
    <row r="54" spans="1:26" ht="12.75" customHeight="1">
      <c r="A54"/>
      <c r="B54"/>
      <c r="C54"/>
      <c r="D54"/>
      <c r="E54"/>
      <c r="F54"/>
      <c r="G54"/>
      <c r="H54"/>
      <c r="I54"/>
      <c r="J54" s="35"/>
      <c r="K54" s="35"/>
      <c r="L54" s="35"/>
      <c r="M54"/>
      <c r="S54" s="51"/>
      <c r="T54" s="35"/>
      <c r="U54" s="35"/>
      <c r="V54" s="35"/>
      <c r="W54" s="35"/>
      <c r="X54" s="35"/>
      <c r="Y54" s="35"/>
      <c r="Z54" s="35"/>
    </row>
    <row r="55" spans="1:26" ht="12.75" customHeight="1">
      <c r="A55"/>
      <c r="B55"/>
      <c r="C55"/>
      <c r="D55"/>
      <c r="E55"/>
      <c r="F55"/>
      <c r="G55"/>
      <c r="H55"/>
      <c r="I55"/>
      <c r="J55" s="35"/>
      <c r="K55" s="35"/>
      <c r="L55" s="35"/>
      <c r="M55"/>
      <c r="S55" s="51"/>
      <c r="T55" s="35"/>
      <c r="U55" s="35"/>
      <c r="V55" s="35"/>
      <c r="W55" s="35"/>
      <c r="X55" s="35"/>
      <c r="Y55" s="35"/>
      <c r="Z55" s="35"/>
    </row>
    <row r="56" spans="1:26" ht="12.75" customHeight="1">
      <c r="A56"/>
      <c r="B56"/>
      <c r="C56"/>
      <c r="D56"/>
      <c r="E56"/>
      <c r="F56"/>
      <c r="G56"/>
      <c r="H56"/>
      <c r="I56"/>
      <c r="J56" s="35"/>
      <c r="K56" s="35"/>
      <c r="L56" s="35"/>
      <c r="M56"/>
      <c r="S56" s="51"/>
      <c r="T56" s="35"/>
      <c r="U56" s="35"/>
      <c r="V56" s="35"/>
      <c r="W56" s="35"/>
      <c r="X56" s="35"/>
      <c r="Y56" s="35"/>
      <c r="Z56" s="35"/>
    </row>
    <row r="57" spans="1:26" ht="12.75" customHeight="1">
      <c r="A57"/>
      <c r="B57"/>
      <c r="C57"/>
      <c r="D57"/>
      <c r="E57"/>
      <c r="F57"/>
      <c r="G57"/>
      <c r="H57"/>
      <c r="I57"/>
      <c r="J57" s="35"/>
      <c r="K57" s="35"/>
      <c r="L57" s="35"/>
      <c r="M57"/>
      <c r="S57" s="51"/>
      <c r="T57" s="35"/>
      <c r="U57" s="35"/>
      <c r="V57" s="35"/>
      <c r="W57" s="35"/>
      <c r="X57" s="35"/>
      <c r="Y57" s="35"/>
      <c r="Z57" s="35"/>
    </row>
    <row r="58" spans="1:26" ht="12.75" customHeight="1">
      <c r="A58"/>
      <c r="B58"/>
      <c r="C58"/>
      <c r="D58"/>
      <c r="E58"/>
      <c r="F58"/>
      <c r="G58"/>
      <c r="H58"/>
      <c r="I58"/>
      <c r="J58" s="35"/>
      <c r="K58" s="35"/>
      <c r="L58" s="35"/>
      <c r="M58"/>
      <c r="S58" s="51"/>
      <c r="T58" s="35"/>
      <c r="U58" s="35"/>
      <c r="V58" s="35"/>
      <c r="W58" s="35"/>
      <c r="X58" s="35"/>
      <c r="Y58" s="35"/>
      <c r="Z58" s="35"/>
    </row>
    <row r="59" spans="1:26" ht="12.75" customHeight="1">
      <c r="A59"/>
      <c r="B59"/>
      <c r="C59"/>
      <c r="D59"/>
      <c r="E59"/>
      <c r="F59"/>
      <c r="G59"/>
      <c r="H59"/>
      <c r="I59"/>
      <c r="J59" s="35"/>
      <c r="K59" s="35"/>
      <c r="L59" s="35"/>
      <c r="M59"/>
      <c r="S59" s="51"/>
      <c r="T59" s="35"/>
      <c r="U59" s="35"/>
      <c r="V59" s="35"/>
      <c r="W59" s="35"/>
      <c r="X59" s="35"/>
      <c r="Y59" s="35"/>
      <c r="Z59" s="35"/>
    </row>
    <row r="60" spans="1:26" ht="12.75" customHeight="1">
      <c r="A60"/>
      <c r="B60"/>
      <c r="C60"/>
      <c r="D60"/>
      <c r="E60"/>
      <c r="F60"/>
      <c r="G60"/>
      <c r="H60"/>
      <c r="I60"/>
      <c r="J60" s="35"/>
      <c r="K60" s="35"/>
      <c r="L60" s="35"/>
      <c r="M60"/>
      <c r="S60" s="51"/>
      <c r="T60" s="35"/>
      <c r="U60" s="35"/>
      <c r="V60" s="35"/>
      <c r="W60" s="35"/>
      <c r="X60" s="35"/>
      <c r="Y60" s="35"/>
      <c r="Z60" s="35"/>
    </row>
    <row r="61" spans="1:26" ht="12.75" customHeight="1">
      <c r="A61"/>
      <c r="B61"/>
      <c r="C61"/>
      <c r="D61"/>
      <c r="E61"/>
      <c r="F61"/>
      <c r="G61"/>
      <c r="H61"/>
      <c r="I61"/>
      <c r="J61" s="35"/>
      <c r="K61" s="35"/>
      <c r="L61" s="35"/>
      <c r="M61"/>
      <c r="S61" s="51"/>
      <c r="T61" s="35"/>
      <c r="U61" s="35"/>
      <c r="V61" s="35"/>
      <c r="W61" s="35"/>
      <c r="X61" s="35"/>
      <c r="Y61" s="35"/>
      <c r="Z61" s="35"/>
    </row>
    <row r="62" spans="1:26" ht="12.75" customHeight="1">
      <c r="A62"/>
      <c r="B62"/>
      <c r="C62"/>
      <c r="D62"/>
      <c r="E62"/>
      <c r="F62"/>
      <c r="G62"/>
      <c r="H62"/>
      <c r="I62"/>
      <c r="J62" s="35"/>
      <c r="K62" s="35"/>
      <c r="L62" s="35"/>
      <c r="M62"/>
      <c r="S62" s="51"/>
      <c r="T62" s="35"/>
      <c r="U62" s="35"/>
      <c r="V62" s="35"/>
      <c r="W62" s="35"/>
      <c r="X62" s="35"/>
      <c r="Y62" s="35"/>
      <c r="Z62" s="35"/>
    </row>
  </sheetData>
  <sheetProtection/>
  <mergeCells count="9">
    <mergeCell ref="Q1:R1"/>
    <mergeCell ref="O1:P1"/>
    <mergeCell ref="A2:A4"/>
    <mergeCell ref="B2:B4"/>
    <mergeCell ref="A5:B5"/>
    <mergeCell ref="A15:F15"/>
    <mergeCell ref="A14:F14"/>
    <mergeCell ref="H15:I15"/>
    <mergeCell ref="H1:L1"/>
  </mergeCells>
  <printOptions horizontalCentered="1" verticalCentered="1"/>
  <pageMargins left="0.45" right="0.45" top="0.9" bottom="0.7" header="0.5" footer="0.5"/>
  <pageSetup fitToHeight="1" fitToWidth="1" horizontalDpi="600" verticalDpi="600" orientation="landscape" scale="70" r:id="rId1"/>
  <headerFooter alignWithMargins="0">
    <oddHeader xml:space="preserve">&amp;C&amp;"Arial,Bold Italic"VAN-697-1.78
PAVEMENT QUANTITIES&amp;R&amp;"Arial,Italic"CALC BY: ALZ DATE: 11/26/11 
CHECKED BY: SRC DATE: 01/11/12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Mannik % smith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MSG</dc:creator>
  <cp:keywords/>
  <dc:description/>
  <cp:lastModifiedBy>Steve Cherry</cp:lastModifiedBy>
  <cp:lastPrinted>2012-01-11T19:24:49Z</cp:lastPrinted>
  <dcterms:created xsi:type="dcterms:W3CDTF">2006-07-10T13:23:13Z</dcterms:created>
  <dcterms:modified xsi:type="dcterms:W3CDTF">2012-01-11T19:32:22Z</dcterms:modified>
  <cp:category/>
  <cp:version/>
  <cp:contentType/>
  <cp:contentStatus/>
</cp:coreProperties>
</file>