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5" windowWidth="13050" windowHeight="8910" tabRatio="70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<sst xmlns="http://schemas.openxmlformats.org/spreadsheetml/2006/main" count="112" uniqueCount="73">
  <si>
    <t xml:space="preserve">Structure ID </t>
  </si>
  <si>
    <t>SUM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</si>
  <si>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</si>
  <si>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</si>
  <si>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</si>
  <si>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</si>
  <si>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</si>
  <si>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</si>
  <si>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</si>
  <si>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</si>
  <si>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</si>
  <si>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</si>
  <si>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</si>
  <si>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</si>
  <si>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</si>
  <si>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</si>
  <si>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</si>
  <si>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</si>
  <si>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</si>
  <si>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</si>
  <si>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</si>
  <si>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</si>
  <si>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0377</t>
  </si>
  <si>
    <t>Graybill Rd</t>
  </si>
  <si>
    <t>Ft</t>
  </si>
  <si>
    <t>In</t>
  </si>
  <si>
    <t>Num</t>
  </si>
  <si>
    <t>Denom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</si>
  <si>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</si>
  <si>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</si>
  <si>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</si>
  <si>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</si>
  <si>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</si>
  <si>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</si>
  <si>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</si>
  <si>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</si>
  <si>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</si>
  <si>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</si>
  <si>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</si>
  <si>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</si>
  <si>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</si>
  <si>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</si>
  <si>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</si>
  <si>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</si>
  <si>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</si>
  <si>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</si>
  <si>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</si>
  <si>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</si>
  <si>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</si>
  <si>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</si>
  <si>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</si>
  <si>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Beams added 2008</t>
  </si>
  <si>
    <t>Rolled beam Area</t>
  </si>
  <si>
    <t>Plate Girder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</si>
  <si>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</si>
  <si>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</si>
  <si>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</si>
  <si>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</si>
  <si>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</si>
  <si>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</si>
  <si>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</si>
  <si>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</si>
  <si>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</si>
  <si>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half structure</t>
  </si>
  <si>
    <t>full structure</t>
  </si>
  <si>
    <t>both girders</t>
  </si>
  <si>
    <t>add 20%</t>
  </si>
  <si>
    <t>W24</t>
  </si>
  <si>
    <t>W21</t>
  </si>
  <si>
    <t>X23</t>
  </si>
  <si>
    <t>MAH</t>
  </si>
  <si>
    <t>0496</t>
  </si>
  <si>
    <t>Floor Beam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</si>
</sst>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2" ht="12.75">
      <c r="A2" t="s">
        <v>0</v>
      </c>
    </row>
    <row r="4" spans="1:3" ht="12.75">
      <c r="A4" t="s">
        <v>70</v>
      </c>
      <c r="B4">
        <v>422</v>
      </c>
      <c r="C4" s="1" t="s">
        <v>71</v>
      </c>
    </row>
    <row r="5" spans="1:2" ht="12.75">
      <c r="A5" t="s">
        <v>2</v>
      </c>
      <c r="B5">
        <v>5005493</v>
      </c>
    </row>
    <row r="8" spans="1:3" ht="12.75">
      <c r="A8" t="s">
        <v>52</v>
      </c>
      <c r="C8">
        <f>'Rolled Beams'!J30</f>
        <v>20264.475</v>
      </c>
    </row>
    <row r="9" spans="1:3" ht="12.75">
      <c r="A9" t="s">
        <v>53</v>
      </c>
      <c r="C9">
        <f>'Plate Girder'!N39</f>
        <v>58094.7455</v>
      </c>
    </row>
    <row r="10" ht="13.5" thickBot="1"/>
    <row r="11" spans="1:3" ht="13.5" thickBot="1">
      <c r="A11" t="s">
        <v>54</v>
      </c>
      <c r="C11" s="10">
        <f>SUM(C7:C10)</f>
        <v>78359.2205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23">
      <pane ySplit="2" topLeftCell="A25" activePane="bottomLeft" state="frozen"/>
      <selection pane="topLeft" activeCell="A23" sqref="A23"/>
      <selection pane="bottomLeft" activeCell="N39" sqref="N39"/>
    </sheetView>
  </sheetViews>
  <sheetFormatPr defaultColWidth="9.140625" defaultRowHeight="12.75"/>
  <cols>
    <col min="9" max="9" width="11.7109375" style="0" bestFit="1" customWidth="1"/>
  </cols>
  <sheetData>
    <row r="2" ht="12.75">
      <c r="A2" t="s">
        <v>50</v>
      </c>
    </row>
    <row r="3" ht="12.75">
      <c r="A3" t="s">
        <v>56</v>
      </c>
    </row>
    <row r="5" ht="12.75">
      <c r="L5" t="s">
        <v>29</v>
      </c>
    </row>
    <row r="6" spans="1:13" ht="12.75">
      <c r="A6" t="s">
        <v>30</v>
      </c>
      <c r="C6" t="s">
        <v>31</v>
      </c>
      <c r="E6" t="s">
        <v>32</v>
      </c>
      <c r="G6" t="s">
        <v>33</v>
      </c>
      <c r="J6" t="s">
        <v>3</v>
      </c>
      <c r="L6" t="s">
        <v>34</v>
      </c>
      <c r="M6" t="s">
        <v>5</v>
      </c>
    </row>
    <row r="7" spans="2:13" ht="12.75">
      <c r="B7" t="s">
        <v>3</v>
      </c>
      <c r="C7" t="s">
        <v>35</v>
      </c>
      <c r="D7" t="s">
        <v>36</v>
      </c>
      <c r="E7" t="s">
        <v>35</v>
      </c>
      <c r="F7" t="s">
        <v>36</v>
      </c>
      <c r="G7" t="s">
        <v>37</v>
      </c>
      <c r="H7" t="s">
        <v>36</v>
      </c>
      <c r="J7" t="s">
        <v>38</v>
      </c>
      <c r="L7" t="s">
        <v>39</v>
      </c>
      <c r="M7" t="s">
        <v>6</v>
      </c>
    </row>
    <row r="8" spans="1:13" ht="12.75">
      <c r="A8" s="7" t="s">
        <v>55</v>
      </c>
      <c r="B8" t="s">
        <v>40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41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42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43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44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45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9" ht="12.75">
      <c r="B14" t="s">
        <v>46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  <c r="O14">
        <f>SUM(J8:J25)</f>
        <v>203.68</v>
      </c>
      <c r="R14">
        <f>SUM(M8:M25)</f>
        <v>3242.088125</v>
      </c>
      <c r="S14" t="s">
        <v>47</v>
      </c>
    </row>
    <row r="15" spans="2:13" ht="12.75">
      <c r="B15" t="s">
        <v>58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9" ht="12.75">
      <c r="B16" t="s">
        <v>59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  <c r="R16">
        <f>+R14*8</f>
        <v>25936.705</v>
      </c>
      <c r="S16" t="s">
        <v>57</v>
      </c>
    </row>
    <row r="17" spans="2:19" ht="12.75">
      <c r="B17" t="s">
        <v>60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  <c r="R17">
        <f>+R16*0.15</f>
        <v>3890.5057500000003</v>
      </c>
      <c r="S17" t="s">
        <v>48</v>
      </c>
    </row>
    <row r="18" spans="2:13" ht="13.5" thickBot="1">
      <c r="B18" t="s">
        <v>61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9" ht="13.5" thickBot="1">
      <c r="B19" t="s">
        <v>28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  <c r="Q19" t="s">
        <v>49</v>
      </c>
      <c r="R19" s="9">
        <f>+R16+R17</f>
        <v>29827.210750000002</v>
      </c>
      <c r="S19" t="s">
        <v>21</v>
      </c>
    </row>
    <row r="20" spans="2:13" ht="12.75">
      <c r="B20" t="s">
        <v>62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2" ht="12.75">
      <c r="L22" t="s">
        <v>29</v>
      </c>
    </row>
    <row r="23" spans="1:13" ht="12.75">
      <c r="A23" t="s">
        <v>30</v>
      </c>
      <c r="C23" t="s">
        <v>31</v>
      </c>
      <c r="E23" t="s">
        <v>32</v>
      </c>
      <c r="G23" t="s">
        <v>33</v>
      </c>
      <c r="J23" t="s">
        <v>3</v>
      </c>
      <c r="L23" t="s">
        <v>34</v>
      </c>
      <c r="M23" t="s">
        <v>5</v>
      </c>
    </row>
    <row r="24" spans="2:13" ht="12.75">
      <c r="B24" t="s">
        <v>3</v>
      </c>
      <c r="C24" t="s">
        <v>35</v>
      </c>
      <c r="D24" t="s">
        <v>36</v>
      </c>
      <c r="E24" t="s">
        <v>35</v>
      </c>
      <c r="F24" t="s">
        <v>36</v>
      </c>
      <c r="G24" t="s">
        <v>37</v>
      </c>
      <c r="H24" t="s">
        <v>36</v>
      </c>
      <c r="J24" t="s">
        <v>38</v>
      </c>
      <c r="L24" t="s">
        <v>39</v>
      </c>
      <c r="M24" t="s">
        <v>6</v>
      </c>
    </row>
    <row r="25" spans="3:13" ht="12.75">
      <c r="C25">
        <v>20</v>
      </c>
      <c r="D25">
        <v>0.75</v>
      </c>
      <c r="E25">
        <v>20</v>
      </c>
      <c r="F25">
        <v>0.75</v>
      </c>
      <c r="G25" s="12">
        <v>102.5</v>
      </c>
      <c r="H25" s="11">
        <f>7/16</f>
        <v>0.4375</v>
      </c>
      <c r="J25">
        <v>50.5</v>
      </c>
      <c r="L25">
        <f>+C25-2*H25+2*G25+2*E25+D25+F25</f>
        <v>265.625</v>
      </c>
      <c r="M25">
        <f>+L25/12*J25</f>
        <v>1117.8385416666667</v>
      </c>
    </row>
    <row r="26" spans="3:13" ht="12.75">
      <c r="C26">
        <v>20</v>
      </c>
      <c r="D26">
        <v>1</v>
      </c>
      <c r="E26">
        <v>20</v>
      </c>
      <c r="F26">
        <v>1</v>
      </c>
      <c r="G26" s="12">
        <v>110.5</v>
      </c>
      <c r="H26" s="11">
        <f>7/16</f>
        <v>0.4375</v>
      </c>
      <c r="J26">
        <v>45.83</v>
      </c>
      <c r="L26">
        <f>+C26-2*H26+2*G26+2*E26+D26+F26</f>
        <v>282.125</v>
      </c>
      <c r="M26">
        <f>+L26/12*J26</f>
        <v>1077.4823958333334</v>
      </c>
    </row>
    <row r="27" spans="3:13" ht="12.75">
      <c r="C27">
        <v>20</v>
      </c>
      <c r="D27">
        <v>1.25</v>
      </c>
      <c r="E27">
        <v>20</v>
      </c>
      <c r="F27">
        <v>1.25</v>
      </c>
      <c r="G27" s="12">
        <v>125</v>
      </c>
      <c r="H27" s="11">
        <f>9/16</f>
        <v>0.5625</v>
      </c>
      <c r="J27">
        <v>82.5</v>
      </c>
      <c r="L27">
        <f>+C27-2*H27+2*G27+2*E27+D27+F27</f>
        <v>311.375</v>
      </c>
      <c r="M27">
        <f>+L27/12*J27</f>
        <v>2140.703125</v>
      </c>
    </row>
    <row r="28" spans="3:13" ht="12.75">
      <c r="C28">
        <v>20</v>
      </c>
      <c r="D28">
        <v>1</v>
      </c>
      <c r="E28">
        <v>20</v>
      </c>
      <c r="F28">
        <v>1</v>
      </c>
      <c r="G28" s="12">
        <v>110.5</v>
      </c>
      <c r="H28" s="11">
        <f>7/16</f>
        <v>0.4375</v>
      </c>
      <c r="J28">
        <v>82.5</v>
      </c>
      <c r="L28">
        <f>+C28-2*H28+2*G28+2*E28+D28+F28</f>
        <v>282.125</v>
      </c>
      <c r="M28">
        <f>+L28/12*J28</f>
        <v>1939.609375</v>
      </c>
    </row>
    <row r="29" spans="3:13" ht="12.75">
      <c r="C29">
        <v>20</v>
      </c>
      <c r="D29">
        <v>1.25</v>
      </c>
      <c r="E29">
        <v>20</v>
      </c>
      <c r="F29">
        <v>1.25</v>
      </c>
      <c r="G29" s="12">
        <v>125</v>
      </c>
      <c r="H29" s="11">
        <f>7/16</f>
        <v>0.4375</v>
      </c>
      <c r="J29">
        <v>41.2</v>
      </c>
      <c r="L29">
        <f>+C29-2*H29+2*G29+2*E29+D29+F29</f>
        <v>311.625</v>
      </c>
      <c r="M29">
        <f>+L29/12*J29</f>
        <v>1069.9125000000001</v>
      </c>
    </row>
    <row r="30" spans="3:12" ht="12.75">
      <c r="C30" s="13"/>
      <c r="D30" s="13"/>
      <c r="E30" s="13"/>
      <c r="F30" s="13"/>
      <c r="G30" s="13"/>
      <c r="H30" s="14"/>
      <c r="I30" s="13"/>
      <c r="J30" s="13"/>
      <c r="K30" s="13"/>
      <c r="L30" s="13"/>
    </row>
    <row r="31" spans="3:13" ht="12.75">
      <c r="C31" s="13">
        <v>14</v>
      </c>
      <c r="D31" s="13"/>
      <c r="E31" s="13">
        <v>14</v>
      </c>
      <c r="F31" s="13"/>
      <c r="G31" s="13"/>
      <c r="H31" s="14">
        <f>3/8</f>
        <v>0.375</v>
      </c>
      <c r="I31" s="15" t="s">
        <v>63</v>
      </c>
      <c r="J31" s="13">
        <f>SUM(J25:J29)</f>
        <v>302.53</v>
      </c>
      <c r="K31" s="13"/>
      <c r="L31" s="13"/>
      <c r="M31">
        <f>SUM(M25:M29)</f>
        <v>7345.545937500001</v>
      </c>
    </row>
    <row r="32" spans="9:13" ht="12.75">
      <c r="I32" s="3" t="s">
        <v>64</v>
      </c>
      <c r="J32">
        <f>J31*2</f>
        <v>605.06</v>
      </c>
      <c r="M32">
        <f>M31*2</f>
        <v>14691.091875000002</v>
      </c>
    </row>
    <row r="33" spans="9:13" ht="12.75">
      <c r="I33" s="3" t="s">
        <v>65</v>
      </c>
      <c r="M33">
        <f>M32*2</f>
        <v>29382.183750000004</v>
      </c>
    </row>
    <row r="34" ht="12.75">
      <c r="I34" s="3"/>
    </row>
    <row r="35" spans="2:13" ht="12.75">
      <c r="B35" s="3" t="s">
        <v>72</v>
      </c>
      <c r="C35">
        <v>14</v>
      </c>
      <c r="D35">
        <v>1</v>
      </c>
      <c r="E35">
        <v>14</v>
      </c>
      <c r="F35">
        <v>1</v>
      </c>
      <c r="G35">
        <v>84</v>
      </c>
      <c r="H35">
        <f>3/8</f>
        <v>0.375</v>
      </c>
      <c r="I35" s="3"/>
      <c r="J35">
        <v>47</v>
      </c>
      <c r="L35">
        <f>+C35-2*H35+2*G35+2*E35+D35+F35</f>
        <v>211.25</v>
      </c>
      <c r="M35">
        <f>+L35/12*J35</f>
        <v>827.3958333333334</v>
      </c>
    </row>
    <row r="36" spans="9:13" ht="12.75">
      <c r="I36" s="3"/>
      <c r="K36" t="s">
        <v>69</v>
      </c>
      <c r="M36">
        <f>M35*23</f>
        <v>19030.104166666668</v>
      </c>
    </row>
    <row r="37" ht="12.75">
      <c r="N37">
        <f>SUM(M33,M36)</f>
        <v>48412.28791666667</v>
      </c>
    </row>
    <row r="39" spans="13:14" ht="12.75">
      <c r="M39" t="s">
        <v>66</v>
      </c>
      <c r="N39">
        <f>N37*1.2</f>
        <v>58094.7455</v>
      </c>
    </row>
    <row r="40" ht="12.75">
      <c r="B4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0"/>
  <sheetViews>
    <sheetView zoomScalePageLayoutView="0" workbookViewId="0" topLeftCell="A7">
      <selection activeCell="A13" sqref="A13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6" ht="12.75">
      <c r="A5" t="s">
        <v>1</v>
      </c>
      <c r="B5">
        <v>77</v>
      </c>
      <c r="C5" s="1" t="s">
        <v>22</v>
      </c>
      <c r="D5" s="1"/>
      <c r="F5" t="s">
        <v>23</v>
      </c>
    </row>
    <row r="6" spans="1:2" ht="12.75">
      <c r="A6" t="s">
        <v>2</v>
      </c>
      <c r="B6">
        <v>7702256</v>
      </c>
    </row>
    <row r="8" ht="12.75">
      <c r="A8" t="s">
        <v>51</v>
      </c>
    </row>
    <row r="12" spans="6:10" ht="12.75">
      <c r="F12" s="2" t="s">
        <v>15</v>
      </c>
      <c r="J12" s="2"/>
    </row>
    <row r="13" spans="1:10" ht="12.75">
      <c r="A13" t="s">
        <v>7</v>
      </c>
      <c r="C13" s="16" t="s">
        <v>9</v>
      </c>
      <c r="D13" s="16"/>
      <c r="E13" s="16"/>
      <c r="F13" s="2" t="s">
        <v>14</v>
      </c>
      <c r="H13" t="s">
        <v>4</v>
      </c>
      <c r="I13" t="s">
        <v>19</v>
      </c>
      <c r="J13" s="2" t="s">
        <v>5</v>
      </c>
    </row>
    <row r="14" spans="1:17" ht="12.75">
      <c r="A14" t="s">
        <v>8</v>
      </c>
      <c r="B14" t="s">
        <v>3</v>
      </c>
      <c r="C14" t="s">
        <v>10</v>
      </c>
      <c r="E14" s="3" t="s">
        <v>11</v>
      </c>
      <c r="F14" s="2" t="s">
        <v>13</v>
      </c>
      <c r="H14" t="s">
        <v>17</v>
      </c>
      <c r="J14" s="2" t="s">
        <v>6</v>
      </c>
      <c r="N14" t="s">
        <v>24</v>
      </c>
      <c r="O14" t="s">
        <v>25</v>
      </c>
      <c r="P14" t="s">
        <v>26</v>
      </c>
      <c r="Q14" t="s">
        <v>27</v>
      </c>
    </row>
    <row r="15" spans="1:18" ht="12.75">
      <c r="A15">
        <v>1</v>
      </c>
      <c r="C15" t="s">
        <v>67</v>
      </c>
      <c r="D15" s="2" t="s">
        <v>16</v>
      </c>
      <c r="E15">
        <v>76</v>
      </c>
      <c r="F15" s="2">
        <v>6.09</v>
      </c>
      <c r="H15" s="4">
        <v>605</v>
      </c>
      <c r="I15" s="5">
        <v>1</v>
      </c>
      <c r="J15" s="5">
        <f>+F15*H15*I15</f>
        <v>3684.45</v>
      </c>
      <c r="N15">
        <v>45</v>
      </c>
      <c r="O15">
        <v>0</v>
      </c>
      <c r="P15">
        <v>12</v>
      </c>
      <c r="Q15">
        <v>16</v>
      </c>
      <c r="R15" s="4">
        <f>(+P15/Q15+O15)/12+N15</f>
        <v>45.0625</v>
      </c>
    </row>
    <row r="16" spans="1:18" ht="12.75">
      <c r="A16">
        <v>2</v>
      </c>
      <c r="C16" t="s">
        <v>67</v>
      </c>
      <c r="D16" s="2" t="s">
        <v>16</v>
      </c>
      <c r="E16">
        <v>76</v>
      </c>
      <c r="F16" s="2">
        <v>6.09</v>
      </c>
      <c r="H16" s="4">
        <v>605</v>
      </c>
      <c r="I16" s="5">
        <v>1</v>
      </c>
      <c r="J16" s="5">
        <f aca="true" t="shared" si="0" ref="J16:J21">+F16*H16*I16</f>
        <v>3684.45</v>
      </c>
      <c r="N16">
        <v>1</v>
      </c>
      <c r="O16">
        <v>8</v>
      </c>
      <c r="P16">
        <v>0</v>
      </c>
      <c r="Q16">
        <v>16</v>
      </c>
      <c r="R16" s="4">
        <f>(+P16/Q16+O16)/12+N16</f>
        <v>1.6666666666666665</v>
      </c>
    </row>
    <row r="17" spans="1:18" ht="12.75">
      <c r="A17">
        <v>3</v>
      </c>
      <c r="C17" t="s">
        <v>67</v>
      </c>
      <c r="D17" s="2" t="s">
        <v>16</v>
      </c>
      <c r="E17">
        <v>76</v>
      </c>
      <c r="F17" s="2">
        <v>6.09</v>
      </c>
      <c r="H17" s="4">
        <v>605</v>
      </c>
      <c r="I17" s="5">
        <v>1</v>
      </c>
      <c r="J17" s="5">
        <f t="shared" si="0"/>
        <v>3684.45</v>
      </c>
      <c r="Q17">
        <v>16</v>
      </c>
      <c r="R17" s="4">
        <f>(+P17/Q17+O17)/12+N17</f>
        <v>0</v>
      </c>
    </row>
    <row r="18" spans="1:18" ht="12.75">
      <c r="A18">
        <v>4</v>
      </c>
      <c r="C18" t="s">
        <v>67</v>
      </c>
      <c r="D18" s="2" t="s">
        <v>16</v>
      </c>
      <c r="E18">
        <v>76</v>
      </c>
      <c r="F18" s="2">
        <v>6.09</v>
      </c>
      <c r="H18" s="4">
        <v>605</v>
      </c>
      <c r="I18" s="5">
        <v>1</v>
      </c>
      <c r="J18" s="5">
        <f t="shared" si="0"/>
        <v>3684.45</v>
      </c>
      <c r="Q18">
        <v>16</v>
      </c>
      <c r="R18" s="4">
        <f>(+P18/Q18+O18)/12+N18</f>
        <v>0</v>
      </c>
    </row>
    <row r="19" spans="1:18" ht="12.75">
      <c r="A19">
        <v>5</v>
      </c>
      <c r="C19" t="s">
        <v>67</v>
      </c>
      <c r="D19" s="2" t="s">
        <v>16</v>
      </c>
      <c r="E19">
        <v>76</v>
      </c>
      <c r="F19" s="2">
        <v>6.09</v>
      </c>
      <c r="H19" s="4">
        <v>605</v>
      </c>
      <c r="I19" s="5">
        <v>1</v>
      </c>
      <c r="J19" s="5">
        <f t="shared" si="0"/>
        <v>3684.45</v>
      </c>
      <c r="R19" s="4"/>
    </row>
    <row r="20" spans="1:18" ht="12.75">
      <c r="A20">
        <v>6</v>
      </c>
      <c r="C20" t="s">
        <v>68</v>
      </c>
      <c r="D20" s="2" t="s">
        <v>16</v>
      </c>
      <c r="E20">
        <v>62</v>
      </c>
      <c r="F20" s="2">
        <v>5.42</v>
      </c>
      <c r="H20" s="4">
        <v>605</v>
      </c>
      <c r="I20" s="5">
        <v>1</v>
      </c>
      <c r="J20" s="5">
        <f t="shared" si="0"/>
        <v>3279.1</v>
      </c>
      <c r="R20" s="4"/>
    </row>
    <row r="21" spans="1:18" ht="12.75">
      <c r="A21">
        <v>7</v>
      </c>
      <c r="C21" t="s">
        <v>68</v>
      </c>
      <c r="D21" s="2" t="s">
        <v>16</v>
      </c>
      <c r="E21">
        <v>62</v>
      </c>
      <c r="F21" s="2">
        <v>5.42</v>
      </c>
      <c r="H21" s="4">
        <v>605</v>
      </c>
      <c r="I21" s="5">
        <v>1</v>
      </c>
      <c r="J21" s="5">
        <f t="shared" si="0"/>
        <v>3279.1</v>
      </c>
      <c r="R21" s="4">
        <f>SUM(R15:R20)</f>
        <v>46.729166666666664</v>
      </c>
    </row>
    <row r="22" spans="4:10" ht="12.75">
      <c r="D22" s="2"/>
      <c r="F22" s="2"/>
      <c r="H22" s="4"/>
      <c r="I22" s="5"/>
      <c r="J22" s="5"/>
    </row>
    <row r="23" spans="4:13" ht="12.75">
      <c r="D23" s="2"/>
      <c r="F23" s="2"/>
      <c r="I23" s="5"/>
      <c r="J23" s="5"/>
      <c r="M23" s="4"/>
    </row>
    <row r="24" ht="12.75">
      <c r="F24" s="2"/>
    </row>
    <row r="25" ht="12.75">
      <c r="F25" s="2"/>
    </row>
    <row r="27" ht="12.75">
      <c r="J27" s="5">
        <f>SUM(J15:J19)</f>
        <v>18422.25</v>
      </c>
    </row>
    <row r="28" spans="10:11" ht="12.75">
      <c r="J28" s="5">
        <f>+J27*0.1</f>
        <v>1842.2250000000001</v>
      </c>
      <c r="K28" t="s">
        <v>18</v>
      </c>
    </row>
    <row r="30" spans="9:11" ht="12.75">
      <c r="I30" s="3" t="s">
        <v>20</v>
      </c>
      <c r="J30" s="6">
        <f>+J27+J28</f>
        <v>20264.475</v>
      </c>
      <c r="K30" t="s">
        <v>21</v>
      </c>
    </row>
  </sheetData>
  <sheetProtection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F5" sqref="F5"/>
    </sheetView>
  </sheetViews>
  <sheetFormatPr defaultColWidth="9.140625" defaultRowHeight="12.75"/>
  <sheetData>
    <row r="4" spans="1:3" ht="12.75">
      <c r="A4" t="s">
        <v>12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2020-08-10T13:29:42Z</dcterms:modified>
  <cp:category/>
  <cp:version/>
  <cp:contentType/>
  <cp:contentStatus/>
</cp:coreProperties>
</file>