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2940" tabRatio="901" activeTab="0"/>
  </bookViews>
  <sheets>
    <sheet name="Summary" sheetId="1" r:id="rId1"/>
    <sheet name="Plate Girder XG1" sheetId="2" r:id="rId2"/>
    <sheet name="XG2" sheetId="3" r:id="rId3"/>
    <sheet name="XG3" sheetId="4" r:id="rId4"/>
    <sheet name="XG4" sheetId="5" r:id="rId5"/>
    <sheet name="XG5" sheetId="6" r:id="rId6"/>
    <sheet name="XG6" sheetId="7" r:id="rId7"/>
    <sheet name="XG7" sheetId="8" r:id="rId8"/>
    <sheet name="XG8" sheetId="9" r:id="rId9"/>
    <sheet name="XG9" sheetId="10" r:id="rId10"/>
    <sheet name="Girder Cap (Pier 15)" sheetId="11" r:id="rId11"/>
    <sheet name="Lookup Table" sheetId="12" r:id="rId1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<sst xmlns="http://schemas.openxmlformats.org/spreadsheetml/2006/main" count="543" uniqueCount="110">
  <si>
    <t xml:space="preserve">Structure ID </t>
  </si>
  <si>
    <t>SFN</t>
  </si>
  <si>
    <t>Segment</t>
  </si>
  <si>
    <t>area</t>
  </si>
  <si>
    <t>(sf)</t>
  </si>
  <si>
    <t>W36</t>
  </si>
  <si>
    <t>square feet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</si>
  <si>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</si>
  <si>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</si>
  <si>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</si>
  <si>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</si>
  <si>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</si>
  <si>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</si>
  <si>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</si>
  <si>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</si>
  <si>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</si>
  <si>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</si>
  <si>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</si>
  <si>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</si>
  <si>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</si>
  <si>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</si>
  <si>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</si>
  <si>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</si>
  <si>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</si>
  <si>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</si>
  <si>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</si>
  <si>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</si>
  <si>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</si>
  <si>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</si>
  <si>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</si>
  <si>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</si>
  <si>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</si>
  <si>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</si>
  <si>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</si>
  <si>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</si>
  <si>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</si>
  <si>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</si>
  <si>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</si>
  <si>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</si>
  <si>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Top Flange</t>
  </si>
  <si>
    <t>Bottom Flange</t>
  </si>
  <si>
    <t>1G1</t>
  </si>
  <si>
    <t>16</t>
  </si>
  <si>
    <t>1</t>
  </si>
  <si>
    <t>1.25</t>
  </si>
  <si>
    <t>48</t>
  </si>
  <si>
    <t>Width</t>
  </si>
  <si>
    <t>Thickness</t>
  </si>
  <si>
    <t>Height</t>
  </si>
  <si>
    <t>Seg. Length</t>
  </si>
  <si>
    <t>Paint Perimeter</t>
  </si>
  <si>
    <t>Area</t>
  </si>
  <si>
    <t>1G2</t>
  </si>
  <si>
    <t>2G1</t>
  </si>
  <si>
    <t>3G1</t>
  </si>
  <si>
    <t>4G1</t>
  </si>
  <si>
    <t>5G1</t>
  </si>
  <si>
    <t>2G2</t>
  </si>
  <si>
    <t>3G2</t>
  </si>
  <si>
    <t>4G2</t>
  </si>
  <si>
    <t>5G2</t>
  </si>
  <si>
    <t>1G3</t>
  </si>
  <si>
    <t>2G3</t>
  </si>
  <si>
    <t>Same as 2G2</t>
  </si>
  <si>
    <t>3G3</t>
  </si>
  <si>
    <t>4G3</t>
  </si>
  <si>
    <t>4G4</t>
  </si>
  <si>
    <t>5G3</t>
  </si>
  <si>
    <t>Same as 5G2</t>
  </si>
  <si>
    <t>Same as 4G2</t>
  </si>
  <si>
    <t>1G4</t>
  </si>
  <si>
    <t>2G4</t>
  </si>
  <si>
    <t>3G4</t>
  </si>
  <si>
    <t>5G4</t>
  </si>
  <si>
    <t>1G5</t>
  </si>
  <si>
    <t>2G5</t>
  </si>
  <si>
    <t>Same as 2G4</t>
  </si>
  <si>
    <t>3G5</t>
  </si>
  <si>
    <t>Same as 3G4</t>
  </si>
  <si>
    <t>4G5</t>
  </si>
  <si>
    <t>Same as 4G4</t>
  </si>
  <si>
    <t>5G5</t>
  </si>
  <si>
    <t>Same as 5G4</t>
  </si>
  <si>
    <t>1G6</t>
  </si>
  <si>
    <t>2G6</t>
  </si>
  <si>
    <t>3G6</t>
  </si>
  <si>
    <t>Same as 3G3</t>
  </si>
  <si>
    <t>4G6</t>
  </si>
  <si>
    <t>5G6</t>
  </si>
  <si>
    <t>1G7</t>
  </si>
  <si>
    <t>Same as 1G3</t>
  </si>
  <si>
    <t>2G7</t>
  </si>
  <si>
    <t>3G7</t>
  </si>
  <si>
    <t>Same as 3G2</t>
  </si>
  <si>
    <t>4G7</t>
  </si>
  <si>
    <t>5G7</t>
  </si>
  <si>
    <t>1G8</t>
  </si>
  <si>
    <t>Same as 1G4</t>
  </si>
  <si>
    <t>2G8</t>
  </si>
  <si>
    <t>Same as 2G1</t>
  </si>
  <si>
    <t>3G8</t>
  </si>
  <si>
    <t>Same as 3G1</t>
  </si>
  <si>
    <t>4G8</t>
  </si>
  <si>
    <t>Same as 4G1</t>
  </si>
  <si>
    <t>5G8</t>
  </si>
  <si>
    <t>Same as 5G1</t>
  </si>
  <si>
    <t>1G9</t>
  </si>
  <si>
    <t>Girder Cap</t>
  </si>
  <si>
    <t>MAH</t>
  </si>
  <si>
    <t>0067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</si>
</sst>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4" spans="1:3" ht="12.75">
      <c r="A4" t="s">
        <v>108</v>
      </c>
      <c r="B4">
        <v>711</v>
      </c>
      <c r="C4" s="1" t="s">
        <v>109</v>
      </c>
    </row>
    <row r="5" spans="1:2" ht="12.75">
      <c r="A5" t="s">
        <v>1</v>
      </c>
      <c r="B5">
        <v>5008255</v>
      </c>
    </row>
    <row r="7" spans="3:12" ht="12.75">
      <c r="C7">
        <f>'Plate Girder XG1'!M71</f>
        <v>40004.5613263615</v>
      </c>
      <c r="D7">
        <f>XG2!M43</f>
        <v>37062.56645833333</v>
      </c>
      <c r="E7">
        <f>XG3!M51</f>
        <v>39119.590833333335</v>
      </c>
      <c r="F7">
        <f>XG4!M45</f>
        <v>39873.4234375</v>
      </c>
      <c r="G7">
        <f>XG5!M45</f>
        <v>39870.658541666664</v>
      </c>
      <c r="H7">
        <f>XG6!M51</f>
        <v>39414.07458333333</v>
      </c>
      <c r="I7">
        <f>XG7!M51</f>
        <v>39212.955624999995</v>
      </c>
      <c r="J7">
        <f>XG8!M51</f>
        <v>39686.265625</v>
      </c>
      <c r="K7">
        <f>XG9!M17</f>
        <v>5755.3871874999995</v>
      </c>
      <c r="L7">
        <f>'Girder Cap (Pier 15)'!N3</f>
        <v>2491.0104166666665</v>
      </c>
    </row>
    <row r="8" ht="13.5" thickBot="1"/>
    <row r="9" spans="1:3" ht="13.5" thickBot="1">
      <c r="A9" t="s">
        <v>30</v>
      </c>
      <c r="C9" s="6">
        <f>SUM(C7:L7)</f>
        <v>322490.49403469486</v>
      </c>
    </row>
    <row r="10" spans="3:4" ht="12.75">
      <c r="C10">
        <f>C9*0.15</f>
        <v>48373.57410520423</v>
      </c>
      <c r="D10" t="s">
        <v>27</v>
      </c>
    </row>
    <row r="11" spans="2:3" ht="12.75">
      <c r="B11" s="2" t="s">
        <v>28</v>
      </c>
      <c r="C11">
        <f>C10+C9</f>
        <v>370864.06813989906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7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3" sqref="A3"/>
    </sheetView>
  </sheetViews>
  <sheetFormatPr defaultColWidth="9.140625" defaultRowHeight="12.75"/>
  <sheetData>
    <row r="3" spans="1:7" ht="12.75">
      <c r="A3" t="s">
        <v>9</v>
      </c>
      <c r="C3" t="s">
        <v>39</v>
      </c>
      <c r="E3" t="s">
        <v>40</v>
      </c>
      <c r="G3" t="s">
        <v>12</v>
      </c>
    </row>
    <row r="4" spans="2:13" ht="12.75">
      <c r="B4" t="s">
        <v>2</v>
      </c>
      <c r="C4" t="s">
        <v>46</v>
      </c>
      <c r="D4" t="s">
        <v>47</v>
      </c>
      <c r="E4" t="s">
        <v>46</v>
      </c>
      <c r="F4" t="s">
        <v>47</v>
      </c>
      <c r="G4" t="s">
        <v>48</v>
      </c>
      <c r="H4" t="s">
        <v>47</v>
      </c>
      <c r="J4" t="s">
        <v>49</v>
      </c>
      <c r="L4" t="s">
        <v>50</v>
      </c>
      <c r="M4" t="s">
        <v>51</v>
      </c>
    </row>
    <row r="5" spans="1:13" ht="12.75">
      <c r="A5" t="s">
        <v>106</v>
      </c>
      <c r="B5" t="s">
        <v>19</v>
      </c>
      <c r="C5" s="7">
        <v>16</v>
      </c>
      <c r="D5" s="7">
        <f>11/16</f>
        <v>0.6875</v>
      </c>
      <c r="E5" s="7">
        <v>16</v>
      </c>
      <c r="F5" s="7">
        <f>11/16</f>
        <v>0.6875</v>
      </c>
      <c r="G5" s="7">
        <v>48</v>
      </c>
      <c r="H5" s="8">
        <v>0.375</v>
      </c>
      <c r="J5" s="7">
        <v>42.82</v>
      </c>
      <c r="L5">
        <f>+C5-2*H5+2*G5+2*E5+D5+F5</f>
        <v>144.625</v>
      </c>
      <c r="M5">
        <f>+L5/12*J5</f>
        <v>516.0702083333333</v>
      </c>
    </row>
    <row r="6" spans="2:13" ht="12.75">
      <c r="B6" t="s">
        <v>20</v>
      </c>
      <c r="C6">
        <v>16</v>
      </c>
      <c r="D6">
        <v>1.25</v>
      </c>
      <c r="E6">
        <v>16</v>
      </c>
      <c r="F6">
        <v>1.25</v>
      </c>
      <c r="G6" s="7">
        <v>48</v>
      </c>
      <c r="H6" s="8">
        <v>0.375</v>
      </c>
      <c r="J6">
        <v>38</v>
      </c>
      <c r="L6">
        <f aca="true" t="shared" si="0" ref="L6:L15">+C6-2*H6+2*G6+2*E6+D6+F6</f>
        <v>145.75</v>
      </c>
      <c r="M6">
        <f aca="true" t="shared" si="1" ref="M6:M15">+L6/12*J6</f>
        <v>461.5416666666667</v>
      </c>
    </row>
    <row r="7" spans="2:13" ht="12.75">
      <c r="B7" t="s">
        <v>21</v>
      </c>
      <c r="C7">
        <v>16</v>
      </c>
      <c r="D7">
        <v>0.875</v>
      </c>
      <c r="E7">
        <v>16</v>
      </c>
      <c r="F7">
        <v>0.875</v>
      </c>
      <c r="G7" s="7">
        <v>48</v>
      </c>
      <c r="H7" s="8">
        <v>0.375</v>
      </c>
      <c r="J7">
        <v>58.5</v>
      </c>
      <c r="L7">
        <f t="shared" si="0"/>
        <v>145</v>
      </c>
      <c r="M7">
        <f t="shared" si="1"/>
        <v>706.875</v>
      </c>
    </row>
    <row r="8" spans="2:13" ht="12.75">
      <c r="B8" t="s">
        <v>22</v>
      </c>
      <c r="C8">
        <v>16</v>
      </c>
      <c r="D8">
        <v>1.5</v>
      </c>
      <c r="E8">
        <v>16</v>
      </c>
      <c r="F8">
        <v>1.5</v>
      </c>
      <c r="G8" s="7">
        <v>48</v>
      </c>
      <c r="H8" s="8">
        <v>0.375</v>
      </c>
      <c r="J8">
        <v>41.4</v>
      </c>
      <c r="L8">
        <f t="shared" si="0"/>
        <v>146.25</v>
      </c>
      <c r="M8">
        <f t="shared" si="1"/>
        <v>504.5625</v>
      </c>
    </row>
    <row r="9" spans="2:13" ht="12.75">
      <c r="B9" t="s">
        <v>23</v>
      </c>
      <c r="C9">
        <v>16</v>
      </c>
      <c r="D9">
        <v>0.75</v>
      </c>
      <c r="E9">
        <v>16</v>
      </c>
      <c r="F9">
        <v>0.75</v>
      </c>
      <c r="G9" s="7">
        <v>48</v>
      </c>
      <c r="H9" s="8">
        <v>0.375</v>
      </c>
      <c r="J9">
        <v>54.14</v>
      </c>
      <c r="L9">
        <f t="shared" si="0"/>
        <v>144.75</v>
      </c>
      <c r="M9">
        <f t="shared" si="1"/>
        <v>653.06375</v>
      </c>
    </row>
    <row r="10" spans="2:13" ht="12.75">
      <c r="B10" t="s">
        <v>24</v>
      </c>
      <c r="C10">
        <v>16</v>
      </c>
      <c r="D10">
        <v>1.125</v>
      </c>
      <c r="E10">
        <v>16</v>
      </c>
      <c r="F10">
        <v>1.125</v>
      </c>
      <c r="G10" s="7">
        <v>48</v>
      </c>
      <c r="H10" s="8">
        <v>0.375</v>
      </c>
      <c r="J10">
        <v>36.67</v>
      </c>
      <c r="L10">
        <f t="shared" si="0"/>
        <v>145.5</v>
      </c>
      <c r="M10">
        <f t="shared" si="1"/>
        <v>444.62375000000003</v>
      </c>
    </row>
    <row r="11" spans="2:13" ht="12.75">
      <c r="B11" t="s">
        <v>25</v>
      </c>
      <c r="C11">
        <v>16</v>
      </c>
      <c r="D11">
        <v>0.6875</v>
      </c>
      <c r="E11">
        <v>16</v>
      </c>
      <c r="F11">
        <v>0.6875</v>
      </c>
      <c r="G11" s="7">
        <v>48</v>
      </c>
      <c r="H11" s="8">
        <v>0.375</v>
      </c>
      <c r="J11">
        <v>40.83</v>
      </c>
      <c r="L11">
        <f t="shared" si="0"/>
        <v>144.625</v>
      </c>
      <c r="M11">
        <f t="shared" si="1"/>
        <v>492.0865625</v>
      </c>
    </row>
    <row r="12" spans="2:13" ht="12.75">
      <c r="B12" t="s">
        <v>34</v>
      </c>
      <c r="C12">
        <v>16</v>
      </c>
      <c r="D12">
        <v>1.125</v>
      </c>
      <c r="E12">
        <v>16</v>
      </c>
      <c r="F12">
        <v>1.125</v>
      </c>
      <c r="G12" s="7">
        <v>48</v>
      </c>
      <c r="H12" s="8">
        <v>0.375</v>
      </c>
      <c r="J12">
        <v>36.67</v>
      </c>
      <c r="L12">
        <f t="shared" si="0"/>
        <v>145.5</v>
      </c>
      <c r="M12">
        <f t="shared" si="1"/>
        <v>444.62375000000003</v>
      </c>
    </row>
    <row r="13" spans="2:13" ht="12.75">
      <c r="B13" t="s">
        <v>35</v>
      </c>
      <c r="C13">
        <v>16</v>
      </c>
      <c r="D13">
        <v>0.75</v>
      </c>
      <c r="E13">
        <v>16</v>
      </c>
      <c r="F13">
        <v>0.75</v>
      </c>
      <c r="G13" s="7">
        <v>48</v>
      </c>
      <c r="H13" s="8">
        <v>0.375</v>
      </c>
      <c r="J13">
        <v>55.67</v>
      </c>
      <c r="L13">
        <f t="shared" si="0"/>
        <v>144.75</v>
      </c>
      <c r="M13">
        <f t="shared" si="1"/>
        <v>671.519375</v>
      </c>
    </row>
    <row r="14" spans="2:13" ht="12.75">
      <c r="B14" t="s">
        <v>36</v>
      </c>
      <c r="C14">
        <v>16</v>
      </c>
      <c r="D14">
        <v>1.125</v>
      </c>
      <c r="E14">
        <v>16</v>
      </c>
      <c r="F14">
        <v>1.125</v>
      </c>
      <c r="G14" s="7">
        <v>48</v>
      </c>
      <c r="H14" s="8">
        <v>0.375</v>
      </c>
      <c r="J14">
        <v>36.67</v>
      </c>
      <c r="L14">
        <f t="shared" si="0"/>
        <v>145.5</v>
      </c>
      <c r="M14">
        <f t="shared" si="1"/>
        <v>444.62375000000003</v>
      </c>
    </row>
    <row r="15" spans="2:13" ht="12.75">
      <c r="B15" t="s">
        <v>37</v>
      </c>
      <c r="C15">
        <v>16</v>
      </c>
      <c r="D15">
        <v>0.6875</v>
      </c>
      <c r="E15">
        <v>16</v>
      </c>
      <c r="F15">
        <v>0.6875</v>
      </c>
      <c r="G15" s="7">
        <v>48</v>
      </c>
      <c r="H15" s="8">
        <v>0.375</v>
      </c>
      <c r="J15">
        <v>34.5</v>
      </c>
      <c r="L15">
        <f t="shared" si="0"/>
        <v>144.625</v>
      </c>
      <c r="M15">
        <f t="shared" si="1"/>
        <v>415.796875</v>
      </c>
    </row>
    <row r="17" spans="10:13" ht="12.75">
      <c r="J17">
        <f>SUM(J5:J15)</f>
        <v>475.87000000000006</v>
      </c>
      <c r="M17">
        <f>SUM(M5:M15)</f>
        <v>5755.3871874999995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9</v>
      </c>
      <c r="C1" t="s">
        <v>39</v>
      </c>
      <c r="E1" t="s">
        <v>40</v>
      </c>
      <c r="G1" t="s">
        <v>12</v>
      </c>
    </row>
    <row r="2" spans="2:14" ht="12.75">
      <c r="B2" t="s">
        <v>2</v>
      </c>
      <c r="C2" t="s">
        <v>46</v>
      </c>
      <c r="D2" t="s">
        <v>47</v>
      </c>
      <c r="E2" t="s">
        <v>46</v>
      </c>
      <c r="F2" t="s">
        <v>47</v>
      </c>
      <c r="G2" t="s">
        <v>48</v>
      </c>
      <c r="H2" t="s">
        <v>47</v>
      </c>
      <c r="J2" t="s">
        <v>49</v>
      </c>
      <c r="L2" t="s">
        <v>50</v>
      </c>
      <c r="M2" t="s">
        <v>51</v>
      </c>
      <c r="N2" t="s">
        <v>51</v>
      </c>
    </row>
    <row r="3" spans="1:14" ht="12.75">
      <c r="A3" t="s">
        <v>107</v>
      </c>
      <c r="B3" t="s">
        <v>19</v>
      </c>
      <c r="C3" s="7">
        <v>36</v>
      </c>
      <c r="D3" s="7">
        <v>1</v>
      </c>
      <c r="E3" s="7">
        <v>36</v>
      </c>
      <c r="F3" s="7">
        <v>1</v>
      </c>
      <c r="G3" s="7">
        <v>143.75</v>
      </c>
      <c r="H3" s="7">
        <v>0.875</v>
      </c>
      <c r="J3" s="7">
        <v>80.75</v>
      </c>
      <c r="L3">
        <f>+C3-2*H3+2*G3+2*E3+D3+F3</f>
        <v>395.75</v>
      </c>
      <c r="M3">
        <f>+L3/12*J3</f>
        <v>2663.067708333333</v>
      </c>
      <c r="N3">
        <f>2*((C3/12)*J3+(G3/12)*J3+(G3/12)*(C3/12))</f>
        <v>2491.0104166666665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G15" sqref="G15"/>
    </sheetView>
  </sheetViews>
  <sheetFormatPr defaultColWidth="9.140625" defaultRowHeight="12.75"/>
  <sheetData>
    <row r="4" spans="1:3" ht="12.75">
      <c r="A4" t="s">
        <v>5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1"/>
  <sheetViews>
    <sheetView zoomScalePageLayoutView="0" workbookViewId="0" topLeftCell="A22">
      <pane ySplit="2" topLeftCell="A24" activePane="bottomLeft" state="frozen"/>
      <selection pane="topLeft" activeCell="A22" sqref="A22"/>
      <selection pane="bottomLeft" activeCell="G49" sqref="G49"/>
    </sheetView>
  </sheetViews>
  <sheetFormatPr defaultColWidth="9.140625" defaultRowHeight="12.75"/>
  <sheetData>
    <row r="2" ht="12.75">
      <c r="A2" t="s">
        <v>29</v>
      </c>
    </row>
    <row r="3" ht="12.75">
      <c r="A3" t="s">
        <v>32</v>
      </c>
    </row>
    <row r="5" ht="12.75">
      <c r="L5" t="s">
        <v>8</v>
      </c>
    </row>
    <row r="6" spans="1:13" ht="12.75">
      <c r="A6" t="s">
        <v>9</v>
      </c>
      <c r="C6" t="s">
        <v>10</v>
      </c>
      <c r="E6" t="s">
        <v>11</v>
      </c>
      <c r="G6" t="s">
        <v>12</v>
      </c>
      <c r="J6" t="s">
        <v>2</v>
      </c>
      <c r="L6" t="s">
        <v>13</v>
      </c>
      <c r="M6" t="s">
        <v>3</v>
      </c>
    </row>
    <row r="7" spans="2:13" ht="12.75">
      <c r="B7" t="s">
        <v>2</v>
      </c>
      <c r="C7" t="s">
        <v>14</v>
      </c>
      <c r="D7" t="s">
        <v>15</v>
      </c>
      <c r="E7" t="s">
        <v>14</v>
      </c>
      <c r="F7" t="s">
        <v>15</v>
      </c>
      <c r="G7" t="s">
        <v>16</v>
      </c>
      <c r="H7" t="s">
        <v>15</v>
      </c>
      <c r="J7" t="s">
        <v>17</v>
      </c>
      <c r="L7" t="s">
        <v>18</v>
      </c>
      <c r="M7" t="s">
        <v>4</v>
      </c>
    </row>
    <row r="8" spans="1:13" ht="12.75">
      <c r="A8" s="3" t="s">
        <v>31</v>
      </c>
      <c r="B8" t="s">
        <v>19</v>
      </c>
      <c r="C8">
        <v>12</v>
      </c>
      <c r="D8">
        <v>1</v>
      </c>
      <c r="E8">
        <v>12</v>
      </c>
      <c r="F8">
        <v>1</v>
      </c>
      <c r="G8">
        <v>33.5</v>
      </c>
      <c r="H8" s="4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20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4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21</v>
      </c>
      <c r="C10">
        <v>12</v>
      </c>
      <c r="D10">
        <v>1</v>
      </c>
      <c r="E10">
        <v>12</v>
      </c>
      <c r="F10">
        <v>1</v>
      </c>
      <c r="G10">
        <v>60</v>
      </c>
      <c r="H10" s="4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20" ht="12.75">
      <c r="B11" t="s">
        <v>22</v>
      </c>
      <c r="C11">
        <v>18</v>
      </c>
      <c r="D11">
        <v>1</v>
      </c>
      <c r="E11">
        <v>18</v>
      </c>
      <c r="F11">
        <v>1</v>
      </c>
      <c r="G11">
        <v>60</v>
      </c>
      <c r="H11" s="4">
        <v>0.375</v>
      </c>
      <c r="J11">
        <v>13</v>
      </c>
      <c r="L11">
        <f t="shared" si="0"/>
        <v>175.25</v>
      </c>
      <c r="M11">
        <f t="shared" si="1"/>
        <v>189.85416666666666</v>
      </c>
      <c r="P11">
        <f>SUM(J8:J26)</f>
        <v>291.914375</v>
      </c>
      <c r="S11">
        <f>SUM(M8:M26)</f>
        <v>3799.4857486979167</v>
      </c>
      <c r="T11" t="s">
        <v>26</v>
      </c>
    </row>
    <row r="12" spans="2:13" ht="12.75">
      <c r="B12" t="s">
        <v>23</v>
      </c>
      <c r="C12">
        <v>18</v>
      </c>
      <c r="D12">
        <v>1.5</v>
      </c>
      <c r="E12">
        <v>18</v>
      </c>
      <c r="F12">
        <v>1.5</v>
      </c>
      <c r="G12">
        <v>60</v>
      </c>
      <c r="H12" s="4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20" ht="12.75">
      <c r="B13" t="s">
        <v>24</v>
      </c>
      <c r="C13">
        <v>18</v>
      </c>
      <c r="D13">
        <v>2</v>
      </c>
      <c r="E13">
        <v>18</v>
      </c>
      <c r="F13">
        <v>2</v>
      </c>
      <c r="G13">
        <v>60</v>
      </c>
      <c r="H13" s="4">
        <v>0.375</v>
      </c>
      <c r="J13">
        <v>10.5</v>
      </c>
      <c r="L13">
        <f t="shared" si="0"/>
        <v>177.25</v>
      </c>
      <c r="M13">
        <f t="shared" si="1"/>
        <v>155.09375</v>
      </c>
      <c r="S13">
        <f>+S11*8</f>
        <v>30395.885989583334</v>
      </c>
      <c r="T13" t="s">
        <v>33</v>
      </c>
    </row>
    <row r="14" spans="2:20" ht="12.75">
      <c r="B14" t="s">
        <v>25</v>
      </c>
      <c r="C14">
        <v>18</v>
      </c>
      <c r="D14">
        <v>2.5</v>
      </c>
      <c r="E14">
        <v>18</v>
      </c>
      <c r="F14">
        <v>2.5</v>
      </c>
      <c r="G14">
        <v>60</v>
      </c>
      <c r="H14" s="4">
        <v>0.375</v>
      </c>
      <c r="J14">
        <v>48.64</v>
      </c>
      <c r="L14">
        <f t="shared" si="0"/>
        <v>178.25</v>
      </c>
      <c r="M14">
        <f t="shared" si="1"/>
        <v>722.5066666666667</v>
      </c>
      <c r="S14">
        <f>+S13*0.15</f>
        <v>4559.3828984374995</v>
      </c>
      <c r="T14" t="s">
        <v>27</v>
      </c>
    </row>
    <row r="15" spans="2:13" ht="13.5" thickBot="1">
      <c r="B15" t="s">
        <v>34</v>
      </c>
      <c r="C15">
        <v>18</v>
      </c>
      <c r="D15">
        <v>2</v>
      </c>
      <c r="E15">
        <v>18</v>
      </c>
      <c r="F15">
        <v>2</v>
      </c>
      <c r="G15">
        <v>60</v>
      </c>
      <c r="H15" s="4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20" ht="13.5" thickBot="1">
      <c r="B16" t="s">
        <v>35</v>
      </c>
      <c r="C16">
        <v>18</v>
      </c>
      <c r="D16">
        <v>1.5</v>
      </c>
      <c r="E16">
        <v>18</v>
      </c>
      <c r="F16">
        <v>1.5</v>
      </c>
      <c r="G16">
        <v>60</v>
      </c>
      <c r="H16" s="4">
        <v>0.375</v>
      </c>
      <c r="J16">
        <v>9</v>
      </c>
      <c r="L16">
        <f t="shared" si="0"/>
        <v>176.25</v>
      </c>
      <c r="M16">
        <f t="shared" si="1"/>
        <v>132.1875</v>
      </c>
      <c r="R16" t="s">
        <v>28</v>
      </c>
      <c r="S16" s="5">
        <f>+S13+S14</f>
        <v>34955.26888802083</v>
      </c>
      <c r="T16" t="s">
        <v>6</v>
      </c>
    </row>
    <row r="17" spans="2:13" ht="12.75">
      <c r="B17" t="s">
        <v>36</v>
      </c>
      <c r="C17">
        <v>18</v>
      </c>
      <c r="D17">
        <v>1</v>
      </c>
      <c r="E17">
        <v>18</v>
      </c>
      <c r="F17">
        <v>1</v>
      </c>
      <c r="G17">
        <v>60</v>
      </c>
      <c r="H17" s="4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37</v>
      </c>
      <c r="C18">
        <v>12</v>
      </c>
      <c r="D18">
        <v>1</v>
      </c>
      <c r="E18">
        <v>12</v>
      </c>
      <c r="F18">
        <v>1</v>
      </c>
      <c r="G18">
        <v>60</v>
      </c>
      <c r="H18" s="4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7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4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38</v>
      </c>
      <c r="C20">
        <v>12</v>
      </c>
      <c r="D20">
        <v>1</v>
      </c>
      <c r="E20">
        <v>12</v>
      </c>
      <c r="F20">
        <v>1</v>
      </c>
      <c r="G20">
        <v>33.5</v>
      </c>
      <c r="H20" s="4">
        <v>0.375</v>
      </c>
      <c r="J20">
        <v>4</v>
      </c>
      <c r="L20">
        <f t="shared" si="0"/>
        <v>104.25</v>
      </c>
      <c r="M20">
        <f t="shared" si="1"/>
        <v>34.75</v>
      </c>
    </row>
    <row r="22" spans="1:7" ht="12.75">
      <c r="A22" t="s">
        <v>9</v>
      </c>
      <c r="C22" t="s">
        <v>39</v>
      </c>
      <c r="E22" t="s">
        <v>40</v>
      </c>
      <c r="G22" t="s">
        <v>12</v>
      </c>
    </row>
    <row r="23" spans="2:13" ht="12.75">
      <c r="B23" t="s">
        <v>2</v>
      </c>
      <c r="C23" t="s">
        <v>46</v>
      </c>
      <c r="D23" t="s">
        <v>47</v>
      </c>
      <c r="E23" t="s">
        <v>46</v>
      </c>
      <c r="F23" t="s">
        <v>47</v>
      </c>
      <c r="G23" t="s">
        <v>48</v>
      </c>
      <c r="H23" t="s">
        <v>47</v>
      </c>
      <c r="J23" t="s">
        <v>49</v>
      </c>
      <c r="L23" t="s">
        <v>50</v>
      </c>
      <c r="M23" t="s">
        <v>51</v>
      </c>
    </row>
    <row r="24" spans="1:13" ht="12.75">
      <c r="A24" t="s">
        <v>41</v>
      </c>
      <c r="B24" t="s">
        <v>19</v>
      </c>
      <c r="C24" s="7">
        <v>16</v>
      </c>
      <c r="D24" s="7">
        <v>0.6875</v>
      </c>
      <c r="E24" s="7">
        <v>16</v>
      </c>
      <c r="F24" s="7">
        <v>0.6875</v>
      </c>
      <c r="G24" s="7" t="s">
        <v>45</v>
      </c>
      <c r="H24" s="8">
        <v>0.375</v>
      </c>
      <c r="J24">
        <v>42.234375</v>
      </c>
      <c r="L24">
        <f>+C24-2*H24+2*G24+2*E24+D24+F24</f>
        <v>144.625</v>
      </c>
      <c r="M24">
        <f>+L24/12*J24</f>
        <v>509.01220703125</v>
      </c>
    </row>
    <row r="25" spans="2:13" ht="12.75">
      <c r="B25" t="s">
        <v>20</v>
      </c>
      <c r="C25" s="7" t="s">
        <v>42</v>
      </c>
      <c r="D25" s="7" t="s">
        <v>43</v>
      </c>
      <c r="E25" s="7" t="s">
        <v>42</v>
      </c>
      <c r="F25" s="7" t="s">
        <v>43</v>
      </c>
      <c r="G25" s="7" t="s">
        <v>45</v>
      </c>
      <c r="H25" s="8">
        <v>0.375</v>
      </c>
      <c r="J25">
        <v>38</v>
      </c>
      <c r="L25">
        <f aca="true" t="shared" si="2" ref="L25:L34">+C25-2*H25+2*G25+2*E25+D25+F25</f>
        <v>145.25</v>
      </c>
      <c r="M25">
        <f aca="true" t="shared" si="3" ref="M25:M34">+L25/12*J25</f>
        <v>459.9583333333333</v>
      </c>
    </row>
    <row r="26" spans="2:13" ht="12.75">
      <c r="B26" t="s">
        <v>21</v>
      </c>
      <c r="C26" s="7" t="s">
        <v>42</v>
      </c>
      <c r="D26" s="7">
        <f>13/16</f>
        <v>0.8125</v>
      </c>
      <c r="E26" s="7" t="s">
        <v>42</v>
      </c>
      <c r="F26" s="7">
        <f>13/16</f>
        <v>0.8125</v>
      </c>
      <c r="G26" s="7" t="s">
        <v>45</v>
      </c>
      <c r="H26" s="8">
        <v>0.375</v>
      </c>
      <c r="J26">
        <v>58.5</v>
      </c>
      <c r="L26">
        <f t="shared" si="2"/>
        <v>144.875</v>
      </c>
      <c r="M26">
        <f t="shared" si="3"/>
        <v>706.265625</v>
      </c>
    </row>
    <row r="27" spans="2:13" ht="12.75">
      <c r="B27" t="s">
        <v>22</v>
      </c>
      <c r="C27" s="7" t="s">
        <v>42</v>
      </c>
      <c r="D27" s="7" t="s">
        <v>44</v>
      </c>
      <c r="E27" s="7" t="s">
        <v>42</v>
      </c>
      <c r="F27" s="7" t="s">
        <v>44</v>
      </c>
      <c r="G27" s="7" t="s">
        <v>45</v>
      </c>
      <c r="H27" s="8">
        <v>0.375</v>
      </c>
      <c r="J27">
        <v>41.39583333</v>
      </c>
      <c r="L27">
        <f t="shared" si="2"/>
        <v>145.75</v>
      </c>
      <c r="M27">
        <f t="shared" si="3"/>
        <v>502.78689232062504</v>
      </c>
    </row>
    <row r="28" spans="2:13" ht="12.75">
      <c r="B28" t="s">
        <v>23</v>
      </c>
      <c r="C28" s="7" t="s">
        <v>42</v>
      </c>
      <c r="D28" s="7">
        <f>11/16</f>
        <v>0.6875</v>
      </c>
      <c r="E28" s="7" t="s">
        <v>42</v>
      </c>
      <c r="F28" s="7">
        <f>11/16</f>
        <v>0.6875</v>
      </c>
      <c r="G28" s="7" t="s">
        <v>45</v>
      </c>
      <c r="H28" s="8">
        <v>0.375</v>
      </c>
      <c r="J28">
        <v>54.140625</v>
      </c>
      <c r="L28">
        <f t="shared" si="2"/>
        <v>144.625</v>
      </c>
      <c r="M28">
        <f t="shared" si="3"/>
        <v>652.50732421875</v>
      </c>
    </row>
    <row r="29" spans="2:13" ht="12.75">
      <c r="B29" t="s">
        <v>24</v>
      </c>
      <c r="C29" s="7" t="s">
        <v>42</v>
      </c>
      <c r="D29" s="7" t="s">
        <v>43</v>
      </c>
      <c r="E29" s="7" t="s">
        <v>42</v>
      </c>
      <c r="F29" s="7" t="s">
        <v>43</v>
      </c>
      <c r="G29" s="7" t="s">
        <v>45</v>
      </c>
      <c r="H29" s="8">
        <v>0.375</v>
      </c>
      <c r="J29">
        <v>36.666666667</v>
      </c>
      <c r="L29">
        <f t="shared" si="2"/>
        <v>145.25</v>
      </c>
      <c r="M29">
        <f t="shared" si="3"/>
        <v>443.81944444847915</v>
      </c>
    </row>
    <row r="30" spans="2:13" ht="12.75">
      <c r="B30" t="s">
        <v>25</v>
      </c>
      <c r="C30" s="7" t="s">
        <v>42</v>
      </c>
      <c r="D30" s="7">
        <f>11/16</f>
        <v>0.6875</v>
      </c>
      <c r="E30" s="7" t="s">
        <v>42</v>
      </c>
      <c r="F30" s="7">
        <f>11/16</f>
        <v>0.6875</v>
      </c>
      <c r="G30" s="7" t="s">
        <v>45</v>
      </c>
      <c r="H30" s="8">
        <v>0.375</v>
      </c>
      <c r="J30">
        <v>40.828125</v>
      </c>
      <c r="L30">
        <f t="shared" si="2"/>
        <v>144.625</v>
      </c>
      <c r="M30">
        <f t="shared" si="3"/>
        <v>492.06396484375</v>
      </c>
    </row>
    <row r="31" spans="2:13" ht="12.75">
      <c r="B31" t="s">
        <v>34</v>
      </c>
      <c r="C31" s="7" t="s">
        <v>42</v>
      </c>
      <c r="D31" s="9">
        <f>15/16</f>
        <v>0.9375</v>
      </c>
      <c r="E31" s="7" t="s">
        <v>42</v>
      </c>
      <c r="F31" s="9">
        <f>15/16</f>
        <v>0.9375</v>
      </c>
      <c r="G31" s="7" t="s">
        <v>45</v>
      </c>
      <c r="H31" s="8">
        <v>0.375</v>
      </c>
      <c r="J31">
        <v>36.66666667</v>
      </c>
      <c r="L31">
        <f t="shared" si="2"/>
        <v>145.125</v>
      </c>
      <c r="M31">
        <f t="shared" si="3"/>
        <v>443.4375000403125</v>
      </c>
    </row>
    <row r="32" spans="2:13" ht="12.75">
      <c r="B32" t="s">
        <v>35</v>
      </c>
      <c r="C32" s="7" t="s">
        <v>42</v>
      </c>
      <c r="D32" s="7">
        <f>11/16</f>
        <v>0.6875</v>
      </c>
      <c r="E32" s="7" t="s">
        <v>42</v>
      </c>
      <c r="F32" s="7">
        <f>11/16</f>
        <v>0.6875</v>
      </c>
      <c r="G32" s="7" t="s">
        <v>45</v>
      </c>
      <c r="H32" s="8">
        <v>0.375</v>
      </c>
      <c r="J32">
        <v>55.6666667</v>
      </c>
      <c r="L32">
        <f t="shared" si="2"/>
        <v>144.625</v>
      </c>
      <c r="M32">
        <f t="shared" si="3"/>
        <v>670.8993059572917</v>
      </c>
    </row>
    <row r="33" spans="2:13" ht="12.75">
      <c r="B33" t="s">
        <v>36</v>
      </c>
      <c r="C33" s="7" t="s">
        <v>42</v>
      </c>
      <c r="D33" s="7">
        <f>7/8</f>
        <v>0.875</v>
      </c>
      <c r="E33" s="7" t="s">
        <v>42</v>
      </c>
      <c r="F33" s="7">
        <f>7/8</f>
        <v>0.875</v>
      </c>
      <c r="G33" s="7" t="s">
        <v>45</v>
      </c>
      <c r="H33" s="8">
        <v>0.375</v>
      </c>
      <c r="J33">
        <v>36.6666667</v>
      </c>
      <c r="L33">
        <f t="shared" si="2"/>
        <v>145</v>
      </c>
      <c r="M33">
        <f t="shared" si="3"/>
        <v>443.05555595833334</v>
      </c>
    </row>
    <row r="34" spans="2:13" ht="12.75">
      <c r="B34" t="s">
        <v>37</v>
      </c>
      <c r="C34" s="7" t="s">
        <v>42</v>
      </c>
      <c r="D34" s="7">
        <f>11/16</f>
        <v>0.6875</v>
      </c>
      <c r="E34" s="7" t="s">
        <v>42</v>
      </c>
      <c r="F34" s="7">
        <f>11/16</f>
        <v>0.6875</v>
      </c>
      <c r="G34" s="7" t="s">
        <v>45</v>
      </c>
      <c r="H34" s="8">
        <v>0.375</v>
      </c>
      <c r="J34">
        <v>37.0833333</v>
      </c>
      <c r="L34">
        <f t="shared" si="2"/>
        <v>144.625</v>
      </c>
      <c r="M34">
        <f t="shared" si="3"/>
        <v>446.931423209375</v>
      </c>
    </row>
    <row r="36" spans="10:13" ht="12.75">
      <c r="J36">
        <f>SUM(J24:J34)</f>
        <v>477.848958367</v>
      </c>
      <c r="M36">
        <f>SUM(M24:M34)</f>
        <v>5770.7375763615</v>
      </c>
    </row>
    <row r="38" spans="1:13" ht="12.75">
      <c r="A38" t="s">
        <v>53</v>
      </c>
      <c r="B38" t="s">
        <v>19</v>
      </c>
      <c r="C38">
        <v>18</v>
      </c>
      <c r="D38">
        <v>0.75</v>
      </c>
      <c r="E38">
        <v>18</v>
      </c>
      <c r="F38">
        <v>0.75</v>
      </c>
      <c r="G38">
        <v>60</v>
      </c>
      <c r="H38">
        <f>3/8</f>
        <v>0.375</v>
      </c>
      <c r="J38">
        <v>83.25</v>
      </c>
      <c r="L38">
        <f>+C38-2*H38+2*G38+2*E38+D38+F38</f>
        <v>174.75</v>
      </c>
      <c r="M38">
        <f>+L38/12*J38</f>
        <v>1212.328125</v>
      </c>
    </row>
    <row r="39" spans="2:13" ht="12.75">
      <c r="B39" t="s">
        <v>20</v>
      </c>
      <c r="C39">
        <v>18</v>
      </c>
      <c r="D39">
        <v>1.375</v>
      </c>
      <c r="E39">
        <v>18</v>
      </c>
      <c r="F39">
        <v>1.375</v>
      </c>
      <c r="G39">
        <v>60</v>
      </c>
      <c r="H39">
        <f aca="true" t="shared" si="4" ref="H39:H44">3/8</f>
        <v>0.375</v>
      </c>
      <c r="J39">
        <v>47.5</v>
      </c>
      <c r="L39">
        <f aca="true" t="shared" si="5" ref="L39:L44">+C39-2*H39+2*G39+2*E39+D39+F39</f>
        <v>176</v>
      </c>
      <c r="M39">
        <f aca="true" t="shared" si="6" ref="M39:M44">+L39/12*J39</f>
        <v>696.6666666666666</v>
      </c>
    </row>
    <row r="40" spans="2:13" ht="12.75">
      <c r="B40" t="s">
        <v>21</v>
      </c>
      <c r="C40">
        <v>18</v>
      </c>
      <c r="D40">
        <v>0.75</v>
      </c>
      <c r="E40">
        <v>18</v>
      </c>
      <c r="F40">
        <v>0.75</v>
      </c>
      <c r="G40">
        <v>60</v>
      </c>
      <c r="H40">
        <f t="shared" si="4"/>
        <v>0.375</v>
      </c>
      <c r="J40">
        <v>65.875</v>
      </c>
      <c r="L40">
        <f t="shared" si="5"/>
        <v>174.75</v>
      </c>
      <c r="M40">
        <f t="shared" si="6"/>
        <v>959.3046875</v>
      </c>
    </row>
    <row r="41" spans="2:13" ht="12.75">
      <c r="B41" t="s">
        <v>22</v>
      </c>
      <c r="C41">
        <v>18</v>
      </c>
      <c r="D41">
        <v>1.625</v>
      </c>
      <c r="E41">
        <v>18</v>
      </c>
      <c r="F41">
        <v>1.625</v>
      </c>
      <c r="G41">
        <v>60</v>
      </c>
      <c r="H41">
        <f t="shared" si="4"/>
        <v>0.375</v>
      </c>
      <c r="J41">
        <v>50.75</v>
      </c>
      <c r="L41">
        <f t="shared" si="5"/>
        <v>176.5</v>
      </c>
      <c r="M41">
        <f t="shared" si="6"/>
        <v>746.4479166666667</v>
      </c>
    </row>
    <row r="42" spans="2:13" ht="12.75">
      <c r="B42" t="s">
        <v>23</v>
      </c>
      <c r="C42">
        <v>18</v>
      </c>
      <c r="D42">
        <f>13/16</f>
        <v>0.8125</v>
      </c>
      <c r="E42">
        <v>18</v>
      </c>
      <c r="F42">
        <f>13/16</f>
        <v>0.8125</v>
      </c>
      <c r="G42">
        <v>60</v>
      </c>
      <c r="H42">
        <f t="shared" si="4"/>
        <v>0.375</v>
      </c>
      <c r="J42">
        <v>69.43</v>
      </c>
      <c r="L42">
        <f t="shared" si="5"/>
        <v>174.875</v>
      </c>
      <c r="M42">
        <f t="shared" si="6"/>
        <v>1011.7976041666667</v>
      </c>
    </row>
    <row r="43" spans="2:13" ht="12.75">
      <c r="B43" t="s">
        <v>24</v>
      </c>
      <c r="C43">
        <v>18</v>
      </c>
      <c r="D43">
        <v>1.25</v>
      </c>
      <c r="E43">
        <v>18</v>
      </c>
      <c r="F43">
        <v>1.25</v>
      </c>
      <c r="G43">
        <v>60</v>
      </c>
      <c r="H43">
        <f t="shared" si="4"/>
        <v>0.375</v>
      </c>
      <c r="J43">
        <v>40.2</v>
      </c>
      <c r="L43">
        <f t="shared" si="5"/>
        <v>175.75</v>
      </c>
      <c r="M43">
        <f t="shared" si="6"/>
        <v>588.7625</v>
      </c>
    </row>
    <row r="44" spans="2:13" ht="12.75">
      <c r="B44" t="s">
        <v>25</v>
      </c>
      <c r="C44">
        <v>18</v>
      </c>
      <c r="D44">
        <v>0.75</v>
      </c>
      <c r="E44">
        <v>18</v>
      </c>
      <c r="F44">
        <v>0.75</v>
      </c>
      <c r="G44">
        <v>60</v>
      </c>
      <c r="H44">
        <f t="shared" si="4"/>
        <v>0.375</v>
      </c>
      <c r="J44">
        <v>53</v>
      </c>
      <c r="L44">
        <f t="shared" si="5"/>
        <v>174.75</v>
      </c>
      <c r="M44">
        <f t="shared" si="6"/>
        <v>771.8125</v>
      </c>
    </row>
    <row r="46" spans="10:13" ht="12.75">
      <c r="J46">
        <f>SUM(J38:J44)</f>
        <v>410.005</v>
      </c>
      <c r="M46">
        <f>SUM(M38:M44)</f>
        <v>5987.12</v>
      </c>
    </row>
    <row r="48" spans="1:13" ht="12.75">
      <c r="A48" t="s">
        <v>54</v>
      </c>
      <c r="B48" t="s">
        <v>19</v>
      </c>
      <c r="C48">
        <v>20</v>
      </c>
      <c r="D48">
        <v>1.5</v>
      </c>
      <c r="E48">
        <v>20</v>
      </c>
      <c r="F48">
        <v>1.5</v>
      </c>
      <c r="G48">
        <v>120</v>
      </c>
      <c r="H48">
        <v>0.5</v>
      </c>
      <c r="J48">
        <v>119.35</v>
      </c>
      <c r="L48">
        <f>+C48-2*H48+2*G48+2*E48+D48+F48</f>
        <v>302</v>
      </c>
      <c r="M48">
        <f>+L48/12*J48</f>
        <v>3003.641666666667</v>
      </c>
    </row>
    <row r="49" spans="2:13" ht="12.75">
      <c r="B49" t="s">
        <v>20</v>
      </c>
      <c r="C49">
        <v>20</v>
      </c>
      <c r="D49">
        <v>2</v>
      </c>
      <c r="E49">
        <v>20</v>
      </c>
      <c r="F49">
        <v>2</v>
      </c>
      <c r="G49" s="10">
        <v>130</v>
      </c>
      <c r="H49">
        <v>0.5</v>
      </c>
      <c r="J49">
        <v>346.5</v>
      </c>
      <c r="L49">
        <f>+C49-2*H49+2*G49+2*E49+D49+F49</f>
        <v>323</v>
      </c>
      <c r="M49">
        <f>+L49/12*J49</f>
        <v>9326.625</v>
      </c>
    </row>
    <row r="50" spans="2:13" ht="12.75">
      <c r="B50" t="s">
        <v>21</v>
      </c>
      <c r="C50">
        <v>20</v>
      </c>
      <c r="D50">
        <v>1.5</v>
      </c>
      <c r="E50">
        <v>20</v>
      </c>
      <c r="F50">
        <v>1.5</v>
      </c>
      <c r="G50">
        <v>120</v>
      </c>
      <c r="H50">
        <v>0.5</v>
      </c>
      <c r="J50">
        <v>155.15</v>
      </c>
      <c r="L50">
        <f>+C50-2*H50+2*G50+2*E50+D50+F50</f>
        <v>302</v>
      </c>
      <c r="M50">
        <f>+L50/12*J50</f>
        <v>3904.6083333333336</v>
      </c>
    </row>
    <row r="52" spans="10:13" ht="12.75">
      <c r="J52">
        <f>SUM(J48:J50)</f>
        <v>621</v>
      </c>
      <c r="M52">
        <f>SUM(M48:M50)</f>
        <v>16234.875</v>
      </c>
    </row>
    <row r="54" spans="1:13" ht="12.75">
      <c r="A54" t="s">
        <v>55</v>
      </c>
      <c r="B54" t="s">
        <v>19</v>
      </c>
      <c r="C54">
        <v>24</v>
      </c>
      <c r="D54">
        <v>1</v>
      </c>
      <c r="E54">
        <v>24</v>
      </c>
      <c r="F54">
        <v>1</v>
      </c>
      <c r="G54">
        <v>64</v>
      </c>
      <c r="H54">
        <f>3/8</f>
        <v>0.375</v>
      </c>
      <c r="J54">
        <v>77.83</v>
      </c>
      <c r="L54">
        <f>+C54-2*H54+2*G54+2*E54+D54+F54</f>
        <v>201.25</v>
      </c>
      <c r="M54">
        <f>+L54/12*J54</f>
        <v>1305.2739583333332</v>
      </c>
    </row>
    <row r="55" spans="2:13" ht="12.75">
      <c r="B55" t="s">
        <v>20</v>
      </c>
      <c r="C55">
        <v>24</v>
      </c>
      <c r="D55">
        <v>1.625</v>
      </c>
      <c r="E55">
        <v>24</v>
      </c>
      <c r="F55">
        <v>1.625</v>
      </c>
      <c r="G55">
        <v>64</v>
      </c>
      <c r="H55">
        <f>3/8</f>
        <v>0.375</v>
      </c>
      <c r="J55">
        <v>56.28</v>
      </c>
      <c r="L55">
        <f>+C55-2*H55+2*G55+2*E55+D55+F55</f>
        <v>202.5</v>
      </c>
      <c r="M55">
        <f>+L55/12*J55</f>
        <v>949.725</v>
      </c>
    </row>
    <row r="56" spans="2:13" ht="12.75">
      <c r="B56" t="s">
        <v>21</v>
      </c>
      <c r="C56">
        <v>24</v>
      </c>
      <c r="D56">
        <v>1</v>
      </c>
      <c r="E56">
        <v>24</v>
      </c>
      <c r="F56">
        <v>1</v>
      </c>
      <c r="G56">
        <v>64</v>
      </c>
      <c r="H56">
        <f>3/8</f>
        <v>0.375</v>
      </c>
      <c r="J56">
        <v>83.83</v>
      </c>
      <c r="L56">
        <f>+C56-2*H56+2*G56+2*E56+D56+F56</f>
        <v>201.25</v>
      </c>
      <c r="M56">
        <f>+L56/12*J56</f>
        <v>1405.8989583333332</v>
      </c>
    </row>
    <row r="57" spans="2:13" ht="12.75">
      <c r="B57" t="s">
        <v>22</v>
      </c>
      <c r="C57">
        <v>24</v>
      </c>
      <c r="D57">
        <v>1.5</v>
      </c>
      <c r="E57">
        <v>24</v>
      </c>
      <c r="F57">
        <v>1.5</v>
      </c>
      <c r="G57">
        <v>64</v>
      </c>
      <c r="H57">
        <f>3/8</f>
        <v>0.375</v>
      </c>
      <c r="J57">
        <v>54.84</v>
      </c>
      <c r="L57">
        <f>+C57-2*H57+2*G57+2*E57+D57+F57</f>
        <v>202.25</v>
      </c>
      <c r="M57">
        <f>+L57/12*J57</f>
        <v>924.2825000000001</v>
      </c>
    </row>
    <row r="58" spans="2:13" ht="12.75">
      <c r="B58" t="s">
        <v>23</v>
      </c>
      <c r="C58">
        <v>24</v>
      </c>
      <c r="D58">
        <v>1</v>
      </c>
      <c r="E58">
        <v>24</v>
      </c>
      <c r="F58">
        <v>1</v>
      </c>
      <c r="G58">
        <v>64</v>
      </c>
      <c r="H58">
        <f>3/8</f>
        <v>0.375</v>
      </c>
      <c r="J58">
        <v>197.57</v>
      </c>
      <c r="L58">
        <f>+C58-2*H58+2*G58+2*E58+D58+F58</f>
        <v>201.25</v>
      </c>
      <c r="M58">
        <f>+L58/12*J58</f>
        <v>3313.4135416666663</v>
      </c>
    </row>
    <row r="60" spans="10:13" ht="12.75">
      <c r="J60">
        <f>SUM(J54:J58)</f>
        <v>470.34999999999997</v>
      </c>
      <c r="M60">
        <f>SUM(M54:M58)</f>
        <v>7898.593958333333</v>
      </c>
    </row>
    <row r="62" spans="1:13" ht="12.75">
      <c r="A62" t="s">
        <v>56</v>
      </c>
      <c r="B62" t="s">
        <v>19</v>
      </c>
      <c r="C62">
        <v>18</v>
      </c>
      <c r="D62">
        <v>0.75</v>
      </c>
      <c r="E62">
        <v>18</v>
      </c>
      <c r="F62">
        <v>0.75</v>
      </c>
      <c r="G62">
        <v>60</v>
      </c>
      <c r="H62">
        <f>3/8</f>
        <v>0.375</v>
      </c>
      <c r="J62">
        <v>50.79</v>
      </c>
      <c r="L62">
        <f>+C62-2*H62+2*G62+2*E62+D62+F62</f>
        <v>174.75</v>
      </c>
      <c r="M62">
        <f>+L62/12*J62</f>
        <v>739.629375</v>
      </c>
    </row>
    <row r="63" spans="2:13" ht="12.75">
      <c r="B63" t="s">
        <v>20</v>
      </c>
      <c r="C63">
        <v>18</v>
      </c>
      <c r="D63">
        <v>1.25</v>
      </c>
      <c r="E63">
        <v>18</v>
      </c>
      <c r="F63">
        <v>1.25</v>
      </c>
      <c r="G63">
        <v>60</v>
      </c>
      <c r="H63">
        <f>3/8</f>
        <v>0.375</v>
      </c>
      <c r="J63">
        <v>43.07</v>
      </c>
      <c r="L63">
        <f>+C63-2*H63+2*G63+2*E63+D63+F63</f>
        <v>175.75</v>
      </c>
      <c r="M63">
        <f>+L63/12*J63</f>
        <v>630.7960416666667</v>
      </c>
    </row>
    <row r="64" spans="2:13" ht="12.75">
      <c r="B64" t="s">
        <v>21</v>
      </c>
      <c r="C64">
        <v>18</v>
      </c>
      <c r="D64">
        <v>0.875</v>
      </c>
      <c r="E64">
        <v>18</v>
      </c>
      <c r="F64">
        <v>0.875</v>
      </c>
      <c r="G64">
        <v>60</v>
      </c>
      <c r="H64">
        <f>3/8</f>
        <v>0.375</v>
      </c>
      <c r="J64">
        <v>67.15</v>
      </c>
      <c r="L64">
        <f>+C64-2*H64+2*G64+2*E64+D64+F64</f>
        <v>175</v>
      </c>
      <c r="M64">
        <f>+L64/12*J64</f>
        <v>979.2708333333335</v>
      </c>
    </row>
    <row r="65" spans="2:13" ht="12.75">
      <c r="B65" t="s">
        <v>22</v>
      </c>
      <c r="C65">
        <v>18</v>
      </c>
      <c r="D65">
        <v>1.375</v>
      </c>
      <c r="E65">
        <v>18</v>
      </c>
      <c r="F65">
        <v>1.375</v>
      </c>
      <c r="G65">
        <v>60</v>
      </c>
      <c r="H65">
        <f>3/8</f>
        <v>0.375</v>
      </c>
      <c r="J65">
        <v>48.1</v>
      </c>
      <c r="L65">
        <f>+C65-2*H65+2*G65+2*E65+D65+F65</f>
        <v>176</v>
      </c>
      <c r="M65">
        <f>+L65/12*J65</f>
        <v>705.4666666666667</v>
      </c>
    </row>
    <row r="66" spans="2:13" ht="12.75">
      <c r="B66" t="s">
        <v>23</v>
      </c>
      <c r="C66">
        <v>18</v>
      </c>
      <c r="D66">
        <v>1</v>
      </c>
      <c r="E66">
        <v>18</v>
      </c>
      <c r="F66">
        <v>1</v>
      </c>
      <c r="G66">
        <v>60</v>
      </c>
      <c r="H66">
        <f>3/8</f>
        <v>0.375</v>
      </c>
      <c r="J66">
        <v>72.45</v>
      </c>
      <c r="L66">
        <f>+C66-2*H66+2*G66+2*E66+D66+F66</f>
        <v>175.25</v>
      </c>
      <c r="M66">
        <f>+L66/12*J66</f>
        <v>1058.071875</v>
      </c>
    </row>
    <row r="68" spans="10:13" ht="12.75">
      <c r="J68">
        <f>SUM(J62:J66)</f>
        <v>281.56</v>
      </c>
      <c r="M68">
        <f>SUM(M62:M66)</f>
        <v>4113.234791666667</v>
      </c>
    </row>
    <row r="71" spans="10:16" ht="12.75">
      <c r="J71">
        <f>SUM(J36,J46,J52,J60,J68)</f>
        <v>2260.7639583669998</v>
      </c>
      <c r="M71">
        <f>SUM(M36,M46,M52,M60,M68)</f>
        <v>40004.5613263615</v>
      </c>
      <c r="P71">
        <f>M71*9</f>
        <v>360041.0519372535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spans="1:7" ht="12.75">
      <c r="A1" t="s">
        <v>9</v>
      </c>
      <c r="C1" t="s">
        <v>39</v>
      </c>
      <c r="E1" t="s">
        <v>40</v>
      </c>
      <c r="G1" t="s">
        <v>12</v>
      </c>
    </row>
    <row r="2" spans="2:13" ht="12.75">
      <c r="B2" t="s">
        <v>2</v>
      </c>
      <c r="C2" t="s">
        <v>46</v>
      </c>
      <c r="D2" t="s">
        <v>47</v>
      </c>
      <c r="E2" t="s">
        <v>46</v>
      </c>
      <c r="F2" t="s">
        <v>47</v>
      </c>
      <c r="G2" t="s">
        <v>48</v>
      </c>
      <c r="H2" t="s">
        <v>47</v>
      </c>
      <c r="J2" t="s">
        <v>49</v>
      </c>
      <c r="L2" t="s">
        <v>50</v>
      </c>
      <c r="M2" t="s">
        <v>51</v>
      </c>
    </row>
    <row r="3" spans="1:13" ht="12.75">
      <c r="A3" t="s">
        <v>52</v>
      </c>
      <c r="B3" t="s">
        <v>19</v>
      </c>
      <c r="C3" s="7">
        <v>16</v>
      </c>
      <c r="D3" s="7">
        <f>7/8</f>
        <v>0.875</v>
      </c>
      <c r="E3" s="7">
        <v>16</v>
      </c>
      <c r="F3" s="7">
        <f>7/8</f>
        <v>0.875</v>
      </c>
      <c r="G3" s="7" t="s">
        <v>45</v>
      </c>
      <c r="H3" s="8">
        <v>0.375</v>
      </c>
      <c r="J3">
        <v>42.42</v>
      </c>
      <c r="L3">
        <f>+C3-2*H3+2*G3+2*E3+D3+F3</f>
        <v>145</v>
      </c>
      <c r="M3">
        <f>+L3/12*J3</f>
        <v>512.575</v>
      </c>
    </row>
    <row r="4" spans="2:13" ht="12.75">
      <c r="B4" t="s">
        <v>20</v>
      </c>
      <c r="C4" s="7" t="s">
        <v>42</v>
      </c>
      <c r="D4" s="7">
        <f>1+5/8</f>
        <v>1.625</v>
      </c>
      <c r="E4" s="7" t="s">
        <v>42</v>
      </c>
      <c r="F4" s="7">
        <f>1+5/8</f>
        <v>1.625</v>
      </c>
      <c r="G4" s="7" t="s">
        <v>45</v>
      </c>
      <c r="H4" s="8">
        <v>0.375</v>
      </c>
      <c r="J4">
        <v>38</v>
      </c>
      <c r="L4">
        <f>+C4-2*H4+2*G4+2*E4+D4+F4</f>
        <v>146.5</v>
      </c>
      <c r="M4">
        <f>+L4/12*J4</f>
        <v>463.9166666666667</v>
      </c>
    </row>
    <row r="5" spans="2:13" ht="12.75">
      <c r="B5" t="s">
        <v>21</v>
      </c>
      <c r="C5" s="7" t="s">
        <v>42</v>
      </c>
      <c r="D5" s="7">
        <v>1.125</v>
      </c>
      <c r="E5" s="7" t="s">
        <v>42</v>
      </c>
      <c r="F5" s="7">
        <v>1.125</v>
      </c>
      <c r="G5" s="7" t="s">
        <v>45</v>
      </c>
      <c r="H5" s="8">
        <v>0.375</v>
      </c>
      <c r="J5">
        <v>58.73</v>
      </c>
      <c r="L5">
        <f>+C5-2*H5+2*G5+2*E5+D5+F5</f>
        <v>145.5</v>
      </c>
      <c r="M5">
        <f>+L5/12*J5</f>
        <v>712.1012499999999</v>
      </c>
    </row>
    <row r="6" spans="2:13" ht="12.75">
      <c r="B6" t="s">
        <v>22</v>
      </c>
      <c r="C6" s="7" t="s">
        <v>42</v>
      </c>
      <c r="D6" s="7">
        <v>1.75</v>
      </c>
      <c r="E6" s="7" t="s">
        <v>42</v>
      </c>
      <c r="F6" s="7">
        <v>1.75</v>
      </c>
      <c r="G6" s="7" t="s">
        <v>45</v>
      </c>
      <c r="H6" s="8">
        <v>0.375</v>
      </c>
      <c r="J6">
        <v>41.4</v>
      </c>
      <c r="L6">
        <f>+C6-2*H6+2*G6+2*E6+D6+F6</f>
        <v>146.75</v>
      </c>
      <c r="M6">
        <f>+L6/12*J6</f>
        <v>506.28749999999997</v>
      </c>
    </row>
    <row r="7" spans="2:13" ht="12.75">
      <c r="B7" t="s">
        <v>23</v>
      </c>
      <c r="C7" s="7" t="s">
        <v>42</v>
      </c>
      <c r="D7" s="7">
        <v>1.125</v>
      </c>
      <c r="E7" s="7" t="s">
        <v>42</v>
      </c>
      <c r="F7" s="7">
        <v>1.125</v>
      </c>
      <c r="G7" s="7" t="s">
        <v>45</v>
      </c>
      <c r="H7" s="8">
        <v>0.375</v>
      </c>
      <c r="J7">
        <v>71.42</v>
      </c>
      <c r="L7">
        <f>+C7-2*H7+2*G7+2*E7+D7+F7</f>
        <v>145.5</v>
      </c>
      <c r="M7">
        <f>+L7/12*J7</f>
        <v>865.9675</v>
      </c>
    </row>
    <row r="8" spans="2:13" ht="12.75">
      <c r="B8" s="11"/>
      <c r="C8" s="12"/>
      <c r="D8" s="12"/>
      <c r="E8" s="12"/>
      <c r="F8" s="12"/>
      <c r="G8" s="12"/>
      <c r="H8" s="13"/>
      <c r="I8" s="11"/>
      <c r="J8" s="11"/>
      <c r="K8" s="11"/>
      <c r="L8" s="11"/>
      <c r="M8" s="11"/>
    </row>
    <row r="9" spans="2:13" ht="12.75">
      <c r="B9" s="11"/>
      <c r="C9" s="12"/>
      <c r="D9" s="12"/>
      <c r="E9" s="12"/>
      <c r="F9" s="12"/>
      <c r="G9" s="12"/>
      <c r="H9" s="13"/>
      <c r="I9" s="11"/>
      <c r="J9" s="11">
        <f>SUM(J3:J7)</f>
        <v>251.97000000000003</v>
      </c>
      <c r="K9" s="11"/>
      <c r="L9" s="11"/>
      <c r="M9" s="11">
        <f>SUM(M3:M7)</f>
        <v>3060.8479166666666</v>
      </c>
    </row>
    <row r="11" spans="1:13" ht="12.75">
      <c r="A11" s="11" t="s">
        <v>57</v>
      </c>
      <c r="B11" t="s">
        <v>19</v>
      </c>
      <c r="C11">
        <v>18</v>
      </c>
      <c r="D11">
        <v>0.875</v>
      </c>
      <c r="E11">
        <v>18</v>
      </c>
      <c r="F11">
        <v>0.875</v>
      </c>
      <c r="G11">
        <v>60</v>
      </c>
      <c r="H11">
        <v>0.375</v>
      </c>
      <c r="J11">
        <v>83.25</v>
      </c>
      <c r="L11">
        <f>+C11-2*H11+2*G11+2*E11+D11+F11</f>
        <v>175</v>
      </c>
      <c r="M11">
        <f>+L11/12*J11</f>
        <v>1214.0625</v>
      </c>
    </row>
    <row r="12" spans="2:13" ht="12.75">
      <c r="B12" t="s">
        <v>20</v>
      </c>
      <c r="C12">
        <v>18</v>
      </c>
      <c r="D12">
        <v>1.875</v>
      </c>
      <c r="E12">
        <v>18</v>
      </c>
      <c r="F12">
        <v>1.875</v>
      </c>
      <c r="G12">
        <v>60</v>
      </c>
      <c r="H12">
        <v>0.375</v>
      </c>
      <c r="J12">
        <v>47.5</v>
      </c>
      <c r="L12">
        <f aca="true" t="shared" si="0" ref="L12:L17">+C12-2*H12+2*G12+2*E12+D12+F12</f>
        <v>177</v>
      </c>
      <c r="M12">
        <f aca="true" t="shared" si="1" ref="M12:M17">+L12/12*J12</f>
        <v>700.625</v>
      </c>
    </row>
    <row r="13" spans="2:13" ht="12.75">
      <c r="B13" t="s">
        <v>21</v>
      </c>
      <c r="C13">
        <v>18</v>
      </c>
      <c r="D13">
        <v>0.875</v>
      </c>
      <c r="E13">
        <v>18</v>
      </c>
      <c r="F13">
        <v>0.875</v>
      </c>
      <c r="G13">
        <v>60</v>
      </c>
      <c r="H13">
        <v>0.375</v>
      </c>
      <c r="J13">
        <v>65.875</v>
      </c>
      <c r="L13">
        <f t="shared" si="0"/>
        <v>175</v>
      </c>
      <c r="M13">
        <f t="shared" si="1"/>
        <v>960.6770833333334</v>
      </c>
    </row>
    <row r="14" spans="2:13" ht="12.75">
      <c r="B14" t="s">
        <v>22</v>
      </c>
      <c r="C14">
        <v>18</v>
      </c>
      <c r="D14">
        <v>2</v>
      </c>
      <c r="E14">
        <v>18</v>
      </c>
      <c r="F14">
        <v>2</v>
      </c>
      <c r="G14">
        <v>60</v>
      </c>
      <c r="H14">
        <v>0.375</v>
      </c>
      <c r="J14">
        <v>50.75</v>
      </c>
      <c r="L14">
        <f t="shared" si="0"/>
        <v>177.25</v>
      </c>
      <c r="M14">
        <f t="shared" si="1"/>
        <v>749.6197916666667</v>
      </c>
    </row>
    <row r="15" spans="2:13" ht="12.75">
      <c r="B15" t="s">
        <v>23</v>
      </c>
      <c r="C15">
        <v>18</v>
      </c>
      <c r="D15">
        <v>1</v>
      </c>
      <c r="E15">
        <v>18</v>
      </c>
      <c r="F15">
        <v>1</v>
      </c>
      <c r="G15">
        <v>60</v>
      </c>
      <c r="H15">
        <v>0.375</v>
      </c>
      <c r="J15">
        <v>69.43</v>
      </c>
      <c r="L15">
        <f t="shared" si="0"/>
        <v>175.25</v>
      </c>
      <c r="M15">
        <f t="shared" si="1"/>
        <v>1013.9672916666667</v>
      </c>
    </row>
    <row r="16" spans="2:13" ht="12.75">
      <c r="B16" t="s">
        <v>24</v>
      </c>
      <c r="C16">
        <v>18</v>
      </c>
      <c r="D16">
        <v>1.5</v>
      </c>
      <c r="E16">
        <v>18</v>
      </c>
      <c r="F16">
        <v>1.5</v>
      </c>
      <c r="G16">
        <v>60</v>
      </c>
      <c r="H16">
        <v>0.375</v>
      </c>
      <c r="J16">
        <v>40.2</v>
      </c>
      <c r="L16">
        <f t="shared" si="0"/>
        <v>176.25</v>
      </c>
      <c r="M16">
        <f t="shared" si="1"/>
        <v>590.4375</v>
      </c>
    </row>
    <row r="17" spans="2:13" ht="12.75">
      <c r="B17" t="s">
        <v>25</v>
      </c>
      <c r="C17">
        <v>18</v>
      </c>
      <c r="D17">
        <v>0.75</v>
      </c>
      <c r="E17">
        <v>18</v>
      </c>
      <c r="F17">
        <v>0.75</v>
      </c>
      <c r="G17">
        <v>60</v>
      </c>
      <c r="H17">
        <v>0.375</v>
      </c>
      <c r="J17">
        <v>53</v>
      </c>
      <c r="L17">
        <f t="shared" si="0"/>
        <v>174.75</v>
      </c>
      <c r="M17">
        <f t="shared" si="1"/>
        <v>771.8125</v>
      </c>
    </row>
    <row r="19" spans="10:13" ht="12.75">
      <c r="J19">
        <f>SUM(J11:J17)</f>
        <v>410.005</v>
      </c>
      <c r="M19">
        <f>SUM(M11:M17)</f>
        <v>6001.201666666667</v>
      </c>
    </row>
    <row r="21" spans="1:13" ht="12.75">
      <c r="A21" t="s">
        <v>58</v>
      </c>
      <c r="B21" t="s">
        <v>19</v>
      </c>
      <c r="C21">
        <v>20</v>
      </c>
      <c r="D21">
        <v>1.5</v>
      </c>
      <c r="E21">
        <v>20</v>
      </c>
      <c r="F21">
        <v>1.5</v>
      </c>
      <c r="G21">
        <v>120</v>
      </c>
      <c r="H21">
        <v>0.5</v>
      </c>
      <c r="J21">
        <v>124.74</v>
      </c>
      <c r="L21">
        <f>+C21-2*H21+2*G21+2*E21+D21+F21</f>
        <v>302</v>
      </c>
      <c r="M21">
        <f>+L21/12*J21</f>
        <v>3139.29</v>
      </c>
    </row>
    <row r="22" spans="2:13" ht="12.75">
      <c r="B22" t="s">
        <v>20</v>
      </c>
      <c r="C22">
        <v>20</v>
      </c>
      <c r="D22">
        <v>2</v>
      </c>
      <c r="E22">
        <v>20</v>
      </c>
      <c r="F22">
        <v>2</v>
      </c>
      <c r="G22" s="10">
        <v>130</v>
      </c>
      <c r="H22">
        <v>0.5</v>
      </c>
      <c r="J22">
        <v>346.5</v>
      </c>
      <c r="L22">
        <f>+C22-2*H22+2*G22+2*E22+D22+F22</f>
        <v>323</v>
      </c>
      <c r="M22">
        <f>+L22/12*J22</f>
        <v>9326.625</v>
      </c>
    </row>
    <row r="23" spans="2:13" ht="12.75">
      <c r="B23" t="s">
        <v>21</v>
      </c>
      <c r="C23">
        <v>20</v>
      </c>
      <c r="D23">
        <v>1.5</v>
      </c>
      <c r="E23">
        <v>20</v>
      </c>
      <c r="F23">
        <v>1.5</v>
      </c>
      <c r="G23">
        <v>120</v>
      </c>
      <c r="H23">
        <v>0.5</v>
      </c>
      <c r="J23">
        <v>149.76</v>
      </c>
      <c r="L23">
        <f>+C23-2*H23+2*G23+2*E23+D23+F23</f>
        <v>302</v>
      </c>
      <c r="M23">
        <f>+L23/12*J23</f>
        <v>3768.96</v>
      </c>
    </row>
    <row r="25" spans="10:13" ht="12.75">
      <c r="J25">
        <f>SUM(J21:J23)</f>
        <v>621</v>
      </c>
      <c r="M25">
        <f>SUM(M21:M23)</f>
        <v>16234.875</v>
      </c>
    </row>
    <row r="27" spans="1:13" ht="12.75">
      <c r="A27" t="s">
        <v>59</v>
      </c>
      <c r="B27" t="s">
        <v>19</v>
      </c>
      <c r="C27">
        <v>24</v>
      </c>
      <c r="D27">
        <v>1</v>
      </c>
      <c r="E27">
        <v>24</v>
      </c>
      <c r="F27">
        <v>1</v>
      </c>
      <c r="G27">
        <v>64</v>
      </c>
      <c r="H27">
        <v>0.375</v>
      </c>
      <c r="J27">
        <v>76.97</v>
      </c>
      <c r="L27">
        <f>+C27-2*H27+2*G27+2*E27+D27+F27</f>
        <v>201.25</v>
      </c>
      <c r="M27">
        <f>+L27/12*J27</f>
        <v>1290.8510416666666</v>
      </c>
    </row>
    <row r="28" spans="2:13" ht="12.75">
      <c r="B28" t="s">
        <v>20</v>
      </c>
      <c r="C28">
        <v>24</v>
      </c>
      <c r="D28">
        <v>1.75</v>
      </c>
      <c r="E28">
        <v>24</v>
      </c>
      <c r="F28">
        <v>1.75</v>
      </c>
      <c r="G28">
        <v>64</v>
      </c>
      <c r="H28">
        <v>0.375</v>
      </c>
      <c r="J28">
        <v>56.28</v>
      </c>
      <c r="L28">
        <f>+C28-2*H28+2*G28+2*E28+D28+F28</f>
        <v>202.75</v>
      </c>
      <c r="M28">
        <f>+L28/12*J28</f>
        <v>950.8974999999999</v>
      </c>
    </row>
    <row r="29" spans="2:13" ht="12.75">
      <c r="B29" t="s">
        <v>21</v>
      </c>
      <c r="C29">
        <v>24</v>
      </c>
      <c r="D29">
        <v>1</v>
      </c>
      <c r="E29">
        <v>24</v>
      </c>
      <c r="F29">
        <v>1</v>
      </c>
      <c r="G29">
        <v>64</v>
      </c>
      <c r="H29">
        <v>0.375</v>
      </c>
      <c r="J29">
        <v>83.16</v>
      </c>
      <c r="L29">
        <f>+C29-2*H29+2*G29+2*E29+D29+F29</f>
        <v>201.25</v>
      </c>
      <c r="M29">
        <f>+L29/12*J29</f>
        <v>1394.6625</v>
      </c>
    </row>
    <row r="30" spans="2:13" ht="12.75">
      <c r="B30" t="s">
        <v>22</v>
      </c>
      <c r="C30">
        <v>24</v>
      </c>
      <c r="D30">
        <v>1.5</v>
      </c>
      <c r="E30">
        <v>24</v>
      </c>
      <c r="F30">
        <v>1.5</v>
      </c>
      <c r="G30">
        <v>64</v>
      </c>
      <c r="H30">
        <v>0.375</v>
      </c>
      <c r="J30">
        <v>54.84</v>
      </c>
      <c r="L30">
        <f>+C30-2*H30+2*G30+2*E30+D30+F30</f>
        <v>202.25</v>
      </c>
      <c r="M30">
        <f>+L30/12*J30</f>
        <v>924.2825000000001</v>
      </c>
    </row>
    <row r="31" spans="2:13" ht="12.75">
      <c r="B31" t="s">
        <v>23</v>
      </c>
      <c r="C31">
        <v>24</v>
      </c>
      <c r="D31">
        <v>1</v>
      </c>
      <c r="E31">
        <v>24</v>
      </c>
      <c r="F31">
        <v>1</v>
      </c>
      <c r="G31">
        <v>64</v>
      </c>
      <c r="H31">
        <v>0.375</v>
      </c>
      <c r="J31">
        <v>184.47</v>
      </c>
      <c r="L31">
        <f>+C31-2*H31+2*G31+2*E31+D31+F31</f>
        <v>201.25</v>
      </c>
      <c r="M31">
        <f>+L31/12*J31</f>
        <v>3093.715625</v>
      </c>
    </row>
    <row r="33" spans="10:13" ht="12.75">
      <c r="J33">
        <f>SUM(J27:J31)</f>
        <v>455.72</v>
      </c>
      <c r="M33">
        <f>SUM(M27:M31)</f>
        <v>7654.409166666666</v>
      </c>
    </row>
    <row r="35" spans="1:13" ht="12.75">
      <c r="A35" t="s">
        <v>60</v>
      </c>
      <c r="B35" t="s">
        <v>19</v>
      </c>
      <c r="C35">
        <v>18</v>
      </c>
      <c r="D35">
        <v>0.75</v>
      </c>
      <c r="E35">
        <v>18</v>
      </c>
      <c r="F35">
        <v>0.75</v>
      </c>
      <c r="G35">
        <v>60</v>
      </c>
      <c r="H35">
        <v>0.375</v>
      </c>
      <c r="J35">
        <v>50.54</v>
      </c>
      <c r="L35">
        <f>+C35-2*H35+2*G35+2*E35+D35+F35</f>
        <v>174.75</v>
      </c>
      <c r="M35">
        <f>+L35/12*J35</f>
        <v>735.98875</v>
      </c>
    </row>
    <row r="36" spans="2:13" ht="12.75">
      <c r="B36" t="s">
        <v>20</v>
      </c>
      <c r="C36">
        <v>18</v>
      </c>
      <c r="D36">
        <v>1.375</v>
      </c>
      <c r="E36">
        <v>18</v>
      </c>
      <c r="F36">
        <v>1.375</v>
      </c>
      <c r="G36">
        <v>60</v>
      </c>
      <c r="H36">
        <v>0.375</v>
      </c>
      <c r="J36">
        <v>43.07</v>
      </c>
      <c r="L36">
        <f>+C36-2*H36+2*G36+2*E36+D36+F36</f>
        <v>176</v>
      </c>
      <c r="M36">
        <f>+L36/12*J36</f>
        <v>631.6933333333333</v>
      </c>
    </row>
    <row r="37" spans="2:13" ht="12.75">
      <c r="B37" t="s">
        <v>21</v>
      </c>
      <c r="C37">
        <v>18</v>
      </c>
      <c r="D37">
        <v>1</v>
      </c>
      <c r="E37">
        <v>18</v>
      </c>
      <c r="F37">
        <v>1</v>
      </c>
      <c r="G37">
        <v>60</v>
      </c>
      <c r="H37">
        <v>0.375</v>
      </c>
      <c r="J37">
        <v>66.63</v>
      </c>
      <c r="L37">
        <f>+C37-2*H37+2*G37+2*E37+D37+F37</f>
        <v>175.25</v>
      </c>
      <c r="M37">
        <f>+L37/12*J37</f>
        <v>973.075625</v>
      </c>
    </row>
    <row r="38" spans="2:13" ht="12.75">
      <c r="B38" t="s">
        <v>22</v>
      </c>
      <c r="C38">
        <v>18</v>
      </c>
      <c r="D38">
        <v>1.875</v>
      </c>
      <c r="E38">
        <v>18</v>
      </c>
      <c r="F38">
        <v>1.875</v>
      </c>
      <c r="G38">
        <v>60</v>
      </c>
      <c r="H38">
        <v>0.375</v>
      </c>
      <c r="J38">
        <v>48.15</v>
      </c>
      <c r="L38">
        <f>+C38-2*H38+2*G38+2*E38+D38+F38</f>
        <v>177</v>
      </c>
      <c r="M38">
        <f>+L38/12*J38</f>
        <v>710.2125</v>
      </c>
    </row>
    <row r="39" spans="2:13" ht="12.75">
      <c r="B39" t="s">
        <v>23</v>
      </c>
      <c r="C39">
        <v>18</v>
      </c>
      <c r="D39">
        <v>1</v>
      </c>
      <c r="E39">
        <v>18</v>
      </c>
      <c r="F39">
        <v>1</v>
      </c>
      <c r="G39">
        <v>60</v>
      </c>
      <c r="H39">
        <v>0.375</v>
      </c>
      <c r="J39">
        <v>72.6</v>
      </c>
      <c r="L39">
        <f>+C39-2*H39+2*G39+2*E39+D39+F39</f>
        <v>175.25</v>
      </c>
      <c r="M39">
        <f>+L39/12*J39</f>
        <v>1060.2624999999998</v>
      </c>
    </row>
    <row r="41" spans="10:13" ht="12.75">
      <c r="J41">
        <f>SUM(J35:J39)</f>
        <v>280.99</v>
      </c>
      <c r="M41">
        <f>SUM(M35:M39)</f>
        <v>4111.232708333333</v>
      </c>
    </row>
    <row r="43" spans="10:13" ht="12.75">
      <c r="J43">
        <f>SUM(J9,J19,J25,J33,J41)</f>
        <v>2019.685</v>
      </c>
      <c r="M43">
        <f>SUM(M9,M19,M25,M33,M41)</f>
        <v>37062.56645833333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1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3" sqref="A3"/>
    </sheetView>
  </sheetViews>
  <sheetFormatPr defaultColWidth="9.140625" defaultRowHeight="12.75"/>
  <sheetData>
    <row r="3" spans="1:7" ht="12.75">
      <c r="A3" t="s">
        <v>9</v>
      </c>
      <c r="C3" t="s">
        <v>39</v>
      </c>
      <c r="E3" t="s">
        <v>40</v>
      </c>
      <c r="G3" t="s">
        <v>12</v>
      </c>
    </row>
    <row r="4" spans="2:13" ht="12.75">
      <c r="B4" t="s">
        <v>2</v>
      </c>
      <c r="C4" t="s">
        <v>46</v>
      </c>
      <c r="D4" t="s">
        <v>47</v>
      </c>
      <c r="E4" t="s">
        <v>46</v>
      </c>
      <c r="F4" t="s">
        <v>47</v>
      </c>
      <c r="G4" t="s">
        <v>48</v>
      </c>
      <c r="H4" t="s">
        <v>47</v>
      </c>
      <c r="J4" t="s">
        <v>49</v>
      </c>
      <c r="L4" t="s">
        <v>50</v>
      </c>
      <c r="M4" t="s">
        <v>51</v>
      </c>
    </row>
    <row r="5" spans="1:13" ht="12.75">
      <c r="A5" t="s">
        <v>61</v>
      </c>
      <c r="B5" t="s">
        <v>19</v>
      </c>
      <c r="C5" s="7">
        <v>16</v>
      </c>
      <c r="D5" s="7">
        <f>11/16</f>
        <v>0.6875</v>
      </c>
      <c r="E5" s="7">
        <v>16</v>
      </c>
      <c r="F5" s="7">
        <f>11/16</f>
        <v>0.6875</v>
      </c>
      <c r="G5" s="7">
        <v>48</v>
      </c>
      <c r="H5" s="7">
        <v>0.375</v>
      </c>
      <c r="J5" s="7">
        <v>43.4</v>
      </c>
      <c r="L5">
        <f>+C5-2*H5+2*G5+2*E5+D5+F5</f>
        <v>144.625</v>
      </c>
      <c r="M5">
        <f>+L5/12*J5</f>
        <v>523.0604166666667</v>
      </c>
    </row>
    <row r="6" spans="2:13" ht="12.75">
      <c r="B6" t="s">
        <v>20</v>
      </c>
      <c r="C6">
        <v>16</v>
      </c>
      <c r="D6">
        <v>1.625</v>
      </c>
      <c r="E6">
        <v>16</v>
      </c>
      <c r="F6">
        <v>1.625</v>
      </c>
      <c r="G6" s="7">
        <v>48</v>
      </c>
      <c r="H6" s="7">
        <v>0.375</v>
      </c>
      <c r="J6">
        <v>38</v>
      </c>
      <c r="L6">
        <f aca="true" t="shared" si="0" ref="L6:L15">+C6-2*H6+2*G6+2*E6+D6+F6</f>
        <v>146.5</v>
      </c>
      <c r="M6">
        <f aca="true" t="shared" si="1" ref="M6:M15">+L6/12*J6</f>
        <v>463.9166666666667</v>
      </c>
    </row>
    <row r="7" spans="2:13" ht="12.75">
      <c r="B7" t="s">
        <v>21</v>
      </c>
      <c r="C7">
        <v>16</v>
      </c>
      <c r="D7">
        <v>1.125</v>
      </c>
      <c r="E7">
        <v>16</v>
      </c>
      <c r="F7">
        <v>1.125</v>
      </c>
      <c r="G7" s="7">
        <v>48</v>
      </c>
      <c r="H7" s="7">
        <v>0.375</v>
      </c>
      <c r="J7">
        <v>58.5</v>
      </c>
      <c r="L7">
        <f t="shared" si="0"/>
        <v>145.5</v>
      </c>
      <c r="M7">
        <f t="shared" si="1"/>
        <v>709.3125</v>
      </c>
    </row>
    <row r="8" spans="2:13" ht="12.75">
      <c r="B8" t="s">
        <v>22</v>
      </c>
      <c r="C8">
        <v>16</v>
      </c>
      <c r="D8">
        <v>2</v>
      </c>
      <c r="E8">
        <v>16</v>
      </c>
      <c r="F8">
        <v>2</v>
      </c>
      <c r="G8" s="7">
        <v>48</v>
      </c>
      <c r="H8" s="7">
        <v>0.375</v>
      </c>
      <c r="J8">
        <v>41.4</v>
      </c>
      <c r="L8">
        <f t="shared" si="0"/>
        <v>147.25</v>
      </c>
      <c r="M8">
        <f t="shared" si="1"/>
        <v>508.0125</v>
      </c>
    </row>
    <row r="9" spans="2:13" ht="12.75">
      <c r="B9" t="s">
        <v>23</v>
      </c>
      <c r="C9">
        <v>16</v>
      </c>
      <c r="D9">
        <v>1</v>
      </c>
      <c r="E9">
        <v>16</v>
      </c>
      <c r="F9">
        <v>1</v>
      </c>
      <c r="G9" s="7">
        <v>48</v>
      </c>
      <c r="H9" s="7">
        <v>0.375</v>
      </c>
      <c r="J9">
        <v>54.14</v>
      </c>
      <c r="L9">
        <f t="shared" si="0"/>
        <v>145.25</v>
      </c>
      <c r="M9">
        <f t="shared" si="1"/>
        <v>655.3195833333333</v>
      </c>
    </row>
    <row r="10" spans="2:13" ht="12.75">
      <c r="B10" t="s">
        <v>24</v>
      </c>
      <c r="C10">
        <v>16</v>
      </c>
      <c r="D10">
        <v>1.5</v>
      </c>
      <c r="E10">
        <v>16</v>
      </c>
      <c r="F10">
        <v>1.5</v>
      </c>
      <c r="G10" s="7">
        <v>48</v>
      </c>
      <c r="H10" s="7">
        <v>0.375</v>
      </c>
      <c r="J10">
        <v>36.67</v>
      </c>
      <c r="L10">
        <f t="shared" si="0"/>
        <v>146.25</v>
      </c>
      <c r="M10">
        <f t="shared" si="1"/>
        <v>446.91562500000003</v>
      </c>
    </row>
    <row r="11" spans="2:13" ht="12.75">
      <c r="B11" t="s">
        <v>25</v>
      </c>
      <c r="C11">
        <v>16</v>
      </c>
      <c r="D11">
        <f>11/16</f>
        <v>0.6875</v>
      </c>
      <c r="E11">
        <v>16</v>
      </c>
      <c r="F11">
        <f>11/16</f>
        <v>0.6875</v>
      </c>
      <c r="G11" s="7">
        <v>48</v>
      </c>
      <c r="H11" s="7">
        <v>0.375</v>
      </c>
      <c r="J11">
        <v>40.83</v>
      </c>
      <c r="L11">
        <f t="shared" si="0"/>
        <v>144.625</v>
      </c>
      <c r="M11">
        <f t="shared" si="1"/>
        <v>492.0865625</v>
      </c>
    </row>
    <row r="12" spans="2:13" ht="12.75">
      <c r="B12" t="s">
        <v>34</v>
      </c>
      <c r="C12">
        <v>16</v>
      </c>
      <c r="D12">
        <v>1.5</v>
      </c>
      <c r="E12">
        <v>16</v>
      </c>
      <c r="F12">
        <v>1.5</v>
      </c>
      <c r="G12" s="7">
        <v>48</v>
      </c>
      <c r="H12" s="7">
        <v>0.375</v>
      </c>
      <c r="J12">
        <v>6.67</v>
      </c>
      <c r="L12">
        <f t="shared" si="0"/>
        <v>146.25</v>
      </c>
      <c r="M12">
        <f t="shared" si="1"/>
        <v>81.290625</v>
      </c>
    </row>
    <row r="13" spans="2:13" ht="12.75">
      <c r="B13" t="s">
        <v>35</v>
      </c>
      <c r="C13">
        <v>16</v>
      </c>
      <c r="D13">
        <f>15/16</f>
        <v>0.9375</v>
      </c>
      <c r="E13">
        <v>16</v>
      </c>
      <c r="F13">
        <f>15/16</f>
        <v>0.9375</v>
      </c>
      <c r="G13" s="7">
        <v>48</v>
      </c>
      <c r="H13" s="7">
        <v>0.375</v>
      </c>
      <c r="J13">
        <v>55.67</v>
      </c>
      <c r="L13">
        <f t="shared" si="0"/>
        <v>145.125</v>
      </c>
      <c r="M13">
        <f t="shared" si="1"/>
        <v>673.2590625</v>
      </c>
    </row>
    <row r="14" spans="2:13" ht="12.75">
      <c r="B14" t="s">
        <v>36</v>
      </c>
      <c r="C14">
        <v>16</v>
      </c>
      <c r="D14">
        <v>1.375</v>
      </c>
      <c r="E14">
        <v>16</v>
      </c>
      <c r="F14">
        <v>1.375</v>
      </c>
      <c r="G14" s="7">
        <v>48</v>
      </c>
      <c r="H14" s="7">
        <v>0.375</v>
      </c>
      <c r="J14">
        <v>36.67</v>
      </c>
      <c r="L14">
        <f t="shared" si="0"/>
        <v>146</v>
      </c>
      <c r="M14">
        <f t="shared" si="1"/>
        <v>446.15166666666664</v>
      </c>
    </row>
    <row r="15" spans="2:13" ht="12.75">
      <c r="B15" t="s">
        <v>37</v>
      </c>
      <c r="C15">
        <v>16</v>
      </c>
      <c r="D15">
        <f>11/16</f>
        <v>0.6875</v>
      </c>
      <c r="E15">
        <v>16</v>
      </c>
      <c r="F15">
        <f>11/16</f>
        <v>0.6875</v>
      </c>
      <c r="G15" s="7">
        <v>48</v>
      </c>
      <c r="H15" s="7">
        <v>0.375</v>
      </c>
      <c r="J15">
        <v>39</v>
      </c>
      <c r="L15">
        <f t="shared" si="0"/>
        <v>144.625</v>
      </c>
      <c r="M15">
        <f t="shared" si="1"/>
        <v>470.03125</v>
      </c>
    </row>
    <row r="17" spans="10:13" ht="12.75">
      <c r="J17">
        <f>SUM(J5:J15)</f>
        <v>450.95000000000005</v>
      </c>
      <c r="M17">
        <f>SUM(M5:M15)</f>
        <v>5469.356458333334</v>
      </c>
    </row>
    <row r="19" spans="1:15" ht="12.75">
      <c r="A19" t="s">
        <v>62</v>
      </c>
      <c r="B19" t="s">
        <v>19</v>
      </c>
      <c r="C19">
        <v>18</v>
      </c>
      <c r="D19">
        <v>0.875</v>
      </c>
      <c r="E19">
        <v>18</v>
      </c>
      <c r="F19">
        <v>0.875</v>
      </c>
      <c r="G19">
        <v>60</v>
      </c>
      <c r="H19">
        <v>0.375</v>
      </c>
      <c r="J19">
        <v>83.25</v>
      </c>
      <c r="L19">
        <f aca="true" t="shared" si="2" ref="L19:L25">+C19-2*H19+2*G19+2*E19+D19+F19</f>
        <v>175</v>
      </c>
      <c r="M19">
        <f aca="true" t="shared" si="3" ref="M19:M25">+L19/12*J19</f>
        <v>1214.0625</v>
      </c>
      <c r="O19" t="s">
        <v>63</v>
      </c>
    </row>
    <row r="20" spans="2:13" ht="12.75">
      <c r="B20" t="s">
        <v>20</v>
      </c>
      <c r="C20">
        <v>18</v>
      </c>
      <c r="D20">
        <v>1.875</v>
      </c>
      <c r="E20">
        <v>18</v>
      </c>
      <c r="F20">
        <v>1.875</v>
      </c>
      <c r="G20">
        <v>60</v>
      </c>
      <c r="H20">
        <v>0.375</v>
      </c>
      <c r="J20">
        <v>47.5</v>
      </c>
      <c r="L20">
        <f t="shared" si="2"/>
        <v>177</v>
      </c>
      <c r="M20">
        <f t="shared" si="3"/>
        <v>700.625</v>
      </c>
    </row>
    <row r="21" spans="2:13" ht="12.75">
      <c r="B21" t="s">
        <v>21</v>
      </c>
      <c r="C21">
        <v>18</v>
      </c>
      <c r="D21">
        <v>0.875</v>
      </c>
      <c r="E21">
        <v>18</v>
      </c>
      <c r="F21">
        <v>0.875</v>
      </c>
      <c r="G21">
        <v>60</v>
      </c>
      <c r="H21">
        <v>0.375</v>
      </c>
      <c r="J21">
        <v>65.875</v>
      </c>
      <c r="L21">
        <f t="shared" si="2"/>
        <v>175</v>
      </c>
      <c r="M21">
        <f t="shared" si="3"/>
        <v>960.6770833333334</v>
      </c>
    </row>
    <row r="22" spans="2:13" ht="12.75">
      <c r="B22" t="s">
        <v>22</v>
      </c>
      <c r="C22">
        <v>18</v>
      </c>
      <c r="D22">
        <v>2</v>
      </c>
      <c r="E22">
        <v>18</v>
      </c>
      <c r="F22">
        <v>2</v>
      </c>
      <c r="G22">
        <v>60</v>
      </c>
      <c r="H22">
        <v>0.375</v>
      </c>
      <c r="J22">
        <v>50.75</v>
      </c>
      <c r="L22">
        <f t="shared" si="2"/>
        <v>177.25</v>
      </c>
      <c r="M22">
        <f t="shared" si="3"/>
        <v>749.6197916666667</v>
      </c>
    </row>
    <row r="23" spans="2:13" ht="12.75">
      <c r="B23" t="s">
        <v>23</v>
      </c>
      <c r="C23">
        <v>18</v>
      </c>
      <c r="D23">
        <v>1</v>
      </c>
      <c r="E23">
        <v>18</v>
      </c>
      <c r="F23">
        <v>1</v>
      </c>
      <c r="G23">
        <v>60</v>
      </c>
      <c r="H23">
        <v>0.375</v>
      </c>
      <c r="J23">
        <v>69.43</v>
      </c>
      <c r="L23">
        <f t="shared" si="2"/>
        <v>175.25</v>
      </c>
      <c r="M23">
        <f t="shared" si="3"/>
        <v>1013.9672916666667</v>
      </c>
    </row>
    <row r="24" spans="2:13" ht="12.75">
      <c r="B24" t="s">
        <v>24</v>
      </c>
      <c r="C24">
        <v>18</v>
      </c>
      <c r="D24">
        <v>1.5</v>
      </c>
      <c r="E24">
        <v>18</v>
      </c>
      <c r="F24">
        <v>1.5</v>
      </c>
      <c r="G24">
        <v>60</v>
      </c>
      <c r="H24">
        <v>0.375</v>
      </c>
      <c r="J24">
        <v>40.2</v>
      </c>
      <c r="L24">
        <f t="shared" si="2"/>
        <v>176.25</v>
      </c>
      <c r="M24">
        <f t="shared" si="3"/>
        <v>590.4375</v>
      </c>
    </row>
    <row r="25" spans="2:13" ht="12.75">
      <c r="B25" t="s">
        <v>25</v>
      </c>
      <c r="C25">
        <v>18</v>
      </c>
      <c r="D25">
        <v>0.75</v>
      </c>
      <c r="E25">
        <v>18</v>
      </c>
      <c r="F25">
        <v>0.75</v>
      </c>
      <c r="G25">
        <v>60</v>
      </c>
      <c r="H25">
        <v>0.375</v>
      </c>
      <c r="J25">
        <v>53</v>
      </c>
      <c r="L25">
        <f t="shared" si="2"/>
        <v>174.75</v>
      </c>
      <c r="M25">
        <f t="shared" si="3"/>
        <v>771.8125</v>
      </c>
    </row>
    <row r="27" spans="10:13" ht="12.75">
      <c r="J27">
        <f>SUM(J19:J25)</f>
        <v>410.005</v>
      </c>
      <c r="M27">
        <f>SUM(M19:M25)</f>
        <v>6001.201666666667</v>
      </c>
    </row>
    <row r="29" spans="1:13" ht="12.75">
      <c r="A29" t="s">
        <v>64</v>
      </c>
      <c r="B29" t="s">
        <v>19</v>
      </c>
      <c r="C29">
        <v>20</v>
      </c>
      <c r="D29">
        <v>1.5</v>
      </c>
      <c r="E29">
        <v>20</v>
      </c>
      <c r="F29">
        <v>1.5</v>
      </c>
      <c r="G29">
        <v>120</v>
      </c>
      <c r="H29">
        <v>0.5</v>
      </c>
      <c r="J29">
        <v>130</v>
      </c>
      <c r="L29">
        <f>+C29-2*H29+2*G29+2*E29+D29+F29</f>
        <v>302</v>
      </c>
      <c r="M29">
        <f>+L29/12*J29</f>
        <v>3271.666666666667</v>
      </c>
    </row>
    <row r="30" spans="2:13" ht="12.75">
      <c r="B30" t="s">
        <v>20</v>
      </c>
      <c r="C30">
        <v>20</v>
      </c>
      <c r="D30">
        <v>2</v>
      </c>
      <c r="E30">
        <v>20</v>
      </c>
      <c r="F30">
        <v>2</v>
      </c>
      <c r="G30" s="10">
        <v>130</v>
      </c>
      <c r="H30">
        <v>0.5</v>
      </c>
      <c r="J30">
        <v>346.5</v>
      </c>
      <c r="L30">
        <f>+C30-2*H30+2*G30+2*E30+D30+F30</f>
        <v>323</v>
      </c>
      <c r="M30">
        <f>+L30/12*J30</f>
        <v>9326.625</v>
      </c>
    </row>
    <row r="31" spans="2:13" ht="12.75">
      <c r="B31" t="s">
        <v>21</v>
      </c>
      <c r="C31">
        <v>20</v>
      </c>
      <c r="D31">
        <v>1.5</v>
      </c>
      <c r="E31">
        <v>20</v>
      </c>
      <c r="F31">
        <v>1.5</v>
      </c>
      <c r="G31">
        <v>120</v>
      </c>
      <c r="H31">
        <v>0.5</v>
      </c>
      <c r="J31">
        <v>132.4</v>
      </c>
      <c r="L31">
        <f>+C31-2*H31+2*G31+2*E31+D31+F31</f>
        <v>302</v>
      </c>
      <c r="M31">
        <f>+L31/12*J31</f>
        <v>3332.066666666667</v>
      </c>
    </row>
    <row r="33" spans="10:13" ht="12.75">
      <c r="J33">
        <f>SUM(J29:J31)</f>
        <v>608.9</v>
      </c>
      <c r="M33">
        <f>SUM(M29:M31)</f>
        <v>15930.358333333335</v>
      </c>
    </row>
    <row r="35" spans="1:15" ht="12.75">
      <c r="A35" t="s">
        <v>65</v>
      </c>
      <c r="B35" t="s">
        <v>19</v>
      </c>
      <c r="C35">
        <v>24</v>
      </c>
      <c r="D35">
        <v>1</v>
      </c>
      <c r="E35">
        <v>24</v>
      </c>
      <c r="F35">
        <v>1</v>
      </c>
      <c r="G35">
        <v>64</v>
      </c>
      <c r="H35">
        <v>0.375</v>
      </c>
      <c r="J35">
        <v>76.1</v>
      </c>
      <c r="L35">
        <f>+C35-2*H35+2*G35+2*E35+D35+F35</f>
        <v>201.25</v>
      </c>
      <c r="M35">
        <f>+L35/12*J35</f>
        <v>1276.2604166666665</v>
      </c>
      <c r="O35" t="s">
        <v>69</v>
      </c>
    </row>
    <row r="36" spans="2:13" ht="12.75">
      <c r="B36" t="s">
        <v>20</v>
      </c>
      <c r="C36">
        <v>24</v>
      </c>
      <c r="D36">
        <v>1.75</v>
      </c>
      <c r="E36">
        <v>24</v>
      </c>
      <c r="F36">
        <v>1.75</v>
      </c>
      <c r="G36">
        <v>64</v>
      </c>
      <c r="H36">
        <v>0.375</v>
      </c>
      <c r="J36">
        <v>56.28</v>
      </c>
      <c r="L36">
        <f>+C36-2*H36+2*G36+2*E36+D36+F36</f>
        <v>202.75</v>
      </c>
      <c r="M36">
        <f>+L36/12*J36</f>
        <v>950.8974999999999</v>
      </c>
    </row>
    <row r="37" spans="2:13" ht="12.75">
      <c r="B37" t="s">
        <v>21</v>
      </c>
      <c r="C37">
        <v>24</v>
      </c>
      <c r="D37">
        <v>1</v>
      </c>
      <c r="E37">
        <v>24</v>
      </c>
      <c r="F37">
        <v>1</v>
      </c>
      <c r="G37">
        <v>64</v>
      </c>
      <c r="H37">
        <v>0.375</v>
      </c>
      <c r="J37">
        <v>82.5</v>
      </c>
      <c r="L37">
        <f>+C37-2*H37+2*G37+2*E37+D37+F37</f>
        <v>201.25</v>
      </c>
      <c r="M37">
        <f>+L37/12*J37</f>
        <v>1383.59375</v>
      </c>
    </row>
    <row r="38" spans="2:13" ht="12.75">
      <c r="B38" t="s">
        <v>22</v>
      </c>
      <c r="C38">
        <v>24</v>
      </c>
      <c r="D38">
        <v>1.5</v>
      </c>
      <c r="E38">
        <v>24</v>
      </c>
      <c r="F38">
        <v>1.5</v>
      </c>
      <c r="G38">
        <v>64</v>
      </c>
      <c r="H38">
        <v>0.375</v>
      </c>
      <c r="J38">
        <v>54.84</v>
      </c>
      <c r="L38">
        <f>+C38-2*H38+2*G38+2*E38+D38+F38</f>
        <v>202.25</v>
      </c>
      <c r="M38">
        <f>+L38/12*J38</f>
        <v>924.2825000000001</v>
      </c>
    </row>
    <row r="39" spans="2:13" ht="12.75">
      <c r="B39" t="s">
        <v>23</v>
      </c>
      <c r="C39">
        <v>24</v>
      </c>
      <c r="D39">
        <v>1</v>
      </c>
      <c r="E39">
        <v>24</v>
      </c>
      <c r="F39">
        <v>1</v>
      </c>
      <c r="G39">
        <v>64</v>
      </c>
      <c r="H39">
        <v>0.375</v>
      </c>
      <c r="J39">
        <v>184</v>
      </c>
      <c r="L39">
        <f>+C39-2*H39+2*G39+2*E39+D39+F39</f>
        <v>201.25</v>
      </c>
      <c r="M39">
        <f>+L39/12*J39</f>
        <v>3085.833333333333</v>
      </c>
    </row>
    <row r="41" spans="10:13" ht="12.75">
      <c r="J41">
        <f>SUM(J35:J39)</f>
        <v>453.72</v>
      </c>
      <c r="M41">
        <f>SUM(M35:M39)</f>
        <v>7620.867499999999</v>
      </c>
    </row>
    <row r="43" spans="1:15" ht="12.75">
      <c r="A43" t="s">
        <v>67</v>
      </c>
      <c r="B43" t="s">
        <v>19</v>
      </c>
      <c r="C43">
        <v>18</v>
      </c>
      <c r="D43">
        <v>0.75</v>
      </c>
      <c r="E43">
        <v>18</v>
      </c>
      <c r="F43">
        <v>0.75</v>
      </c>
      <c r="G43">
        <v>60</v>
      </c>
      <c r="H43">
        <v>0.375</v>
      </c>
      <c r="J43">
        <v>50.3</v>
      </c>
      <c r="L43">
        <f>+C43-2*H43+2*G43+2*E43+D43+F43</f>
        <v>174.75</v>
      </c>
      <c r="M43">
        <f>+L43/12*J43</f>
        <v>732.49375</v>
      </c>
      <c r="O43" t="s">
        <v>68</v>
      </c>
    </row>
    <row r="44" spans="2:13" ht="12.75">
      <c r="B44" t="s">
        <v>20</v>
      </c>
      <c r="C44">
        <v>18</v>
      </c>
      <c r="D44">
        <v>1.375</v>
      </c>
      <c r="E44">
        <v>18</v>
      </c>
      <c r="F44">
        <v>1.375</v>
      </c>
      <c r="G44">
        <v>60</v>
      </c>
      <c r="H44">
        <v>0.375</v>
      </c>
      <c r="J44">
        <v>43.07</v>
      </c>
      <c r="L44">
        <f>+C44-2*H44+2*G44+2*E44+D44+F44</f>
        <v>176</v>
      </c>
      <c r="M44">
        <f>+L44/12*J44</f>
        <v>631.6933333333333</v>
      </c>
    </row>
    <row r="45" spans="2:13" ht="12.75">
      <c r="B45" t="s">
        <v>21</v>
      </c>
      <c r="C45">
        <v>18</v>
      </c>
      <c r="D45">
        <v>1</v>
      </c>
      <c r="E45">
        <v>18</v>
      </c>
      <c r="F45">
        <v>1</v>
      </c>
      <c r="G45">
        <v>60</v>
      </c>
      <c r="H45">
        <v>0.375</v>
      </c>
      <c r="J45">
        <v>66.12</v>
      </c>
      <c r="L45">
        <f>+C45-2*H45+2*G45+2*E45+D45+F45</f>
        <v>175.25</v>
      </c>
      <c r="M45">
        <f>+L45/12*J45</f>
        <v>965.6275</v>
      </c>
    </row>
    <row r="46" spans="2:13" ht="12.75">
      <c r="B46" t="s">
        <v>22</v>
      </c>
      <c r="C46">
        <v>18</v>
      </c>
      <c r="D46">
        <v>1.875</v>
      </c>
      <c r="E46">
        <v>18</v>
      </c>
      <c r="F46">
        <v>1.875</v>
      </c>
      <c r="G46">
        <v>60</v>
      </c>
      <c r="H46">
        <v>0.375</v>
      </c>
      <c r="J46">
        <v>48.15</v>
      </c>
      <c r="L46">
        <f>+C46-2*H46+2*G46+2*E46+D46+F46</f>
        <v>177</v>
      </c>
      <c r="M46">
        <f>+L46/12*J46</f>
        <v>710.2125</v>
      </c>
    </row>
    <row r="47" spans="2:13" ht="12.75">
      <c r="B47" t="s">
        <v>23</v>
      </c>
      <c r="C47">
        <v>18</v>
      </c>
      <c r="D47">
        <v>1</v>
      </c>
      <c r="E47">
        <v>18</v>
      </c>
      <c r="F47">
        <v>1</v>
      </c>
      <c r="G47">
        <v>60</v>
      </c>
      <c r="H47">
        <v>0.375</v>
      </c>
      <c r="J47">
        <v>72.43</v>
      </c>
      <c r="L47">
        <f>+C47-2*H47+2*G47+2*E47+D47+F47</f>
        <v>175.25</v>
      </c>
      <c r="M47">
        <f>+L47/12*J47</f>
        <v>1057.7797916666668</v>
      </c>
    </row>
    <row r="49" spans="10:13" ht="12.75">
      <c r="J49">
        <f>SUM(J43:J47)</f>
        <v>280.07000000000005</v>
      </c>
      <c r="M49">
        <f>SUM(M43:M47)</f>
        <v>4097.806875</v>
      </c>
    </row>
    <row r="51" spans="10:13" ht="12.75">
      <c r="J51">
        <f>SUM(J17,J27,J33,J41,J49)</f>
        <v>2203.645</v>
      </c>
      <c r="M51">
        <f>SUM(M17,M27,M33,M41,M49)</f>
        <v>39119.590833333335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5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3" sqref="A3"/>
    </sheetView>
  </sheetViews>
  <sheetFormatPr defaultColWidth="9.140625" defaultRowHeight="12.75"/>
  <sheetData>
    <row r="3" spans="1:7" ht="12.75">
      <c r="A3" t="s">
        <v>9</v>
      </c>
      <c r="C3" t="s">
        <v>39</v>
      </c>
      <c r="E3" t="s">
        <v>40</v>
      </c>
      <c r="G3" t="s">
        <v>12</v>
      </c>
    </row>
    <row r="4" spans="2:13" ht="12.75">
      <c r="B4" t="s">
        <v>2</v>
      </c>
      <c r="C4" t="s">
        <v>46</v>
      </c>
      <c r="D4" t="s">
        <v>47</v>
      </c>
      <c r="E4" t="s">
        <v>46</v>
      </c>
      <c r="F4" t="s">
        <v>47</v>
      </c>
      <c r="G4" t="s">
        <v>48</v>
      </c>
      <c r="H4" t="s">
        <v>47</v>
      </c>
      <c r="J4" t="s">
        <v>49</v>
      </c>
      <c r="L4" t="s">
        <v>50</v>
      </c>
      <c r="M4" t="s">
        <v>51</v>
      </c>
    </row>
    <row r="5" spans="1:13" ht="12.75">
      <c r="A5" t="s">
        <v>70</v>
      </c>
      <c r="B5" t="s">
        <v>19</v>
      </c>
      <c r="C5" s="7">
        <v>16</v>
      </c>
      <c r="D5" s="7">
        <f>11/16</f>
        <v>0.6875</v>
      </c>
      <c r="E5" s="7">
        <v>16</v>
      </c>
      <c r="F5" s="7">
        <f>11/16</f>
        <v>0.6875</v>
      </c>
      <c r="G5" s="7">
        <v>48</v>
      </c>
      <c r="H5" s="8">
        <v>0.375</v>
      </c>
      <c r="J5" s="7">
        <v>42.82</v>
      </c>
      <c r="L5">
        <f>+C5-2*H5+2*G5+2*E5+D5+F5</f>
        <v>144.625</v>
      </c>
      <c r="M5">
        <f>+L5/12*J5</f>
        <v>516.0702083333333</v>
      </c>
    </row>
    <row r="6" spans="2:13" ht="12.75">
      <c r="B6" t="s">
        <v>20</v>
      </c>
      <c r="C6">
        <v>16</v>
      </c>
      <c r="D6">
        <v>1.625</v>
      </c>
      <c r="E6">
        <v>16</v>
      </c>
      <c r="F6">
        <v>1.625</v>
      </c>
      <c r="G6" s="7">
        <v>48</v>
      </c>
      <c r="H6" s="8">
        <v>0.375</v>
      </c>
      <c r="J6">
        <v>38</v>
      </c>
      <c r="L6">
        <f aca="true" t="shared" si="0" ref="L6:L15">+C6-2*H6+2*G6+2*E6+D6+F6</f>
        <v>146.5</v>
      </c>
      <c r="M6">
        <f aca="true" t="shared" si="1" ref="M6:M15">+L6/12*J6</f>
        <v>463.9166666666667</v>
      </c>
    </row>
    <row r="7" spans="2:13" ht="12.75">
      <c r="B7" t="s">
        <v>21</v>
      </c>
      <c r="C7">
        <v>16</v>
      </c>
      <c r="D7">
        <v>1.125</v>
      </c>
      <c r="E7">
        <v>16</v>
      </c>
      <c r="F7">
        <v>1.125</v>
      </c>
      <c r="G7" s="7">
        <v>48</v>
      </c>
      <c r="H7" s="8">
        <v>0.375</v>
      </c>
      <c r="J7">
        <v>58.5</v>
      </c>
      <c r="L7">
        <f t="shared" si="0"/>
        <v>145.5</v>
      </c>
      <c r="M7">
        <f t="shared" si="1"/>
        <v>709.3125</v>
      </c>
    </row>
    <row r="8" spans="2:13" ht="12.75">
      <c r="B8" t="s">
        <v>22</v>
      </c>
      <c r="C8">
        <v>16</v>
      </c>
      <c r="D8">
        <v>2</v>
      </c>
      <c r="E8">
        <v>16</v>
      </c>
      <c r="F8">
        <v>2</v>
      </c>
      <c r="G8" s="7">
        <v>48</v>
      </c>
      <c r="H8" s="8">
        <v>0.375</v>
      </c>
      <c r="J8">
        <v>41.4</v>
      </c>
      <c r="L8">
        <f t="shared" si="0"/>
        <v>147.25</v>
      </c>
      <c r="M8">
        <f t="shared" si="1"/>
        <v>508.0125</v>
      </c>
    </row>
    <row r="9" spans="2:13" ht="12.75">
      <c r="B9" t="s">
        <v>23</v>
      </c>
      <c r="C9">
        <v>16</v>
      </c>
      <c r="D9">
        <v>1</v>
      </c>
      <c r="E9">
        <v>16</v>
      </c>
      <c r="F9">
        <v>1</v>
      </c>
      <c r="G9" s="7">
        <v>48</v>
      </c>
      <c r="H9" s="8">
        <v>0.375</v>
      </c>
      <c r="J9">
        <v>54.14</v>
      </c>
      <c r="L9">
        <f t="shared" si="0"/>
        <v>145.25</v>
      </c>
      <c r="M9">
        <f t="shared" si="1"/>
        <v>655.3195833333333</v>
      </c>
    </row>
    <row r="10" spans="2:13" ht="12.75">
      <c r="B10" t="s">
        <v>24</v>
      </c>
      <c r="C10">
        <v>16</v>
      </c>
      <c r="D10">
        <v>1.5</v>
      </c>
      <c r="E10">
        <v>16</v>
      </c>
      <c r="F10">
        <v>1.5</v>
      </c>
      <c r="G10" s="7">
        <v>48</v>
      </c>
      <c r="H10" s="8">
        <v>0.375</v>
      </c>
      <c r="J10">
        <v>36.67</v>
      </c>
      <c r="L10">
        <f t="shared" si="0"/>
        <v>146.25</v>
      </c>
      <c r="M10">
        <f t="shared" si="1"/>
        <v>446.91562500000003</v>
      </c>
    </row>
    <row r="11" spans="2:13" ht="12.75">
      <c r="B11" t="s">
        <v>25</v>
      </c>
      <c r="C11">
        <v>16</v>
      </c>
      <c r="D11">
        <f>11/16</f>
        <v>0.6875</v>
      </c>
      <c r="E11">
        <v>16</v>
      </c>
      <c r="F11">
        <f>11/16</f>
        <v>0.6875</v>
      </c>
      <c r="G11" s="7">
        <v>48</v>
      </c>
      <c r="H11" s="8">
        <v>0.375</v>
      </c>
      <c r="J11">
        <v>40.83</v>
      </c>
      <c r="L11">
        <f t="shared" si="0"/>
        <v>144.625</v>
      </c>
      <c r="M11">
        <f t="shared" si="1"/>
        <v>492.0865625</v>
      </c>
    </row>
    <row r="12" spans="2:13" ht="12.75">
      <c r="B12" t="s">
        <v>34</v>
      </c>
      <c r="C12">
        <v>16</v>
      </c>
      <c r="D12">
        <v>1.5</v>
      </c>
      <c r="E12">
        <v>16</v>
      </c>
      <c r="F12">
        <v>1.5</v>
      </c>
      <c r="G12" s="7">
        <v>48</v>
      </c>
      <c r="H12" s="8">
        <v>0.375</v>
      </c>
      <c r="J12">
        <v>36.67</v>
      </c>
      <c r="L12">
        <f t="shared" si="0"/>
        <v>146.25</v>
      </c>
      <c r="M12">
        <f t="shared" si="1"/>
        <v>446.91562500000003</v>
      </c>
    </row>
    <row r="13" spans="2:13" ht="12.75">
      <c r="B13" t="s">
        <v>35</v>
      </c>
      <c r="C13">
        <v>16</v>
      </c>
      <c r="D13">
        <f>15/16</f>
        <v>0.9375</v>
      </c>
      <c r="E13">
        <v>16</v>
      </c>
      <c r="F13">
        <f>15/16</f>
        <v>0.9375</v>
      </c>
      <c r="G13" s="7">
        <v>48</v>
      </c>
      <c r="H13" s="8">
        <v>0.375</v>
      </c>
      <c r="J13">
        <v>55.67</v>
      </c>
      <c r="L13">
        <f t="shared" si="0"/>
        <v>145.125</v>
      </c>
      <c r="M13">
        <f t="shared" si="1"/>
        <v>673.2590625</v>
      </c>
    </row>
    <row r="14" spans="2:13" ht="12.75">
      <c r="B14" t="s">
        <v>36</v>
      </c>
      <c r="C14">
        <v>16</v>
      </c>
      <c r="D14">
        <v>1.375</v>
      </c>
      <c r="E14">
        <v>16</v>
      </c>
      <c r="F14">
        <v>1.375</v>
      </c>
      <c r="G14" s="7">
        <v>48</v>
      </c>
      <c r="H14" s="8">
        <v>0.375</v>
      </c>
      <c r="J14">
        <v>36.67</v>
      </c>
      <c r="L14">
        <f t="shared" si="0"/>
        <v>146</v>
      </c>
      <c r="M14">
        <f t="shared" si="1"/>
        <v>446.15166666666664</v>
      </c>
    </row>
    <row r="15" spans="2:13" ht="12.75">
      <c r="B15" t="s">
        <v>37</v>
      </c>
      <c r="C15">
        <v>16</v>
      </c>
      <c r="D15">
        <f>11/16</f>
        <v>0.6875</v>
      </c>
      <c r="E15">
        <v>16</v>
      </c>
      <c r="F15">
        <f>11/16</f>
        <v>0.6875</v>
      </c>
      <c r="G15" s="7">
        <v>48</v>
      </c>
      <c r="H15" s="8">
        <v>0.375</v>
      </c>
      <c r="J15">
        <v>38.5</v>
      </c>
      <c r="L15">
        <f t="shared" si="0"/>
        <v>144.625</v>
      </c>
      <c r="M15">
        <f t="shared" si="1"/>
        <v>464.00520833333337</v>
      </c>
    </row>
    <row r="17" spans="10:13" ht="12.75">
      <c r="J17">
        <f>SUM(J5:J15)</f>
        <v>479.87000000000006</v>
      </c>
      <c r="M17">
        <f>SUM(M5:M15)</f>
        <v>5821.965208333333</v>
      </c>
    </row>
    <row r="19" spans="1:13" ht="12.75">
      <c r="A19" t="s">
        <v>71</v>
      </c>
      <c r="B19" t="s">
        <v>19</v>
      </c>
      <c r="C19">
        <v>18</v>
      </c>
      <c r="D19">
        <v>0.75</v>
      </c>
      <c r="E19">
        <v>18</v>
      </c>
      <c r="F19">
        <v>0.75</v>
      </c>
      <c r="G19">
        <v>60</v>
      </c>
      <c r="H19">
        <v>0.375</v>
      </c>
      <c r="J19">
        <v>83.25</v>
      </c>
      <c r="L19">
        <f aca="true" t="shared" si="2" ref="L19:L24">+C19-2*H19+2*G19+2*E19+D19+F19</f>
        <v>174.75</v>
      </c>
      <c r="M19">
        <f aca="true" t="shared" si="3" ref="M19:M24">+L19/12*J19</f>
        <v>1212.328125</v>
      </c>
    </row>
    <row r="20" spans="2:13" ht="12.75">
      <c r="B20" t="s">
        <v>20</v>
      </c>
      <c r="C20">
        <v>18</v>
      </c>
      <c r="D20">
        <v>1.125</v>
      </c>
      <c r="E20">
        <v>18</v>
      </c>
      <c r="F20">
        <v>1.125</v>
      </c>
      <c r="G20">
        <v>60</v>
      </c>
      <c r="H20">
        <v>0.375</v>
      </c>
      <c r="J20">
        <v>47.5</v>
      </c>
      <c r="L20">
        <f t="shared" si="2"/>
        <v>175.5</v>
      </c>
      <c r="M20">
        <f t="shared" si="3"/>
        <v>694.6875</v>
      </c>
    </row>
    <row r="21" spans="2:13" ht="12.75">
      <c r="B21" t="s">
        <v>21</v>
      </c>
      <c r="C21">
        <v>18</v>
      </c>
      <c r="D21">
        <v>0.75</v>
      </c>
      <c r="E21">
        <v>18</v>
      </c>
      <c r="F21">
        <v>0.75</v>
      </c>
      <c r="G21">
        <v>60</v>
      </c>
      <c r="H21">
        <v>0.375</v>
      </c>
      <c r="J21">
        <v>65.875</v>
      </c>
      <c r="L21">
        <f t="shared" si="2"/>
        <v>174.75</v>
      </c>
      <c r="M21">
        <f t="shared" si="3"/>
        <v>959.3046875</v>
      </c>
    </row>
    <row r="22" spans="2:13" ht="12.75">
      <c r="B22" t="s">
        <v>22</v>
      </c>
      <c r="C22">
        <v>18</v>
      </c>
      <c r="D22">
        <v>1.25</v>
      </c>
      <c r="E22">
        <v>18</v>
      </c>
      <c r="F22">
        <v>1.25</v>
      </c>
      <c r="G22">
        <v>60</v>
      </c>
      <c r="H22">
        <v>0.375</v>
      </c>
      <c r="J22">
        <v>50.75</v>
      </c>
      <c r="L22">
        <f t="shared" si="2"/>
        <v>175.75</v>
      </c>
      <c r="M22">
        <f t="shared" si="3"/>
        <v>743.2760416666667</v>
      </c>
    </row>
    <row r="23" spans="2:13" ht="12.75">
      <c r="B23" t="s">
        <v>23</v>
      </c>
      <c r="C23">
        <v>18</v>
      </c>
      <c r="D23">
        <v>0.75</v>
      </c>
      <c r="E23">
        <v>18</v>
      </c>
      <c r="F23">
        <v>0.75</v>
      </c>
      <c r="G23">
        <v>60</v>
      </c>
      <c r="H23">
        <v>0.375</v>
      </c>
      <c r="J23">
        <v>69.43</v>
      </c>
      <c r="L23">
        <f t="shared" si="2"/>
        <v>174.75</v>
      </c>
      <c r="M23">
        <f t="shared" si="3"/>
        <v>1011.0743750000001</v>
      </c>
    </row>
    <row r="24" spans="2:13" ht="12.75">
      <c r="B24" t="s">
        <v>24</v>
      </c>
      <c r="C24">
        <v>18</v>
      </c>
      <c r="D24">
        <v>1</v>
      </c>
      <c r="E24">
        <v>18</v>
      </c>
      <c r="F24">
        <v>1</v>
      </c>
      <c r="G24">
        <v>60</v>
      </c>
      <c r="H24">
        <v>0.375</v>
      </c>
      <c r="J24">
        <v>40.2</v>
      </c>
      <c r="L24">
        <f t="shared" si="2"/>
        <v>175.25</v>
      </c>
      <c r="M24">
        <f t="shared" si="3"/>
        <v>587.0875</v>
      </c>
    </row>
    <row r="25" spans="2:13" ht="12.75">
      <c r="B25" t="s">
        <v>25</v>
      </c>
      <c r="C25">
        <v>18</v>
      </c>
      <c r="D25">
        <v>0.75</v>
      </c>
      <c r="E25">
        <v>18</v>
      </c>
      <c r="F25">
        <v>0.75</v>
      </c>
      <c r="G25">
        <v>60</v>
      </c>
      <c r="H25">
        <v>0.375</v>
      </c>
      <c r="J25">
        <v>53</v>
      </c>
      <c r="L25">
        <f>+C25-2*H25+2*G25+2*E25+D25+F25</f>
        <v>174.75</v>
      </c>
      <c r="M25">
        <f>+L25/12*J25</f>
        <v>771.8125</v>
      </c>
    </row>
    <row r="27" spans="10:13" ht="12.75">
      <c r="J27">
        <f>SUM(J19:J25)</f>
        <v>410.005</v>
      </c>
      <c r="M27">
        <f>SUM(M19:M25)</f>
        <v>5979.570729166667</v>
      </c>
    </row>
    <row r="29" spans="1:13" ht="12.75">
      <c r="A29" t="s">
        <v>72</v>
      </c>
      <c r="B29" t="s">
        <v>19</v>
      </c>
      <c r="C29">
        <v>20</v>
      </c>
      <c r="D29">
        <v>1.5</v>
      </c>
      <c r="E29">
        <v>20</v>
      </c>
      <c r="F29">
        <v>1.5</v>
      </c>
      <c r="G29">
        <v>120</v>
      </c>
      <c r="H29">
        <v>0.5</v>
      </c>
      <c r="J29">
        <v>135.5</v>
      </c>
      <c r="L29">
        <f>+C29-2*H29+2*G29+2*E29+D29+F29</f>
        <v>302</v>
      </c>
      <c r="M29">
        <f>+L29/12*J29</f>
        <v>3410.0833333333335</v>
      </c>
    </row>
    <row r="30" spans="2:13" ht="12.75">
      <c r="B30" t="s">
        <v>20</v>
      </c>
      <c r="C30">
        <v>20</v>
      </c>
      <c r="D30">
        <v>2</v>
      </c>
      <c r="E30">
        <v>20</v>
      </c>
      <c r="F30">
        <v>2</v>
      </c>
      <c r="G30" s="10">
        <v>130</v>
      </c>
      <c r="H30">
        <v>0.5</v>
      </c>
      <c r="J30">
        <v>346.5</v>
      </c>
      <c r="L30">
        <f>+C30-2*H30+2*G30+2*E30+D30+F30</f>
        <v>323</v>
      </c>
      <c r="M30">
        <f>+L30/12*J30</f>
        <v>9326.625</v>
      </c>
    </row>
    <row r="31" spans="2:13" ht="12.75">
      <c r="B31" t="s">
        <v>21</v>
      </c>
      <c r="C31">
        <v>20</v>
      </c>
      <c r="D31">
        <v>1.5</v>
      </c>
      <c r="E31">
        <v>20</v>
      </c>
      <c r="F31">
        <v>1.5</v>
      </c>
      <c r="G31">
        <v>120</v>
      </c>
      <c r="H31">
        <v>0.5</v>
      </c>
      <c r="J31">
        <v>139</v>
      </c>
      <c r="L31">
        <f>+C31-2*H31+2*G31+2*E31+D31+F31</f>
        <v>302</v>
      </c>
      <c r="M31">
        <f>+L31/12*J31</f>
        <v>3498.166666666667</v>
      </c>
    </row>
    <row r="33" spans="10:13" ht="12.75">
      <c r="J33">
        <f>SUM(J29:J31)</f>
        <v>621</v>
      </c>
      <c r="M33">
        <f>SUM(M29:M31)</f>
        <v>16234.875</v>
      </c>
    </row>
    <row r="35" spans="1:13" ht="12.75">
      <c r="A35" t="s">
        <v>66</v>
      </c>
      <c r="B35" t="s">
        <v>19</v>
      </c>
      <c r="C35">
        <v>24</v>
      </c>
      <c r="D35">
        <v>1</v>
      </c>
      <c r="E35">
        <v>24</v>
      </c>
      <c r="F35">
        <v>1</v>
      </c>
      <c r="G35">
        <v>64</v>
      </c>
      <c r="H35">
        <v>0.375</v>
      </c>
      <c r="J35">
        <v>462.82</v>
      </c>
      <c r="L35">
        <f>+C35-2*H35+2*G35+2*E35+D35+F35</f>
        <v>201.25</v>
      </c>
      <c r="M35">
        <f>+L35/12*J35</f>
        <v>7761.877083333333</v>
      </c>
    </row>
    <row r="37" spans="10:13" ht="12.75">
      <c r="J37">
        <f>SUM(J35)</f>
        <v>462.82</v>
      </c>
      <c r="M37">
        <f>SUM(M35)</f>
        <v>7761.877083333333</v>
      </c>
    </row>
    <row r="39" spans="1:13" ht="12.75">
      <c r="A39" t="s">
        <v>73</v>
      </c>
      <c r="B39" t="s">
        <v>19</v>
      </c>
      <c r="C39">
        <v>18</v>
      </c>
      <c r="D39">
        <v>0.75</v>
      </c>
      <c r="E39">
        <v>18</v>
      </c>
      <c r="F39">
        <v>0.75</v>
      </c>
      <c r="G39">
        <v>60</v>
      </c>
      <c r="H39">
        <v>0.375</v>
      </c>
      <c r="J39">
        <v>159.5</v>
      </c>
      <c r="L39">
        <f>+C39-2*H39+2*G39+2*E39+D39+F39</f>
        <v>174.75</v>
      </c>
      <c r="M39">
        <f>+L39/12*J39</f>
        <v>2322.71875</v>
      </c>
    </row>
    <row r="40" spans="2:13" ht="12.75">
      <c r="B40" t="s">
        <v>20</v>
      </c>
      <c r="C40">
        <v>18</v>
      </c>
      <c r="D40">
        <v>1</v>
      </c>
      <c r="E40">
        <v>18</v>
      </c>
      <c r="F40">
        <v>1</v>
      </c>
      <c r="G40">
        <v>60</v>
      </c>
      <c r="H40">
        <v>0.375</v>
      </c>
      <c r="J40">
        <v>48.1</v>
      </c>
      <c r="L40">
        <f>+C40-2*H40+2*G40+2*E40+D40+F40</f>
        <v>175.25</v>
      </c>
      <c r="M40">
        <f>+L40/12*J40</f>
        <v>702.4604166666667</v>
      </c>
    </row>
    <row r="41" spans="2:13" ht="12.75">
      <c r="B41" t="s">
        <v>21</v>
      </c>
      <c r="C41">
        <v>18</v>
      </c>
      <c r="D41">
        <v>0.75</v>
      </c>
      <c r="E41">
        <v>18</v>
      </c>
      <c r="F41">
        <v>0.75</v>
      </c>
      <c r="G41">
        <v>60</v>
      </c>
      <c r="H41">
        <v>0.375</v>
      </c>
      <c r="J41">
        <v>72.1</v>
      </c>
      <c r="L41">
        <f>+C41-2*H41+2*G41+2*E41+D41+F41</f>
        <v>174.75</v>
      </c>
      <c r="M41">
        <f>+L41/12*J41</f>
        <v>1049.95625</v>
      </c>
    </row>
    <row r="43" spans="10:13" ht="12.75">
      <c r="J43">
        <f>SUM(J39:J41)</f>
        <v>279.7</v>
      </c>
      <c r="M43">
        <f>SUM(M39:M41)</f>
        <v>4075.135416666667</v>
      </c>
    </row>
    <row r="45" spans="10:13" ht="12.75">
      <c r="J45">
        <f>SUM(J17,J27,J33,J37,J43)</f>
        <v>2253.395</v>
      </c>
      <c r="M45">
        <f>SUM(M17,M27,M33,M37,M43)</f>
        <v>39873.4234375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45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3" sqref="A3"/>
    </sheetView>
  </sheetViews>
  <sheetFormatPr defaultColWidth="9.140625" defaultRowHeight="12.75"/>
  <sheetData>
    <row r="3" spans="1:7" ht="12.75">
      <c r="A3" t="s">
        <v>9</v>
      </c>
      <c r="C3" t="s">
        <v>39</v>
      </c>
      <c r="E3" t="s">
        <v>40</v>
      </c>
      <c r="G3" t="s">
        <v>12</v>
      </c>
    </row>
    <row r="4" spans="2:13" ht="12.75">
      <c r="B4" t="s">
        <v>2</v>
      </c>
      <c r="C4" t="s">
        <v>46</v>
      </c>
      <c r="D4" t="s">
        <v>47</v>
      </c>
      <c r="E4" t="s">
        <v>46</v>
      </c>
      <c r="F4" t="s">
        <v>47</v>
      </c>
      <c r="G4" t="s">
        <v>48</v>
      </c>
      <c r="H4" t="s">
        <v>47</v>
      </c>
      <c r="J4" t="s">
        <v>49</v>
      </c>
      <c r="L4" t="s">
        <v>50</v>
      </c>
      <c r="M4" t="s">
        <v>51</v>
      </c>
    </row>
    <row r="5" spans="1:13" ht="12.75">
      <c r="A5" t="s">
        <v>74</v>
      </c>
      <c r="B5" t="s">
        <v>19</v>
      </c>
      <c r="C5" s="7">
        <v>16</v>
      </c>
      <c r="D5" s="7">
        <f>11/16</f>
        <v>0.6875</v>
      </c>
      <c r="E5" s="7">
        <v>16</v>
      </c>
      <c r="F5" s="7">
        <f>11/16</f>
        <v>0.6875</v>
      </c>
      <c r="G5" s="7">
        <v>48</v>
      </c>
      <c r="H5" s="8">
        <v>0.375</v>
      </c>
      <c r="J5" s="7">
        <v>42.82</v>
      </c>
      <c r="L5">
        <f>+C5-2*H5+2*G5+2*E5+D5+F5</f>
        <v>144.625</v>
      </c>
      <c r="M5">
        <f>+L5/12*J5</f>
        <v>516.0702083333333</v>
      </c>
    </row>
    <row r="6" spans="2:13" ht="12.75">
      <c r="B6" t="s">
        <v>20</v>
      </c>
      <c r="C6">
        <v>16</v>
      </c>
      <c r="D6">
        <v>1</v>
      </c>
      <c r="E6">
        <v>16</v>
      </c>
      <c r="F6">
        <v>1</v>
      </c>
      <c r="G6" s="7">
        <v>48</v>
      </c>
      <c r="H6" s="8">
        <v>0.375</v>
      </c>
      <c r="J6">
        <v>38</v>
      </c>
      <c r="L6">
        <f aca="true" t="shared" si="0" ref="L6:L15">+C6-2*H6+2*G6+2*E6+D6+F6</f>
        <v>145.25</v>
      </c>
      <c r="M6">
        <f aca="true" t="shared" si="1" ref="M6:M15">+L6/12*J6</f>
        <v>459.9583333333333</v>
      </c>
    </row>
    <row r="7" spans="2:13" ht="12.75">
      <c r="B7" t="s">
        <v>21</v>
      </c>
      <c r="C7">
        <v>16</v>
      </c>
      <c r="D7">
        <f>13/16</f>
        <v>0.8125</v>
      </c>
      <c r="E7">
        <v>16</v>
      </c>
      <c r="F7">
        <f>13/16</f>
        <v>0.8125</v>
      </c>
      <c r="G7" s="7">
        <v>48</v>
      </c>
      <c r="H7" s="8">
        <v>0.375</v>
      </c>
      <c r="J7">
        <v>58.5</v>
      </c>
      <c r="L7">
        <f t="shared" si="0"/>
        <v>144.875</v>
      </c>
      <c r="M7">
        <f t="shared" si="1"/>
        <v>706.265625</v>
      </c>
    </row>
    <row r="8" spans="2:13" ht="12.75">
      <c r="B8" t="s">
        <v>22</v>
      </c>
      <c r="C8">
        <v>16</v>
      </c>
      <c r="D8">
        <v>1.25</v>
      </c>
      <c r="E8">
        <v>16</v>
      </c>
      <c r="F8">
        <v>1.25</v>
      </c>
      <c r="G8" s="7">
        <v>48</v>
      </c>
      <c r="H8" s="8">
        <v>0.375</v>
      </c>
      <c r="J8">
        <v>41.4</v>
      </c>
      <c r="L8">
        <f t="shared" si="0"/>
        <v>145.75</v>
      </c>
      <c r="M8">
        <f t="shared" si="1"/>
        <v>502.83750000000003</v>
      </c>
    </row>
    <row r="9" spans="2:13" ht="12.75">
      <c r="B9" t="s">
        <v>23</v>
      </c>
      <c r="C9">
        <v>16</v>
      </c>
      <c r="D9">
        <f>11/16</f>
        <v>0.6875</v>
      </c>
      <c r="E9">
        <v>16</v>
      </c>
      <c r="F9">
        <f>11/16</f>
        <v>0.6875</v>
      </c>
      <c r="G9" s="7">
        <v>48</v>
      </c>
      <c r="H9" s="8">
        <v>0.375</v>
      </c>
      <c r="J9">
        <v>54.14</v>
      </c>
      <c r="L9">
        <f t="shared" si="0"/>
        <v>144.625</v>
      </c>
      <c r="M9">
        <f t="shared" si="1"/>
        <v>652.4997916666667</v>
      </c>
    </row>
    <row r="10" spans="2:13" ht="12.75">
      <c r="B10" t="s">
        <v>24</v>
      </c>
      <c r="C10">
        <v>16</v>
      </c>
      <c r="D10">
        <v>1</v>
      </c>
      <c r="E10">
        <v>16</v>
      </c>
      <c r="F10">
        <v>1</v>
      </c>
      <c r="G10" s="7">
        <v>48</v>
      </c>
      <c r="H10" s="8">
        <v>0.375</v>
      </c>
      <c r="J10">
        <v>36.67</v>
      </c>
      <c r="L10">
        <f t="shared" si="0"/>
        <v>145.25</v>
      </c>
      <c r="M10">
        <f t="shared" si="1"/>
        <v>443.85979166666664</v>
      </c>
    </row>
    <row r="11" spans="2:13" ht="12.75">
      <c r="B11" t="s">
        <v>25</v>
      </c>
      <c r="C11">
        <v>16</v>
      </c>
      <c r="D11">
        <f>11/16</f>
        <v>0.6875</v>
      </c>
      <c r="E11">
        <v>16</v>
      </c>
      <c r="F11">
        <f>11/16</f>
        <v>0.6875</v>
      </c>
      <c r="G11" s="7">
        <v>48</v>
      </c>
      <c r="H11" s="8">
        <v>0.375</v>
      </c>
      <c r="J11">
        <v>40.83</v>
      </c>
      <c r="L11">
        <f t="shared" si="0"/>
        <v>144.625</v>
      </c>
      <c r="M11">
        <f t="shared" si="1"/>
        <v>492.0865625</v>
      </c>
    </row>
    <row r="12" spans="2:13" ht="12.75">
      <c r="B12" t="s">
        <v>34</v>
      </c>
      <c r="C12">
        <v>16</v>
      </c>
      <c r="D12">
        <f>15/16</f>
        <v>0.9375</v>
      </c>
      <c r="E12">
        <v>16</v>
      </c>
      <c r="F12">
        <f>15/16</f>
        <v>0.9375</v>
      </c>
      <c r="G12" s="7">
        <v>48</v>
      </c>
      <c r="H12" s="8">
        <v>0.375</v>
      </c>
      <c r="J12">
        <v>36.67</v>
      </c>
      <c r="L12">
        <f t="shared" si="0"/>
        <v>145.125</v>
      </c>
      <c r="M12">
        <f t="shared" si="1"/>
        <v>443.4778125</v>
      </c>
    </row>
    <row r="13" spans="2:13" ht="12.75">
      <c r="B13" t="s">
        <v>35</v>
      </c>
      <c r="C13">
        <v>16</v>
      </c>
      <c r="D13">
        <f>11/16</f>
        <v>0.6875</v>
      </c>
      <c r="E13">
        <v>16</v>
      </c>
      <c r="F13">
        <f>11/16</f>
        <v>0.6875</v>
      </c>
      <c r="G13" s="7">
        <v>48</v>
      </c>
      <c r="H13" s="8">
        <v>0.375</v>
      </c>
      <c r="J13">
        <v>55.67</v>
      </c>
      <c r="L13">
        <f t="shared" si="0"/>
        <v>144.625</v>
      </c>
      <c r="M13">
        <f t="shared" si="1"/>
        <v>670.9394791666667</v>
      </c>
    </row>
    <row r="14" spans="2:13" ht="12.75">
      <c r="B14" t="s">
        <v>36</v>
      </c>
      <c r="C14">
        <v>16</v>
      </c>
      <c r="D14">
        <f>7/8</f>
        <v>0.875</v>
      </c>
      <c r="E14">
        <v>16</v>
      </c>
      <c r="F14">
        <f>7/8</f>
        <v>0.875</v>
      </c>
      <c r="G14" s="7">
        <v>48</v>
      </c>
      <c r="H14" s="8">
        <v>0.375</v>
      </c>
      <c r="J14">
        <v>36.67</v>
      </c>
      <c r="L14">
        <f t="shared" si="0"/>
        <v>145</v>
      </c>
      <c r="M14">
        <f t="shared" si="1"/>
        <v>443.09583333333336</v>
      </c>
    </row>
    <row r="15" spans="2:13" ht="12.75">
      <c r="B15" t="s">
        <v>37</v>
      </c>
      <c r="C15">
        <v>16</v>
      </c>
      <c r="D15">
        <f>11/16</f>
        <v>0.6875</v>
      </c>
      <c r="E15">
        <v>16</v>
      </c>
      <c r="F15">
        <f>11/16</f>
        <v>0.6875</v>
      </c>
      <c r="G15" s="7">
        <v>48</v>
      </c>
      <c r="H15" s="8">
        <v>0.375</v>
      </c>
      <c r="J15">
        <v>40.5</v>
      </c>
      <c r="L15">
        <f t="shared" si="0"/>
        <v>144.625</v>
      </c>
      <c r="M15">
        <f t="shared" si="1"/>
        <v>488.109375</v>
      </c>
    </row>
    <row r="17" spans="10:13" ht="12.75">
      <c r="J17">
        <f>SUM(J5:J15)</f>
        <v>481.87000000000006</v>
      </c>
      <c r="M17">
        <f>SUM(M5:M15)</f>
        <v>5819.2003125</v>
      </c>
    </row>
    <row r="19" spans="1:15" ht="12.75">
      <c r="A19" t="s">
        <v>75</v>
      </c>
      <c r="B19" t="s">
        <v>19</v>
      </c>
      <c r="C19">
        <v>18</v>
      </c>
      <c r="D19">
        <v>0.75</v>
      </c>
      <c r="E19">
        <v>18</v>
      </c>
      <c r="F19">
        <v>0.75</v>
      </c>
      <c r="G19">
        <v>60</v>
      </c>
      <c r="H19">
        <v>0.375</v>
      </c>
      <c r="J19">
        <v>83.25</v>
      </c>
      <c r="L19">
        <f aca="true" t="shared" si="2" ref="L19:L25">+C19-2*H19+2*G19+2*E19+D19+F19</f>
        <v>174.75</v>
      </c>
      <c r="M19">
        <f aca="true" t="shared" si="3" ref="M19:M25">+L19/12*J19</f>
        <v>1212.328125</v>
      </c>
      <c r="O19" t="s">
        <v>76</v>
      </c>
    </row>
    <row r="20" spans="2:13" ht="12.75">
      <c r="B20" t="s">
        <v>20</v>
      </c>
      <c r="C20">
        <v>18</v>
      </c>
      <c r="D20">
        <v>1.125</v>
      </c>
      <c r="E20">
        <v>18</v>
      </c>
      <c r="F20">
        <v>1.125</v>
      </c>
      <c r="G20">
        <v>60</v>
      </c>
      <c r="H20">
        <v>0.375</v>
      </c>
      <c r="J20">
        <v>47.5</v>
      </c>
      <c r="L20">
        <f t="shared" si="2"/>
        <v>175.5</v>
      </c>
      <c r="M20">
        <f t="shared" si="3"/>
        <v>694.6875</v>
      </c>
    </row>
    <row r="21" spans="2:13" ht="12.75">
      <c r="B21" t="s">
        <v>21</v>
      </c>
      <c r="C21">
        <v>18</v>
      </c>
      <c r="D21">
        <v>0.75</v>
      </c>
      <c r="E21">
        <v>18</v>
      </c>
      <c r="F21">
        <v>0.75</v>
      </c>
      <c r="G21">
        <v>60</v>
      </c>
      <c r="H21">
        <v>0.375</v>
      </c>
      <c r="J21">
        <v>65.875</v>
      </c>
      <c r="L21">
        <f t="shared" si="2"/>
        <v>174.75</v>
      </c>
      <c r="M21">
        <f t="shared" si="3"/>
        <v>959.3046875</v>
      </c>
    </row>
    <row r="22" spans="2:13" ht="12.75">
      <c r="B22" t="s">
        <v>22</v>
      </c>
      <c r="C22">
        <v>18</v>
      </c>
      <c r="D22">
        <v>1.25</v>
      </c>
      <c r="E22">
        <v>18</v>
      </c>
      <c r="F22">
        <v>1.25</v>
      </c>
      <c r="G22">
        <v>60</v>
      </c>
      <c r="H22">
        <v>0.375</v>
      </c>
      <c r="J22">
        <v>50.75</v>
      </c>
      <c r="L22">
        <f t="shared" si="2"/>
        <v>175.75</v>
      </c>
      <c r="M22">
        <f t="shared" si="3"/>
        <v>743.2760416666667</v>
      </c>
    </row>
    <row r="23" spans="2:13" ht="12.75">
      <c r="B23" t="s">
        <v>23</v>
      </c>
      <c r="C23">
        <v>18</v>
      </c>
      <c r="D23">
        <v>0.75</v>
      </c>
      <c r="E23">
        <v>18</v>
      </c>
      <c r="F23">
        <v>0.75</v>
      </c>
      <c r="G23">
        <v>60</v>
      </c>
      <c r="H23">
        <v>0.375</v>
      </c>
      <c r="J23">
        <v>69.43</v>
      </c>
      <c r="L23">
        <f t="shared" si="2"/>
        <v>174.75</v>
      </c>
      <c r="M23">
        <f t="shared" si="3"/>
        <v>1011.0743750000001</v>
      </c>
    </row>
    <row r="24" spans="2:13" ht="12.75">
      <c r="B24" t="s">
        <v>24</v>
      </c>
      <c r="C24">
        <v>18</v>
      </c>
      <c r="D24">
        <v>1</v>
      </c>
      <c r="E24">
        <v>18</v>
      </c>
      <c r="F24">
        <v>1</v>
      </c>
      <c r="G24">
        <v>60</v>
      </c>
      <c r="H24">
        <v>0.375</v>
      </c>
      <c r="J24">
        <v>40.2</v>
      </c>
      <c r="L24">
        <f t="shared" si="2"/>
        <v>175.25</v>
      </c>
      <c r="M24">
        <f t="shared" si="3"/>
        <v>587.0875</v>
      </c>
    </row>
    <row r="25" spans="2:13" ht="12.75">
      <c r="B25" t="s">
        <v>25</v>
      </c>
      <c r="C25">
        <v>18</v>
      </c>
      <c r="D25">
        <v>0.75</v>
      </c>
      <c r="E25">
        <v>18</v>
      </c>
      <c r="F25">
        <v>0.75</v>
      </c>
      <c r="G25">
        <v>60</v>
      </c>
      <c r="H25">
        <v>0.375</v>
      </c>
      <c r="J25">
        <v>53</v>
      </c>
      <c r="L25">
        <f t="shared" si="2"/>
        <v>174.75</v>
      </c>
      <c r="M25">
        <f t="shared" si="3"/>
        <v>771.8125</v>
      </c>
    </row>
    <row r="27" spans="10:13" ht="12.75">
      <c r="J27">
        <f>SUM(J19:J25)</f>
        <v>410.005</v>
      </c>
      <c r="M27">
        <f>SUM(M19:M25)</f>
        <v>5979.570729166667</v>
      </c>
    </row>
    <row r="29" spans="1:15" ht="12.75">
      <c r="A29" t="s">
        <v>77</v>
      </c>
      <c r="B29" t="s">
        <v>19</v>
      </c>
      <c r="C29">
        <v>20</v>
      </c>
      <c r="D29">
        <v>1.5</v>
      </c>
      <c r="E29">
        <v>20</v>
      </c>
      <c r="F29">
        <v>1.5</v>
      </c>
      <c r="G29">
        <v>120</v>
      </c>
      <c r="H29">
        <v>0.5</v>
      </c>
      <c r="J29">
        <v>135.5</v>
      </c>
      <c r="L29">
        <f>+C29-2*H29+2*G29+2*E29+D29+F29</f>
        <v>302</v>
      </c>
      <c r="M29">
        <f>+L29/12*J29</f>
        <v>3410.0833333333335</v>
      </c>
      <c r="O29" t="s">
        <v>78</v>
      </c>
    </row>
    <row r="30" spans="2:13" ht="12.75">
      <c r="B30" t="s">
        <v>20</v>
      </c>
      <c r="C30">
        <v>20</v>
      </c>
      <c r="D30">
        <v>2</v>
      </c>
      <c r="E30">
        <v>20</v>
      </c>
      <c r="F30">
        <v>2</v>
      </c>
      <c r="G30" s="10">
        <v>130</v>
      </c>
      <c r="H30">
        <v>0.5</v>
      </c>
      <c r="J30">
        <v>346.5</v>
      </c>
      <c r="L30">
        <f>+C30-2*H30+2*G30+2*E30+D30+F30</f>
        <v>323</v>
      </c>
      <c r="M30">
        <f>+L30/12*J30</f>
        <v>9326.625</v>
      </c>
    </row>
    <row r="31" spans="2:13" ht="12.75">
      <c r="B31" t="s">
        <v>21</v>
      </c>
      <c r="C31">
        <v>20</v>
      </c>
      <c r="D31">
        <v>1.5</v>
      </c>
      <c r="E31">
        <v>20</v>
      </c>
      <c r="F31">
        <v>1.5</v>
      </c>
      <c r="G31">
        <v>120</v>
      </c>
      <c r="H31">
        <v>0.5</v>
      </c>
      <c r="J31">
        <v>139</v>
      </c>
      <c r="L31">
        <f>+C31-2*H31+2*G31+2*E31+D31+F31</f>
        <v>302</v>
      </c>
      <c r="M31">
        <f>+L31/12*J31</f>
        <v>3498.166666666667</v>
      </c>
    </row>
    <row r="33" spans="10:13" ht="12.75">
      <c r="J33">
        <f>SUM(J29:J31)</f>
        <v>621</v>
      </c>
      <c r="M33">
        <f>SUM(M29:M31)</f>
        <v>16234.875</v>
      </c>
    </row>
    <row r="35" spans="1:15" ht="12.75">
      <c r="A35" t="s">
        <v>79</v>
      </c>
      <c r="B35" t="s">
        <v>19</v>
      </c>
      <c r="C35">
        <v>24</v>
      </c>
      <c r="D35">
        <v>1</v>
      </c>
      <c r="E35">
        <v>24</v>
      </c>
      <c r="F35">
        <v>1</v>
      </c>
      <c r="G35">
        <v>64</v>
      </c>
      <c r="H35">
        <v>0.375</v>
      </c>
      <c r="J35">
        <v>462.82</v>
      </c>
      <c r="L35">
        <f>+C35-2*H35+2*G35+2*E35+D35+F35</f>
        <v>201.25</v>
      </c>
      <c r="M35">
        <f>+L35/12*J35</f>
        <v>7761.877083333333</v>
      </c>
      <c r="O35" t="s">
        <v>80</v>
      </c>
    </row>
    <row r="37" spans="10:13" ht="12.75">
      <c r="J37">
        <f>SUM(J35)</f>
        <v>462.82</v>
      </c>
      <c r="M37">
        <f>SUM(M35)</f>
        <v>7761.877083333333</v>
      </c>
    </row>
    <row r="39" spans="1:15" ht="12.75">
      <c r="A39" t="s">
        <v>81</v>
      </c>
      <c r="B39" t="s">
        <v>19</v>
      </c>
      <c r="C39">
        <v>18</v>
      </c>
      <c r="D39">
        <v>0.75</v>
      </c>
      <c r="E39">
        <v>18</v>
      </c>
      <c r="F39">
        <v>0.75</v>
      </c>
      <c r="G39">
        <v>60</v>
      </c>
      <c r="H39">
        <v>0.375</v>
      </c>
      <c r="J39">
        <v>159.5</v>
      </c>
      <c r="L39">
        <f>+C39-2*H39+2*G39+2*E39+D39+F39</f>
        <v>174.75</v>
      </c>
      <c r="M39">
        <f>+L39/12*J39</f>
        <v>2322.71875</v>
      </c>
      <c r="O39" t="s">
        <v>82</v>
      </c>
    </row>
    <row r="40" spans="2:13" ht="12.75">
      <c r="B40" t="s">
        <v>20</v>
      </c>
      <c r="C40">
        <v>18</v>
      </c>
      <c r="D40">
        <v>1</v>
      </c>
      <c r="E40">
        <v>18</v>
      </c>
      <c r="F40">
        <v>1</v>
      </c>
      <c r="G40">
        <v>60</v>
      </c>
      <c r="H40">
        <v>0.375</v>
      </c>
      <c r="J40">
        <v>48.1</v>
      </c>
      <c r="L40">
        <f>+C40-2*H40+2*G40+2*E40+D40+F40</f>
        <v>175.25</v>
      </c>
      <c r="M40">
        <f>+L40/12*J40</f>
        <v>702.4604166666667</v>
      </c>
    </row>
    <row r="41" spans="2:13" ht="12.75">
      <c r="B41" t="s">
        <v>21</v>
      </c>
      <c r="C41">
        <v>18</v>
      </c>
      <c r="D41">
        <v>0.75</v>
      </c>
      <c r="E41">
        <v>18</v>
      </c>
      <c r="F41">
        <v>0.75</v>
      </c>
      <c r="G41">
        <v>60</v>
      </c>
      <c r="H41">
        <v>0.375</v>
      </c>
      <c r="J41">
        <v>72.1</v>
      </c>
      <c r="L41">
        <f>+C41-2*H41+2*G41+2*E41+D41+F41</f>
        <v>174.75</v>
      </c>
      <c r="M41">
        <f>+L41/12*J41</f>
        <v>1049.95625</v>
      </c>
    </row>
    <row r="43" spans="10:13" ht="12.75">
      <c r="J43">
        <f>SUM(J39:J41)</f>
        <v>279.7</v>
      </c>
      <c r="M43">
        <f>SUM(M39:M41)</f>
        <v>4075.135416666667</v>
      </c>
    </row>
    <row r="45" spans="10:13" ht="12.75">
      <c r="J45">
        <f>SUM(J17,J27,J33,J37,J43)</f>
        <v>2255.395</v>
      </c>
      <c r="M45">
        <f>SUM(M17,M27,M33,M37,M43)</f>
        <v>39870.658541666664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51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3" sqref="A3"/>
    </sheetView>
  </sheetViews>
  <sheetFormatPr defaultColWidth="9.140625" defaultRowHeight="12.75"/>
  <sheetData>
    <row r="3" spans="1:7" ht="12.75">
      <c r="A3" t="s">
        <v>9</v>
      </c>
      <c r="C3" t="s">
        <v>39</v>
      </c>
      <c r="E3" t="s">
        <v>40</v>
      </c>
      <c r="G3" t="s">
        <v>12</v>
      </c>
    </row>
    <row r="4" spans="2:13" ht="12.75">
      <c r="B4" t="s">
        <v>2</v>
      </c>
      <c r="C4" t="s">
        <v>46</v>
      </c>
      <c r="D4" t="s">
        <v>47</v>
      </c>
      <c r="E4" t="s">
        <v>46</v>
      </c>
      <c r="F4" t="s">
        <v>47</v>
      </c>
      <c r="G4" t="s">
        <v>48</v>
      </c>
      <c r="H4" t="s">
        <v>47</v>
      </c>
      <c r="J4" t="s">
        <v>49</v>
      </c>
      <c r="L4" t="s">
        <v>50</v>
      </c>
      <c r="M4" t="s">
        <v>51</v>
      </c>
    </row>
    <row r="5" spans="1:13" ht="12.75">
      <c r="A5" t="s">
        <v>83</v>
      </c>
      <c r="B5" t="s">
        <v>19</v>
      </c>
      <c r="C5" s="7">
        <v>16</v>
      </c>
      <c r="D5" s="7">
        <f>11/16</f>
        <v>0.6875</v>
      </c>
      <c r="E5" s="7">
        <v>16</v>
      </c>
      <c r="F5" s="7">
        <f>11/16</f>
        <v>0.6875</v>
      </c>
      <c r="G5" s="7">
        <v>48</v>
      </c>
      <c r="H5" s="8">
        <f>3/8</f>
        <v>0.375</v>
      </c>
      <c r="J5">
        <v>42.23</v>
      </c>
      <c r="L5">
        <f>+C5-2*H5+2*G5+2*E5+D5+F5</f>
        <v>144.625</v>
      </c>
      <c r="M5">
        <f>+L5/12*J5</f>
        <v>508.95947916666665</v>
      </c>
    </row>
    <row r="6" spans="2:13" ht="12.75">
      <c r="B6" t="s">
        <v>20</v>
      </c>
      <c r="C6">
        <v>16</v>
      </c>
      <c r="D6">
        <v>1</v>
      </c>
      <c r="E6">
        <v>16</v>
      </c>
      <c r="F6">
        <v>1</v>
      </c>
      <c r="G6" s="7">
        <v>48</v>
      </c>
      <c r="H6" s="8">
        <f aca="true" t="shared" si="0" ref="H6:H15">3/8</f>
        <v>0.375</v>
      </c>
      <c r="J6">
        <v>38</v>
      </c>
      <c r="L6">
        <f aca="true" t="shared" si="1" ref="L6:L15">+C6-2*H6+2*G6+2*E6+D6+F6</f>
        <v>145.25</v>
      </c>
      <c r="M6">
        <f aca="true" t="shared" si="2" ref="M6:M15">+L6/12*J6</f>
        <v>459.9583333333333</v>
      </c>
    </row>
    <row r="7" spans="2:13" ht="12.75">
      <c r="B7" t="s">
        <v>21</v>
      </c>
      <c r="C7">
        <v>16</v>
      </c>
      <c r="D7">
        <f>13/16</f>
        <v>0.8125</v>
      </c>
      <c r="E7">
        <v>16</v>
      </c>
      <c r="F7">
        <f>13/16</f>
        <v>0.8125</v>
      </c>
      <c r="G7" s="7">
        <v>48</v>
      </c>
      <c r="H7" s="8">
        <f t="shared" si="0"/>
        <v>0.375</v>
      </c>
      <c r="J7">
        <v>58.5</v>
      </c>
      <c r="L7">
        <f t="shared" si="1"/>
        <v>144.875</v>
      </c>
      <c r="M7">
        <f t="shared" si="2"/>
        <v>706.265625</v>
      </c>
    </row>
    <row r="8" spans="2:13" ht="12.75">
      <c r="B8" t="s">
        <v>22</v>
      </c>
      <c r="C8">
        <v>16</v>
      </c>
      <c r="D8">
        <v>1.25</v>
      </c>
      <c r="E8">
        <v>16</v>
      </c>
      <c r="F8">
        <v>1.25</v>
      </c>
      <c r="G8" s="7">
        <v>48</v>
      </c>
      <c r="H8" s="8">
        <f t="shared" si="0"/>
        <v>0.375</v>
      </c>
      <c r="J8">
        <v>41.4</v>
      </c>
      <c r="L8">
        <f t="shared" si="1"/>
        <v>145.75</v>
      </c>
      <c r="M8">
        <f t="shared" si="2"/>
        <v>502.83750000000003</v>
      </c>
    </row>
    <row r="9" spans="2:13" ht="12.75">
      <c r="B9" t="s">
        <v>23</v>
      </c>
      <c r="C9">
        <v>16</v>
      </c>
      <c r="D9">
        <f>11/16</f>
        <v>0.6875</v>
      </c>
      <c r="E9">
        <v>16</v>
      </c>
      <c r="F9">
        <f>11/16</f>
        <v>0.6875</v>
      </c>
      <c r="G9" s="7">
        <v>48</v>
      </c>
      <c r="H9" s="8">
        <f t="shared" si="0"/>
        <v>0.375</v>
      </c>
      <c r="J9">
        <v>54.14</v>
      </c>
      <c r="L9">
        <f t="shared" si="1"/>
        <v>144.625</v>
      </c>
      <c r="M9">
        <f t="shared" si="2"/>
        <v>652.4997916666667</v>
      </c>
    </row>
    <row r="10" spans="2:13" ht="12.75">
      <c r="B10" t="s">
        <v>24</v>
      </c>
      <c r="C10">
        <v>16</v>
      </c>
      <c r="D10">
        <v>1</v>
      </c>
      <c r="E10">
        <v>16</v>
      </c>
      <c r="F10">
        <v>1</v>
      </c>
      <c r="G10" s="7">
        <v>48</v>
      </c>
      <c r="H10" s="8">
        <f t="shared" si="0"/>
        <v>0.375</v>
      </c>
      <c r="J10">
        <v>36.67</v>
      </c>
      <c r="L10">
        <f t="shared" si="1"/>
        <v>145.25</v>
      </c>
      <c r="M10">
        <f t="shared" si="2"/>
        <v>443.85979166666664</v>
      </c>
    </row>
    <row r="11" spans="2:13" ht="12.75">
      <c r="B11" t="s">
        <v>25</v>
      </c>
      <c r="C11">
        <v>16</v>
      </c>
      <c r="D11">
        <f>11/16</f>
        <v>0.6875</v>
      </c>
      <c r="E11">
        <v>16</v>
      </c>
      <c r="F11">
        <f>11/16</f>
        <v>0.6875</v>
      </c>
      <c r="G11" s="7">
        <v>48</v>
      </c>
      <c r="H11" s="8">
        <f t="shared" si="0"/>
        <v>0.375</v>
      </c>
      <c r="J11">
        <v>40.83</v>
      </c>
      <c r="L11">
        <f t="shared" si="1"/>
        <v>144.625</v>
      </c>
      <c r="M11">
        <f t="shared" si="2"/>
        <v>492.0865625</v>
      </c>
    </row>
    <row r="12" spans="2:13" ht="12.75">
      <c r="B12" t="s">
        <v>34</v>
      </c>
      <c r="C12">
        <v>16</v>
      </c>
      <c r="D12">
        <f>15/16</f>
        <v>0.9375</v>
      </c>
      <c r="E12">
        <v>16</v>
      </c>
      <c r="F12">
        <f>15/16</f>
        <v>0.9375</v>
      </c>
      <c r="G12" s="7">
        <v>48</v>
      </c>
      <c r="H12" s="8">
        <f t="shared" si="0"/>
        <v>0.375</v>
      </c>
      <c r="J12">
        <v>36.67</v>
      </c>
      <c r="L12">
        <f t="shared" si="1"/>
        <v>145.125</v>
      </c>
      <c r="M12">
        <f t="shared" si="2"/>
        <v>443.4778125</v>
      </c>
    </row>
    <row r="13" spans="2:13" ht="12.75">
      <c r="B13" t="s">
        <v>35</v>
      </c>
      <c r="C13">
        <v>16</v>
      </c>
      <c r="D13">
        <f>11/16</f>
        <v>0.6875</v>
      </c>
      <c r="E13">
        <v>16</v>
      </c>
      <c r="F13">
        <f>11/16</f>
        <v>0.6875</v>
      </c>
      <c r="G13" s="7">
        <v>48</v>
      </c>
      <c r="H13" s="8">
        <f t="shared" si="0"/>
        <v>0.375</v>
      </c>
      <c r="J13">
        <v>55.67</v>
      </c>
      <c r="L13">
        <f t="shared" si="1"/>
        <v>144.625</v>
      </c>
      <c r="M13">
        <f t="shared" si="2"/>
        <v>670.9394791666667</v>
      </c>
    </row>
    <row r="14" spans="2:13" ht="12.75">
      <c r="B14" t="s">
        <v>36</v>
      </c>
      <c r="C14">
        <v>16</v>
      </c>
      <c r="D14">
        <f>7/8</f>
        <v>0.875</v>
      </c>
      <c r="E14">
        <v>16</v>
      </c>
      <c r="F14">
        <f>7/8</f>
        <v>0.875</v>
      </c>
      <c r="G14" s="7">
        <v>48</v>
      </c>
      <c r="H14" s="8">
        <f t="shared" si="0"/>
        <v>0.375</v>
      </c>
      <c r="J14">
        <v>36.67</v>
      </c>
      <c r="L14">
        <f t="shared" si="1"/>
        <v>145</v>
      </c>
      <c r="M14">
        <f t="shared" si="2"/>
        <v>443.09583333333336</v>
      </c>
    </row>
    <row r="15" spans="2:13" ht="12.75">
      <c r="B15" t="s">
        <v>37</v>
      </c>
      <c r="C15">
        <v>16</v>
      </c>
      <c r="D15">
        <f>11/16</f>
        <v>0.6875</v>
      </c>
      <c r="E15">
        <v>16</v>
      </c>
      <c r="F15">
        <f>11/16</f>
        <v>0.6875</v>
      </c>
      <c r="G15" s="7">
        <v>48</v>
      </c>
      <c r="H15" s="8">
        <f t="shared" si="0"/>
        <v>0.375</v>
      </c>
      <c r="J15">
        <v>37.08</v>
      </c>
      <c r="L15">
        <f t="shared" si="1"/>
        <v>144.625</v>
      </c>
      <c r="M15">
        <f t="shared" si="2"/>
        <v>446.89125</v>
      </c>
    </row>
    <row r="17" spans="10:13" ht="12.75">
      <c r="J17">
        <f>SUM(J5:J15)</f>
        <v>477.86</v>
      </c>
      <c r="M17">
        <f>SUM(M5:M15)</f>
        <v>5770.871458333333</v>
      </c>
    </row>
    <row r="19" spans="1:15" ht="12.75">
      <c r="A19" t="s">
        <v>84</v>
      </c>
      <c r="B19" t="s">
        <v>19</v>
      </c>
      <c r="C19">
        <v>18</v>
      </c>
      <c r="D19">
        <v>0.875</v>
      </c>
      <c r="E19">
        <v>18</v>
      </c>
      <c r="F19">
        <v>0.875</v>
      </c>
      <c r="G19">
        <v>60</v>
      </c>
      <c r="H19">
        <v>0.375</v>
      </c>
      <c r="J19">
        <v>83.25</v>
      </c>
      <c r="L19">
        <f aca="true" t="shared" si="3" ref="L19:L25">+C19-2*H19+2*G19+2*E19+D19+F19</f>
        <v>175</v>
      </c>
      <c r="M19">
        <f aca="true" t="shared" si="4" ref="M19:M25">+L19/12*J19</f>
        <v>1214.0625</v>
      </c>
      <c r="O19" t="s">
        <v>63</v>
      </c>
    </row>
    <row r="20" spans="2:13" ht="12.75">
      <c r="B20" t="s">
        <v>20</v>
      </c>
      <c r="C20">
        <v>18</v>
      </c>
      <c r="D20">
        <v>1.875</v>
      </c>
      <c r="E20">
        <v>18</v>
      </c>
      <c r="F20">
        <v>1.875</v>
      </c>
      <c r="G20">
        <v>60</v>
      </c>
      <c r="H20">
        <v>0.375</v>
      </c>
      <c r="J20">
        <v>47.5</v>
      </c>
      <c r="L20">
        <f t="shared" si="3"/>
        <v>177</v>
      </c>
      <c r="M20">
        <f t="shared" si="4"/>
        <v>700.625</v>
      </c>
    </row>
    <row r="21" spans="2:13" ht="12.75">
      <c r="B21" t="s">
        <v>21</v>
      </c>
      <c r="C21">
        <v>18</v>
      </c>
      <c r="D21">
        <v>0.875</v>
      </c>
      <c r="E21">
        <v>18</v>
      </c>
      <c r="F21">
        <v>0.875</v>
      </c>
      <c r="G21">
        <v>60</v>
      </c>
      <c r="H21">
        <v>0.375</v>
      </c>
      <c r="J21">
        <v>65.875</v>
      </c>
      <c r="L21">
        <f t="shared" si="3"/>
        <v>175</v>
      </c>
      <c r="M21">
        <f t="shared" si="4"/>
        <v>960.6770833333334</v>
      </c>
    </row>
    <row r="22" spans="2:13" ht="12.75">
      <c r="B22" t="s">
        <v>22</v>
      </c>
      <c r="C22">
        <v>18</v>
      </c>
      <c r="D22">
        <v>2</v>
      </c>
      <c r="E22">
        <v>18</v>
      </c>
      <c r="F22">
        <v>2</v>
      </c>
      <c r="G22">
        <v>60</v>
      </c>
      <c r="H22">
        <v>0.375</v>
      </c>
      <c r="J22">
        <v>50.75</v>
      </c>
      <c r="L22">
        <f t="shared" si="3"/>
        <v>177.25</v>
      </c>
      <c r="M22">
        <f t="shared" si="4"/>
        <v>749.6197916666667</v>
      </c>
    </row>
    <row r="23" spans="2:13" ht="12.75">
      <c r="B23" t="s">
        <v>23</v>
      </c>
      <c r="C23">
        <v>18</v>
      </c>
      <c r="D23">
        <v>1</v>
      </c>
      <c r="E23">
        <v>18</v>
      </c>
      <c r="F23">
        <v>1</v>
      </c>
      <c r="G23">
        <v>60</v>
      </c>
      <c r="H23">
        <v>0.375</v>
      </c>
      <c r="J23">
        <v>69.43</v>
      </c>
      <c r="L23">
        <f t="shared" si="3"/>
        <v>175.25</v>
      </c>
      <c r="M23">
        <f t="shared" si="4"/>
        <v>1013.9672916666667</v>
      </c>
    </row>
    <row r="24" spans="2:13" ht="12.75">
      <c r="B24" t="s">
        <v>24</v>
      </c>
      <c r="C24">
        <v>18</v>
      </c>
      <c r="D24">
        <v>1.5</v>
      </c>
      <c r="E24">
        <v>18</v>
      </c>
      <c r="F24">
        <v>1.5</v>
      </c>
      <c r="G24">
        <v>60</v>
      </c>
      <c r="H24">
        <v>0.375</v>
      </c>
      <c r="J24">
        <v>40.2</v>
      </c>
      <c r="L24">
        <f t="shared" si="3"/>
        <v>176.25</v>
      </c>
      <c r="M24">
        <f t="shared" si="4"/>
        <v>590.4375</v>
      </c>
    </row>
    <row r="25" spans="2:13" ht="12.75">
      <c r="B25" t="s">
        <v>25</v>
      </c>
      <c r="C25">
        <v>18</v>
      </c>
      <c r="D25">
        <v>0.75</v>
      </c>
      <c r="E25">
        <v>18</v>
      </c>
      <c r="F25">
        <v>0.75</v>
      </c>
      <c r="G25">
        <v>60</v>
      </c>
      <c r="H25">
        <v>0.375</v>
      </c>
      <c r="J25">
        <v>53</v>
      </c>
      <c r="L25">
        <f t="shared" si="3"/>
        <v>174.75</v>
      </c>
      <c r="M25">
        <f t="shared" si="4"/>
        <v>771.8125</v>
      </c>
    </row>
    <row r="27" spans="10:13" ht="12.75">
      <c r="J27">
        <f>SUM(J19:J25)</f>
        <v>410.005</v>
      </c>
      <c r="M27">
        <f>SUM(M19:M25)</f>
        <v>6001.201666666667</v>
      </c>
    </row>
    <row r="29" spans="1:15" ht="12.75">
      <c r="A29" t="s">
        <v>85</v>
      </c>
      <c r="B29" t="s">
        <v>19</v>
      </c>
      <c r="C29">
        <v>20</v>
      </c>
      <c r="D29">
        <v>1.5</v>
      </c>
      <c r="E29">
        <v>20</v>
      </c>
      <c r="F29">
        <v>1.5</v>
      </c>
      <c r="G29">
        <v>120</v>
      </c>
      <c r="H29">
        <v>0.5</v>
      </c>
      <c r="J29">
        <v>130</v>
      </c>
      <c r="L29">
        <f>+C29-2*H29+2*G29+2*E29+D29+F29</f>
        <v>302</v>
      </c>
      <c r="M29">
        <f>+L29/12*J29</f>
        <v>3271.666666666667</v>
      </c>
      <c r="O29" t="s">
        <v>86</v>
      </c>
    </row>
    <row r="30" spans="2:13" ht="12.75">
      <c r="B30" t="s">
        <v>20</v>
      </c>
      <c r="C30">
        <v>20</v>
      </c>
      <c r="D30">
        <v>2</v>
      </c>
      <c r="E30">
        <v>20</v>
      </c>
      <c r="F30">
        <v>2</v>
      </c>
      <c r="G30" s="10">
        <v>130</v>
      </c>
      <c r="H30">
        <v>0.5</v>
      </c>
      <c r="J30">
        <v>346.5</v>
      </c>
      <c r="L30">
        <f>+C30-2*H30+2*G30+2*E30+D30+F30</f>
        <v>323</v>
      </c>
      <c r="M30">
        <f>+L30/12*J30</f>
        <v>9326.625</v>
      </c>
    </row>
    <row r="31" spans="2:13" ht="12.75">
      <c r="B31" t="s">
        <v>21</v>
      </c>
      <c r="C31">
        <v>20</v>
      </c>
      <c r="D31">
        <v>1.5</v>
      </c>
      <c r="E31">
        <v>20</v>
      </c>
      <c r="F31">
        <v>1.5</v>
      </c>
      <c r="G31">
        <v>120</v>
      </c>
      <c r="H31">
        <v>0.5</v>
      </c>
      <c r="J31">
        <v>132.4</v>
      </c>
      <c r="L31">
        <f>+C31-2*H31+2*G31+2*E31+D31+F31</f>
        <v>302</v>
      </c>
      <c r="M31">
        <f>+L31/12*J31</f>
        <v>3332.066666666667</v>
      </c>
    </row>
    <row r="33" spans="10:13" ht="12.75">
      <c r="J33">
        <f>SUM(J29:J31)</f>
        <v>608.9</v>
      </c>
      <c r="M33">
        <f>SUM(M29:M31)</f>
        <v>15930.358333333335</v>
      </c>
    </row>
    <row r="35" spans="1:15" ht="12.75">
      <c r="A35" t="s">
        <v>87</v>
      </c>
      <c r="B35" t="s">
        <v>19</v>
      </c>
      <c r="C35">
        <v>24</v>
      </c>
      <c r="D35">
        <v>1</v>
      </c>
      <c r="E35">
        <v>24</v>
      </c>
      <c r="F35">
        <v>1</v>
      </c>
      <c r="G35">
        <v>64</v>
      </c>
      <c r="H35">
        <v>0.375</v>
      </c>
      <c r="J35">
        <v>76.97</v>
      </c>
      <c r="L35">
        <f>+C35-2*H35+2*G35+2*E35+D35+F35</f>
        <v>201.25</v>
      </c>
      <c r="M35">
        <f>+L35/12*J35</f>
        <v>1290.8510416666666</v>
      </c>
      <c r="O35" t="s">
        <v>69</v>
      </c>
    </row>
    <row r="36" spans="2:13" ht="12.75">
      <c r="B36" t="s">
        <v>20</v>
      </c>
      <c r="C36">
        <v>24</v>
      </c>
      <c r="D36">
        <v>1.75</v>
      </c>
      <c r="E36">
        <v>24</v>
      </c>
      <c r="F36">
        <v>1.75</v>
      </c>
      <c r="G36">
        <v>64</v>
      </c>
      <c r="H36">
        <v>0.375</v>
      </c>
      <c r="J36">
        <v>56.28</v>
      </c>
      <c r="L36">
        <f>+C36-2*H36+2*G36+2*E36+D36+F36</f>
        <v>202.75</v>
      </c>
      <c r="M36">
        <f>+L36/12*J36</f>
        <v>950.8974999999999</v>
      </c>
    </row>
    <row r="37" spans="2:13" ht="12.75">
      <c r="B37" t="s">
        <v>21</v>
      </c>
      <c r="C37">
        <v>24</v>
      </c>
      <c r="D37">
        <v>1</v>
      </c>
      <c r="E37">
        <v>24</v>
      </c>
      <c r="F37">
        <v>1</v>
      </c>
      <c r="G37">
        <v>64</v>
      </c>
      <c r="H37">
        <v>0.375</v>
      </c>
      <c r="J37">
        <v>83.16</v>
      </c>
      <c r="L37">
        <f>+C37-2*H37+2*G37+2*E37+D37+F37</f>
        <v>201.25</v>
      </c>
      <c r="M37">
        <f>+L37/12*J37</f>
        <v>1394.6625</v>
      </c>
    </row>
    <row r="38" spans="2:13" ht="12.75">
      <c r="B38" t="s">
        <v>22</v>
      </c>
      <c r="C38">
        <v>24</v>
      </c>
      <c r="D38">
        <v>1.5</v>
      </c>
      <c r="E38">
        <v>24</v>
      </c>
      <c r="F38">
        <v>1.5</v>
      </c>
      <c r="G38">
        <v>64</v>
      </c>
      <c r="H38">
        <v>0.375</v>
      </c>
      <c r="J38">
        <v>54.84</v>
      </c>
      <c r="L38">
        <f>+C38-2*H38+2*G38+2*E38+D38+F38</f>
        <v>202.25</v>
      </c>
      <c r="M38">
        <f>+L38/12*J38</f>
        <v>924.2825000000001</v>
      </c>
    </row>
    <row r="39" spans="2:13" ht="12.75">
      <c r="B39" t="s">
        <v>23</v>
      </c>
      <c r="C39">
        <v>24</v>
      </c>
      <c r="D39">
        <v>1</v>
      </c>
      <c r="E39">
        <v>24</v>
      </c>
      <c r="F39">
        <v>1</v>
      </c>
      <c r="G39">
        <v>64</v>
      </c>
      <c r="H39">
        <v>0.375</v>
      </c>
      <c r="J39">
        <v>184.47</v>
      </c>
      <c r="L39">
        <f>+C39-2*H39+2*G39+2*E39+D39+F39</f>
        <v>201.25</v>
      </c>
      <c r="M39">
        <f>+L39/12*J39</f>
        <v>3093.715625</v>
      </c>
    </row>
    <row r="41" spans="10:13" ht="12.75">
      <c r="J41">
        <f>SUM(J35:J39)</f>
        <v>455.72</v>
      </c>
      <c r="M41">
        <f>SUM(M35:M39)</f>
        <v>7654.409166666666</v>
      </c>
    </row>
    <row r="43" spans="1:15" ht="12.75">
      <c r="A43" t="s">
        <v>88</v>
      </c>
      <c r="B43" t="s">
        <v>19</v>
      </c>
      <c r="C43">
        <v>18</v>
      </c>
      <c r="D43">
        <v>0.75</v>
      </c>
      <c r="E43">
        <v>18</v>
      </c>
      <c r="F43">
        <v>0.75</v>
      </c>
      <c r="G43">
        <v>60</v>
      </c>
      <c r="H43">
        <v>0.375</v>
      </c>
      <c r="J43">
        <v>49.66</v>
      </c>
      <c r="L43">
        <f>+C43-2*H43+2*G43+2*E43+D43+F43</f>
        <v>174.75</v>
      </c>
      <c r="M43">
        <f>+L43/12*J43</f>
        <v>723.1737499999999</v>
      </c>
      <c r="O43" t="s">
        <v>68</v>
      </c>
    </row>
    <row r="44" spans="2:13" ht="12.75">
      <c r="B44" t="s">
        <v>20</v>
      </c>
      <c r="C44">
        <v>18</v>
      </c>
      <c r="D44">
        <v>1.375</v>
      </c>
      <c r="E44">
        <v>18</v>
      </c>
      <c r="F44">
        <v>1.375</v>
      </c>
      <c r="G44">
        <v>60</v>
      </c>
      <c r="H44">
        <v>0.375</v>
      </c>
      <c r="J44">
        <v>43.07</v>
      </c>
      <c r="L44">
        <f>+C44-2*H44+2*G44+2*E44+D44+F44</f>
        <v>176</v>
      </c>
      <c r="M44">
        <f>+L44/12*J44</f>
        <v>631.6933333333333</v>
      </c>
    </row>
    <row r="45" spans="2:13" ht="12.75">
      <c r="B45" t="s">
        <v>21</v>
      </c>
      <c r="C45">
        <v>18</v>
      </c>
      <c r="D45">
        <v>1</v>
      </c>
      <c r="E45">
        <v>18</v>
      </c>
      <c r="F45">
        <v>1</v>
      </c>
      <c r="G45">
        <v>60</v>
      </c>
      <c r="H45">
        <v>0.375</v>
      </c>
      <c r="J45">
        <v>64.77</v>
      </c>
      <c r="L45">
        <f>+C45-2*H45+2*G45+2*E45+D45+F45</f>
        <v>175.25</v>
      </c>
      <c r="M45">
        <f>+L45/12*J45</f>
        <v>945.9118749999999</v>
      </c>
    </row>
    <row r="46" spans="2:13" ht="12.75">
      <c r="B46" t="s">
        <v>22</v>
      </c>
      <c r="C46">
        <v>18</v>
      </c>
      <c r="D46">
        <v>1.875</v>
      </c>
      <c r="E46">
        <v>18</v>
      </c>
      <c r="F46">
        <v>1.875</v>
      </c>
      <c r="G46">
        <v>60</v>
      </c>
      <c r="H46">
        <v>0.375</v>
      </c>
      <c r="J46">
        <v>48.15</v>
      </c>
      <c r="L46">
        <f>+C46-2*H46+2*G46+2*E46+D46+F46</f>
        <v>177</v>
      </c>
      <c r="M46">
        <f>+L46/12*J46</f>
        <v>710.2125</v>
      </c>
    </row>
    <row r="47" spans="2:13" ht="12.75">
      <c r="B47" t="s">
        <v>23</v>
      </c>
      <c r="C47">
        <v>18</v>
      </c>
      <c r="D47">
        <v>1</v>
      </c>
      <c r="E47">
        <v>18</v>
      </c>
      <c r="F47">
        <v>1</v>
      </c>
      <c r="G47">
        <v>60</v>
      </c>
      <c r="H47">
        <v>0.375</v>
      </c>
      <c r="J47">
        <v>71.64</v>
      </c>
      <c r="L47">
        <f>+C47-2*H47+2*G47+2*E47+D47+F47</f>
        <v>175.25</v>
      </c>
      <c r="M47">
        <f>+L47/12*J47</f>
        <v>1046.2425</v>
      </c>
    </row>
    <row r="49" spans="10:13" ht="12.75">
      <c r="J49">
        <f>SUM(J43:J47)</f>
        <v>277.29</v>
      </c>
      <c r="M49">
        <f>SUM(M43:M47)</f>
        <v>4057.2339583333332</v>
      </c>
    </row>
    <row r="51" spans="10:13" ht="12.75">
      <c r="J51">
        <f>SUM(J17,J27,J33,J41,J49)</f>
        <v>2229.775</v>
      </c>
      <c r="M51">
        <f>SUM(M17,M27,M33,M41,M49)</f>
        <v>39414.07458333333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51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3" sqref="A3"/>
    </sheetView>
  </sheetViews>
  <sheetFormatPr defaultColWidth="9.140625" defaultRowHeight="12.75"/>
  <sheetData>
    <row r="3" spans="1:7" ht="12.75">
      <c r="A3" t="s">
        <v>9</v>
      </c>
      <c r="C3" t="s">
        <v>39</v>
      </c>
      <c r="E3" t="s">
        <v>40</v>
      </c>
      <c r="G3" t="s">
        <v>12</v>
      </c>
    </row>
    <row r="4" spans="2:13" ht="12.75">
      <c r="B4" t="s">
        <v>2</v>
      </c>
      <c r="C4" t="s">
        <v>46</v>
      </c>
      <c r="D4" t="s">
        <v>47</v>
      </c>
      <c r="E4" t="s">
        <v>46</v>
      </c>
      <c r="F4" t="s">
        <v>47</v>
      </c>
      <c r="G4" t="s">
        <v>48</v>
      </c>
      <c r="H4" t="s">
        <v>47</v>
      </c>
      <c r="J4" t="s">
        <v>49</v>
      </c>
      <c r="L4" t="s">
        <v>50</v>
      </c>
      <c r="M4" t="s">
        <v>51</v>
      </c>
    </row>
    <row r="5" spans="1:15" ht="12.75">
      <c r="A5" t="s">
        <v>89</v>
      </c>
      <c r="B5" t="s">
        <v>19</v>
      </c>
      <c r="C5" s="7">
        <v>16</v>
      </c>
      <c r="D5" s="7">
        <f>11/16</f>
        <v>0.6875</v>
      </c>
      <c r="E5" s="7">
        <v>16</v>
      </c>
      <c r="F5" s="7">
        <f>11/16</f>
        <v>0.6875</v>
      </c>
      <c r="G5" s="7">
        <v>48</v>
      </c>
      <c r="H5" s="7">
        <v>0.375</v>
      </c>
      <c r="J5" s="7">
        <v>43.4</v>
      </c>
      <c r="L5">
        <f>+C5-2*H5+2*G5+2*E5+D5+F5</f>
        <v>144.625</v>
      </c>
      <c r="M5">
        <f>+L5/12*J5</f>
        <v>523.0604166666667</v>
      </c>
      <c r="O5" t="s">
        <v>90</v>
      </c>
    </row>
    <row r="6" spans="2:13" ht="12.75">
      <c r="B6" t="s">
        <v>20</v>
      </c>
      <c r="C6">
        <v>16</v>
      </c>
      <c r="D6">
        <v>1.625</v>
      </c>
      <c r="E6">
        <v>16</v>
      </c>
      <c r="F6">
        <v>1.625</v>
      </c>
      <c r="G6" s="7">
        <v>48</v>
      </c>
      <c r="H6" s="7">
        <v>0.375</v>
      </c>
      <c r="J6">
        <v>38</v>
      </c>
      <c r="L6">
        <f aca="true" t="shared" si="0" ref="L6:L15">+C6-2*H6+2*G6+2*E6+D6+F6</f>
        <v>146.5</v>
      </c>
      <c r="M6">
        <f aca="true" t="shared" si="1" ref="M6:M15">+L6/12*J6</f>
        <v>463.9166666666667</v>
      </c>
    </row>
    <row r="7" spans="2:13" ht="12.75">
      <c r="B7" t="s">
        <v>21</v>
      </c>
      <c r="C7">
        <v>16</v>
      </c>
      <c r="D7">
        <v>1.125</v>
      </c>
      <c r="E7">
        <v>16</v>
      </c>
      <c r="F7">
        <v>1.125</v>
      </c>
      <c r="G7" s="7">
        <v>48</v>
      </c>
      <c r="H7" s="7">
        <v>0.375</v>
      </c>
      <c r="J7">
        <v>58.5</v>
      </c>
      <c r="L7">
        <f t="shared" si="0"/>
        <v>145.5</v>
      </c>
      <c r="M7">
        <f t="shared" si="1"/>
        <v>709.3125</v>
      </c>
    </row>
    <row r="8" spans="2:13" ht="12.75">
      <c r="B8" t="s">
        <v>22</v>
      </c>
      <c r="C8">
        <v>16</v>
      </c>
      <c r="D8">
        <v>2</v>
      </c>
      <c r="E8">
        <v>16</v>
      </c>
      <c r="F8">
        <v>2</v>
      </c>
      <c r="G8" s="7">
        <v>48</v>
      </c>
      <c r="H8" s="7">
        <v>0.375</v>
      </c>
      <c r="J8">
        <v>41.4</v>
      </c>
      <c r="L8">
        <f t="shared" si="0"/>
        <v>147.25</v>
      </c>
      <c r="M8">
        <f t="shared" si="1"/>
        <v>508.0125</v>
      </c>
    </row>
    <row r="9" spans="2:13" ht="12.75">
      <c r="B9" t="s">
        <v>23</v>
      </c>
      <c r="C9">
        <v>16</v>
      </c>
      <c r="D9">
        <v>1</v>
      </c>
      <c r="E9">
        <v>16</v>
      </c>
      <c r="F9">
        <v>1</v>
      </c>
      <c r="G9" s="7">
        <v>48</v>
      </c>
      <c r="H9" s="7">
        <v>0.375</v>
      </c>
      <c r="J9">
        <v>54.14</v>
      </c>
      <c r="L9">
        <f t="shared" si="0"/>
        <v>145.25</v>
      </c>
      <c r="M9">
        <f t="shared" si="1"/>
        <v>655.3195833333333</v>
      </c>
    </row>
    <row r="10" spans="2:13" ht="12.75">
      <c r="B10" t="s">
        <v>24</v>
      </c>
      <c r="C10">
        <v>16</v>
      </c>
      <c r="D10">
        <v>1.5</v>
      </c>
      <c r="E10">
        <v>16</v>
      </c>
      <c r="F10">
        <v>1.5</v>
      </c>
      <c r="G10" s="7">
        <v>48</v>
      </c>
      <c r="H10" s="7">
        <v>0.375</v>
      </c>
      <c r="J10">
        <v>36.67</v>
      </c>
      <c r="L10">
        <f t="shared" si="0"/>
        <v>146.25</v>
      </c>
      <c r="M10">
        <f t="shared" si="1"/>
        <v>446.91562500000003</v>
      </c>
    </row>
    <row r="11" spans="2:13" ht="12.75">
      <c r="B11" t="s">
        <v>25</v>
      </c>
      <c r="C11">
        <v>16</v>
      </c>
      <c r="D11">
        <f>11/16</f>
        <v>0.6875</v>
      </c>
      <c r="E11">
        <v>16</v>
      </c>
      <c r="F11">
        <f>11/16</f>
        <v>0.6875</v>
      </c>
      <c r="G11" s="7">
        <v>48</v>
      </c>
      <c r="H11" s="7">
        <v>0.375</v>
      </c>
      <c r="J11">
        <v>40.83</v>
      </c>
      <c r="L11">
        <f t="shared" si="0"/>
        <v>144.625</v>
      </c>
      <c r="M11">
        <f t="shared" si="1"/>
        <v>492.0865625</v>
      </c>
    </row>
    <row r="12" spans="2:13" ht="12.75">
      <c r="B12" t="s">
        <v>34</v>
      </c>
      <c r="C12">
        <v>16</v>
      </c>
      <c r="D12">
        <v>1.5</v>
      </c>
      <c r="E12">
        <v>16</v>
      </c>
      <c r="F12">
        <v>1.5</v>
      </c>
      <c r="G12" s="7">
        <v>48</v>
      </c>
      <c r="H12" s="7">
        <v>0.375</v>
      </c>
      <c r="J12">
        <v>6.67</v>
      </c>
      <c r="L12">
        <f t="shared" si="0"/>
        <v>146.25</v>
      </c>
      <c r="M12">
        <f t="shared" si="1"/>
        <v>81.290625</v>
      </c>
    </row>
    <row r="13" spans="2:13" ht="12.75">
      <c r="B13" t="s">
        <v>35</v>
      </c>
      <c r="C13">
        <v>16</v>
      </c>
      <c r="D13">
        <f>15/16</f>
        <v>0.9375</v>
      </c>
      <c r="E13">
        <v>16</v>
      </c>
      <c r="F13">
        <f>15/16</f>
        <v>0.9375</v>
      </c>
      <c r="G13" s="7">
        <v>48</v>
      </c>
      <c r="H13" s="7">
        <v>0.375</v>
      </c>
      <c r="J13">
        <v>55.67</v>
      </c>
      <c r="L13">
        <f t="shared" si="0"/>
        <v>145.125</v>
      </c>
      <c r="M13">
        <f t="shared" si="1"/>
        <v>673.2590625</v>
      </c>
    </row>
    <row r="14" spans="2:13" ht="12.75">
      <c r="B14" t="s">
        <v>36</v>
      </c>
      <c r="C14">
        <v>16</v>
      </c>
      <c r="D14">
        <v>1.375</v>
      </c>
      <c r="E14">
        <v>16</v>
      </c>
      <c r="F14">
        <v>1.375</v>
      </c>
      <c r="G14" s="7">
        <v>48</v>
      </c>
      <c r="H14" s="7">
        <v>0.375</v>
      </c>
      <c r="J14">
        <v>36.67</v>
      </c>
      <c r="L14">
        <f t="shared" si="0"/>
        <v>146</v>
      </c>
      <c r="M14">
        <f t="shared" si="1"/>
        <v>446.15166666666664</v>
      </c>
    </row>
    <row r="15" spans="2:13" ht="12.75">
      <c r="B15" t="s">
        <v>37</v>
      </c>
      <c r="C15">
        <v>16</v>
      </c>
      <c r="D15">
        <f>11/16</f>
        <v>0.6875</v>
      </c>
      <c r="E15">
        <v>16</v>
      </c>
      <c r="F15">
        <f>11/16</f>
        <v>0.6875</v>
      </c>
      <c r="G15" s="7">
        <v>48</v>
      </c>
      <c r="H15" s="7">
        <v>0.375</v>
      </c>
      <c r="J15">
        <v>39</v>
      </c>
      <c r="L15">
        <f t="shared" si="0"/>
        <v>144.625</v>
      </c>
      <c r="M15">
        <f t="shared" si="1"/>
        <v>470.03125</v>
      </c>
    </row>
    <row r="17" spans="10:13" ht="12.75">
      <c r="J17">
        <f>SUM(J5:J15)</f>
        <v>450.95000000000005</v>
      </c>
      <c r="M17">
        <f>SUM(M5:M15)</f>
        <v>5469.356458333334</v>
      </c>
    </row>
    <row r="19" spans="1:15" ht="12.75">
      <c r="A19" t="s">
        <v>91</v>
      </c>
      <c r="B19" t="s">
        <v>19</v>
      </c>
      <c r="C19">
        <v>18</v>
      </c>
      <c r="D19">
        <v>0.875</v>
      </c>
      <c r="E19">
        <v>18</v>
      </c>
      <c r="F19">
        <v>0.875</v>
      </c>
      <c r="G19">
        <v>60</v>
      </c>
      <c r="H19">
        <v>0.375</v>
      </c>
      <c r="J19">
        <v>83.25</v>
      </c>
      <c r="L19">
        <f aca="true" t="shared" si="2" ref="L19:L25">+C19-2*H19+2*G19+2*E19+D19+F19</f>
        <v>175</v>
      </c>
      <c r="M19">
        <f aca="true" t="shared" si="3" ref="M19:M25">+L19/12*J19</f>
        <v>1214.0625</v>
      </c>
      <c r="O19" t="s">
        <v>63</v>
      </c>
    </row>
    <row r="20" spans="2:13" ht="12.75">
      <c r="B20" t="s">
        <v>20</v>
      </c>
      <c r="C20">
        <v>18</v>
      </c>
      <c r="D20">
        <v>1.875</v>
      </c>
      <c r="E20">
        <v>18</v>
      </c>
      <c r="F20">
        <v>1.875</v>
      </c>
      <c r="G20">
        <v>60</v>
      </c>
      <c r="H20">
        <v>0.375</v>
      </c>
      <c r="J20">
        <v>47.5</v>
      </c>
      <c r="L20">
        <f t="shared" si="2"/>
        <v>177</v>
      </c>
      <c r="M20">
        <f t="shared" si="3"/>
        <v>700.625</v>
      </c>
    </row>
    <row r="21" spans="2:13" ht="12.75">
      <c r="B21" t="s">
        <v>21</v>
      </c>
      <c r="C21">
        <v>18</v>
      </c>
      <c r="D21">
        <v>0.875</v>
      </c>
      <c r="E21">
        <v>18</v>
      </c>
      <c r="F21">
        <v>0.875</v>
      </c>
      <c r="G21">
        <v>60</v>
      </c>
      <c r="H21">
        <v>0.375</v>
      </c>
      <c r="J21">
        <v>65.875</v>
      </c>
      <c r="L21">
        <f t="shared" si="2"/>
        <v>175</v>
      </c>
      <c r="M21">
        <f t="shared" si="3"/>
        <v>960.6770833333334</v>
      </c>
    </row>
    <row r="22" spans="2:13" ht="12.75">
      <c r="B22" t="s">
        <v>22</v>
      </c>
      <c r="C22">
        <v>18</v>
      </c>
      <c r="D22">
        <v>2</v>
      </c>
      <c r="E22">
        <v>18</v>
      </c>
      <c r="F22">
        <v>2</v>
      </c>
      <c r="G22">
        <v>60</v>
      </c>
      <c r="H22">
        <v>0.375</v>
      </c>
      <c r="J22">
        <v>50.75</v>
      </c>
      <c r="L22">
        <f t="shared" si="2"/>
        <v>177.25</v>
      </c>
      <c r="M22">
        <f t="shared" si="3"/>
        <v>749.6197916666667</v>
      </c>
    </row>
    <row r="23" spans="2:13" ht="12.75">
      <c r="B23" t="s">
        <v>23</v>
      </c>
      <c r="C23">
        <v>18</v>
      </c>
      <c r="D23">
        <v>1</v>
      </c>
      <c r="E23">
        <v>18</v>
      </c>
      <c r="F23">
        <v>1</v>
      </c>
      <c r="G23">
        <v>60</v>
      </c>
      <c r="H23">
        <v>0.375</v>
      </c>
      <c r="J23">
        <v>69.43</v>
      </c>
      <c r="L23">
        <f t="shared" si="2"/>
        <v>175.25</v>
      </c>
      <c r="M23">
        <f t="shared" si="3"/>
        <v>1013.9672916666667</v>
      </c>
    </row>
    <row r="24" spans="2:13" ht="12.75">
      <c r="B24" t="s">
        <v>24</v>
      </c>
      <c r="C24">
        <v>18</v>
      </c>
      <c r="D24">
        <v>1.5</v>
      </c>
      <c r="E24">
        <v>18</v>
      </c>
      <c r="F24">
        <v>1.5</v>
      </c>
      <c r="G24">
        <v>60</v>
      </c>
      <c r="H24">
        <v>0.375</v>
      </c>
      <c r="J24">
        <v>40.2</v>
      </c>
      <c r="L24">
        <f t="shared" si="2"/>
        <v>176.25</v>
      </c>
      <c r="M24">
        <f t="shared" si="3"/>
        <v>590.4375</v>
      </c>
    </row>
    <row r="25" spans="2:13" ht="12.75">
      <c r="B25" t="s">
        <v>25</v>
      </c>
      <c r="C25">
        <v>18</v>
      </c>
      <c r="D25">
        <v>0.75</v>
      </c>
      <c r="E25">
        <v>18</v>
      </c>
      <c r="F25">
        <v>0.75</v>
      </c>
      <c r="G25">
        <v>60</v>
      </c>
      <c r="H25">
        <v>0.375</v>
      </c>
      <c r="J25">
        <v>53</v>
      </c>
      <c r="L25">
        <f t="shared" si="2"/>
        <v>174.75</v>
      </c>
      <c r="M25">
        <f t="shared" si="3"/>
        <v>771.8125</v>
      </c>
    </row>
    <row r="27" spans="10:13" ht="12.75">
      <c r="J27">
        <f>SUM(J19:J25)</f>
        <v>410.005</v>
      </c>
      <c r="M27">
        <f>SUM(M19:M25)</f>
        <v>6001.201666666667</v>
      </c>
    </row>
    <row r="29" spans="1:15" ht="12.75">
      <c r="A29" t="s">
        <v>92</v>
      </c>
      <c r="B29" t="s">
        <v>19</v>
      </c>
      <c r="C29">
        <v>20</v>
      </c>
      <c r="D29">
        <v>1.5</v>
      </c>
      <c r="E29">
        <v>20</v>
      </c>
      <c r="F29">
        <v>1.5</v>
      </c>
      <c r="G29">
        <v>120</v>
      </c>
      <c r="H29">
        <v>0.5</v>
      </c>
      <c r="J29">
        <v>124.74</v>
      </c>
      <c r="L29">
        <f>+C29-2*H29+2*G29+2*E29+D29+F29</f>
        <v>302</v>
      </c>
      <c r="M29">
        <f>+L29/12*J29</f>
        <v>3139.29</v>
      </c>
      <c r="O29" t="s">
        <v>93</v>
      </c>
    </row>
    <row r="30" spans="2:13" ht="12.75">
      <c r="B30" t="s">
        <v>20</v>
      </c>
      <c r="C30">
        <v>20</v>
      </c>
      <c r="D30">
        <v>2</v>
      </c>
      <c r="E30">
        <v>20</v>
      </c>
      <c r="F30">
        <v>2</v>
      </c>
      <c r="G30" s="10">
        <v>130</v>
      </c>
      <c r="H30">
        <v>0.5</v>
      </c>
      <c r="J30">
        <v>346.5</v>
      </c>
      <c r="L30">
        <f>+C30-2*H30+2*G30+2*E30+D30+F30</f>
        <v>323</v>
      </c>
      <c r="M30">
        <f>+L30/12*J30</f>
        <v>9326.625</v>
      </c>
    </row>
    <row r="31" spans="2:13" ht="12.75">
      <c r="B31" t="s">
        <v>21</v>
      </c>
      <c r="C31">
        <v>20</v>
      </c>
      <c r="D31">
        <v>1.5</v>
      </c>
      <c r="E31">
        <v>20</v>
      </c>
      <c r="F31">
        <v>1.5</v>
      </c>
      <c r="G31">
        <v>120</v>
      </c>
      <c r="H31">
        <v>0.5</v>
      </c>
      <c r="J31">
        <v>149.76</v>
      </c>
      <c r="L31">
        <f>+C31-2*H31+2*G31+2*E31+D31+F31</f>
        <v>302</v>
      </c>
      <c r="M31">
        <f>+L31/12*J31</f>
        <v>3768.96</v>
      </c>
    </row>
    <row r="33" spans="10:13" ht="12.75">
      <c r="J33">
        <f>SUM(J29:J31)</f>
        <v>621</v>
      </c>
      <c r="M33">
        <f>SUM(M29:M31)</f>
        <v>16234.875</v>
      </c>
    </row>
    <row r="35" spans="1:15" ht="12.75">
      <c r="A35" t="s">
        <v>94</v>
      </c>
      <c r="B35" t="s">
        <v>19</v>
      </c>
      <c r="C35">
        <v>24</v>
      </c>
      <c r="D35">
        <v>1</v>
      </c>
      <c r="E35">
        <v>24</v>
      </c>
      <c r="F35">
        <v>1</v>
      </c>
      <c r="G35">
        <v>64</v>
      </c>
      <c r="H35">
        <v>0.375</v>
      </c>
      <c r="J35">
        <v>72.95</v>
      </c>
      <c r="L35">
        <f>+C35-2*H35+2*G35+2*E35+D35+F35</f>
        <v>201.25</v>
      </c>
      <c r="M35">
        <f>+L35/12*J35</f>
        <v>1223.4322916666665</v>
      </c>
      <c r="O35" t="s">
        <v>69</v>
      </c>
    </row>
    <row r="36" spans="2:13" ht="12.75">
      <c r="B36" t="s">
        <v>20</v>
      </c>
      <c r="C36">
        <v>24</v>
      </c>
      <c r="D36">
        <v>1.75</v>
      </c>
      <c r="E36">
        <v>24</v>
      </c>
      <c r="F36">
        <v>1.75</v>
      </c>
      <c r="G36">
        <v>64</v>
      </c>
      <c r="H36">
        <v>0.375</v>
      </c>
      <c r="J36">
        <v>56.28</v>
      </c>
      <c r="L36">
        <f>+C36-2*H36+2*G36+2*E36+D36+F36</f>
        <v>202.75</v>
      </c>
      <c r="M36">
        <f>+L36/12*J36</f>
        <v>950.8974999999999</v>
      </c>
    </row>
    <row r="37" spans="2:13" ht="12.75">
      <c r="B37" t="s">
        <v>21</v>
      </c>
      <c r="C37">
        <v>24</v>
      </c>
      <c r="D37">
        <v>1</v>
      </c>
      <c r="E37">
        <v>24</v>
      </c>
      <c r="F37">
        <v>1</v>
      </c>
      <c r="G37">
        <v>64</v>
      </c>
      <c r="H37">
        <v>0.375</v>
      </c>
      <c r="J37">
        <v>80.07</v>
      </c>
      <c r="L37">
        <f>+C37-2*H37+2*G37+2*E37+D37+F37</f>
        <v>201.25</v>
      </c>
      <c r="M37">
        <f>+L37/12*J37</f>
        <v>1342.8406249999998</v>
      </c>
    </row>
    <row r="38" spans="2:13" ht="12.75">
      <c r="B38" t="s">
        <v>22</v>
      </c>
      <c r="C38">
        <v>24</v>
      </c>
      <c r="D38">
        <v>1.5</v>
      </c>
      <c r="E38">
        <v>24</v>
      </c>
      <c r="F38">
        <v>1.5</v>
      </c>
      <c r="G38">
        <v>64</v>
      </c>
      <c r="H38">
        <v>0.375</v>
      </c>
      <c r="J38">
        <v>54.84</v>
      </c>
      <c r="L38">
        <f>+C38-2*H38+2*G38+2*E38+D38+F38</f>
        <v>202.25</v>
      </c>
      <c r="M38">
        <f>+L38/12*J38</f>
        <v>924.2825000000001</v>
      </c>
    </row>
    <row r="39" spans="2:13" ht="12.75">
      <c r="B39" t="s">
        <v>23</v>
      </c>
      <c r="C39">
        <v>24</v>
      </c>
      <c r="D39">
        <v>1</v>
      </c>
      <c r="E39">
        <v>24</v>
      </c>
      <c r="F39">
        <v>1</v>
      </c>
      <c r="G39">
        <v>64</v>
      </c>
      <c r="H39">
        <v>0.375</v>
      </c>
      <c r="J39">
        <v>180.34</v>
      </c>
      <c r="L39">
        <f>+C39-2*H39+2*G39+2*E39+D39+F39</f>
        <v>201.25</v>
      </c>
      <c r="M39">
        <f>+L39/12*J39</f>
        <v>3024.452083333333</v>
      </c>
    </row>
    <row r="41" spans="10:13" ht="12.75">
      <c r="J41">
        <f>SUM(J35:J39)</f>
        <v>444.48</v>
      </c>
      <c r="M41">
        <f>SUM(M35:M39)</f>
        <v>7465.904999999999</v>
      </c>
    </row>
    <row r="43" spans="1:15" ht="12.75">
      <c r="A43" t="s">
        <v>95</v>
      </c>
      <c r="B43" t="s">
        <v>19</v>
      </c>
      <c r="C43">
        <v>18</v>
      </c>
      <c r="D43">
        <v>0.75</v>
      </c>
      <c r="E43">
        <v>18</v>
      </c>
      <c r="F43">
        <v>0.75</v>
      </c>
      <c r="G43">
        <v>60</v>
      </c>
      <c r="H43">
        <v>0.375</v>
      </c>
      <c r="J43">
        <v>49.42</v>
      </c>
      <c r="L43">
        <f>+C43-2*H43+2*G43+2*E43+D43+F43</f>
        <v>174.75</v>
      </c>
      <c r="M43">
        <f>+L43/12*J43</f>
        <v>719.67875</v>
      </c>
      <c r="O43" t="s">
        <v>68</v>
      </c>
    </row>
    <row r="44" spans="2:13" ht="12.75">
      <c r="B44" t="s">
        <v>20</v>
      </c>
      <c r="C44">
        <v>18</v>
      </c>
      <c r="D44">
        <v>1.375</v>
      </c>
      <c r="E44">
        <v>18</v>
      </c>
      <c r="F44">
        <v>1.375</v>
      </c>
      <c r="G44">
        <v>60</v>
      </c>
      <c r="H44">
        <v>0.375</v>
      </c>
      <c r="J44">
        <v>43.07</v>
      </c>
      <c r="L44">
        <f>+C44-2*H44+2*G44+2*E44+D44+F44</f>
        <v>176</v>
      </c>
      <c r="M44">
        <f>+L44/12*J44</f>
        <v>631.6933333333333</v>
      </c>
    </row>
    <row r="45" spans="2:13" ht="12.75">
      <c r="B45" t="s">
        <v>21</v>
      </c>
      <c r="C45">
        <v>18</v>
      </c>
      <c r="D45">
        <v>1</v>
      </c>
      <c r="E45">
        <v>18</v>
      </c>
      <c r="F45">
        <v>1</v>
      </c>
      <c r="G45">
        <v>60</v>
      </c>
      <c r="H45">
        <v>0.375</v>
      </c>
      <c r="J45">
        <v>64.25</v>
      </c>
      <c r="L45">
        <f>+C45-2*H45+2*G45+2*E45+D45+F45</f>
        <v>175.25</v>
      </c>
      <c r="M45">
        <f>+L45/12*J45</f>
        <v>938.3177083333333</v>
      </c>
    </row>
    <row r="46" spans="2:13" ht="12.75">
      <c r="B46" t="s">
        <v>22</v>
      </c>
      <c r="C46">
        <v>18</v>
      </c>
      <c r="D46">
        <v>1.875</v>
      </c>
      <c r="E46">
        <v>18</v>
      </c>
      <c r="F46">
        <v>1.875</v>
      </c>
      <c r="G46">
        <v>60</v>
      </c>
      <c r="H46">
        <v>0.375</v>
      </c>
      <c r="J46">
        <v>48.15</v>
      </c>
      <c r="L46">
        <f>+C46-2*H46+2*G46+2*E46+D46+F46</f>
        <v>177</v>
      </c>
      <c r="M46">
        <f>+L46/12*J46</f>
        <v>710.2125</v>
      </c>
    </row>
    <row r="47" spans="2:13" ht="12.75">
      <c r="B47" t="s">
        <v>23</v>
      </c>
      <c r="C47">
        <v>18</v>
      </c>
      <c r="D47">
        <v>1</v>
      </c>
      <c r="E47">
        <v>18</v>
      </c>
      <c r="F47">
        <v>1</v>
      </c>
      <c r="G47">
        <v>60</v>
      </c>
      <c r="H47">
        <v>0.375</v>
      </c>
      <c r="J47">
        <v>71.33</v>
      </c>
      <c r="L47">
        <f>+C47-2*H47+2*G47+2*E47+D47+F47</f>
        <v>175.25</v>
      </c>
      <c r="M47">
        <f>+L47/12*J47</f>
        <v>1041.7152083333333</v>
      </c>
    </row>
    <row r="49" spans="10:13" ht="12.75">
      <c r="J49">
        <f>SUM(J43:J47)</f>
        <v>276.22</v>
      </c>
      <c r="M49">
        <f>SUM(M43:M47)</f>
        <v>4041.6175000000003</v>
      </c>
    </row>
    <row r="51" spans="10:13" ht="12.75">
      <c r="J51">
        <f>SUM(J17,J27,J33,J41,J49)</f>
        <v>2202.6549999999997</v>
      </c>
      <c r="M51">
        <f>SUM(M17,M27,M33,M41,M49)</f>
        <v>39212.955624999995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O51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3" sqref="A3"/>
    </sheetView>
  </sheetViews>
  <sheetFormatPr defaultColWidth="9.140625" defaultRowHeight="12.75"/>
  <sheetData>
    <row r="3" spans="1:7" ht="12.75">
      <c r="A3" t="s">
        <v>9</v>
      </c>
      <c r="C3" t="s">
        <v>39</v>
      </c>
      <c r="E3" t="s">
        <v>40</v>
      </c>
      <c r="G3" t="s">
        <v>12</v>
      </c>
    </row>
    <row r="4" spans="2:13" ht="12.75">
      <c r="B4" t="s">
        <v>2</v>
      </c>
      <c r="C4" t="s">
        <v>46</v>
      </c>
      <c r="D4" t="s">
        <v>47</v>
      </c>
      <c r="E4" t="s">
        <v>46</v>
      </c>
      <c r="F4" t="s">
        <v>47</v>
      </c>
      <c r="G4" t="s">
        <v>48</v>
      </c>
      <c r="H4" t="s">
        <v>47</v>
      </c>
      <c r="J4" t="s">
        <v>49</v>
      </c>
      <c r="L4" t="s">
        <v>50</v>
      </c>
      <c r="M4" t="s">
        <v>51</v>
      </c>
    </row>
    <row r="5" spans="1:15" ht="12.75">
      <c r="A5" t="s">
        <v>96</v>
      </c>
      <c r="B5" t="s">
        <v>19</v>
      </c>
      <c r="C5" s="7">
        <v>16</v>
      </c>
      <c r="D5" s="7">
        <f>11/16</f>
        <v>0.6875</v>
      </c>
      <c r="E5" s="7">
        <v>16</v>
      </c>
      <c r="F5" s="7">
        <f>11/16</f>
        <v>0.6875</v>
      </c>
      <c r="G5" s="7">
        <v>48</v>
      </c>
      <c r="H5" s="8">
        <v>0.375</v>
      </c>
      <c r="J5" s="7">
        <v>42.82</v>
      </c>
      <c r="L5">
        <f>+C5-2*H5+2*G5+2*E5+D5+F5</f>
        <v>144.625</v>
      </c>
      <c r="M5">
        <f>+L5/12*J5</f>
        <v>516.0702083333333</v>
      </c>
      <c r="O5" t="s">
        <v>97</v>
      </c>
    </row>
    <row r="6" spans="2:13" ht="12.75">
      <c r="B6" t="s">
        <v>20</v>
      </c>
      <c r="C6">
        <v>16</v>
      </c>
      <c r="D6">
        <v>1.625</v>
      </c>
      <c r="E6">
        <v>16</v>
      </c>
      <c r="F6">
        <v>1.625</v>
      </c>
      <c r="G6" s="7">
        <v>48</v>
      </c>
      <c r="H6" s="8">
        <v>0.375</v>
      </c>
      <c r="J6">
        <v>38</v>
      </c>
      <c r="L6">
        <f aca="true" t="shared" si="0" ref="L6:L15">+C6-2*H6+2*G6+2*E6+D6+F6</f>
        <v>146.5</v>
      </c>
      <c r="M6">
        <f aca="true" t="shared" si="1" ref="M6:M15">+L6/12*J6</f>
        <v>463.9166666666667</v>
      </c>
    </row>
    <row r="7" spans="2:13" ht="12.75">
      <c r="B7" t="s">
        <v>21</v>
      </c>
      <c r="C7">
        <v>16</v>
      </c>
      <c r="D7">
        <v>1.125</v>
      </c>
      <c r="E7">
        <v>16</v>
      </c>
      <c r="F7">
        <v>1.125</v>
      </c>
      <c r="G7" s="7">
        <v>48</v>
      </c>
      <c r="H7" s="8">
        <v>0.375</v>
      </c>
      <c r="J7">
        <v>58.5</v>
      </c>
      <c r="L7">
        <f t="shared" si="0"/>
        <v>145.5</v>
      </c>
      <c r="M7">
        <f t="shared" si="1"/>
        <v>709.3125</v>
      </c>
    </row>
    <row r="8" spans="2:13" ht="12.75">
      <c r="B8" t="s">
        <v>22</v>
      </c>
      <c r="C8">
        <v>16</v>
      </c>
      <c r="D8">
        <v>2</v>
      </c>
      <c r="E8">
        <v>16</v>
      </c>
      <c r="F8">
        <v>2</v>
      </c>
      <c r="G8" s="7">
        <v>48</v>
      </c>
      <c r="H8" s="8">
        <v>0.375</v>
      </c>
      <c r="J8">
        <v>41.4</v>
      </c>
      <c r="L8">
        <f t="shared" si="0"/>
        <v>147.25</v>
      </c>
      <c r="M8">
        <f t="shared" si="1"/>
        <v>508.0125</v>
      </c>
    </row>
    <row r="9" spans="2:13" ht="12.75">
      <c r="B9" t="s">
        <v>23</v>
      </c>
      <c r="C9">
        <v>16</v>
      </c>
      <c r="D9">
        <v>1</v>
      </c>
      <c r="E9">
        <v>16</v>
      </c>
      <c r="F9">
        <v>1</v>
      </c>
      <c r="G9" s="7">
        <v>48</v>
      </c>
      <c r="H9" s="8">
        <v>0.375</v>
      </c>
      <c r="J9">
        <v>54.14</v>
      </c>
      <c r="L9">
        <f t="shared" si="0"/>
        <v>145.25</v>
      </c>
      <c r="M9">
        <f t="shared" si="1"/>
        <v>655.3195833333333</v>
      </c>
    </row>
    <row r="10" spans="2:13" ht="12.75">
      <c r="B10" t="s">
        <v>24</v>
      </c>
      <c r="C10">
        <v>16</v>
      </c>
      <c r="D10">
        <v>1.5</v>
      </c>
      <c r="E10">
        <v>16</v>
      </c>
      <c r="F10">
        <v>1.5</v>
      </c>
      <c r="G10" s="7">
        <v>48</v>
      </c>
      <c r="H10" s="8">
        <v>0.375</v>
      </c>
      <c r="J10">
        <v>36.67</v>
      </c>
      <c r="L10">
        <f t="shared" si="0"/>
        <v>146.25</v>
      </c>
      <c r="M10">
        <f t="shared" si="1"/>
        <v>446.91562500000003</v>
      </c>
    </row>
    <row r="11" spans="2:13" ht="12.75">
      <c r="B11" t="s">
        <v>25</v>
      </c>
      <c r="C11">
        <v>16</v>
      </c>
      <c r="D11">
        <f>11/16</f>
        <v>0.6875</v>
      </c>
      <c r="E11">
        <v>16</v>
      </c>
      <c r="F11">
        <f>11/16</f>
        <v>0.6875</v>
      </c>
      <c r="G11" s="7">
        <v>48</v>
      </c>
      <c r="H11" s="8">
        <v>0.375</v>
      </c>
      <c r="J11">
        <v>40.83</v>
      </c>
      <c r="L11">
        <f t="shared" si="0"/>
        <v>144.625</v>
      </c>
      <c r="M11">
        <f t="shared" si="1"/>
        <v>492.0865625</v>
      </c>
    </row>
    <row r="12" spans="2:13" ht="12.75">
      <c r="B12" t="s">
        <v>34</v>
      </c>
      <c r="C12">
        <v>16</v>
      </c>
      <c r="D12">
        <v>1.5</v>
      </c>
      <c r="E12">
        <v>16</v>
      </c>
      <c r="F12">
        <v>1.5</v>
      </c>
      <c r="G12" s="7">
        <v>48</v>
      </c>
      <c r="H12" s="8">
        <v>0.375</v>
      </c>
      <c r="J12">
        <v>36.67</v>
      </c>
      <c r="L12">
        <f t="shared" si="0"/>
        <v>146.25</v>
      </c>
      <c r="M12">
        <f t="shared" si="1"/>
        <v>446.91562500000003</v>
      </c>
    </row>
    <row r="13" spans="2:13" ht="12.75">
      <c r="B13" t="s">
        <v>35</v>
      </c>
      <c r="C13">
        <v>16</v>
      </c>
      <c r="D13">
        <f>15/16</f>
        <v>0.9375</v>
      </c>
      <c r="E13">
        <v>16</v>
      </c>
      <c r="F13">
        <f>15/16</f>
        <v>0.9375</v>
      </c>
      <c r="G13" s="7">
        <v>48</v>
      </c>
      <c r="H13" s="8">
        <v>0.375</v>
      </c>
      <c r="J13">
        <v>55.67</v>
      </c>
      <c r="L13">
        <f t="shared" si="0"/>
        <v>145.125</v>
      </c>
      <c r="M13">
        <f t="shared" si="1"/>
        <v>673.2590625</v>
      </c>
    </row>
    <row r="14" spans="2:13" ht="12.75">
      <c r="B14" t="s">
        <v>36</v>
      </c>
      <c r="C14">
        <v>16</v>
      </c>
      <c r="D14">
        <v>1.375</v>
      </c>
      <c r="E14">
        <v>16</v>
      </c>
      <c r="F14">
        <v>1.375</v>
      </c>
      <c r="G14" s="7">
        <v>48</v>
      </c>
      <c r="H14" s="8">
        <v>0.375</v>
      </c>
      <c r="J14">
        <v>36.67</v>
      </c>
      <c r="L14">
        <f t="shared" si="0"/>
        <v>146</v>
      </c>
      <c r="M14">
        <f t="shared" si="1"/>
        <v>446.15166666666664</v>
      </c>
    </row>
    <row r="15" spans="2:13" ht="12.75">
      <c r="B15" t="s">
        <v>37</v>
      </c>
      <c r="C15">
        <v>16</v>
      </c>
      <c r="D15">
        <f>11/16</f>
        <v>0.6875</v>
      </c>
      <c r="E15">
        <v>16</v>
      </c>
      <c r="F15">
        <f>11/16</f>
        <v>0.6875</v>
      </c>
      <c r="G15" s="7">
        <v>48</v>
      </c>
      <c r="H15" s="8">
        <v>0.375</v>
      </c>
      <c r="J15">
        <v>38.5</v>
      </c>
      <c r="L15">
        <f t="shared" si="0"/>
        <v>144.625</v>
      </c>
      <c r="M15">
        <f t="shared" si="1"/>
        <v>464.00520833333337</v>
      </c>
    </row>
    <row r="17" spans="10:13" ht="12.75">
      <c r="J17">
        <f>SUM(J5:J15)</f>
        <v>479.87000000000006</v>
      </c>
      <c r="M17">
        <f>SUM(M5:M15)</f>
        <v>5821.965208333333</v>
      </c>
    </row>
    <row r="19" spans="1:15" ht="12.75">
      <c r="A19" t="s">
        <v>98</v>
      </c>
      <c r="B19" t="s">
        <v>19</v>
      </c>
      <c r="C19">
        <v>18</v>
      </c>
      <c r="D19">
        <v>0.75</v>
      </c>
      <c r="E19">
        <v>18</v>
      </c>
      <c r="F19">
        <v>0.75</v>
      </c>
      <c r="G19">
        <v>60</v>
      </c>
      <c r="H19">
        <f>3/8</f>
        <v>0.375</v>
      </c>
      <c r="J19">
        <v>83.25</v>
      </c>
      <c r="L19">
        <f aca="true" t="shared" si="2" ref="L19:L25">+C19-2*H19+2*G19+2*E19+D19+F19</f>
        <v>174.75</v>
      </c>
      <c r="M19">
        <f aca="true" t="shared" si="3" ref="M19:M25">+L19/12*J19</f>
        <v>1212.328125</v>
      </c>
      <c r="O19" t="s">
        <v>99</v>
      </c>
    </row>
    <row r="20" spans="2:13" ht="12.75">
      <c r="B20" t="s">
        <v>20</v>
      </c>
      <c r="C20">
        <v>18</v>
      </c>
      <c r="D20">
        <v>1.375</v>
      </c>
      <c r="E20">
        <v>18</v>
      </c>
      <c r="F20">
        <v>1.375</v>
      </c>
      <c r="G20">
        <v>60</v>
      </c>
      <c r="H20">
        <f aca="true" t="shared" si="4" ref="H20:H25">3/8</f>
        <v>0.375</v>
      </c>
      <c r="J20">
        <v>47.5</v>
      </c>
      <c r="L20">
        <f t="shared" si="2"/>
        <v>176</v>
      </c>
      <c r="M20">
        <f t="shared" si="3"/>
        <v>696.6666666666666</v>
      </c>
    </row>
    <row r="21" spans="2:13" ht="12.75">
      <c r="B21" t="s">
        <v>21</v>
      </c>
      <c r="C21">
        <v>18</v>
      </c>
      <c r="D21">
        <v>0.75</v>
      </c>
      <c r="E21">
        <v>18</v>
      </c>
      <c r="F21">
        <v>0.75</v>
      </c>
      <c r="G21">
        <v>60</v>
      </c>
      <c r="H21">
        <f t="shared" si="4"/>
        <v>0.375</v>
      </c>
      <c r="J21">
        <v>65.875</v>
      </c>
      <c r="L21">
        <f t="shared" si="2"/>
        <v>174.75</v>
      </c>
      <c r="M21">
        <f t="shared" si="3"/>
        <v>959.3046875</v>
      </c>
    </row>
    <row r="22" spans="2:13" ht="12.75">
      <c r="B22" t="s">
        <v>22</v>
      </c>
      <c r="C22">
        <v>18</v>
      </c>
      <c r="D22">
        <v>1.625</v>
      </c>
      <c r="E22">
        <v>18</v>
      </c>
      <c r="F22">
        <v>1.625</v>
      </c>
      <c r="G22">
        <v>60</v>
      </c>
      <c r="H22">
        <f t="shared" si="4"/>
        <v>0.375</v>
      </c>
      <c r="J22">
        <v>50.75</v>
      </c>
      <c r="L22">
        <f t="shared" si="2"/>
        <v>176.5</v>
      </c>
      <c r="M22">
        <f t="shared" si="3"/>
        <v>746.4479166666667</v>
      </c>
    </row>
    <row r="23" spans="2:13" ht="12.75">
      <c r="B23" t="s">
        <v>23</v>
      </c>
      <c r="C23">
        <v>18</v>
      </c>
      <c r="D23">
        <f>13/16</f>
        <v>0.8125</v>
      </c>
      <c r="E23">
        <v>18</v>
      </c>
      <c r="F23">
        <f>13/16</f>
        <v>0.8125</v>
      </c>
      <c r="G23">
        <v>60</v>
      </c>
      <c r="H23">
        <f t="shared" si="4"/>
        <v>0.375</v>
      </c>
      <c r="J23">
        <v>69.43</v>
      </c>
      <c r="L23">
        <f t="shared" si="2"/>
        <v>174.875</v>
      </c>
      <c r="M23">
        <f t="shared" si="3"/>
        <v>1011.7976041666667</v>
      </c>
    </row>
    <row r="24" spans="2:13" ht="12.75">
      <c r="B24" t="s">
        <v>24</v>
      </c>
      <c r="C24">
        <v>18</v>
      </c>
      <c r="D24">
        <v>1.25</v>
      </c>
      <c r="E24">
        <v>18</v>
      </c>
      <c r="F24">
        <v>1.25</v>
      </c>
      <c r="G24">
        <v>60</v>
      </c>
      <c r="H24">
        <f t="shared" si="4"/>
        <v>0.375</v>
      </c>
      <c r="J24">
        <v>40.2</v>
      </c>
      <c r="L24">
        <f t="shared" si="2"/>
        <v>175.75</v>
      </c>
      <c r="M24">
        <f t="shared" si="3"/>
        <v>588.7625</v>
      </c>
    </row>
    <row r="25" spans="2:13" ht="12.75">
      <c r="B25" t="s">
        <v>25</v>
      </c>
      <c r="C25">
        <v>18</v>
      </c>
      <c r="D25">
        <v>0.75</v>
      </c>
      <c r="E25">
        <v>18</v>
      </c>
      <c r="F25">
        <v>0.75</v>
      </c>
      <c r="G25">
        <v>60</v>
      </c>
      <c r="H25">
        <f t="shared" si="4"/>
        <v>0.375</v>
      </c>
      <c r="J25">
        <v>53</v>
      </c>
      <c r="L25">
        <f t="shared" si="2"/>
        <v>174.75</v>
      </c>
      <c r="M25">
        <f t="shared" si="3"/>
        <v>771.8125</v>
      </c>
    </row>
    <row r="27" spans="10:13" ht="12.75">
      <c r="J27">
        <f>SUM(J19:J25)</f>
        <v>410.005</v>
      </c>
      <c r="M27">
        <f>SUM(M19:M25)</f>
        <v>5987.12</v>
      </c>
    </row>
    <row r="29" spans="1:15" ht="12.75">
      <c r="A29" t="s">
        <v>100</v>
      </c>
      <c r="B29" t="s">
        <v>19</v>
      </c>
      <c r="C29">
        <v>20</v>
      </c>
      <c r="D29">
        <v>1.5</v>
      </c>
      <c r="E29">
        <v>20</v>
      </c>
      <c r="F29">
        <v>1.5</v>
      </c>
      <c r="G29">
        <v>120</v>
      </c>
      <c r="H29">
        <v>0.5</v>
      </c>
      <c r="J29">
        <v>119.35</v>
      </c>
      <c r="L29">
        <f>+C29-2*H29+2*G29+2*E29+D29+F29</f>
        <v>302</v>
      </c>
      <c r="M29">
        <f>+L29/12*J29</f>
        <v>3003.641666666667</v>
      </c>
      <c r="O29" t="s">
        <v>101</v>
      </c>
    </row>
    <row r="30" spans="2:13" ht="12.75">
      <c r="B30" t="s">
        <v>20</v>
      </c>
      <c r="C30">
        <v>20</v>
      </c>
      <c r="D30">
        <v>2</v>
      </c>
      <c r="E30">
        <v>20</v>
      </c>
      <c r="F30">
        <v>2</v>
      </c>
      <c r="G30" s="10">
        <v>130</v>
      </c>
      <c r="H30">
        <v>0.5</v>
      </c>
      <c r="J30">
        <v>346.5</v>
      </c>
      <c r="L30">
        <f>+C30-2*H30+2*G30+2*E30+D30+F30</f>
        <v>323</v>
      </c>
      <c r="M30">
        <f>+L30/12*J30</f>
        <v>9326.625</v>
      </c>
    </row>
    <row r="31" spans="2:13" ht="12.75">
      <c r="B31" t="s">
        <v>21</v>
      </c>
      <c r="C31">
        <v>20</v>
      </c>
      <c r="D31">
        <v>1.5</v>
      </c>
      <c r="E31">
        <v>20</v>
      </c>
      <c r="F31">
        <v>1.5</v>
      </c>
      <c r="G31">
        <v>120</v>
      </c>
      <c r="H31">
        <v>0.5</v>
      </c>
      <c r="J31">
        <v>155.15</v>
      </c>
      <c r="L31">
        <f>+C31-2*H31+2*G31+2*E31+D31+F31</f>
        <v>302</v>
      </c>
      <c r="M31">
        <f>+L31/12*J31</f>
        <v>3904.6083333333336</v>
      </c>
    </row>
    <row r="33" spans="10:13" ht="12.75">
      <c r="J33">
        <f>SUM(J29:J31)</f>
        <v>621</v>
      </c>
      <c r="M33">
        <f>SUM(M29:M31)</f>
        <v>16234.875</v>
      </c>
    </row>
    <row r="35" spans="1:15" ht="12.75">
      <c r="A35" t="s">
        <v>102</v>
      </c>
      <c r="B35" t="s">
        <v>19</v>
      </c>
      <c r="C35">
        <v>24</v>
      </c>
      <c r="D35">
        <v>1</v>
      </c>
      <c r="E35">
        <v>24</v>
      </c>
      <c r="F35">
        <v>1</v>
      </c>
      <c r="G35">
        <v>64</v>
      </c>
      <c r="H35">
        <f>3/8</f>
        <v>0.375</v>
      </c>
      <c r="J35" s="11">
        <v>72.1</v>
      </c>
      <c r="L35">
        <f>+C35-2*H35+2*G35+2*E35+D35+F35</f>
        <v>201.25</v>
      </c>
      <c r="M35">
        <f>+L35/12*J35</f>
        <v>1209.1770833333333</v>
      </c>
      <c r="O35" t="s">
        <v>103</v>
      </c>
    </row>
    <row r="36" spans="2:13" ht="12.75">
      <c r="B36" t="s">
        <v>20</v>
      </c>
      <c r="C36">
        <v>24</v>
      </c>
      <c r="D36">
        <v>1.625</v>
      </c>
      <c r="E36">
        <v>24</v>
      </c>
      <c r="F36">
        <v>1.625</v>
      </c>
      <c r="G36">
        <v>64</v>
      </c>
      <c r="H36">
        <f>3/8</f>
        <v>0.375</v>
      </c>
      <c r="J36" s="11">
        <v>56.28</v>
      </c>
      <c r="L36">
        <f>+C36-2*H36+2*G36+2*E36+D36+F36</f>
        <v>202.5</v>
      </c>
      <c r="M36">
        <f>+L36/12*J36</f>
        <v>949.725</v>
      </c>
    </row>
    <row r="37" spans="2:13" ht="12.75">
      <c r="B37" t="s">
        <v>21</v>
      </c>
      <c r="C37">
        <v>24</v>
      </c>
      <c r="D37">
        <v>1</v>
      </c>
      <c r="E37">
        <v>24</v>
      </c>
      <c r="F37">
        <v>1</v>
      </c>
      <c r="G37">
        <v>64</v>
      </c>
      <c r="H37">
        <f>3/8</f>
        <v>0.375</v>
      </c>
      <c r="J37" s="11">
        <v>79.41</v>
      </c>
      <c r="L37">
        <f>+C37-2*H37+2*G37+2*E37+D37+F37</f>
        <v>201.25</v>
      </c>
      <c r="M37">
        <f>+L37/12*J37</f>
        <v>1331.771875</v>
      </c>
    </row>
    <row r="38" spans="2:13" ht="12.75">
      <c r="B38" t="s">
        <v>22</v>
      </c>
      <c r="C38">
        <v>24</v>
      </c>
      <c r="D38">
        <v>1.5</v>
      </c>
      <c r="E38">
        <v>24</v>
      </c>
      <c r="F38">
        <v>1.5</v>
      </c>
      <c r="G38">
        <v>64</v>
      </c>
      <c r="H38">
        <f>3/8</f>
        <v>0.375</v>
      </c>
      <c r="J38" s="11">
        <v>54.84</v>
      </c>
      <c r="L38">
        <f>+C38-2*H38+2*G38+2*E38+D38+F38</f>
        <v>202.25</v>
      </c>
      <c r="M38">
        <f>+L38/12*J38</f>
        <v>924.2825000000001</v>
      </c>
    </row>
    <row r="39" spans="2:13" ht="12.75">
      <c r="B39" t="s">
        <v>23</v>
      </c>
      <c r="C39">
        <v>24</v>
      </c>
      <c r="D39">
        <v>1</v>
      </c>
      <c r="E39">
        <v>24</v>
      </c>
      <c r="F39">
        <v>1</v>
      </c>
      <c r="G39">
        <v>64</v>
      </c>
      <c r="H39">
        <f>3/8</f>
        <v>0.375</v>
      </c>
      <c r="J39" s="11">
        <v>191.26</v>
      </c>
      <c r="L39">
        <f>+C39-2*H39+2*G39+2*E39+D39+F39</f>
        <v>201.25</v>
      </c>
      <c r="M39">
        <f>+L39/12*J39</f>
        <v>3207.589583333333</v>
      </c>
    </row>
    <row r="41" spans="10:13" ht="12.75">
      <c r="J41">
        <f>SUM(J35:J39)</f>
        <v>453.89</v>
      </c>
      <c r="M41">
        <f>SUM(M35:M39)</f>
        <v>7622.5460416666665</v>
      </c>
    </row>
    <row r="43" spans="1:15" ht="12.75">
      <c r="A43" t="s">
        <v>104</v>
      </c>
      <c r="B43" t="s">
        <v>19</v>
      </c>
      <c r="C43">
        <v>18</v>
      </c>
      <c r="D43">
        <v>0.75</v>
      </c>
      <c r="E43">
        <v>18</v>
      </c>
      <c r="F43">
        <v>0.75</v>
      </c>
      <c r="G43">
        <v>60</v>
      </c>
      <c r="H43">
        <f>3/8</f>
        <v>0.375</v>
      </c>
      <c r="J43" s="11">
        <v>49.2</v>
      </c>
      <c r="L43">
        <f>+C43-2*H43+2*G43+2*E43+D43+F43</f>
        <v>174.75</v>
      </c>
      <c r="M43">
        <f>+L43/12*J43</f>
        <v>716.475</v>
      </c>
      <c r="O43" t="s">
        <v>105</v>
      </c>
    </row>
    <row r="44" spans="2:13" ht="12.75">
      <c r="B44" t="s">
        <v>20</v>
      </c>
      <c r="C44">
        <v>18</v>
      </c>
      <c r="D44">
        <v>1.25</v>
      </c>
      <c r="E44">
        <v>18</v>
      </c>
      <c r="F44">
        <v>1.25</v>
      </c>
      <c r="G44">
        <v>60</v>
      </c>
      <c r="H44">
        <f>3/8</f>
        <v>0.375</v>
      </c>
      <c r="J44" s="11">
        <v>43.07</v>
      </c>
      <c r="L44">
        <f>+C44-2*H44+2*G44+2*E44+D44+F44</f>
        <v>175.75</v>
      </c>
      <c r="M44">
        <f>+L44/12*J44</f>
        <v>630.7960416666667</v>
      </c>
    </row>
    <row r="45" spans="2:13" ht="12.75">
      <c r="B45" t="s">
        <v>21</v>
      </c>
      <c r="C45">
        <v>18</v>
      </c>
      <c r="D45">
        <v>0.875</v>
      </c>
      <c r="E45">
        <v>18</v>
      </c>
      <c r="F45">
        <v>0.875</v>
      </c>
      <c r="G45">
        <v>60</v>
      </c>
      <c r="H45">
        <f>3/8</f>
        <v>0.375</v>
      </c>
      <c r="J45" s="11">
        <v>63.74</v>
      </c>
      <c r="L45">
        <f>+C45-2*H45+2*G45+2*E45+D45+F45</f>
        <v>175</v>
      </c>
      <c r="M45">
        <f>+L45/12*J45</f>
        <v>929.5416666666667</v>
      </c>
    </row>
    <row r="46" spans="2:13" ht="12.75">
      <c r="B46" t="s">
        <v>22</v>
      </c>
      <c r="C46">
        <v>18</v>
      </c>
      <c r="D46">
        <v>1.375</v>
      </c>
      <c r="E46">
        <v>18</v>
      </c>
      <c r="F46">
        <v>1.375</v>
      </c>
      <c r="G46">
        <v>60</v>
      </c>
      <c r="H46">
        <f>3/8</f>
        <v>0.375</v>
      </c>
      <c r="J46" s="11">
        <v>48.1</v>
      </c>
      <c r="L46">
        <f>+C46-2*H46+2*G46+2*E46+D46+F46</f>
        <v>176</v>
      </c>
      <c r="M46">
        <f>+L46/12*J46</f>
        <v>705.4666666666667</v>
      </c>
    </row>
    <row r="47" spans="2:13" ht="12.75">
      <c r="B47" t="s">
        <v>23</v>
      </c>
      <c r="C47">
        <v>18</v>
      </c>
      <c r="D47">
        <v>1</v>
      </c>
      <c r="E47">
        <v>18</v>
      </c>
      <c r="F47">
        <v>1</v>
      </c>
      <c r="G47">
        <v>60</v>
      </c>
      <c r="H47">
        <f>3/8</f>
        <v>0.375</v>
      </c>
      <c r="J47" s="11">
        <v>71.04</v>
      </c>
      <c r="L47">
        <f>+C47-2*H47+2*G47+2*E47+D47+F47</f>
        <v>175.25</v>
      </c>
      <c r="M47">
        <f>+L47/12*J47</f>
        <v>1037.48</v>
      </c>
    </row>
    <row r="49" spans="10:13" ht="12.75">
      <c r="J49">
        <f>SUM(J43:J47)</f>
        <v>275.15000000000003</v>
      </c>
      <c r="M49">
        <f>SUM(M43:M47)</f>
        <v>4019.7593750000005</v>
      </c>
    </row>
    <row r="51" spans="10:13" ht="12.75">
      <c r="J51">
        <f>SUM(J17,J27,J33,J41,J49)</f>
        <v>2239.915</v>
      </c>
      <c r="M51">
        <f>SUM(M17,M27,M33,M41,M49)</f>
        <v>39686.265625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2020-08-03T14:40:45Z</dcterms:modified>
  <cp:category/>
  <cp:version/>
  <cp:contentType/>
  <cp:contentStatus/>
</cp:coreProperties>
</file>