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O:\Public\OH\Howland\2024\2024219.01 TRU-46-Walk\116844\400-Engineering\Roadway\EngData\"/>
    </mc:Choice>
  </mc:AlternateContent>
  <xr:revisionPtr revIDLastSave="0" documentId="13_ncr:1_{2BBEBE16-89ED-4DDB-B42A-9BA0AB2CFE2A}" xr6:coauthVersionLast="47" xr6:coauthVersionMax="47" xr10:uidLastSave="{00000000-0000-0000-0000-000000000000}"/>
  <bookViews>
    <workbookView xWindow="-120" yWindow="-120" windowWidth="29040" windowHeight="15720" tabRatio="706" activeTab="2" xr2:uid="{00000000-000D-0000-FFFF-FFFF00000000}"/>
  </bookViews>
  <sheets>
    <sheet name="SUBSUMMARY" sheetId="80" r:id="rId1"/>
    <sheet name="DRIVEWAY SUBMSUMMARY" sheetId="81" r:id="rId2"/>
    <sheet name="EARTHWORK SUBSUMMARY" sheetId="82" r:id="rId3"/>
  </sheets>
  <definedNames>
    <definedName name="_xlnm._FilterDatabase" localSheetId="0" hidden="1">SUBSUMMARY!$A$4:$U$131</definedName>
    <definedName name="_xlnm.Print_Area" localSheetId="0">SUBSUMMARY!$A$1:$U$51</definedName>
    <definedName name="SheetBorder">"Group 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2" i="80" l="1"/>
  <c r="T63" i="80" s="1"/>
  <c r="R62" i="80"/>
  <c r="R63" i="80" s="1"/>
  <c r="G18" i="82"/>
  <c r="F18" i="82"/>
  <c r="E18" i="82"/>
  <c r="D18" i="82"/>
  <c r="C18" i="82"/>
  <c r="B18" i="82"/>
  <c r="F19" i="82" l="1"/>
  <c r="F22" i="82" s="1"/>
  <c r="F24" i="82" s="1"/>
  <c r="D19" i="82"/>
  <c r="D22" i="82" s="1"/>
  <c r="D27" i="82" s="1"/>
  <c r="B19" i="82"/>
  <c r="B22" i="82" s="1"/>
  <c r="B27" i="82" s="1"/>
  <c r="Z62" i="80" l="1"/>
  <c r="Z63" i="80" s="1"/>
  <c r="W62" i="80"/>
  <c r="W63" i="80" s="1"/>
  <c r="O10" i="81"/>
  <c r="O9" i="81"/>
  <c r="O8" i="81"/>
  <c r="O7" i="81"/>
  <c r="O6" i="81"/>
  <c r="N11" i="81"/>
  <c r="N12" i="81" s="1"/>
  <c r="U10" i="81"/>
  <c r="U9" i="81"/>
  <c r="U8" i="81"/>
  <c r="U7" i="81"/>
  <c r="U6" i="81"/>
  <c r="T10" i="81"/>
  <c r="T9" i="81"/>
  <c r="T8" i="81"/>
  <c r="T7" i="81"/>
  <c r="T6" i="81"/>
  <c r="R10" i="81"/>
  <c r="R9" i="81"/>
  <c r="R8" i="81"/>
  <c r="R7" i="81"/>
  <c r="R6" i="81"/>
  <c r="Q10" i="81"/>
  <c r="Q9" i="81"/>
  <c r="Q8" i="81"/>
  <c r="Q7" i="81"/>
  <c r="Q6" i="81"/>
  <c r="P10" i="81"/>
  <c r="S10" i="81" s="1"/>
  <c r="P9" i="81"/>
  <c r="S9" i="81" s="1"/>
  <c r="P8" i="81"/>
  <c r="S8" i="81" s="1"/>
  <c r="P7" i="81"/>
  <c r="S7" i="81" s="1"/>
  <c r="P6" i="81"/>
  <c r="S6" i="81" s="1"/>
  <c r="X62" i="80"/>
  <c r="X63" i="80" s="1"/>
  <c r="L62" i="80"/>
  <c r="L63" i="80" s="1"/>
  <c r="J62" i="80"/>
  <c r="J63" i="80" s="1"/>
  <c r="U62" i="80"/>
  <c r="U63" i="80" s="1"/>
  <c r="S62" i="80"/>
  <c r="S63" i="80" s="1"/>
  <c r="Q62" i="80"/>
  <c r="Q63" i="80" s="1"/>
  <c r="P62" i="80"/>
  <c r="P63" i="80" s="1"/>
  <c r="O62" i="80"/>
  <c r="O63" i="80" s="1"/>
  <c r="N62" i="80"/>
  <c r="N63" i="80" s="1"/>
  <c r="M62" i="80"/>
  <c r="M63" i="80" s="1"/>
  <c r="Y62" i="80"/>
  <c r="Y63" i="80" s="1"/>
  <c r="V62" i="80"/>
  <c r="V63" i="80" s="1"/>
  <c r="K62" i="80"/>
  <c r="K63" i="80" s="1"/>
  <c r="I62" i="80"/>
  <c r="I63" i="80" s="1"/>
  <c r="S11" i="81" l="1"/>
  <c r="S12" i="81" s="1"/>
  <c r="Q11" i="81"/>
  <c r="Q12" i="81" s="1"/>
  <c r="U11" i="81"/>
  <c r="U12" i="81" s="1"/>
  <c r="R11" i="81"/>
  <c r="R12" i="81" s="1"/>
  <c r="P11" i="81"/>
  <c r="P12" i="81" s="1"/>
  <c r="T11" i="81"/>
  <c r="T12" i="81" s="1"/>
  <c r="O11" i="81"/>
  <c r="O12" i="8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mthomas</author>
  </authors>
  <commentList>
    <comment ref="A6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mthomas: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<sst xmlns="http://schemas.openxmlformats.org/spreadsheetml/2006/main" count="357" uniqueCount="184">
  <si>
    <t>SIDE</t>
  </si>
  <si>
    <t>STATION</t>
  </si>
  <si>
    <t>SHEET NO.</t>
  </si>
  <si>
    <t>FROM</t>
  </si>
  <si>
    <t>TO</t>
  </si>
  <si>
    <t>REF. NO.</t>
  </si>
  <si>
    <t>TOTALS CARRIED TO GENERAL SUMMARY</t>
  </si>
  <si>
    <t>FT</t>
  </si>
  <si>
    <t>PIPE REMOVED, 24" AND UNDER</t>
  </si>
  <si>
    <t>EACH</t>
  </si>
  <si>
    <t>CATCH BASIN, NO. 2-2B</t>
  </si>
  <si>
    <t>LOCATION</t>
  </si>
  <si>
    <t xml:space="preserve">TOTALS </t>
  </si>
  <si>
    <t>S.R. 46</t>
  </si>
  <si>
    <t>12" CONDUIT, TYPE C</t>
  </si>
  <si>
    <t>CATCH BASIN REMOVED</t>
  </si>
  <si>
    <t>4" CONCRETE WALK</t>
  </si>
  <si>
    <t>SF</t>
  </si>
  <si>
    <t>8" CONCRETE WALK</t>
  </si>
  <si>
    <t>CURB RAMP</t>
  </si>
  <si>
    <t>REFERENCE NO.</t>
  </si>
  <si>
    <t>DRIVE TYPE</t>
  </si>
  <si>
    <t>APRON AREA</t>
  </si>
  <si>
    <t>CURB REMOVED</t>
  </si>
  <si>
    <t>EXCAVATION</t>
  </si>
  <si>
    <t>SUBGRADE COMPACTION</t>
  </si>
  <si>
    <t>FULL DEPTH PAVEMENT SAWING</t>
  </si>
  <si>
    <t>AGGREGATE BASE</t>
  </si>
  <si>
    <t>SY</t>
  </si>
  <si>
    <t>CY</t>
  </si>
  <si>
    <t>GAL</t>
  </si>
  <si>
    <t>TOTALS CARRIED TO THE GENERAL SUMMARY</t>
  </si>
  <si>
    <t>CR-1</t>
  </si>
  <si>
    <t>407+57.59</t>
  </si>
  <si>
    <t>407+67.26</t>
  </si>
  <si>
    <t>RT</t>
  </si>
  <si>
    <t>CR-2</t>
  </si>
  <si>
    <t>408+16.06</t>
  </si>
  <si>
    <t>408+26.94</t>
  </si>
  <si>
    <t>394+75.71</t>
  </si>
  <si>
    <t>399+07.26</t>
  </si>
  <si>
    <t>SW-1</t>
  </si>
  <si>
    <t>SW-2</t>
  </si>
  <si>
    <t>399+41.79</t>
  </si>
  <si>
    <t>SW-3</t>
  </si>
  <si>
    <t>400+39.72</t>
  </si>
  <si>
    <t>SW-4</t>
  </si>
  <si>
    <t>400+75.01</t>
  </si>
  <si>
    <t>402+58.73</t>
  </si>
  <si>
    <t>SW-5</t>
  </si>
  <si>
    <t>SW-6</t>
  </si>
  <si>
    <t>403+16.15</t>
  </si>
  <si>
    <t>SW-7</t>
  </si>
  <si>
    <t>404+28.67</t>
  </si>
  <si>
    <t>SW-8</t>
  </si>
  <si>
    <t>404+98.30</t>
  </si>
  <si>
    <t>SW-9</t>
  </si>
  <si>
    <t>405+66.03</t>
  </si>
  <si>
    <t>SW-10</t>
  </si>
  <si>
    <t>406+18.68</t>
  </si>
  <si>
    <t>SW-11</t>
  </si>
  <si>
    <t>SW-12</t>
  </si>
  <si>
    <t>409+56.09</t>
  </si>
  <si>
    <t>SW-13</t>
  </si>
  <si>
    <t>410+78.41</t>
  </si>
  <si>
    <t>SW-14</t>
  </si>
  <si>
    <t>411+48.00</t>
  </si>
  <si>
    <t>CONCRETE MASONRY</t>
  </si>
  <si>
    <t>P-1</t>
  </si>
  <si>
    <t>394+76.29</t>
  </si>
  <si>
    <t>395+00.00</t>
  </si>
  <si>
    <t>P-2</t>
  </si>
  <si>
    <t>401+75.00</t>
  </si>
  <si>
    <t>402+49.11</t>
  </si>
  <si>
    <t>P-3</t>
  </si>
  <si>
    <t>402+59.02</t>
  </si>
  <si>
    <t>P-4</t>
  </si>
  <si>
    <t>406+21.94</t>
  </si>
  <si>
    <t>406+11.90</t>
  </si>
  <si>
    <t>406+31.97</t>
  </si>
  <si>
    <t>P-5</t>
  </si>
  <si>
    <t>P-6</t>
  </si>
  <si>
    <t>407+31.16</t>
  </si>
  <si>
    <t>407+41.16</t>
  </si>
  <si>
    <t>P-7</t>
  </si>
  <si>
    <t>407+51.16</t>
  </si>
  <si>
    <t>P-8</t>
  </si>
  <si>
    <t>408+61.17</t>
  </si>
  <si>
    <t>408+71.19</t>
  </si>
  <si>
    <t>P-9</t>
  </si>
  <si>
    <t>408+81.17</t>
  </si>
  <si>
    <t>P-10</t>
  </si>
  <si>
    <t>408+70.41</t>
  </si>
  <si>
    <t>P-11</t>
  </si>
  <si>
    <t>411+05.77</t>
  </si>
  <si>
    <t>411+15.82</t>
  </si>
  <si>
    <t>P-12</t>
  </si>
  <si>
    <t>411+15.71</t>
  </si>
  <si>
    <t>R-1</t>
  </si>
  <si>
    <t>399+12.02</t>
  </si>
  <si>
    <t>399+11.76</t>
  </si>
  <si>
    <t>R-2</t>
  </si>
  <si>
    <t>399+36.65</t>
  </si>
  <si>
    <t>399+37.30</t>
  </si>
  <si>
    <t>R-3</t>
  </si>
  <si>
    <t>400+44.20</t>
  </si>
  <si>
    <t>400+45.12</t>
  </si>
  <si>
    <t>R-4</t>
  </si>
  <si>
    <t>400+69.99</t>
  </si>
  <si>
    <t>400+70.54</t>
  </si>
  <si>
    <t>R-5</t>
  </si>
  <si>
    <t>404+33.61</t>
  </si>
  <si>
    <t>404+40.74</t>
  </si>
  <si>
    <t>VALVE BOX ADJUSTED TO GRADE</t>
  </si>
  <si>
    <t>WV-1</t>
  </si>
  <si>
    <t>399+85.74</t>
  </si>
  <si>
    <t>WV-2</t>
  </si>
  <si>
    <t>400+74.45</t>
  </si>
  <si>
    <t>WV-3</t>
  </si>
  <si>
    <t>401+59.55</t>
  </si>
  <si>
    <t>401+83.67</t>
  </si>
  <si>
    <t>WV-4</t>
  </si>
  <si>
    <t>FIRE HYDRANT REMOVED AND RESET</t>
  </si>
  <si>
    <t>FH-1</t>
  </si>
  <si>
    <t>401+79.84</t>
  </si>
  <si>
    <t>402+85.44</t>
  </si>
  <si>
    <t>404+64.99</t>
  </si>
  <si>
    <t>405+89.06</t>
  </si>
  <si>
    <t>409+80.88</t>
  </si>
  <si>
    <t>410+47.84</t>
  </si>
  <si>
    <t>DR-1</t>
  </si>
  <si>
    <t>DR-2</t>
  </si>
  <si>
    <t>DR-3</t>
  </si>
  <si>
    <t>DR-4</t>
  </si>
  <si>
    <t>DR-5</t>
  </si>
  <si>
    <t>RT.</t>
  </si>
  <si>
    <t>COMM.</t>
  </si>
  <si>
    <t>ASPH.</t>
  </si>
  <si>
    <t>WIDTH AT EDGE OF PAVEMENT "WC"</t>
  </si>
  <si>
    <t>WIDTH OF DRIVE "WD"</t>
  </si>
  <si>
    <t>APRON LENGTH  "L1"</t>
  </si>
  <si>
    <t>"R1" (LEFT SIDE RADII OF DRIVE LOOKING FROM CL</t>
  </si>
  <si>
    <t>"R2" (LEFT SIDE RADII OF DRIVE LOOKING FROM CL</t>
  </si>
  <si>
    <t>EXISTING APRON/DRIVE MATERIAL</t>
  </si>
  <si>
    <t>PROPOSED APRON/DRIVE MATERIAL</t>
  </si>
  <si>
    <t>-</t>
  </si>
  <si>
    <t>ASPHALT CONCRETE SURFACE COURSE, TYPE 1, (449), (DRIVEWAYS)</t>
  </si>
  <si>
    <t>ASPHALT CONCRETE INTERMEDIATE COURSE, TYPE 2, (449), (DRIVEWAYS)</t>
  </si>
  <si>
    <t>REMOVAL OF GROUND MOUNTED SIGN AND REERECTION, AS PER PLAN</t>
  </si>
  <si>
    <t>S-1</t>
  </si>
  <si>
    <t>402+50</t>
  </si>
  <si>
    <t>S-2</t>
  </si>
  <si>
    <t>406+17</t>
  </si>
  <si>
    <t>S-3</t>
  </si>
  <si>
    <t>409+70</t>
  </si>
  <si>
    <t>CW-1</t>
  </si>
  <si>
    <t>407+63</t>
  </si>
  <si>
    <t>408+21</t>
  </si>
  <si>
    <t>CW-2</t>
  </si>
  <si>
    <t>407+68</t>
  </si>
  <si>
    <t>408+16</t>
  </si>
  <si>
    <t>CROSSWALK LINE, 12", TYPE 1</t>
  </si>
  <si>
    <t>EXCAVATION (CROSS SECTION SHEET LEFT COLUMN)</t>
  </si>
  <si>
    <t>EXCAVATION (CROSS SECTION SHEET RIGHT COLUMN)</t>
  </si>
  <si>
    <t>EMBANKMENT (CROSS SECTION SHEET LEFT COLUMN)</t>
  </si>
  <si>
    <t>EMBANKMENT                            (CROSS SECTION SHEET RIGHT COLUMN)</t>
  </si>
  <si>
    <t>SEEDING AND MULCHING     (CROSS SECTION SHEET LEFT COLUMN)</t>
  </si>
  <si>
    <t>SEEDING AND MULCHING (CROSS SECTION SHEET RIGHT COLUMN)</t>
  </si>
  <si>
    <t>SUBTOTALS</t>
  </si>
  <si>
    <t>TOTALS</t>
  </si>
  <si>
    <t xml:space="preserve">DEDUCT FOR </t>
  </si>
  <si>
    <t>DRIVEWAYS</t>
  </si>
  <si>
    <t xml:space="preserve">SUBTOTALS THIS </t>
  </si>
  <si>
    <t>SHEET</t>
  </si>
  <si>
    <t xml:space="preserve">TOTALS CARRIED </t>
  </si>
  <si>
    <t xml:space="preserve"> TO SHEET NO.</t>
  </si>
  <si>
    <t xml:space="preserve"> TO GENERAL </t>
  </si>
  <si>
    <t>SUMMARY</t>
  </si>
  <si>
    <t>12" CONDUIT, TYPE C, 706.02</t>
  </si>
  <si>
    <t>15" CONDUIT, TYPE C, 707.33</t>
  </si>
  <si>
    <t>15" CONDUIT, TYPE C, 706.02</t>
  </si>
  <si>
    <t>18" CONDUIT, TYPE C, 706.02</t>
  </si>
  <si>
    <t>10" CONDUIT, TYPE C, 707.33</t>
  </si>
  <si>
    <t>NON-TRACKING TACK COAT (0.055 GAL/SY)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</si>
</sst>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&quot;$&quot;#,##0\ ;\(&quot;$&quot;#,##0\)"/>
    <numFmt numFmtId="166" formatCode="m/d"/>
    <numFmt numFmtId="167" formatCode="##\+##.00"/>
    <numFmt numFmtId="168" formatCode="####\+##.00"/>
    <numFmt numFmtId="169" formatCode="####\+##"/>
  </numFmts>
  <fonts count="20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0"/>
      <color indexed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 applyNumberFormat="0" applyFont="0" applyFill="0" applyAlignment="0" applyProtection="0"/>
    <xf numFmtId="0" fontId="14" fillId="0" borderId="0" applyNumberFormat="0" applyFont="0" applyFill="0" applyAlignment="0" applyProtection="0"/>
    <xf numFmtId="0" fontId="1" fillId="0" borderId="17" applyNumberFormat="0" applyFont="0" applyBorder="0" applyAlignment="0" applyProtection="0"/>
    <xf numFmtId="0" fontId="15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ont="0" applyFill="0" applyAlignment="0" applyProtection="0"/>
    <xf numFmtId="0" fontId="19" fillId="0" borderId="0" applyNumberFormat="0" applyFont="0" applyFill="0" applyAlignment="0" applyProtection="0"/>
    <xf numFmtId="0" fontId="13" fillId="0" borderId="0" applyNumberFormat="0" applyFont="0" applyFill="0" applyAlignment="0" applyProtection="0"/>
    <xf numFmtId="0" fontId="14" fillId="0" borderId="0" applyNumberFormat="0" applyFont="0" applyFill="0" applyAlignment="0" applyProtection="0"/>
  </cellStyleXfs>
  <cellXfs count="170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/>
    <xf numFmtId="2" fontId="5" fillId="0" borderId="0" xfId="0" applyNumberFormat="1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2" fontId="2" fillId="0" borderId="0" xfId="0" applyNumberFormat="1" applyFont="1"/>
    <xf numFmtId="0" fontId="2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8" fontId="8" fillId="0" borderId="5" xfId="0" applyNumberFormat="1" applyFont="1" applyBorder="1" applyAlignment="1">
      <alignment horizontal="center" vertical="center"/>
    </xf>
    <xf numFmtId="169" fontId="8" fillId="0" borderId="5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1" fontId="8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9" fontId="8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 wrapText="1"/>
    </xf>
    <xf numFmtId="1" fontId="2" fillId="0" borderId="0" xfId="0" applyNumberFormat="1" applyFont="1"/>
    <xf numFmtId="3" fontId="5" fillId="0" borderId="0" xfId="0" applyNumberFormat="1" applyFont="1"/>
    <xf numFmtId="3" fontId="8" fillId="0" borderId="3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2" fillId="0" borderId="0" xfId="0" applyNumberFormat="1" applyFont="1"/>
    <xf numFmtId="3" fontId="8" fillId="0" borderId="0" xfId="0" applyNumberFormat="1" applyFont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12" fillId="0" borderId="16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8" fillId="0" borderId="23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1" fontId="8" fillId="0" borderId="23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 textRotation="90"/>
    </xf>
    <xf numFmtId="0" fontId="8" fillId="0" borderId="6" xfId="0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2" fontId="8" fillId="0" borderId="22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2" fontId="8" fillId="0" borderId="2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0" fontId="7" fillId="0" borderId="29" xfId="0" quotePrefix="1" applyFont="1" applyBorder="1" applyAlignment="1">
      <alignment horizontal="center" vertical="center"/>
    </xf>
    <xf numFmtId="0" fontId="7" fillId="0" borderId="31" xfId="0" quotePrefix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/>
    </xf>
    <xf numFmtId="0" fontId="7" fillId="0" borderId="28" xfId="0" quotePrefix="1" applyFont="1" applyBorder="1" applyAlignment="1">
      <alignment horizont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169" fontId="8" fillId="0" borderId="1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12" fillId="0" borderId="1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textRotation="90" wrapText="1"/>
    </xf>
    <xf numFmtId="3" fontId="0" fillId="0" borderId="5" xfId="0" applyNumberForma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 textRotation="90" wrapText="1"/>
    </xf>
    <xf numFmtId="1" fontId="0" fillId="0" borderId="5" xfId="0" applyNumberForma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7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textRotation="90" wrapText="1"/>
    </xf>
    <xf numFmtId="0" fontId="7" fillId="0" borderId="0" xfId="0" applyFont="1" applyAlignment="1">
      <alignment horizontal="center" vertical="center" textRotation="90"/>
    </xf>
    <xf numFmtId="1" fontId="7" fillId="0" borderId="0" xfId="0" applyNumberFormat="1" applyFont="1" applyAlignment="1">
      <alignment horizontal="center" vertical="center" textRotation="90"/>
    </xf>
    <xf numFmtId="1" fontId="8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0" borderId="20" xfId="0" quotePrefix="1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7" fillId="0" borderId="20" xfId="0" quotePrefix="1" applyFont="1" applyBorder="1" applyAlignment="1">
      <alignment horizontal="center" vertical="center" wrapText="1"/>
    </xf>
    <xf numFmtId="0" fontId="7" fillId="0" borderId="8" xfId="0" quotePrefix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 textRotation="90" wrapText="1"/>
    </xf>
    <xf numFmtId="1" fontId="8" fillId="0" borderId="15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/>
    </xf>
    <xf numFmtId="0" fontId="0" fillId="0" borderId="8" xfId="0" applyBorder="1"/>
    <xf numFmtId="0" fontId="8" fillId="0" borderId="4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textRotation="90"/>
    </xf>
    <xf numFmtId="0" fontId="1" fillId="0" borderId="4" xfId="0" applyFont="1" applyBorder="1" applyAlignment="1">
      <alignment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wrapText="1"/>
    </xf>
    <xf numFmtId="1" fontId="8" fillId="0" borderId="20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29" xfId="0" applyNumberFormat="1" applyFont="1" applyBorder="1" applyAlignment="1">
      <alignment horizontal="center" vertical="center"/>
    </xf>
    <xf numFmtId="1" fontId="8" fillId="0" borderId="30" xfId="0" applyNumberFormat="1" applyFont="1" applyBorder="1" applyAlignment="1">
      <alignment horizontal="center" vertical="center"/>
    </xf>
    <xf numFmtId="1" fontId="8" fillId="0" borderId="31" xfId="0" applyNumberFormat="1" applyFont="1" applyBorder="1" applyAlignment="1">
      <alignment horizontal="center" vertical="center"/>
    </xf>
    <xf numFmtId="1" fontId="8" fillId="0" borderId="32" xfId="0" applyNumberFormat="1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</cellXfs>
  <cellStyles count="17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 2" xfId="7" xr:uid="{00000000-0005-0000-0000-000004000000}"/>
    <cellStyle name="Heading 1 2 2" xfId="10" xr:uid="{00000000-0005-0000-0000-000005000000}"/>
    <cellStyle name="Heading 1 2 2 2" xfId="15" xr:uid="{74C829D5-29B8-4CF4-B8A3-65F9BDA5CD29}"/>
    <cellStyle name="Heading 1 3" xfId="13" xr:uid="{52E8C3DA-28DC-49E7-9CC2-7E5BB58C3010}"/>
    <cellStyle name="Heading 2 2" xfId="8" xr:uid="{00000000-0005-0000-0000-000006000000}"/>
    <cellStyle name="Heading 2 2 2" xfId="11" xr:uid="{00000000-0005-0000-0000-000007000000}"/>
    <cellStyle name="Heading 2 2 2 2" xfId="16" xr:uid="{D03B33DC-7282-43A1-8AAF-3723751BAE86}"/>
    <cellStyle name="Heading 2 3" xfId="14" xr:uid="{D15D95E7-4871-4545-8E05-8F34BA86FB15}"/>
    <cellStyle name="Hyperlink" xfId="12" builtinId="8" hidden="1"/>
    <cellStyle name="Normal" xfId="0" builtinId="0"/>
    <cellStyle name="Normal 2" xfId="5" xr:uid="{00000000-0005-0000-0000-00000A000000}"/>
    <cellStyle name="Normal 3" xfId="6" xr:uid="{00000000-0005-0000-0000-00000B000000}"/>
    <cellStyle name="Total 2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308"/>
  <sheetViews>
    <sheetView topLeftCell="A36" zoomScaleNormal="100" zoomScaleSheetLayoutView="25" workbookViewId="0">
      <selection activeCell="A4" sqref="A4:Z63"/>
    </sheetView>
  </sheetViews>
  <sheetFormatPr defaultColWidth="8.85546875" defaultRowHeight="12.75" x14ac:dyDescent="0.2"/>
  <cols>
    <col min="1" max="1" width="6.7109375" style="7" customWidth="1"/>
    <col min="2" max="2" width="4.7109375" style="7" customWidth="1"/>
    <col min="3" max="3" width="0.85546875" style="7" customWidth="1"/>
    <col min="4" max="4" width="4.7109375" style="7" customWidth="1"/>
    <col min="5" max="5" width="11.7109375" style="7" customWidth="1"/>
    <col min="6" max="7" width="12.7109375" style="7" customWidth="1"/>
    <col min="8" max="8" width="7.7109375" style="7" customWidth="1"/>
    <col min="9" max="10" width="9.7109375" style="42" customWidth="1"/>
    <col min="11" max="15" width="9.7109375" style="7" customWidth="1"/>
    <col min="16" max="21" width="6.7109375" style="7" customWidth="1"/>
    <col min="22" max="22" width="6.7109375" style="49" customWidth="1"/>
    <col min="23" max="25" width="9.7109375" style="49" customWidth="1"/>
    <col min="26" max="26" width="6.7109375" style="49" customWidth="1"/>
    <col min="27" max="16384" width="8.85546875" style="7"/>
  </cols>
  <sheetData>
    <row r="1" spans="1:26" s="2" customFormat="1" ht="12.75" customHeight="1" x14ac:dyDescent="0.2">
      <c r="A1" s="1"/>
      <c r="B1" s="1"/>
      <c r="C1" s="1"/>
      <c r="D1" s="1"/>
      <c r="E1" s="1"/>
      <c r="F1" s="1"/>
      <c r="G1" s="1"/>
      <c r="H1" s="1"/>
      <c r="I1" s="40"/>
      <c r="J1" s="4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43"/>
      <c r="W1" s="43"/>
      <c r="X1" s="43"/>
      <c r="Y1" s="43"/>
      <c r="Z1" s="43"/>
    </row>
    <row r="2" spans="1:26" s="2" customFormat="1" ht="12.75" customHeight="1" x14ac:dyDescent="0.2">
      <c r="A2" s="1"/>
      <c r="B2" s="1"/>
      <c r="C2" s="1"/>
      <c r="D2" s="1"/>
      <c r="E2" s="1"/>
      <c r="F2" s="3"/>
      <c r="G2" s="1"/>
      <c r="H2" s="1"/>
      <c r="I2" s="40"/>
      <c r="J2" s="4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3"/>
      <c r="W2" s="43"/>
      <c r="X2" s="43"/>
      <c r="Y2" s="43"/>
      <c r="Z2" s="43"/>
    </row>
    <row r="3" spans="1:26" s="2" customFormat="1" ht="12.75" customHeight="1" x14ac:dyDescent="0.2">
      <c r="A3" s="1"/>
      <c r="B3" s="1"/>
      <c r="C3" s="1"/>
      <c r="D3" s="1"/>
      <c r="E3" s="1"/>
      <c r="F3" s="1"/>
      <c r="G3" s="1"/>
      <c r="H3" s="1"/>
      <c r="I3" s="40"/>
      <c r="J3" s="4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3"/>
      <c r="W3" s="43"/>
      <c r="X3" s="43"/>
      <c r="Y3" s="43"/>
      <c r="Z3" s="43"/>
    </row>
    <row r="4" spans="1:26" s="4" customFormat="1" ht="12" customHeight="1" x14ac:dyDescent="0.2">
      <c r="A4" s="92" t="s">
        <v>5</v>
      </c>
      <c r="B4" s="120" t="s">
        <v>2</v>
      </c>
      <c r="C4" s="121"/>
      <c r="D4" s="122"/>
      <c r="E4" s="138" t="s">
        <v>11</v>
      </c>
      <c r="F4" s="129" t="s">
        <v>1</v>
      </c>
      <c r="G4" s="130"/>
      <c r="H4" s="92" t="s">
        <v>0</v>
      </c>
      <c r="I4" s="41">
        <v>202</v>
      </c>
      <c r="J4" s="41">
        <v>202</v>
      </c>
      <c r="K4" s="41">
        <v>202</v>
      </c>
      <c r="L4" s="41">
        <v>602</v>
      </c>
      <c r="M4" s="41">
        <v>608</v>
      </c>
      <c r="N4" s="41">
        <v>608</v>
      </c>
      <c r="O4" s="41">
        <v>608</v>
      </c>
      <c r="P4" s="44">
        <v>611</v>
      </c>
      <c r="Q4" s="44">
        <v>611</v>
      </c>
      <c r="R4" s="44">
        <v>611</v>
      </c>
      <c r="S4" s="44">
        <v>611</v>
      </c>
      <c r="T4" s="44">
        <v>611</v>
      </c>
      <c r="U4" s="44">
        <v>611</v>
      </c>
      <c r="V4" s="44">
        <v>611</v>
      </c>
      <c r="W4" s="44">
        <v>630</v>
      </c>
      <c r="X4" s="44">
        <v>638</v>
      </c>
      <c r="Y4" s="44">
        <v>638</v>
      </c>
      <c r="Z4" s="44">
        <v>642</v>
      </c>
    </row>
    <row r="5" spans="1:26" s="4" customFormat="1" ht="39" customHeight="1" x14ac:dyDescent="0.2">
      <c r="A5" s="93"/>
      <c r="B5" s="123"/>
      <c r="C5" s="124"/>
      <c r="D5" s="125"/>
      <c r="E5" s="139"/>
      <c r="F5" s="131"/>
      <c r="G5" s="132"/>
      <c r="H5" s="93"/>
      <c r="I5" s="99" t="s">
        <v>8</v>
      </c>
      <c r="J5" s="99" t="s">
        <v>23</v>
      </c>
      <c r="K5" s="99" t="s">
        <v>15</v>
      </c>
      <c r="L5" s="99" t="s">
        <v>67</v>
      </c>
      <c r="M5" s="99" t="s">
        <v>16</v>
      </c>
      <c r="N5" s="99" t="s">
        <v>18</v>
      </c>
      <c r="O5" s="99" t="s">
        <v>19</v>
      </c>
      <c r="P5" s="95" t="s">
        <v>182</v>
      </c>
      <c r="Q5" s="95" t="s">
        <v>14</v>
      </c>
      <c r="R5" s="95" t="s">
        <v>178</v>
      </c>
      <c r="S5" s="95" t="s">
        <v>180</v>
      </c>
      <c r="T5" s="95" t="s">
        <v>179</v>
      </c>
      <c r="U5" s="95" t="s">
        <v>181</v>
      </c>
      <c r="V5" s="95" t="s">
        <v>10</v>
      </c>
      <c r="W5" s="95" t="s">
        <v>148</v>
      </c>
      <c r="X5" s="95" t="s">
        <v>122</v>
      </c>
      <c r="Y5" s="95" t="s">
        <v>113</v>
      </c>
      <c r="Z5" s="95" t="s">
        <v>161</v>
      </c>
    </row>
    <row r="6" spans="1:26" s="5" customFormat="1" ht="132.6" customHeight="1" x14ac:dyDescent="0.2">
      <c r="A6" s="93"/>
      <c r="B6" s="123"/>
      <c r="C6" s="124"/>
      <c r="D6" s="125"/>
      <c r="E6" s="139"/>
      <c r="F6" s="133"/>
      <c r="G6" s="134"/>
      <c r="H6" s="93"/>
      <c r="I6" s="135"/>
      <c r="J6" s="135"/>
      <c r="K6" s="100"/>
      <c r="L6" s="100"/>
      <c r="M6" s="100"/>
      <c r="N6" s="100"/>
      <c r="O6" s="100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</row>
    <row r="7" spans="1:26" s="4" customFormat="1" ht="15" customHeight="1" x14ac:dyDescent="0.2">
      <c r="A7" s="94"/>
      <c r="B7" s="126"/>
      <c r="C7" s="127"/>
      <c r="D7" s="128"/>
      <c r="E7" s="140"/>
      <c r="F7" s="20" t="s">
        <v>3</v>
      </c>
      <c r="G7" s="20" t="s">
        <v>4</v>
      </c>
      <c r="H7" s="94"/>
      <c r="I7" s="23" t="s">
        <v>7</v>
      </c>
      <c r="J7" s="23" t="s">
        <v>7</v>
      </c>
      <c r="K7" s="23" t="s">
        <v>9</v>
      </c>
      <c r="L7" s="23" t="s">
        <v>29</v>
      </c>
      <c r="M7" s="23" t="s">
        <v>17</v>
      </c>
      <c r="N7" s="23" t="s">
        <v>17</v>
      </c>
      <c r="O7" s="23" t="s">
        <v>17</v>
      </c>
      <c r="P7" s="45" t="s">
        <v>7</v>
      </c>
      <c r="Q7" s="45" t="s">
        <v>7</v>
      </c>
      <c r="R7" s="45" t="s">
        <v>7</v>
      </c>
      <c r="S7" s="45" t="s">
        <v>7</v>
      </c>
      <c r="T7" s="45" t="s">
        <v>7</v>
      </c>
      <c r="U7" s="45" t="s">
        <v>7</v>
      </c>
      <c r="V7" s="45" t="s">
        <v>9</v>
      </c>
      <c r="W7" s="45" t="s">
        <v>9</v>
      </c>
      <c r="X7" s="45" t="s">
        <v>9</v>
      </c>
      <c r="Y7" s="45" t="s">
        <v>9</v>
      </c>
      <c r="Z7" s="45" t="s">
        <v>7</v>
      </c>
    </row>
    <row r="8" spans="1:26" s="4" customFormat="1" ht="15" customHeight="1" x14ac:dyDescent="0.2">
      <c r="A8" s="27" t="s">
        <v>32</v>
      </c>
      <c r="B8" s="89">
        <v>11</v>
      </c>
      <c r="C8" s="90"/>
      <c r="D8" s="91"/>
      <c r="E8" s="11" t="s">
        <v>13</v>
      </c>
      <c r="F8" s="12" t="s">
        <v>33</v>
      </c>
      <c r="G8" s="10" t="s">
        <v>34</v>
      </c>
      <c r="H8" s="13" t="s">
        <v>35</v>
      </c>
      <c r="I8" s="24"/>
      <c r="J8" s="24"/>
      <c r="K8" s="27"/>
      <c r="L8" s="27"/>
      <c r="M8" s="27"/>
      <c r="N8" s="27"/>
      <c r="O8" s="27">
        <v>39.79</v>
      </c>
      <c r="P8" s="24"/>
      <c r="Q8" s="46"/>
      <c r="R8" s="46"/>
      <c r="S8" s="24"/>
      <c r="T8" s="24"/>
      <c r="U8" s="24"/>
      <c r="V8" s="45"/>
      <c r="W8" s="45"/>
      <c r="X8" s="45"/>
      <c r="Y8" s="45"/>
      <c r="Z8" s="45"/>
    </row>
    <row r="9" spans="1:26" s="4" customFormat="1" ht="15" customHeight="1" x14ac:dyDescent="0.2">
      <c r="A9" s="27" t="s">
        <v>36</v>
      </c>
      <c r="B9" s="89">
        <v>12</v>
      </c>
      <c r="C9" s="90"/>
      <c r="D9" s="91"/>
      <c r="E9" s="11" t="s">
        <v>13</v>
      </c>
      <c r="F9" s="12" t="s">
        <v>37</v>
      </c>
      <c r="G9" s="10" t="s">
        <v>38</v>
      </c>
      <c r="H9" s="13" t="s">
        <v>35</v>
      </c>
      <c r="I9" s="24"/>
      <c r="J9" s="24"/>
      <c r="K9" s="27"/>
      <c r="L9" s="27"/>
      <c r="M9" s="27"/>
      <c r="N9" s="27"/>
      <c r="O9" s="27">
        <v>42.82</v>
      </c>
      <c r="P9" s="24"/>
      <c r="Q9" s="46"/>
      <c r="R9" s="46"/>
      <c r="S9" s="24"/>
      <c r="T9" s="24"/>
      <c r="U9" s="24"/>
      <c r="V9" s="45"/>
      <c r="W9" s="45"/>
      <c r="X9" s="45"/>
      <c r="Y9" s="45"/>
      <c r="Z9" s="45"/>
    </row>
    <row r="10" spans="1:26" s="4" customFormat="1" ht="15" customHeight="1" x14ac:dyDescent="0.2">
      <c r="A10" s="27"/>
      <c r="B10" s="37"/>
      <c r="C10" s="52"/>
      <c r="D10" s="53"/>
      <c r="E10" s="11"/>
      <c r="F10" s="12"/>
      <c r="G10" s="10"/>
      <c r="H10" s="13"/>
      <c r="I10" s="24"/>
      <c r="J10" s="24"/>
      <c r="K10" s="27"/>
      <c r="L10" s="27"/>
      <c r="M10" s="27"/>
      <c r="N10" s="27"/>
      <c r="O10" s="27"/>
      <c r="P10" s="24"/>
      <c r="Q10" s="46"/>
      <c r="R10" s="46"/>
      <c r="S10" s="24"/>
      <c r="T10" s="24"/>
      <c r="U10" s="24"/>
      <c r="V10" s="45"/>
      <c r="W10" s="45"/>
      <c r="X10" s="45"/>
      <c r="Y10" s="45"/>
      <c r="Z10" s="45"/>
    </row>
    <row r="11" spans="1:26" s="4" customFormat="1" ht="15" customHeight="1" x14ac:dyDescent="0.2">
      <c r="A11" s="27" t="s">
        <v>155</v>
      </c>
      <c r="B11" s="37">
        <v>11</v>
      </c>
      <c r="C11" s="52" t="s">
        <v>145</v>
      </c>
      <c r="D11" s="53">
        <v>12</v>
      </c>
      <c r="E11" s="11" t="s">
        <v>13</v>
      </c>
      <c r="F11" s="12" t="s">
        <v>156</v>
      </c>
      <c r="G11" s="10" t="s">
        <v>157</v>
      </c>
      <c r="H11" s="13" t="s">
        <v>35</v>
      </c>
      <c r="I11" s="24"/>
      <c r="J11" s="24"/>
      <c r="K11" s="27"/>
      <c r="L11" s="27"/>
      <c r="M11" s="27"/>
      <c r="N11" s="27"/>
      <c r="O11" s="27"/>
      <c r="P11" s="24"/>
      <c r="Q11" s="46"/>
      <c r="R11" s="46"/>
      <c r="S11" s="24"/>
      <c r="T11" s="24"/>
      <c r="U11" s="24"/>
      <c r="V11" s="45"/>
      <c r="W11" s="45"/>
      <c r="X11" s="45"/>
      <c r="Y11" s="45"/>
      <c r="Z11" s="45">
        <v>58</v>
      </c>
    </row>
    <row r="12" spans="1:26" s="4" customFormat="1" ht="15" customHeight="1" x14ac:dyDescent="0.2">
      <c r="A12" s="27" t="s">
        <v>158</v>
      </c>
      <c r="B12" s="37">
        <v>11</v>
      </c>
      <c r="C12" s="52" t="s">
        <v>145</v>
      </c>
      <c r="D12" s="53">
        <v>12</v>
      </c>
      <c r="E12" s="11" t="s">
        <v>13</v>
      </c>
      <c r="F12" s="12" t="s">
        <v>159</v>
      </c>
      <c r="G12" s="10" t="s">
        <v>160</v>
      </c>
      <c r="H12" s="13" t="s">
        <v>35</v>
      </c>
      <c r="I12" s="24"/>
      <c r="J12" s="24"/>
      <c r="K12" s="27"/>
      <c r="L12" s="27"/>
      <c r="M12" s="27"/>
      <c r="N12" s="27"/>
      <c r="O12" s="27"/>
      <c r="P12" s="24"/>
      <c r="Q12" s="46"/>
      <c r="R12" s="46"/>
      <c r="S12" s="24"/>
      <c r="T12" s="24"/>
      <c r="U12" s="24"/>
      <c r="V12" s="45"/>
      <c r="W12" s="45"/>
      <c r="X12" s="45"/>
      <c r="Y12" s="45"/>
      <c r="Z12" s="45">
        <v>48</v>
      </c>
    </row>
    <row r="13" spans="1:26" s="4" customFormat="1" ht="15" customHeight="1" x14ac:dyDescent="0.2">
      <c r="A13" s="27"/>
      <c r="B13" s="37"/>
      <c r="C13" s="52"/>
      <c r="D13" s="53"/>
      <c r="E13" s="11"/>
      <c r="F13" s="12"/>
      <c r="G13" s="10"/>
      <c r="H13" s="13"/>
      <c r="I13" s="24"/>
      <c r="J13" s="24"/>
      <c r="K13" s="27"/>
      <c r="L13" s="27"/>
      <c r="M13" s="27"/>
      <c r="N13" s="27"/>
      <c r="O13" s="27"/>
      <c r="P13" s="24"/>
      <c r="Q13" s="46"/>
      <c r="R13" s="46"/>
      <c r="S13" s="24"/>
      <c r="T13" s="24"/>
      <c r="U13" s="24"/>
      <c r="V13" s="45"/>
      <c r="W13" s="45"/>
      <c r="X13" s="45"/>
      <c r="Y13" s="45"/>
      <c r="Z13" s="45"/>
    </row>
    <row r="14" spans="1:26" s="4" customFormat="1" ht="15" customHeight="1" x14ac:dyDescent="0.2">
      <c r="A14" s="27" t="s">
        <v>123</v>
      </c>
      <c r="B14" s="89">
        <v>10</v>
      </c>
      <c r="C14" s="90"/>
      <c r="D14" s="91"/>
      <c r="E14" s="11" t="s">
        <v>13</v>
      </c>
      <c r="F14" s="12" t="s">
        <v>124</v>
      </c>
      <c r="G14" s="10"/>
      <c r="H14" s="13" t="s">
        <v>35</v>
      </c>
      <c r="I14" s="24"/>
      <c r="J14" s="24"/>
      <c r="K14" s="27"/>
      <c r="L14" s="27"/>
      <c r="M14" s="27"/>
      <c r="N14" s="27"/>
      <c r="O14" s="27"/>
      <c r="P14" s="24"/>
      <c r="Q14" s="46"/>
      <c r="R14" s="46"/>
      <c r="S14" s="24"/>
      <c r="T14" s="24"/>
      <c r="U14" s="24"/>
      <c r="V14" s="45"/>
      <c r="W14" s="45"/>
      <c r="X14" s="45">
        <v>1</v>
      </c>
      <c r="Y14" s="45"/>
      <c r="Z14" s="45"/>
    </row>
    <row r="15" spans="1:26" s="4" customFormat="1" ht="15" customHeight="1" x14ac:dyDescent="0.2">
      <c r="A15" s="27"/>
      <c r="B15" s="37"/>
      <c r="C15" s="52"/>
      <c r="D15" s="53"/>
      <c r="E15" s="11"/>
      <c r="F15" s="12"/>
      <c r="G15" s="10"/>
      <c r="H15" s="13"/>
      <c r="I15" s="24"/>
      <c r="J15" s="24"/>
      <c r="K15" s="27"/>
      <c r="L15" s="27"/>
      <c r="M15" s="27"/>
      <c r="N15" s="27"/>
      <c r="O15" s="27"/>
      <c r="P15" s="24"/>
      <c r="Q15" s="46"/>
      <c r="R15" s="46"/>
      <c r="S15" s="24"/>
      <c r="T15" s="24"/>
      <c r="U15" s="24"/>
      <c r="V15" s="45"/>
      <c r="W15" s="45"/>
      <c r="X15" s="45"/>
      <c r="Y15" s="45"/>
      <c r="Z15" s="45"/>
    </row>
    <row r="16" spans="1:26" s="4" customFormat="1" ht="15" customHeight="1" x14ac:dyDescent="0.2">
      <c r="A16" s="27" t="s">
        <v>68</v>
      </c>
      <c r="B16" s="89">
        <v>9</v>
      </c>
      <c r="C16" s="90"/>
      <c r="D16" s="91"/>
      <c r="E16" s="11" t="s">
        <v>13</v>
      </c>
      <c r="F16" s="12" t="s">
        <v>69</v>
      </c>
      <c r="G16" s="10" t="s">
        <v>70</v>
      </c>
      <c r="H16" s="13" t="s">
        <v>35</v>
      </c>
      <c r="I16" s="24"/>
      <c r="J16" s="24"/>
      <c r="K16" s="27"/>
      <c r="L16" s="27">
        <v>0.42</v>
      </c>
      <c r="M16" s="27"/>
      <c r="N16" s="27"/>
      <c r="O16" s="27"/>
      <c r="P16" s="24"/>
      <c r="Q16" s="46">
        <v>24</v>
      </c>
      <c r="R16" s="46"/>
      <c r="S16" s="24"/>
      <c r="T16" s="24"/>
      <c r="U16" s="24"/>
      <c r="V16" s="45"/>
      <c r="W16" s="45"/>
      <c r="X16" s="45"/>
      <c r="Y16" s="45"/>
      <c r="Z16" s="45"/>
    </row>
    <row r="17" spans="1:26" s="4" customFormat="1" ht="15" customHeight="1" x14ac:dyDescent="0.2">
      <c r="A17" s="27" t="s">
        <v>71</v>
      </c>
      <c r="B17" s="89">
        <v>10</v>
      </c>
      <c r="C17" s="90"/>
      <c r="D17" s="91"/>
      <c r="E17" s="11" t="s">
        <v>13</v>
      </c>
      <c r="F17" s="12" t="s">
        <v>72</v>
      </c>
      <c r="G17" s="10" t="s">
        <v>73</v>
      </c>
      <c r="H17" s="13" t="s">
        <v>35</v>
      </c>
      <c r="I17" s="24"/>
      <c r="J17" s="24"/>
      <c r="K17" s="27"/>
      <c r="L17" s="27"/>
      <c r="M17" s="27"/>
      <c r="N17" s="27"/>
      <c r="O17" s="27"/>
      <c r="P17" s="24"/>
      <c r="Q17" s="46">
        <v>74</v>
      </c>
      <c r="R17" s="46"/>
      <c r="S17" s="24"/>
      <c r="T17" s="24"/>
      <c r="U17" s="24"/>
      <c r="V17" s="45">
        <v>1</v>
      </c>
      <c r="W17" s="45"/>
      <c r="X17" s="45"/>
      <c r="Y17" s="45"/>
      <c r="Z17" s="45"/>
    </row>
    <row r="18" spans="1:26" s="4" customFormat="1" ht="15" customHeight="1" x14ac:dyDescent="0.2">
      <c r="A18" s="27" t="s">
        <v>74</v>
      </c>
      <c r="B18" s="89">
        <v>10</v>
      </c>
      <c r="C18" s="90"/>
      <c r="D18" s="91"/>
      <c r="E18" s="11" t="s">
        <v>13</v>
      </c>
      <c r="F18" s="12" t="s">
        <v>73</v>
      </c>
      <c r="G18" s="10" t="s">
        <v>75</v>
      </c>
      <c r="H18" s="13" t="s">
        <v>35</v>
      </c>
      <c r="I18" s="24">
        <v>10</v>
      </c>
      <c r="J18" s="24"/>
      <c r="K18" s="27">
        <v>1</v>
      </c>
      <c r="L18" s="27"/>
      <c r="M18" s="27"/>
      <c r="N18" s="27"/>
      <c r="O18" s="27"/>
      <c r="P18" s="24"/>
      <c r="Q18" s="46"/>
      <c r="R18" s="46">
        <v>10</v>
      </c>
      <c r="S18" s="24"/>
      <c r="T18" s="24"/>
      <c r="U18" s="24"/>
      <c r="V18" s="45">
        <v>1</v>
      </c>
      <c r="W18" s="45"/>
      <c r="X18" s="45"/>
      <c r="Y18" s="45"/>
      <c r="Z18" s="45"/>
    </row>
    <row r="19" spans="1:26" s="4" customFormat="1" ht="15" customHeight="1" x14ac:dyDescent="0.2">
      <c r="A19" s="27" t="s">
        <v>76</v>
      </c>
      <c r="B19" s="89">
        <v>11</v>
      </c>
      <c r="C19" s="90"/>
      <c r="D19" s="91"/>
      <c r="E19" s="11" t="s">
        <v>13</v>
      </c>
      <c r="F19" s="12" t="s">
        <v>78</v>
      </c>
      <c r="G19" s="10" t="s">
        <v>77</v>
      </c>
      <c r="H19" s="13" t="s">
        <v>35</v>
      </c>
      <c r="I19" s="24">
        <v>10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>
        <v>10</v>
      </c>
      <c r="U19" s="24"/>
      <c r="V19" s="45"/>
      <c r="W19" s="45"/>
      <c r="X19" s="45"/>
      <c r="Y19" s="45"/>
      <c r="Z19" s="45"/>
    </row>
    <row r="20" spans="1:26" s="4" customFormat="1" ht="15" customHeight="1" x14ac:dyDescent="0.2">
      <c r="A20" s="27" t="s">
        <v>80</v>
      </c>
      <c r="B20" s="89">
        <v>11</v>
      </c>
      <c r="C20" s="90"/>
      <c r="D20" s="91"/>
      <c r="E20" s="11" t="s">
        <v>13</v>
      </c>
      <c r="F20" s="10" t="s">
        <v>77</v>
      </c>
      <c r="G20" s="10" t="s">
        <v>79</v>
      </c>
      <c r="H20" s="13" t="s">
        <v>35</v>
      </c>
      <c r="I20" s="24">
        <v>10</v>
      </c>
      <c r="J20" s="24"/>
      <c r="K20" s="24">
        <v>1</v>
      </c>
      <c r="L20" s="24"/>
      <c r="M20" s="24"/>
      <c r="N20" s="24"/>
      <c r="O20" s="24"/>
      <c r="P20" s="24"/>
      <c r="Q20" s="24"/>
      <c r="R20" s="24"/>
      <c r="S20" s="24"/>
      <c r="T20" s="24">
        <v>10</v>
      </c>
      <c r="U20" s="24"/>
      <c r="V20" s="45">
        <v>1</v>
      </c>
      <c r="W20" s="45"/>
      <c r="X20" s="45"/>
      <c r="Y20" s="45"/>
      <c r="Z20" s="45"/>
    </row>
    <row r="21" spans="1:26" s="4" customFormat="1" ht="15" customHeight="1" x14ac:dyDescent="0.2">
      <c r="A21" s="9"/>
      <c r="B21" s="37"/>
      <c r="C21" s="52"/>
      <c r="D21" s="53"/>
      <c r="E21" s="11"/>
      <c r="F21" s="12"/>
      <c r="G21" s="10"/>
      <c r="H21" s="13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45"/>
      <c r="W21" s="45"/>
      <c r="X21" s="45"/>
      <c r="Y21" s="45"/>
      <c r="Z21" s="45"/>
    </row>
    <row r="22" spans="1:26" s="4" customFormat="1" ht="15" customHeight="1" x14ac:dyDescent="0.2">
      <c r="A22" s="27" t="s">
        <v>81</v>
      </c>
      <c r="B22" s="89">
        <v>11</v>
      </c>
      <c r="C22" s="90"/>
      <c r="D22" s="91"/>
      <c r="E22" s="11" t="s">
        <v>13</v>
      </c>
      <c r="F22" s="10" t="s">
        <v>82</v>
      </c>
      <c r="G22" s="10" t="s">
        <v>83</v>
      </c>
      <c r="H22" s="13" t="s">
        <v>35</v>
      </c>
      <c r="I22" s="24">
        <v>10</v>
      </c>
      <c r="J22" s="24"/>
      <c r="K22" s="24"/>
      <c r="L22" s="24"/>
      <c r="M22" s="24"/>
      <c r="N22" s="24"/>
      <c r="O22" s="24"/>
      <c r="P22" s="24"/>
      <c r="Q22" s="24"/>
      <c r="R22" s="24"/>
      <c r="S22" s="24">
        <v>10</v>
      </c>
      <c r="T22" s="24"/>
      <c r="U22" s="24"/>
      <c r="V22" s="45"/>
      <c r="W22" s="45"/>
      <c r="X22" s="45"/>
      <c r="Y22" s="45"/>
      <c r="Z22" s="45"/>
    </row>
    <row r="23" spans="1:26" s="4" customFormat="1" ht="15" customHeight="1" x14ac:dyDescent="0.2">
      <c r="A23" s="27" t="s">
        <v>84</v>
      </c>
      <c r="B23" s="89">
        <v>11</v>
      </c>
      <c r="C23" s="90"/>
      <c r="D23" s="91"/>
      <c r="E23" s="11" t="s">
        <v>13</v>
      </c>
      <c r="F23" s="10" t="s">
        <v>83</v>
      </c>
      <c r="G23" s="10" t="s">
        <v>85</v>
      </c>
      <c r="H23" s="13" t="s">
        <v>35</v>
      </c>
      <c r="I23" s="24">
        <v>10</v>
      </c>
      <c r="J23" s="24"/>
      <c r="K23" s="24">
        <v>1</v>
      </c>
      <c r="L23" s="24"/>
      <c r="M23" s="24"/>
      <c r="N23" s="24"/>
      <c r="O23" s="24"/>
      <c r="P23" s="24"/>
      <c r="Q23" s="24"/>
      <c r="R23" s="24"/>
      <c r="S23" s="24">
        <v>10</v>
      </c>
      <c r="T23" s="24"/>
      <c r="U23" s="24"/>
      <c r="V23" s="45">
        <v>1</v>
      </c>
      <c r="W23" s="45"/>
      <c r="X23" s="45"/>
      <c r="Y23" s="45"/>
      <c r="Z23" s="45"/>
    </row>
    <row r="24" spans="1:26" s="4" customFormat="1" ht="15" customHeight="1" x14ac:dyDescent="0.2">
      <c r="A24" s="27" t="s">
        <v>86</v>
      </c>
      <c r="B24" s="89">
        <v>12</v>
      </c>
      <c r="C24" s="90"/>
      <c r="D24" s="91"/>
      <c r="E24" s="11" t="s">
        <v>13</v>
      </c>
      <c r="F24" s="10" t="s">
        <v>87</v>
      </c>
      <c r="G24" s="10" t="s">
        <v>88</v>
      </c>
      <c r="H24" s="13" t="s">
        <v>35</v>
      </c>
      <c r="I24" s="24">
        <v>10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>
        <v>10</v>
      </c>
      <c r="V24" s="45"/>
      <c r="W24" s="45"/>
      <c r="X24" s="45"/>
      <c r="Y24" s="45"/>
      <c r="Z24" s="45"/>
    </row>
    <row r="25" spans="1:26" s="4" customFormat="1" ht="15" customHeight="1" x14ac:dyDescent="0.2">
      <c r="A25" s="27" t="s">
        <v>89</v>
      </c>
      <c r="B25" s="89">
        <v>12</v>
      </c>
      <c r="C25" s="90"/>
      <c r="D25" s="91"/>
      <c r="E25" s="11" t="s">
        <v>13</v>
      </c>
      <c r="F25" s="10" t="s">
        <v>92</v>
      </c>
      <c r="G25" s="10" t="s">
        <v>88</v>
      </c>
      <c r="H25" s="13" t="s">
        <v>35</v>
      </c>
      <c r="I25" s="24">
        <v>3</v>
      </c>
      <c r="J25" s="24"/>
      <c r="K25" s="24"/>
      <c r="L25" s="24"/>
      <c r="M25" s="24"/>
      <c r="N25" s="24"/>
      <c r="O25" s="24"/>
      <c r="P25" s="24">
        <v>2</v>
      </c>
      <c r="Q25" s="24"/>
      <c r="R25" s="24"/>
      <c r="S25" s="24"/>
      <c r="T25" s="24"/>
      <c r="U25" s="24"/>
      <c r="V25" s="45"/>
      <c r="W25" s="45"/>
      <c r="X25" s="45"/>
      <c r="Y25" s="45"/>
      <c r="Z25" s="45"/>
    </row>
    <row r="26" spans="1:26" s="4" customFormat="1" ht="15" customHeight="1" x14ac:dyDescent="0.2">
      <c r="A26" s="27" t="s">
        <v>91</v>
      </c>
      <c r="B26" s="89">
        <v>12</v>
      </c>
      <c r="C26" s="90"/>
      <c r="D26" s="91"/>
      <c r="E26" s="11" t="s">
        <v>13</v>
      </c>
      <c r="F26" s="10" t="s">
        <v>88</v>
      </c>
      <c r="G26" s="10" t="s">
        <v>90</v>
      </c>
      <c r="H26" s="13" t="s">
        <v>35</v>
      </c>
      <c r="I26" s="24">
        <v>10</v>
      </c>
      <c r="J26" s="24"/>
      <c r="K26" s="24">
        <v>1</v>
      </c>
      <c r="L26" s="24"/>
      <c r="M26" s="24"/>
      <c r="N26" s="24"/>
      <c r="O26" s="24"/>
      <c r="P26" s="24"/>
      <c r="Q26" s="24"/>
      <c r="R26" s="24"/>
      <c r="S26" s="24"/>
      <c r="T26" s="24"/>
      <c r="U26" s="24">
        <v>10</v>
      </c>
      <c r="V26" s="45">
        <v>1</v>
      </c>
      <c r="W26" s="45"/>
      <c r="X26" s="45"/>
      <c r="Y26" s="45"/>
      <c r="Z26" s="45"/>
    </row>
    <row r="27" spans="1:26" s="4" customFormat="1" ht="15" customHeight="1" x14ac:dyDescent="0.2">
      <c r="A27" s="27"/>
      <c r="B27" s="37"/>
      <c r="C27" s="52"/>
      <c r="D27" s="53"/>
      <c r="E27" s="11"/>
      <c r="F27" s="27"/>
      <c r="G27" s="10"/>
      <c r="H27" s="13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45"/>
      <c r="W27" s="45"/>
      <c r="X27" s="45"/>
      <c r="Y27" s="45"/>
      <c r="Z27" s="45"/>
    </row>
    <row r="28" spans="1:26" s="4" customFormat="1" ht="15" customHeight="1" x14ac:dyDescent="0.2">
      <c r="A28" s="27" t="s">
        <v>93</v>
      </c>
      <c r="B28" s="89">
        <v>12</v>
      </c>
      <c r="C28" s="90"/>
      <c r="D28" s="91"/>
      <c r="E28" s="11" t="s">
        <v>13</v>
      </c>
      <c r="F28" s="10" t="s">
        <v>94</v>
      </c>
      <c r="G28" s="10" t="s">
        <v>95</v>
      </c>
      <c r="H28" s="13" t="s">
        <v>35</v>
      </c>
      <c r="I28" s="24">
        <v>10</v>
      </c>
      <c r="J28" s="24"/>
      <c r="K28" s="24"/>
      <c r="L28" s="24"/>
      <c r="M28" s="24"/>
      <c r="N28" s="24"/>
      <c r="O28" s="24"/>
      <c r="P28" s="24"/>
      <c r="Q28" s="24"/>
      <c r="R28" s="24">
        <v>10</v>
      </c>
      <c r="S28" s="24"/>
      <c r="T28" s="24"/>
      <c r="U28" s="24"/>
      <c r="V28" s="45"/>
      <c r="W28" s="45"/>
      <c r="X28" s="45"/>
      <c r="Y28" s="45"/>
      <c r="Z28" s="45"/>
    </row>
    <row r="29" spans="1:26" s="4" customFormat="1" ht="15" customHeight="1" x14ac:dyDescent="0.2">
      <c r="A29" s="27" t="s">
        <v>96</v>
      </c>
      <c r="B29" s="89">
        <v>12</v>
      </c>
      <c r="C29" s="90"/>
      <c r="D29" s="91"/>
      <c r="E29" s="11" t="s">
        <v>13</v>
      </c>
      <c r="F29" s="10" t="s">
        <v>97</v>
      </c>
      <c r="G29" s="10" t="s">
        <v>95</v>
      </c>
      <c r="H29" s="13" t="s">
        <v>35</v>
      </c>
      <c r="I29" s="24">
        <v>4</v>
      </c>
      <c r="J29" s="24"/>
      <c r="K29" s="27">
        <v>1</v>
      </c>
      <c r="L29" s="27"/>
      <c r="M29" s="27"/>
      <c r="N29" s="27"/>
      <c r="O29" s="27"/>
      <c r="P29" s="27"/>
      <c r="Q29" s="27"/>
      <c r="R29" s="27">
        <v>2</v>
      </c>
      <c r="S29" s="27"/>
      <c r="T29" s="27"/>
      <c r="U29" s="27"/>
      <c r="V29" s="45">
        <v>1</v>
      </c>
      <c r="W29" s="45"/>
      <c r="X29" s="45"/>
      <c r="Y29" s="45"/>
      <c r="Z29" s="45"/>
    </row>
    <row r="30" spans="1:26" s="4" customFormat="1" ht="15" customHeight="1" x14ac:dyDescent="0.2">
      <c r="A30" s="27"/>
      <c r="B30" s="37"/>
      <c r="C30" s="52"/>
      <c r="D30" s="53"/>
      <c r="E30" s="11"/>
      <c r="F30" s="27"/>
      <c r="G30" s="10"/>
      <c r="H30" s="13"/>
      <c r="I30" s="24"/>
      <c r="J30" s="24"/>
      <c r="K30" s="27"/>
      <c r="L30" s="27"/>
      <c r="M30" s="27"/>
      <c r="N30" s="27"/>
      <c r="O30" s="27"/>
      <c r="P30" s="70"/>
      <c r="Q30" s="70"/>
      <c r="R30" s="70"/>
      <c r="S30" s="70"/>
      <c r="T30" s="70"/>
      <c r="U30" s="70"/>
      <c r="V30" s="45"/>
      <c r="W30" s="45"/>
      <c r="X30" s="45"/>
      <c r="Y30" s="45"/>
      <c r="Z30" s="45"/>
    </row>
    <row r="31" spans="1:26" s="4" customFormat="1" ht="15" customHeight="1" x14ac:dyDescent="0.2">
      <c r="A31" s="27" t="s">
        <v>98</v>
      </c>
      <c r="B31" s="89">
        <v>10</v>
      </c>
      <c r="C31" s="90"/>
      <c r="D31" s="91"/>
      <c r="E31" s="11" t="s">
        <v>13</v>
      </c>
      <c r="F31" s="10" t="s">
        <v>99</v>
      </c>
      <c r="G31" s="10" t="s">
        <v>100</v>
      </c>
      <c r="H31" s="13" t="s">
        <v>35</v>
      </c>
      <c r="I31" s="24"/>
      <c r="J31" s="62">
        <v>5.0199999999999996</v>
      </c>
      <c r="K31" s="27"/>
      <c r="L31" s="27"/>
      <c r="M31" s="27"/>
      <c r="N31" s="27"/>
      <c r="O31" s="27"/>
      <c r="P31" s="70"/>
      <c r="Q31" s="70"/>
      <c r="R31" s="70"/>
      <c r="S31" s="70"/>
      <c r="T31" s="70"/>
      <c r="U31" s="70"/>
      <c r="V31" s="45"/>
      <c r="W31" s="45"/>
      <c r="X31" s="45"/>
      <c r="Y31" s="45"/>
      <c r="Z31" s="45"/>
    </row>
    <row r="32" spans="1:26" s="4" customFormat="1" ht="15" customHeight="1" x14ac:dyDescent="0.2">
      <c r="A32" s="27" t="s">
        <v>101</v>
      </c>
      <c r="B32" s="89">
        <v>10</v>
      </c>
      <c r="C32" s="90"/>
      <c r="D32" s="91"/>
      <c r="E32" s="11" t="s">
        <v>13</v>
      </c>
      <c r="F32" s="10" t="s">
        <v>102</v>
      </c>
      <c r="G32" s="10" t="s">
        <v>103</v>
      </c>
      <c r="H32" s="13" t="s">
        <v>35</v>
      </c>
      <c r="I32" s="24"/>
      <c r="J32" s="62">
        <v>5.0599999999999996</v>
      </c>
      <c r="K32" s="27"/>
      <c r="L32" s="27"/>
      <c r="M32" s="27"/>
      <c r="N32" s="27"/>
      <c r="O32" s="27"/>
      <c r="P32" s="70"/>
      <c r="Q32" s="70"/>
      <c r="R32" s="70"/>
      <c r="S32" s="70"/>
      <c r="T32" s="70"/>
      <c r="U32" s="70"/>
      <c r="V32" s="45"/>
      <c r="W32" s="45"/>
      <c r="X32" s="45"/>
      <c r="Y32" s="45"/>
      <c r="Z32" s="45"/>
    </row>
    <row r="33" spans="1:26" s="4" customFormat="1" ht="15" customHeight="1" x14ac:dyDescent="0.2">
      <c r="A33" s="27" t="s">
        <v>104</v>
      </c>
      <c r="B33" s="89">
        <v>10</v>
      </c>
      <c r="C33" s="90"/>
      <c r="D33" s="91"/>
      <c r="E33" s="11" t="s">
        <v>13</v>
      </c>
      <c r="F33" s="10" t="s">
        <v>105</v>
      </c>
      <c r="G33" s="10" t="s">
        <v>106</v>
      </c>
      <c r="H33" s="13" t="s">
        <v>35</v>
      </c>
      <c r="I33" s="24"/>
      <c r="J33" s="62">
        <v>5.09</v>
      </c>
      <c r="K33" s="27"/>
      <c r="L33" s="27"/>
      <c r="M33" s="27"/>
      <c r="N33" s="27"/>
      <c r="O33" s="27"/>
      <c r="P33" s="70"/>
      <c r="Q33" s="70"/>
      <c r="R33" s="70"/>
      <c r="S33" s="70"/>
      <c r="T33" s="70"/>
      <c r="U33" s="70"/>
      <c r="V33" s="45"/>
      <c r="W33" s="45"/>
      <c r="X33" s="45"/>
      <c r="Y33" s="45"/>
      <c r="Z33" s="45"/>
    </row>
    <row r="34" spans="1:26" s="4" customFormat="1" ht="15" customHeight="1" x14ac:dyDescent="0.2">
      <c r="A34" s="27" t="s">
        <v>107</v>
      </c>
      <c r="B34" s="89">
        <v>10</v>
      </c>
      <c r="C34" s="90"/>
      <c r="D34" s="91"/>
      <c r="E34" s="11" t="s">
        <v>13</v>
      </c>
      <c r="F34" s="10" t="s">
        <v>108</v>
      </c>
      <c r="G34" s="10" t="s">
        <v>109</v>
      </c>
      <c r="H34" s="13" t="s">
        <v>35</v>
      </c>
      <c r="I34" s="24"/>
      <c r="J34" s="62">
        <v>5.07</v>
      </c>
      <c r="K34" s="27"/>
      <c r="L34" s="27"/>
      <c r="M34" s="27"/>
      <c r="N34" s="27"/>
      <c r="O34" s="27"/>
      <c r="P34" s="70"/>
      <c r="Q34" s="70"/>
      <c r="R34" s="70"/>
      <c r="S34" s="70"/>
      <c r="T34" s="70"/>
      <c r="U34" s="70"/>
      <c r="V34" s="45"/>
      <c r="W34" s="45"/>
      <c r="X34" s="45"/>
      <c r="Y34" s="45"/>
      <c r="Z34" s="45"/>
    </row>
    <row r="35" spans="1:26" s="4" customFormat="1" ht="15" customHeight="1" x14ac:dyDescent="0.2">
      <c r="A35" s="27" t="s">
        <v>110</v>
      </c>
      <c r="B35" s="89">
        <v>11</v>
      </c>
      <c r="C35" s="90"/>
      <c r="D35" s="91"/>
      <c r="E35" s="11" t="s">
        <v>13</v>
      </c>
      <c r="F35" s="10" t="s">
        <v>111</v>
      </c>
      <c r="G35" s="10" t="s">
        <v>112</v>
      </c>
      <c r="H35" s="13" t="s">
        <v>35</v>
      </c>
      <c r="I35" s="24"/>
      <c r="J35" s="62">
        <v>7.5</v>
      </c>
      <c r="K35" s="27"/>
      <c r="L35" s="27"/>
      <c r="M35" s="27"/>
      <c r="N35" s="27"/>
      <c r="O35" s="27"/>
      <c r="P35" s="54"/>
      <c r="Q35" s="54"/>
      <c r="R35" s="54"/>
      <c r="S35" s="54"/>
      <c r="T35" s="54"/>
      <c r="U35" s="54"/>
      <c r="V35" s="45"/>
      <c r="W35" s="45"/>
      <c r="X35" s="45"/>
      <c r="Y35" s="45"/>
      <c r="Z35" s="45"/>
    </row>
    <row r="36" spans="1:26" s="4" customFormat="1" ht="15" customHeight="1" x14ac:dyDescent="0.2">
      <c r="A36" s="27"/>
      <c r="B36" s="37"/>
      <c r="C36" s="52"/>
      <c r="D36" s="53"/>
      <c r="E36" s="11"/>
      <c r="F36" s="10"/>
      <c r="G36" s="10"/>
      <c r="H36" s="13"/>
      <c r="I36" s="24"/>
      <c r="J36" s="62"/>
      <c r="K36" s="27"/>
      <c r="L36" s="70"/>
      <c r="M36" s="70"/>
      <c r="N36" s="70"/>
      <c r="O36" s="70"/>
      <c r="P36" s="54"/>
      <c r="Q36" s="54"/>
      <c r="R36" s="54"/>
      <c r="S36" s="54"/>
      <c r="T36" s="54"/>
      <c r="U36" s="54"/>
      <c r="V36" s="45"/>
      <c r="W36" s="45"/>
      <c r="X36" s="45"/>
      <c r="Y36" s="45"/>
      <c r="Z36" s="45"/>
    </row>
    <row r="37" spans="1:26" s="4" customFormat="1" ht="15" customHeight="1" x14ac:dyDescent="0.2">
      <c r="A37" s="27" t="s">
        <v>149</v>
      </c>
      <c r="B37" s="89">
        <v>10</v>
      </c>
      <c r="C37" s="90"/>
      <c r="D37" s="91"/>
      <c r="E37" s="11" t="s">
        <v>13</v>
      </c>
      <c r="F37" s="10" t="s">
        <v>150</v>
      </c>
      <c r="G37" s="10"/>
      <c r="H37" s="13" t="s">
        <v>35</v>
      </c>
      <c r="I37" s="24"/>
      <c r="J37" s="62"/>
      <c r="K37" s="27"/>
      <c r="L37" s="70"/>
      <c r="M37" s="70"/>
      <c r="N37" s="70"/>
      <c r="O37" s="70"/>
      <c r="P37" s="54"/>
      <c r="Q37" s="54"/>
      <c r="R37" s="54"/>
      <c r="S37" s="54"/>
      <c r="T37" s="54"/>
      <c r="U37" s="54"/>
      <c r="V37" s="45"/>
      <c r="W37" s="45">
        <v>1</v>
      </c>
      <c r="X37" s="45"/>
      <c r="Y37" s="45"/>
      <c r="Z37" s="45"/>
    </row>
    <row r="38" spans="1:26" s="4" customFormat="1" ht="15" customHeight="1" x14ac:dyDescent="0.2">
      <c r="A38" s="27" t="s">
        <v>151</v>
      </c>
      <c r="B38" s="89">
        <v>11</v>
      </c>
      <c r="C38" s="90"/>
      <c r="D38" s="91"/>
      <c r="E38" s="11" t="s">
        <v>13</v>
      </c>
      <c r="F38" s="10" t="s">
        <v>152</v>
      </c>
      <c r="G38" s="10"/>
      <c r="H38" s="13" t="s">
        <v>35</v>
      </c>
      <c r="I38" s="24"/>
      <c r="J38" s="62"/>
      <c r="K38" s="27"/>
      <c r="L38" s="70"/>
      <c r="M38" s="70"/>
      <c r="N38" s="70"/>
      <c r="O38" s="70"/>
      <c r="P38" s="54"/>
      <c r="Q38" s="54"/>
      <c r="R38" s="54"/>
      <c r="S38" s="54"/>
      <c r="T38" s="54"/>
      <c r="U38" s="54"/>
      <c r="V38" s="45"/>
      <c r="W38" s="45">
        <v>1</v>
      </c>
      <c r="X38" s="45"/>
      <c r="Y38" s="45"/>
      <c r="Z38" s="45"/>
    </row>
    <row r="39" spans="1:26" s="4" customFormat="1" ht="15" customHeight="1" x14ac:dyDescent="0.2">
      <c r="A39" s="27" t="s">
        <v>153</v>
      </c>
      <c r="B39" s="89">
        <v>12</v>
      </c>
      <c r="C39" s="90"/>
      <c r="D39" s="91"/>
      <c r="E39" s="11" t="s">
        <v>13</v>
      </c>
      <c r="F39" s="10" t="s">
        <v>154</v>
      </c>
      <c r="G39" s="10"/>
      <c r="H39" s="13" t="s">
        <v>35</v>
      </c>
      <c r="I39" s="24"/>
      <c r="J39" s="62"/>
      <c r="K39" s="27"/>
      <c r="L39" s="70"/>
      <c r="M39" s="70"/>
      <c r="N39" s="70"/>
      <c r="O39" s="70"/>
      <c r="P39" s="54"/>
      <c r="Q39" s="54"/>
      <c r="R39" s="54"/>
      <c r="S39" s="54"/>
      <c r="T39" s="54"/>
      <c r="U39" s="54"/>
      <c r="V39" s="45"/>
      <c r="W39" s="45">
        <v>1</v>
      </c>
      <c r="X39" s="45"/>
      <c r="Y39" s="45"/>
      <c r="Z39" s="45"/>
    </row>
    <row r="40" spans="1:26" s="4" customFormat="1" ht="15" customHeight="1" x14ac:dyDescent="0.2">
      <c r="A40" s="27"/>
      <c r="B40" s="37"/>
      <c r="C40" s="52"/>
      <c r="D40" s="53"/>
      <c r="E40" s="11"/>
      <c r="F40" s="10"/>
      <c r="G40" s="10"/>
      <c r="H40" s="13"/>
      <c r="I40" s="24"/>
      <c r="J40" s="62"/>
      <c r="K40" s="27"/>
      <c r="L40" s="70"/>
      <c r="M40" s="70"/>
      <c r="N40" s="70"/>
      <c r="O40" s="70"/>
      <c r="P40" s="54"/>
      <c r="Q40" s="54"/>
      <c r="R40" s="54"/>
      <c r="S40" s="54"/>
      <c r="T40" s="54"/>
      <c r="U40" s="54"/>
      <c r="V40" s="45"/>
      <c r="W40" s="45"/>
      <c r="X40" s="45"/>
      <c r="Y40" s="45"/>
      <c r="Z40" s="45"/>
    </row>
    <row r="41" spans="1:26" s="4" customFormat="1" ht="15" customHeight="1" x14ac:dyDescent="0.2">
      <c r="A41" s="27" t="s">
        <v>41</v>
      </c>
      <c r="B41" s="37">
        <v>9</v>
      </c>
      <c r="C41" s="52" t="s">
        <v>145</v>
      </c>
      <c r="D41" s="53">
        <v>10</v>
      </c>
      <c r="E41" s="11" t="s">
        <v>13</v>
      </c>
      <c r="F41" s="10" t="s">
        <v>39</v>
      </c>
      <c r="G41" s="10" t="s">
        <v>40</v>
      </c>
      <c r="H41" s="13" t="s">
        <v>35</v>
      </c>
      <c r="I41" s="23"/>
      <c r="J41" s="23"/>
      <c r="K41" s="13"/>
      <c r="L41" s="54"/>
      <c r="M41" s="63">
        <v>2208.08</v>
      </c>
      <c r="N41" s="54"/>
      <c r="O41" s="54"/>
      <c r="P41" s="54"/>
      <c r="Q41" s="54"/>
      <c r="R41" s="54"/>
      <c r="S41" s="54"/>
      <c r="T41" s="54"/>
      <c r="U41" s="54"/>
      <c r="V41" s="45"/>
      <c r="W41" s="45"/>
      <c r="X41" s="45"/>
      <c r="Y41" s="45"/>
      <c r="Z41" s="45"/>
    </row>
    <row r="42" spans="1:26" s="4" customFormat="1" ht="15" customHeight="1" x14ac:dyDescent="0.2">
      <c r="A42" s="27" t="s">
        <v>42</v>
      </c>
      <c r="B42" s="89">
        <v>10</v>
      </c>
      <c r="C42" s="90"/>
      <c r="D42" s="91"/>
      <c r="E42" s="11" t="s">
        <v>13</v>
      </c>
      <c r="F42" s="10" t="s">
        <v>40</v>
      </c>
      <c r="G42" s="10" t="s">
        <v>43</v>
      </c>
      <c r="H42" s="13" t="s">
        <v>35</v>
      </c>
      <c r="I42" s="23"/>
      <c r="J42" s="23"/>
      <c r="K42" s="13"/>
      <c r="L42" s="54"/>
      <c r="M42" s="54"/>
      <c r="N42" s="63">
        <v>172.65</v>
      </c>
      <c r="O42" s="54"/>
      <c r="P42" s="54"/>
      <c r="Q42" s="54"/>
      <c r="R42" s="54"/>
      <c r="S42" s="54"/>
      <c r="T42" s="54"/>
      <c r="U42" s="54"/>
      <c r="V42" s="45"/>
      <c r="W42" s="45"/>
      <c r="X42" s="45"/>
      <c r="Y42" s="45"/>
      <c r="Z42" s="45"/>
    </row>
    <row r="43" spans="1:26" s="4" customFormat="1" ht="15" customHeight="1" x14ac:dyDescent="0.2">
      <c r="A43" s="27" t="s">
        <v>44</v>
      </c>
      <c r="B43" s="89">
        <v>10</v>
      </c>
      <c r="C43" s="90"/>
      <c r="D43" s="91"/>
      <c r="E43" s="11" t="s">
        <v>13</v>
      </c>
      <c r="F43" s="10" t="s">
        <v>43</v>
      </c>
      <c r="G43" s="10" t="s">
        <v>45</v>
      </c>
      <c r="H43" s="13" t="s">
        <v>35</v>
      </c>
      <c r="I43" s="23"/>
      <c r="J43" s="23"/>
      <c r="K43" s="13"/>
      <c r="L43" s="54"/>
      <c r="M43" s="63">
        <v>489.65</v>
      </c>
      <c r="N43" s="54"/>
      <c r="O43" s="54"/>
      <c r="P43" s="54"/>
      <c r="Q43" s="54"/>
      <c r="R43" s="54"/>
      <c r="S43" s="54"/>
      <c r="T43" s="54"/>
      <c r="U43" s="54"/>
      <c r="V43" s="45"/>
      <c r="W43" s="45"/>
      <c r="X43" s="45"/>
      <c r="Y43" s="45"/>
      <c r="Z43" s="45"/>
    </row>
    <row r="44" spans="1:26" s="4" customFormat="1" ht="15" customHeight="1" x14ac:dyDescent="0.2">
      <c r="A44" s="27" t="s">
        <v>46</v>
      </c>
      <c r="B44" s="89">
        <v>10</v>
      </c>
      <c r="C44" s="90"/>
      <c r="D44" s="91"/>
      <c r="E44" s="11" t="s">
        <v>13</v>
      </c>
      <c r="F44" s="10" t="s">
        <v>45</v>
      </c>
      <c r="G44" s="10" t="s">
        <v>47</v>
      </c>
      <c r="H44" s="13" t="s">
        <v>35</v>
      </c>
      <c r="I44" s="23"/>
      <c r="J44" s="23"/>
      <c r="K44" s="13"/>
      <c r="L44" s="54"/>
      <c r="M44" s="54"/>
      <c r="N44" s="63">
        <v>176.45</v>
      </c>
      <c r="O44" s="54"/>
      <c r="P44" s="54"/>
      <c r="Q44" s="54"/>
      <c r="R44" s="54"/>
      <c r="S44" s="54"/>
      <c r="T44" s="54"/>
      <c r="U44" s="54"/>
      <c r="V44" s="45"/>
      <c r="W44" s="45"/>
      <c r="X44" s="45"/>
      <c r="Y44" s="45"/>
      <c r="Z44" s="45"/>
    </row>
    <row r="45" spans="1:26" s="4" customFormat="1" ht="15" customHeight="1" x14ac:dyDescent="0.2">
      <c r="A45" s="27" t="s">
        <v>49</v>
      </c>
      <c r="B45" s="89">
        <v>10</v>
      </c>
      <c r="C45" s="90"/>
      <c r="D45" s="91"/>
      <c r="E45" s="11" t="s">
        <v>13</v>
      </c>
      <c r="F45" s="10" t="s">
        <v>47</v>
      </c>
      <c r="G45" s="10" t="s">
        <v>48</v>
      </c>
      <c r="H45" s="13" t="s">
        <v>35</v>
      </c>
      <c r="I45" s="23"/>
      <c r="J45" s="23"/>
      <c r="K45" s="13"/>
      <c r="L45" s="54"/>
      <c r="M45" s="63">
        <v>944.75</v>
      </c>
      <c r="N45" s="54"/>
      <c r="O45" s="54"/>
      <c r="P45" s="54"/>
      <c r="Q45" s="54"/>
      <c r="R45" s="54"/>
      <c r="S45" s="54"/>
      <c r="T45" s="54"/>
      <c r="U45" s="54"/>
      <c r="V45" s="45"/>
      <c r="W45" s="45"/>
      <c r="X45" s="45"/>
      <c r="Y45" s="45"/>
      <c r="Z45" s="45"/>
    </row>
    <row r="46" spans="1:26" s="4" customFormat="1" ht="15" customHeight="1" x14ac:dyDescent="0.2">
      <c r="A46" s="9"/>
      <c r="B46" s="89"/>
      <c r="C46" s="90"/>
      <c r="D46" s="91"/>
      <c r="E46" s="11"/>
      <c r="F46" s="10"/>
      <c r="G46" s="10"/>
      <c r="H46" s="13"/>
      <c r="I46" s="23"/>
      <c r="J46" s="23"/>
      <c r="K46" s="13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45"/>
      <c r="W46" s="45"/>
      <c r="X46" s="45"/>
      <c r="Y46" s="45"/>
      <c r="Z46" s="45"/>
    </row>
    <row r="47" spans="1:26" s="4" customFormat="1" ht="15" customHeight="1" x14ac:dyDescent="0.2">
      <c r="A47" s="27" t="s">
        <v>50</v>
      </c>
      <c r="B47" s="37">
        <v>10</v>
      </c>
      <c r="C47" s="52" t="s">
        <v>145</v>
      </c>
      <c r="D47" s="53">
        <v>11</v>
      </c>
      <c r="E47" s="11" t="s">
        <v>13</v>
      </c>
      <c r="F47" s="10" t="s">
        <v>48</v>
      </c>
      <c r="G47" s="10" t="s">
        <v>51</v>
      </c>
      <c r="H47" s="13" t="s">
        <v>35</v>
      </c>
      <c r="I47" s="23"/>
      <c r="J47" s="23"/>
      <c r="K47" s="13"/>
      <c r="L47" s="54"/>
      <c r="M47" s="54"/>
      <c r="N47" s="63">
        <v>287.10000000000002</v>
      </c>
      <c r="O47" s="54"/>
      <c r="P47" s="54"/>
      <c r="Q47" s="54"/>
      <c r="R47" s="54"/>
      <c r="S47" s="54"/>
      <c r="T47" s="54"/>
      <c r="U47" s="54"/>
      <c r="V47" s="45"/>
      <c r="W47" s="45"/>
      <c r="X47" s="45"/>
      <c r="Y47" s="45"/>
      <c r="Z47" s="45"/>
    </row>
    <row r="48" spans="1:26" s="4" customFormat="1" ht="15" customHeight="1" x14ac:dyDescent="0.2">
      <c r="A48" s="27" t="s">
        <v>52</v>
      </c>
      <c r="B48" s="89">
        <v>11</v>
      </c>
      <c r="C48" s="90"/>
      <c r="D48" s="91"/>
      <c r="E48" s="11" t="s">
        <v>13</v>
      </c>
      <c r="F48" s="10" t="s">
        <v>51</v>
      </c>
      <c r="G48" s="10" t="s">
        <v>53</v>
      </c>
      <c r="H48" s="13" t="s">
        <v>35</v>
      </c>
      <c r="I48" s="23"/>
      <c r="J48" s="23"/>
      <c r="K48" s="13"/>
      <c r="L48" s="54"/>
      <c r="M48" s="63">
        <v>562.6</v>
      </c>
      <c r="N48" s="54"/>
      <c r="O48" s="54"/>
      <c r="P48" s="54"/>
      <c r="Q48" s="54"/>
      <c r="R48" s="54"/>
      <c r="S48" s="54"/>
      <c r="T48" s="54"/>
      <c r="U48" s="54"/>
      <c r="V48" s="45"/>
      <c r="W48" s="45"/>
      <c r="X48" s="45"/>
      <c r="Y48" s="45"/>
      <c r="Z48" s="45"/>
    </row>
    <row r="49" spans="1:26" s="4" customFormat="1" ht="15" customHeight="1" x14ac:dyDescent="0.2">
      <c r="A49" s="27" t="s">
        <v>54</v>
      </c>
      <c r="B49" s="89">
        <v>11</v>
      </c>
      <c r="C49" s="90"/>
      <c r="D49" s="91"/>
      <c r="E49" s="11" t="s">
        <v>13</v>
      </c>
      <c r="F49" s="10" t="s">
        <v>53</v>
      </c>
      <c r="G49" s="10" t="s">
        <v>55</v>
      </c>
      <c r="H49" s="13" t="s">
        <v>35</v>
      </c>
      <c r="I49" s="23"/>
      <c r="J49" s="23"/>
      <c r="K49" s="13"/>
      <c r="L49" s="54"/>
      <c r="M49" s="54"/>
      <c r="N49" s="63">
        <v>348.15</v>
      </c>
      <c r="O49" s="54"/>
      <c r="P49" s="54"/>
      <c r="Q49" s="54"/>
      <c r="R49" s="54"/>
      <c r="S49" s="54"/>
      <c r="T49" s="54"/>
      <c r="U49" s="54"/>
      <c r="V49" s="45"/>
      <c r="W49" s="45"/>
      <c r="X49" s="45"/>
      <c r="Y49" s="45"/>
      <c r="Z49" s="45"/>
    </row>
    <row r="50" spans="1:26" s="4" customFormat="1" ht="15" customHeight="1" x14ac:dyDescent="0.2">
      <c r="A50" s="27" t="s">
        <v>56</v>
      </c>
      <c r="B50" s="89">
        <v>11</v>
      </c>
      <c r="C50" s="90"/>
      <c r="D50" s="91"/>
      <c r="E50" s="11" t="s">
        <v>13</v>
      </c>
      <c r="F50" s="10" t="s">
        <v>55</v>
      </c>
      <c r="G50" s="10" t="s">
        <v>57</v>
      </c>
      <c r="H50" s="13" t="s">
        <v>35</v>
      </c>
      <c r="I50" s="23"/>
      <c r="J50" s="23"/>
      <c r="K50" s="13"/>
      <c r="L50" s="54"/>
      <c r="M50" s="63">
        <v>338.65</v>
      </c>
      <c r="N50" s="54"/>
      <c r="O50" s="54"/>
      <c r="P50" s="54"/>
      <c r="Q50" s="54"/>
      <c r="R50" s="54"/>
      <c r="S50" s="54"/>
      <c r="T50" s="54"/>
      <c r="U50" s="54"/>
      <c r="V50" s="45"/>
      <c r="W50" s="45"/>
      <c r="X50" s="45"/>
      <c r="Y50" s="45"/>
      <c r="Z50" s="45"/>
    </row>
    <row r="51" spans="1:26" s="4" customFormat="1" ht="15" customHeight="1" x14ac:dyDescent="0.2">
      <c r="A51" s="27" t="s">
        <v>58</v>
      </c>
      <c r="B51" s="89">
        <v>11</v>
      </c>
      <c r="C51" s="90"/>
      <c r="D51" s="91"/>
      <c r="E51" s="11" t="s">
        <v>13</v>
      </c>
      <c r="F51" s="10" t="s">
        <v>57</v>
      </c>
      <c r="G51" s="10" t="s">
        <v>59</v>
      </c>
      <c r="H51" s="13" t="s">
        <v>35</v>
      </c>
      <c r="I51" s="23"/>
      <c r="J51" s="23"/>
      <c r="K51" s="13"/>
      <c r="L51" s="54"/>
      <c r="M51" s="54"/>
      <c r="N51" s="63">
        <v>263.25</v>
      </c>
      <c r="O51" s="36"/>
      <c r="P51" s="36"/>
      <c r="Q51" s="36"/>
      <c r="R51" s="36"/>
      <c r="S51" s="36"/>
      <c r="T51" s="36"/>
      <c r="U51" s="36"/>
      <c r="V51" s="45"/>
      <c r="W51" s="45"/>
      <c r="X51" s="45"/>
      <c r="Y51" s="45"/>
      <c r="Z51" s="45"/>
    </row>
    <row r="52" spans="1:26" s="4" customFormat="1" ht="15" customHeight="1" x14ac:dyDescent="0.2">
      <c r="A52" s="6"/>
      <c r="B52" s="37"/>
      <c r="C52" s="39"/>
      <c r="D52" s="51"/>
      <c r="E52" s="11"/>
      <c r="F52" s="10"/>
      <c r="G52" s="10"/>
      <c r="H52" s="13"/>
      <c r="I52" s="23"/>
      <c r="J52" s="24"/>
      <c r="K52" s="24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46"/>
      <c r="W52" s="46"/>
      <c r="X52" s="46"/>
      <c r="Y52" s="46"/>
      <c r="Z52" s="46"/>
    </row>
    <row r="53" spans="1:26" s="4" customFormat="1" ht="15" customHeight="1" x14ac:dyDescent="0.2">
      <c r="A53" s="27" t="s">
        <v>60</v>
      </c>
      <c r="B53" s="89">
        <v>11</v>
      </c>
      <c r="C53" s="90"/>
      <c r="D53" s="91"/>
      <c r="E53" s="11" t="s">
        <v>13</v>
      </c>
      <c r="F53" s="10" t="s">
        <v>59</v>
      </c>
      <c r="G53" s="10" t="s">
        <v>33</v>
      </c>
      <c r="H53" s="13" t="s">
        <v>35</v>
      </c>
      <c r="I53" s="23"/>
      <c r="J53" s="23"/>
      <c r="K53" s="13"/>
      <c r="L53" s="54"/>
      <c r="M53" s="63">
        <v>694.55</v>
      </c>
      <c r="N53" s="55"/>
      <c r="O53" s="55"/>
      <c r="P53" s="55"/>
      <c r="Q53" s="55"/>
      <c r="R53" s="55"/>
      <c r="S53" s="55"/>
      <c r="T53" s="55"/>
      <c r="U53" s="55"/>
      <c r="V53" s="47"/>
      <c r="W53" s="47"/>
      <c r="X53" s="47"/>
      <c r="Y53" s="47"/>
      <c r="Z53" s="47"/>
    </row>
    <row r="54" spans="1:26" s="4" customFormat="1" ht="15" customHeight="1" x14ac:dyDescent="0.2">
      <c r="A54" s="27" t="s">
        <v>61</v>
      </c>
      <c r="B54" s="89">
        <v>12</v>
      </c>
      <c r="C54" s="90"/>
      <c r="D54" s="91"/>
      <c r="E54" s="11" t="s">
        <v>13</v>
      </c>
      <c r="F54" s="10" t="s">
        <v>38</v>
      </c>
      <c r="G54" s="10" t="s">
        <v>62</v>
      </c>
      <c r="H54" s="13" t="s">
        <v>35</v>
      </c>
      <c r="I54" s="23"/>
      <c r="J54" s="23"/>
      <c r="K54" s="13"/>
      <c r="L54" s="54"/>
      <c r="M54" s="63">
        <v>645.75</v>
      </c>
      <c r="N54" s="23"/>
      <c r="O54" s="23"/>
      <c r="P54" s="23"/>
      <c r="Q54" s="23"/>
      <c r="R54" s="23"/>
      <c r="S54" s="23"/>
      <c r="T54" s="23"/>
      <c r="U54" s="23"/>
      <c r="V54" s="45"/>
      <c r="W54" s="45"/>
      <c r="X54" s="45"/>
      <c r="Y54" s="45"/>
      <c r="Z54" s="45"/>
    </row>
    <row r="55" spans="1:26" s="4" customFormat="1" ht="15" customHeight="1" x14ac:dyDescent="0.2">
      <c r="A55" s="27" t="s">
        <v>63</v>
      </c>
      <c r="B55" s="89">
        <v>12</v>
      </c>
      <c r="C55" s="90"/>
      <c r="D55" s="91"/>
      <c r="E55" s="11" t="s">
        <v>13</v>
      </c>
      <c r="F55" s="10" t="s">
        <v>62</v>
      </c>
      <c r="G55" s="10" t="s">
        <v>64</v>
      </c>
      <c r="H55" s="13" t="s">
        <v>35</v>
      </c>
      <c r="I55" s="23"/>
      <c r="J55" s="23"/>
      <c r="K55" s="13"/>
      <c r="L55" s="54"/>
      <c r="M55" s="54"/>
      <c r="N55" s="63">
        <v>611.6</v>
      </c>
      <c r="O55" s="23"/>
      <c r="P55" s="23"/>
      <c r="Q55" s="23"/>
      <c r="R55" s="23"/>
      <c r="S55" s="23"/>
      <c r="T55" s="23"/>
      <c r="U55" s="23"/>
      <c r="V55" s="45"/>
      <c r="W55" s="45"/>
      <c r="X55" s="45"/>
      <c r="Y55" s="45"/>
      <c r="Z55" s="45"/>
    </row>
    <row r="56" spans="1:26" s="4" customFormat="1" ht="15" customHeight="1" x14ac:dyDescent="0.2">
      <c r="A56" s="27" t="s">
        <v>65</v>
      </c>
      <c r="B56" s="89">
        <v>12</v>
      </c>
      <c r="C56" s="90"/>
      <c r="D56" s="91"/>
      <c r="E56" s="11" t="s">
        <v>13</v>
      </c>
      <c r="F56" s="10" t="s">
        <v>64</v>
      </c>
      <c r="G56" s="10" t="s">
        <v>66</v>
      </c>
      <c r="H56" s="13" t="s">
        <v>35</v>
      </c>
      <c r="I56" s="23"/>
      <c r="J56" s="23"/>
      <c r="K56" s="13"/>
      <c r="L56" s="54"/>
      <c r="M56" s="63">
        <v>335.93</v>
      </c>
      <c r="N56" s="23"/>
      <c r="O56" s="23"/>
      <c r="P56" s="23"/>
      <c r="Q56" s="23"/>
      <c r="R56" s="23"/>
      <c r="S56" s="23"/>
      <c r="T56" s="23"/>
      <c r="U56" s="23"/>
      <c r="V56" s="45"/>
      <c r="W56" s="45"/>
      <c r="X56" s="45"/>
      <c r="Y56" s="45"/>
      <c r="Z56" s="45"/>
    </row>
    <row r="57" spans="1:26" s="4" customFormat="1" ht="15" customHeight="1" x14ac:dyDescent="0.2">
      <c r="A57" s="9"/>
      <c r="B57" s="89"/>
      <c r="C57" s="136"/>
      <c r="D57" s="137"/>
      <c r="E57" s="11"/>
      <c r="F57" s="10"/>
      <c r="G57" s="10"/>
      <c r="H57" s="1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45"/>
      <c r="W57" s="45"/>
      <c r="X57" s="45"/>
      <c r="Y57" s="45"/>
      <c r="Z57" s="45"/>
    </row>
    <row r="58" spans="1:26" ht="15" customHeight="1" x14ac:dyDescent="0.2">
      <c r="A58" s="27" t="s">
        <v>114</v>
      </c>
      <c r="B58" s="89">
        <v>10</v>
      </c>
      <c r="C58" s="90"/>
      <c r="D58" s="91"/>
      <c r="E58" s="11" t="s">
        <v>13</v>
      </c>
      <c r="F58" s="10" t="s">
        <v>115</v>
      </c>
      <c r="G58" s="10"/>
      <c r="H58" s="13" t="s">
        <v>35</v>
      </c>
      <c r="I58" s="23"/>
      <c r="J58" s="23"/>
      <c r="K58" s="23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45"/>
      <c r="W58" s="45"/>
      <c r="X58" s="45"/>
      <c r="Y58" s="45">
        <v>1</v>
      </c>
      <c r="Z58" s="45"/>
    </row>
    <row r="59" spans="1:26" ht="15" customHeight="1" x14ac:dyDescent="0.2">
      <c r="A59" s="27" t="s">
        <v>116</v>
      </c>
      <c r="B59" s="89">
        <v>10</v>
      </c>
      <c r="C59" s="90"/>
      <c r="D59" s="91"/>
      <c r="E59" s="11" t="s">
        <v>13</v>
      </c>
      <c r="F59" s="10" t="s">
        <v>117</v>
      </c>
      <c r="G59" s="10"/>
      <c r="H59" s="13" t="s">
        <v>35</v>
      </c>
      <c r="I59" s="23"/>
      <c r="J59" s="23"/>
      <c r="K59" s="23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45"/>
      <c r="W59" s="45"/>
      <c r="X59" s="45"/>
      <c r="Y59" s="45">
        <v>1</v>
      </c>
      <c r="Z59" s="45"/>
    </row>
    <row r="60" spans="1:26" ht="15" customHeight="1" x14ac:dyDescent="0.2">
      <c r="A60" s="27" t="s">
        <v>118</v>
      </c>
      <c r="B60" s="89">
        <v>10</v>
      </c>
      <c r="C60" s="90"/>
      <c r="D60" s="91"/>
      <c r="E60" s="11" t="s">
        <v>13</v>
      </c>
      <c r="F60" s="10" t="s">
        <v>119</v>
      </c>
      <c r="G60" s="10"/>
      <c r="H60" s="13" t="s">
        <v>35</v>
      </c>
      <c r="I60" s="23"/>
      <c r="J60" s="23"/>
      <c r="K60" s="23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45"/>
      <c r="W60" s="45"/>
      <c r="X60" s="45"/>
      <c r="Y60" s="45">
        <v>1</v>
      </c>
      <c r="Z60" s="45"/>
    </row>
    <row r="61" spans="1:26" ht="15" customHeight="1" thickBot="1" x14ac:dyDescent="0.25">
      <c r="A61" s="27" t="s">
        <v>121</v>
      </c>
      <c r="B61" s="89">
        <v>10</v>
      </c>
      <c r="C61" s="90"/>
      <c r="D61" s="91"/>
      <c r="E61" s="11" t="s">
        <v>13</v>
      </c>
      <c r="F61" s="10" t="s">
        <v>120</v>
      </c>
      <c r="G61" s="10"/>
      <c r="H61" s="13" t="s">
        <v>35</v>
      </c>
      <c r="I61" s="23"/>
      <c r="J61" s="23"/>
      <c r="K61" s="23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45"/>
      <c r="W61" s="45"/>
      <c r="X61" s="45"/>
      <c r="Y61" s="45">
        <v>1</v>
      </c>
      <c r="Z61" s="45"/>
    </row>
    <row r="62" spans="1:26" ht="18" customHeight="1" thickBot="1" x14ac:dyDescent="0.25">
      <c r="A62" s="116" t="s">
        <v>12</v>
      </c>
      <c r="B62" s="117"/>
      <c r="C62" s="117"/>
      <c r="D62" s="117"/>
      <c r="E62" s="117"/>
      <c r="F62" s="117"/>
      <c r="G62" s="118"/>
      <c r="H62" s="119"/>
      <c r="I62" s="26">
        <f t="shared" ref="I62:Z62" si="0">SUM(I8:I61)</f>
        <v>87</v>
      </c>
      <c r="J62" s="67">
        <f t="shared" si="0"/>
        <v>27.74</v>
      </c>
      <c r="K62" s="26">
        <f t="shared" si="0"/>
        <v>5</v>
      </c>
      <c r="L62" s="67">
        <f t="shared" si="0"/>
        <v>0.42</v>
      </c>
      <c r="M62" s="67">
        <f t="shared" si="0"/>
        <v>6219.96</v>
      </c>
      <c r="N62" s="67">
        <f t="shared" si="0"/>
        <v>1859.1999999999998</v>
      </c>
      <c r="O62" s="67">
        <f t="shared" si="0"/>
        <v>82.61</v>
      </c>
      <c r="P62" s="26">
        <f t="shared" si="0"/>
        <v>2</v>
      </c>
      <c r="Q62" s="26">
        <f t="shared" si="0"/>
        <v>98</v>
      </c>
      <c r="R62" s="26">
        <f t="shared" si="0"/>
        <v>22</v>
      </c>
      <c r="S62" s="26">
        <f t="shared" si="0"/>
        <v>20</v>
      </c>
      <c r="T62" s="26">
        <f t="shared" si="0"/>
        <v>20</v>
      </c>
      <c r="U62" s="26">
        <f t="shared" si="0"/>
        <v>20</v>
      </c>
      <c r="V62" s="26">
        <f t="shared" si="0"/>
        <v>6</v>
      </c>
      <c r="W62" s="26">
        <f t="shared" si="0"/>
        <v>3</v>
      </c>
      <c r="X62" s="26">
        <f t="shared" si="0"/>
        <v>1</v>
      </c>
      <c r="Y62" s="26">
        <f t="shared" si="0"/>
        <v>4</v>
      </c>
      <c r="Z62" s="26">
        <f t="shared" si="0"/>
        <v>106</v>
      </c>
    </row>
    <row r="63" spans="1:26" ht="25.15" customHeight="1" thickBot="1" x14ac:dyDescent="0.25">
      <c r="A63" s="112" t="s">
        <v>6</v>
      </c>
      <c r="B63" s="113"/>
      <c r="C63" s="113"/>
      <c r="D63" s="113"/>
      <c r="E63" s="113"/>
      <c r="F63" s="113"/>
      <c r="G63" s="114"/>
      <c r="H63" s="115"/>
      <c r="I63" s="26">
        <f>SUM(I62)</f>
        <v>87</v>
      </c>
      <c r="J63" s="26">
        <f>SUM(J62)</f>
        <v>27.74</v>
      </c>
      <c r="K63" s="26">
        <f t="shared" ref="K63:Y63" si="1">SUM(K62)</f>
        <v>5</v>
      </c>
      <c r="L63" s="71">
        <f t="shared" ref="L63" si="2">SUM(L62)</f>
        <v>0.42</v>
      </c>
      <c r="M63" s="26">
        <f t="shared" ref="M63:U63" si="3">SUM(M62)</f>
        <v>6219.96</v>
      </c>
      <c r="N63" s="26">
        <f t="shared" si="3"/>
        <v>1859.1999999999998</v>
      </c>
      <c r="O63" s="26">
        <f t="shared" si="3"/>
        <v>82.61</v>
      </c>
      <c r="P63" s="26">
        <f t="shared" si="3"/>
        <v>2</v>
      </c>
      <c r="Q63" s="26">
        <f t="shared" si="3"/>
        <v>98</v>
      </c>
      <c r="R63" s="26">
        <f t="shared" ref="R63" si="4">SUM(R62)</f>
        <v>22</v>
      </c>
      <c r="S63" s="26">
        <f t="shared" si="3"/>
        <v>20</v>
      </c>
      <c r="T63" s="26">
        <f t="shared" ref="T63" si="5">SUM(T62)</f>
        <v>20</v>
      </c>
      <c r="U63" s="26">
        <f t="shared" si="3"/>
        <v>20</v>
      </c>
      <c r="V63" s="26">
        <f t="shared" si="1"/>
        <v>6</v>
      </c>
      <c r="W63" s="26">
        <f t="shared" ref="W63:X63" si="6">SUM(W62)</f>
        <v>3</v>
      </c>
      <c r="X63" s="26">
        <f t="shared" si="6"/>
        <v>1</v>
      </c>
      <c r="Y63" s="26">
        <f t="shared" si="1"/>
        <v>4</v>
      </c>
      <c r="Z63" s="26">
        <f t="shared" ref="Z63" si="7">SUM(Z62)</f>
        <v>106</v>
      </c>
    </row>
    <row r="64" spans="1:26" ht="15" x14ac:dyDescent="0.2">
      <c r="A64" s="97"/>
      <c r="B64" s="98"/>
      <c r="C64" s="98"/>
      <c r="D64" s="98"/>
      <c r="E64" s="98"/>
      <c r="F64" s="98"/>
      <c r="G64" s="98"/>
      <c r="H64" s="98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48"/>
      <c r="W64" s="48"/>
      <c r="X64" s="48"/>
      <c r="Y64" s="48"/>
      <c r="Z64" s="48"/>
    </row>
    <row r="67" spans="1:26" ht="12.75" customHeight="1" x14ac:dyDescent="0.2">
      <c r="A67" s="105"/>
      <c r="B67" s="105"/>
      <c r="C67" s="21"/>
      <c r="D67" s="21"/>
      <c r="E67" s="21"/>
      <c r="F67" s="105"/>
      <c r="G67" s="105"/>
      <c r="H67" s="108"/>
      <c r="I67" s="109"/>
      <c r="J67" s="69"/>
      <c r="K67" s="103"/>
      <c r="L67" s="29"/>
      <c r="M67" s="29"/>
      <c r="N67" s="29"/>
      <c r="O67" s="29"/>
      <c r="P67" s="29"/>
      <c r="Q67" s="29"/>
      <c r="R67" s="29"/>
      <c r="S67" s="29"/>
      <c r="T67" s="29"/>
      <c r="U67" s="29"/>
    </row>
    <row r="68" spans="1:26" ht="12.75" customHeight="1" x14ac:dyDescent="0.2">
      <c r="A68" s="105"/>
      <c r="B68" s="105"/>
      <c r="C68" s="21"/>
      <c r="D68" s="21"/>
      <c r="E68" s="21"/>
      <c r="F68" s="105"/>
      <c r="G68" s="105"/>
      <c r="H68" s="108"/>
      <c r="I68" s="109"/>
      <c r="J68" s="69"/>
      <c r="K68" s="104"/>
      <c r="L68" s="30"/>
      <c r="M68" s="30"/>
      <c r="N68" s="30"/>
      <c r="O68" s="30"/>
      <c r="P68" s="30"/>
      <c r="Q68" s="30"/>
      <c r="R68" s="30"/>
      <c r="S68" s="30"/>
      <c r="T68" s="30"/>
      <c r="U68" s="30"/>
    </row>
    <row r="69" spans="1:26" ht="12.75" customHeight="1" x14ac:dyDescent="0.2">
      <c r="A69" s="105"/>
      <c r="B69" s="105"/>
      <c r="C69" s="21"/>
      <c r="D69" s="21"/>
      <c r="E69" s="21"/>
      <c r="F69" s="105"/>
      <c r="G69" s="105"/>
      <c r="H69" s="108"/>
      <c r="I69" s="109"/>
      <c r="J69" s="69"/>
      <c r="K69" s="104"/>
      <c r="L69" s="30"/>
      <c r="M69" s="30"/>
      <c r="N69" s="30"/>
      <c r="O69" s="30"/>
      <c r="P69" s="30"/>
      <c r="Q69" s="30"/>
      <c r="R69" s="30"/>
      <c r="S69" s="30"/>
      <c r="T69" s="30"/>
      <c r="U69" s="30"/>
    </row>
    <row r="70" spans="1:26" ht="12.75" customHeight="1" x14ac:dyDescent="0.2">
      <c r="A70" s="106"/>
      <c r="B70" s="106"/>
      <c r="C70" s="22"/>
      <c r="D70" s="22"/>
      <c r="E70" s="22"/>
      <c r="F70" s="106"/>
      <c r="G70" s="107"/>
      <c r="H70" s="106"/>
      <c r="I70" s="109"/>
      <c r="J70" s="69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:26" ht="14.25" x14ac:dyDescent="0.2">
      <c r="A71" s="15"/>
      <c r="B71" s="16"/>
      <c r="C71" s="16"/>
      <c r="D71" s="16"/>
      <c r="E71" s="16"/>
      <c r="F71" s="16"/>
      <c r="G71" s="14"/>
      <c r="H71" s="17"/>
      <c r="I71" s="28"/>
      <c r="J71" s="28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6" ht="14.25" x14ac:dyDescent="0.2">
      <c r="A72" s="15"/>
      <c r="B72" s="16"/>
      <c r="C72" s="16"/>
      <c r="D72" s="16"/>
      <c r="E72" s="16"/>
      <c r="F72" s="16"/>
      <c r="G72" s="14"/>
      <c r="H72" s="17"/>
      <c r="I72" s="28"/>
      <c r="J72" s="28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6" ht="14.25" x14ac:dyDescent="0.2">
      <c r="A73" s="18"/>
      <c r="B73" s="110"/>
      <c r="C73" s="111"/>
      <c r="D73" s="111"/>
      <c r="E73" s="34"/>
      <c r="F73" s="35"/>
      <c r="G73" s="14"/>
      <c r="H73" s="17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50"/>
      <c r="W73" s="50"/>
      <c r="X73" s="50"/>
      <c r="Y73" s="50"/>
      <c r="Z73" s="50"/>
    </row>
    <row r="74" spans="1:26" ht="14.25" x14ac:dyDescent="0.2">
      <c r="A74" s="15"/>
      <c r="B74" s="16"/>
      <c r="C74" s="16"/>
      <c r="D74" s="16"/>
      <c r="E74" s="16"/>
      <c r="F74" s="16"/>
      <c r="G74" s="14"/>
      <c r="H74" s="17"/>
      <c r="I74" s="28"/>
      <c r="J74" s="28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6" ht="14.25" x14ac:dyDescent="0.2">
      <c r="A75" s="18"/>
      <c r="B75" s="110"/>
      <c r="C75" s="111"/>
      <c r="D75" s="111"/>
      <c r="E75" s="34"/>
      <c r="F75" s="35"/>
      <c r="G75" s="14"/>
      <c r="H75" s="17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50"/>
      <c r="W75" s="50"/>
      <c r="X75" s="50"/>
      <c r="Y75" s="50"/>
      <c r="Z75" s="50"/>
    </row>
    <row r="76" spans="1:26" ht="14.25" x14ac:dyDescent="0.2">
      <c r="A76" s="15"/>
      <c r="B76" s="16"/>
      <c r="C76" s="16"/>
      <c r="D76" s="16"/>
      <c r="E76" s="16"/>
      <c r="F76" s="16"/>
      <c r="G76" s="14"/>
      <c r="H76" s="17"/>
      <c r="I76" s="28"/>
      <c r="J76" s="28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6" ht="14.25" x14ac:dyDescent="0.2">
      <c r="A77" s="15"/>
      <c r="B77" s="16"/>
      <c r="C77" s="16"/>
      <c r="D77" s="16"/>
      <c r="E77" s="16"/>
      <c r="F77" s="16"/>
      <c r="G77" s="14"/>
      <c r="H77" s="17"/>
      <c r="I77" s="28"/>
      <c r="J77" s="28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6" ht="14.25" x14ac:dyDescent="0.2">
      <c r="A78" s="15"/>
      <c r="B78" s="16"/>
      <c r="C78" s="16"/>
      <c r="D78" s="16"/>
      <c r="E78" s="16"/>
      <c r="F78" s="16"/>
      <c r="G78" s="14"/>
      <c r="H78" s="17"/>
      <c r="I78" s="28"/>
      <c r="J78" s="28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6" ht="14.25" x14ac:dyDescent="0.2">
      <c r="A79" s="15"/>
      <c r="B79" s="16"/>
      <c r="C79" s="16"/>
      <c r="D79" s="16"/>
      <c r="E79" s="16"/>
      <c r="F79" s="16"/>
      <c r="G79" s="14"/>
      <c r="H79" s="17"/>
      <c r="I79" s="28"/>
      <c r="J79" s="28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6" ht="14.25" x14ac:dyDescent="0.2">
      <c r="A80" s="15"/>
      <c r="B80" s="16"/>
      <c r="C80" s="16"/>
      <c r="D80" s="16"/>
      <c r="E80" s="16"/>
      <c r="F80" s="16"/>
      <c r="G80" s="14"/>
      <c r="H80" s="17"/>
      <c r="I80" s="28"/>
      <c r="J80" s="28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1:21" ht="14.25" x14ac:dyDescent="0.2">
      <c r="A81" s="15"/>
      <c r="B81" s="16"/>
      <c r="C81" s="16"/>
      <c r="D81" s="16"/>
      <c r="E81" s="16"/>
      <c r="F81" s="16"/>
      <c r="G81" s="14"/>
      <c r="H81" s="17"/>
      <c r="I81" s="28"/>
      <c r="J81" s="28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1:21" ht="14.25" x14ac:dyDescent="0.2">
      <c r="A82" s="15"/>
      <c r="B82" s="16"/>
      <c r="C82" s="16"/>
      <c r="D82" s="16"/>
      <c r="E82" s="16"/>
      <c r="F82" s="16"/>
      <c r="G82" s="14"/>
      <c r="H82" s="17"/>
      <c r="I82" s="28"/>
      <c r="J82" s="28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1:21" ht="14.25" x14ac:dyDescent="0.2">
      <c r="A83" s="15"/>
      <c r="B83" s="16"/>
      <c r="C83" s="16"/>
      <c r="D83" s="16"/>
      <c r="E83" s="16"/>
      <c r="F83" s="16"/>
      <c r="G83" s="14"/>
      <c r="H83" s="17"/>
      <c r="I83" s="28"/>
      <c r="J83" s="28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1:21" ht="14.25" x14ac:dyDescent="0.2">
      <c r="A84" s="15"/>
      <c r="B84" s="16"/>
      <c r="C84" s="16"/>
      <c r="D84" s="16"/>
      <c r="E84" s="16"/>
      <c r="F84" s="16"/>
      <c r="G84" s="14"/>
      <c r="H84" s="17"/>
      <c r="I84" s="28"/>
      <c r="J84" s="28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1:21" ht="14.25" x14ac:dyDescent="0.2">
      <c r="A85" s="15"/>
      <c r="B85" s="16"/>
      <c r="C85" s="16"/>
      <c r="D85" s="16"/>
      <c r="E85" s="16"/>
      <c r="F85" s="16"/>
      <c r="G85" s="14"/>
      <c r="H85" s="17"/>
      <c r="I85" s="28"/>
      <c r="J85" s="28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1:21" ht="14.25" x14ac:dyDescent="0.2">
      <c r="A86" s="15"/>
      <c r="B86" s="16"/>
      <c r="C86" s="16"/>
      <c r="D86" s="16"/>
      <c r="E86" s="16"/>
      <c r="F86" s="16"/>
      <c r="G86" s="14"/>
      <c r="H86" s="17"/>
      <c r="I86" s="28"/>
      <c r="J86" s="28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1:21" ht="14.25" x14ac:dyDescent="0.2">
      <c r="A87" s="15"/>
      <c r="B87" s="16"/>
      <c r="C87" s="16"/>
      <c r="D87" s="16"/>
      <c r="E87" s="16"/>
      <c r="F87" s="16"/>
      <c r="G87" s="14"/>
      <c r="H87" s="17"/>
      <c r="I87" s="28"/>
      <c r="J87" s="28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1:21" ht="14.25" x14ac:dyDescent="0.2">
      <c r="A88" s="15"/>
      <c r="B88" s="16"/>
      <c r="C88" s="16"/>
      <c r="D88" s="16"/>
      <c r="E88" s="16"/>
      <c r="F88" s="16"/>
      <c r="G88" s="14"/>
      <c r="H88" s="17"/>
      <c r="I88" s="28"/>
      <c r="J88" s="28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1:21" ht="14.25" x14ac:dyDescent="0.2">
      <c r="A89" s="15"/>
      <c r="B89" s="16"/>
      <c r="C89" s="16"/>
      <c r="D89" s="16"/>
      <c r="E89" s="16"/>
      <c r="F89" s="16"/>
      <c r="G89" s="14"/>
      <c r="H89" s="17"/>
      <c r="I89" s="28"/>
      <c r="J89" s="28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1:21" ht="14.25" x14ac:dyDescent="0.2">
      <c r="A90" s="15"/>
      <c r="B90" s="16"/>
      <c r="C90" s="16"/>
      <c r="D90" s="16"/>
      <c r="E90" s="16"/>
      <c r="F90" s="16"/>
      <c r="G90" s="14"/>
      <c r="H90" s="17"/>
      <c r="I90" s="28"/>
      <c r="J90" s="28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1:21" ht="14.25" x14ac:dyDescent="0.2">
      <c r="A91" s="15"/>
      <c r="B91" s="16"/>
      <c r="C91" s="16"/>
      <c r="D91" s="16"/>
      <c r="E91" s="16"/>
      <c r="F91" s="16"/>
      <c r="G91" s="14"/>
      <c r="H91" s="17"/>
      <c r="I91" s="28"/>
      <c r="J91" s="28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1:21" ht="14.25" x14ac:dyDescent="0.2">
      <c r="A92" s="15"/>
      <c r="B92" s="16"/>
      <c r="C92" s="16"/>
      <c r="D92" s="16"/>
      <c r="E92" s="16"/>
      <c r="F92" s="16"/>
      <c r="G92" s="14"/>
      <c r="H92" s="17"/>
      <c r="I92" s="28"/>
      <c r="J92" s="28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1:21" ht="14.25" x14ac:dyDescent="0.2">
      <c r="A93" s="15"/>
      <c r="B93" s="16"/>
      <c r="C93" s="16"/>
      <c r="D93" s="16"/>
      <c r="E93" s="16"/>
      <c r="F93" s="16"/>
      <c r="G93" s="14"/>
      <c r="H93" s="17"/>
      <c r="I93" s="28"/>
      <c r="J93" s="28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1:21" ht="14.25" x14ac:dyDescent="0.2">
      <c r="A94" s="15"/>
      <c r="B94" s="16"/>
      <c r="C94" s="16"/>
      <c r="D94" s="16"/>
      <c r="E94" s="16"/>
      <c r="F94" s="16"/>
      <c r="G94" s="14"/>
      <c r="H94" s="17"/>
      <c r="I94" s="28"/>
      <c r="J94" s="28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1:21" ht="14.25" x14ac:dyDescent="0.2">
      <c r="A95" s="15"/>
      <c r="B95" s="16"/>
      <c r="C95" s="16"/>
      <c r="D95" s="16"/>
      <c r="E95" s="16"/>
      <c r="F95" s="16"/>
      <c r="G95" s="14"/>
      <c r="H95" s="17"/>
      <c r="I95" s="28"/>
      <c r="J95" s="28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1:21" ht="14.25" x14ac:dyDescent="0.2">
      <c r="A96" s="15"/>
      <c r="B96" s="16"/>
      <c r="C96" s="16"/>
      <c r="D96" s="16"/>
      <c r="E96" s="16"/>
      <c r="F96" s="16"/>
      <c r="G96" s="14"/>
      <c r="H96" s="17"/>
      <c r="I96" s="28"/>
      <c r="J96" s="28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1:21" ht="14.25" x14ac:dyDescent="0.2">
      <c r="A97" s="15"/>
      <c r="B97" s="16"/>
      <c r="C97" s="16"/>
      <c r="D97" s="16"/>
      <c r="E97" s="16"/>
      <c r="F97" s="16"/>
      <c r="G97" s="14"/>
      <c r="H97" s="17"/>
      <c r="I97" s="28"/>
      <c r="J97" s="28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1:21" ht="14.25" x14ac:dyDescent="0.2">
      <c r="A98" s="15"/>
      <c r="B98" s="16"/>
      <c r="C98" s="16"/>
      <c r="D98" s="16"/>
      <c r="E98" s="16"/>
      <c r="F98" s="16"/>
      <c r="G98" s="14"/>
      <c r="H98" s="17"/>
      <c r="I98" s="28"/>
      <c r="J98" s="28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1:21" ht="14.25" x14ac:dyDescent="0.2">
      <c r="A99" s="15"/>
      <c r="B99" s="16"/>
      <c r="C99" s="16"/>
      <c r="D99" s="16"/>
      <c r="E99" s="16"/>
      <c r="F99" s="16"/>
      <c r="G99" s="14"/>
      <c r="H99" s="17"/>
      <c r="I99" s="28"/>
      <c r="J99" s="28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1:21" ht="14.25" x14ac:dyDescent="0.2">
      <c r="A100" s="15"/>
      <c r="B100" s="16"/>
      <c r="C100" s="16"/>
      <c r="D100" s="16"/>
      <c r="E100" s="16"/>
      <c r="F100" s="16"/>
      <c r="G100" s="14"/>
      <c r="H100" s="17"/>
      <c r="I100" s="28"/>
      <c r="J100" s="28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1:21" ht="14.25" x14ac:dyDescent="0.2">
      <c r="A101" s="15"/>
      <c r="B101" s="16"/>
      <c r="C101" s="16"/>
      <c r="D101" s="16"/>
      <c r="E101" s="16"/>
      <c r="F101" s="16"/>
      <c r="G101" s="14"/>
      <c r="H101" s="17"/>
      <c r="I101" s="28"/>
      <c r="J101" s="28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1:21" ht="14.25" x14ac:dyDescent="0.2">
      <c r="A102" s="15"/>
      <c r="B102" s="16"/>
      <c r="C102" s="16"/>
      <c r="D102" s="16"/>
      <c r="E102" s="16"/>
      <c r="F102" s="16"/>
      <c r="G102" s="14"/>
      <c r="H102" s="17"/>
      <c r="I102" s="28"/>
      <c r="J102" s="28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1:21" ht="14.25" x14ac:dyDescent="0.2">
      <c r="A103" s="15"/>
      <c r="B103" s="16"/>
      <c r="C103" s="16"/>
      <c r="D103" s="16"/>
      <c r="E103" s="16"/>
      <c r="F103" s="16"/>
      <c r="G103" s="14"/>
      <c r="H103" s="17"/>
      <c r="I103" s="28"/>
      <c r="J103" s="28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1:21" ht="14.25" x14ac:dyDescent="0.2">
      <c r="A104" s="15"/>
      <c r="B104" s="16"/>
      <c r="C104" s="16"/>
      <c r="D104" s="16"/>
      <c r="E104" s="16"/>
      <c r="F104" s="16"/>
      <c r="G104" s="14"/>
      <c r="H104" s="17"/>
      <c r="I104" s="28"/>
      <c r="J104" s="28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1:21" ht="14.25" x14ac:dyDescent="0.2">
      <c r="A105" s="15"/>
      <c r="B105" s="16"/>
      <c r="C105" s="16"/>
      <c r="D105" s="16"/>
      <c r="E105" s="16"/>
      <c r="F105" s="16"/>
      <c r="G105" s="14"/>
      <c r="H105" s="17"/>
      <c r="I105" s="28"/>
      <c r="J105" s="28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1:21" ht="14.25" x14ac:dyDescent="0.2">
      <c r="A106" s="15"/>
      <c r="B106" s="16"/>
      <c r="C106" s="16"/>
      <c r="D106" s="16"/>
      <c r="E106" s="16"/>
      <c r="F106" s="16"/>
      <c r="G106" s="14"/>
      <c r="H106" s="17"/>
      <c r="I106" s="28"/>
      <c r="J106" s="28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1:21" ht="14.25" x14ac:dyDescent="0.2">
      <c r="A107" s="15"/>
      <c r="B107" s="16"/>
      <c r="C107" s="16"/>
      <c r="D107" s="16"/>
      <c r="E107" s="16"/>
      <c r="F107" s="16"/>
      <c r="G107" s="14"/>
      <c r="H107" s="17"/>
      <c r="I107" s="28"/>
      <c r="J107" s="28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1:21" ht="14.25" x14ac:dyDescent="0.2">
      <c r="A108" s="15"/>
      <c r="B108" s="16"/>
      <c r="C108" s="16"/>
      <c r="D108" s="16"/>
      <c r="E108" s="16"/>
      <c r="F108" s="16"/>
      <c r="G108" s="14"/>
      <c r="H108" s="17"/>
      <c r="I108" s="28"/>
      <c r="J108" s="28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1:21" ht="14.25" x14ac:dyDescent="0.2">
      <c r="A109" s="15"/>
      <c r="B109" s="16"/>
      <c r="C109" s="16"/>
      <c r="D109" s="16"/>
      <c r="E109" s="16"/>
      <c r="F109" s="16"/>
      <c r="G109" s="14"/>
      <c r="H109" s="17"/>
      <c r="I109" s="28"/>
      <c r="J109" s="28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1:21" ht="14.25" x14ac:dyDescent="0.2">
      <c r="A110" s="15"/>
      <c r="B110" s="16"/>
      <c r="C110" s="16"/>
      <c r="D110" s="16"/>
      <c r="E110" s="16"/>
      <c r="F110" s="16"/>
      <c r="G110" s="14"/>
      <c r="H110" s="17"/>
      <c r="I110" s="28"/>
      <c r="J110" s="28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1:21" ht="14.25" x14ac:dyDescent="0.2">
      <c r="A111" s="15"/>
      <c r="B111" s="16"/>
      <c r="C111" s="16"/>
      <c r="D111" s="16"/>
      <c r="E111" s="16"/>
      <c r="F111" s="16"/>
      <c r="G111" s="14"/>
      <c r="H111" s="17"/>
      <c r="I111" s="28"/>
      <c r="J111" s="28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1:21" ht="14.25" x14ac:dyDescent="0.2">
      <c r="A112" s="15"/>
      <c r="B112" s="16"/>
      <c r="C112" s="16"/>
      <c r="D112" s="16"/>
      <c r="E112" s="16"/>
      <c r="F112" s="16"/>
      <c r="G112" s="14"/>
      <c r="H112" s="17"/>
      <c r="I112" s="28"/>
      <c r="J112" s="28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1:21" ht="14.25" x14ac:dyDescent="0.2">
      <c r="A113" s="15"/>
      <c r="B113" s="16"/>
      <c r="C113" s="16"/>
      <c r="D113" s="16"/>
      <c r="E113" s="16"/>
      <c r="F113" s="16"/>
      <c r="G113" s="14"/>
      <c r="H113" s="17"/>
      <c r="I113" s="28"/>
      <c r="J113" s="28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1:21" ht="14.25" x14ac:dyDescent="0.2">
      <c r="A114" s="15"/>
      <c r="B114" s="16"/>
      <c r="C114" s="16"/>
      <c r="D114" s="16"/>
      <c r="E114" s="16"/>
      <c r="F114" s="16"/>
      <c r="G114" s="14"/>
      <c r="H114" s="17"/>
      <c r="I114" s="28"/>
      <c r="J114" s="28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1:21" ht="14.25" x14ac:dyDescent="0.2">
      <c r="A115" s="15"/>
      <c r="B115" s="16"/>
      <c r="C115" s="16"/>
      <c r="D115" s="16"/>
      <c r="E115" s="16"/>
      <c r="F115" s="16"/>
      <c r="G115" s="14"/>
      <c r="H115" s="17"/>
      <c r="I115" s="28"/>
      <c r="J115" s="28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1:21" ht="14.25" x14ac:dyDescent="0.2">
      <c r="A116" s="15"/>
      <c r="B116" s="16"/>
      <c r="C116" s="16"/>
      <c r="D116" s="16"/>
      <c r="E116" s="16"/>
      <c r="F116" s="16"/>
      <c r="G116" s="14"/>
      <c r="H116" s="17"/>
      <c r="I116" s="28"/>
      <c r="J116" s="28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1:21" ht="14.25" x14ac:dyDescent="0.2">
      <c r="A117" s="15"/>
      <c r="B117" s="16"/>
      <c r="C117" s="16"/>
      <c r="D117" s="16"/>
      <c r="E117" s="16"/>
      <c r="F117" s="16"/>
      <c r="G117" s="14"/>
      <c r="H117" s="17"/>
      <c r="I117" s="28"/>
      <c r="J117" s="28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1:21" ht="14.25" x14ac:dyDescent="0.2">
      <c r="A118" s="15"/>
      <c r="B118" s="16"/>
      <c r="C118" s="16"/>
      <c r="D118" s="16"/>
      <c r="E118" s="16"/>
      <c r="F118" s="16"/>
      <c r="G118" s="14"/>
      <c r="H118" s="17"/>
      <c r="I118" s="28"/>
      <c r="J118" s="28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1:21" ht="14.25" x14ac:dyDescent="0.2">
      <c r="A119" s="15"/>
      <c r="B119" s="16"/>
      <c r="C119" s="16"/>
      <c r="D119" s="16"/>
      <c r="E119" s="16"/>
      <c r="F119" s="16"/>
      <c r="G119" s="14"/>
      <c r="H119" s="17"/>
      <c r="I119" s="28"/>
      <c r="J119" s="28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1:21" ht="14.25" x14ac:dyDescent="0.2">
      <c r="A120" s="15"/>
      <c r="B120" s="16"/>
      <c r="C120" s="16"/>
      <c r="D120" s="16"/>
      <c r="E120" s="16"/>
      <c r="F120" s="16"/>
      <c r="G120" s="14"/>
      <c r="H120" s="17"/>
      <c r="I120" s="28"/>
      <c r="J120" s="28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1:21" ht="14.25" x14ac:dyDescent="0.2">
      <c r="A121" s="15"/>
      <c r="B121" s="16"/>
      <c r="C121" s="16"/>
      <c r="D121" s="16"/>
      <c r="E121" s="16"/>
      <c r="F121" s="16"/>
      <c r="G121" s="14"/>
      <c r="H121" s="17"/>
      <c r="I121" s="28"/>
      <c r="J121" s="28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1:21" ht="14.25" x14ac:dyDescent="0.2">
      <c r="A122" s="15"/>
      <c r="B122" s="16"/>
      <c r="C122" s="16"/>
      <c r="D122" s="16"/>
      <c r="E122" s="16"/>
      <c r="F122" s="16"/>
      <c r="G122" s="14"/>
      <c r="H122" s="17"/>
      <c r="I122" s="28"/>
      <c r="J122" s="28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1:21" ht="14.25" x14ac:dyDescent="0.2">
      <c r="A123" s="15"/>
      <c r="B123" s="16"/>
      <c r="C123" s="16"/>
      <c r="D123" s="16"/>
      <c r="E123" s="16"/>
      <c r="F123" s="16"/>
      <c r="G123" s="14"/>
      <c r="H123" s="17"/>
      <c r="I123" s="28"/>
      <c r="J123" s="28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1:21" ht="14.25" x14ac:dyDescent="0.2">
      <c r="A124" s="15"/>
      <c r="B124" s="16"/>
      <c r="C124" s="16"/>
      <c r="D124" s="16"/>
      <c r="E124" s="16"/>
      <c r="F124" s="16"/>
      <c r="G124" s="14"/>
      <c r="H124" s="17"/>
      <c r="I124" s="28"/>
      <c r="J124" s="28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1:21" ht="14.25" x14ac:dyDescent="0.2">
      <c r="A125" s="15"/>
      <c r="B125" s="16"/>
      <c r="C125" s="16"/>
      <c r="D125" s="16"/>
      <c r="E125" s="16"/>
      <c r="F125" s="16"/>
      <c r="G125" s="14"/>
      <c r="H125" s="17"/>
      <c r="I125" s="28"/>
      <c r="J125" s="28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1:21" ht="14.25" x14ac:dyDescent="0.2">
      <c r="A126" s="15"/>
      <c r="B126" s="16"/>
      <c r="C126" s="16"/>
      <c r="D126" s="16"/>
      <c r="E126" s="16"/>
      <c r="F126" s="16"/>
      <c r="G126" s="14"/>
      <c r="H126" s="17"/>
      <c r="I126" s="28"/>
      <c r="J126" s="28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1:21" ht="14.25" x14ac:dyDescent="0.2">
      <c r="A127" s="15"/>
      <c r="B127" s="16"/>
      <c r="C127" s="16"/>
      <c r="D127" s="16"/>
      <c r="E127" s="16"/>
      <c r="F127" s="16"/>
      <c r="G127" s="14"/>
      <c r="H127" s="17"/>
      <c r="I127" s="28"/>
      <c r="J127" s="28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1:21" ht="14.25" x14ac:dyDescent="0.2">
      <c r="A128" s="15"/>
      <c r="B128" s="16"/>
      <c r="C128" s="16"/>
      <c r="D128" s="16"/>
      <c r="E128" s="16"/>
      <c r="F128" s="16"/>
      <c r="G128" s="14"/>
      <c r="H128" s="17"/>
      <c r="I128" s="28"/>
      <c r="J128" s="28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1:21" ht="14.25" x14ac:dyDescent="0.2">
      <c r="A129" s="15"/>
      <c r="B129" s="16"/>
      <c r="C129" s="16"/>
      <c r="D129" s="16"/>
      <c r="E129" s="16"/>
      <c r="F129" s="16"/>
      <c r="G129" s="14"/>
      <c r="H129" s="17"/>
      <c r="I129" s="28"/>
      <c r="J129" s="28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1:21" ht="14.25" x14ac:dyDescent="0.2">
      <c r="A130" s="15"/>
      <c r="B130" s="16"/>
      <c r="C130" s="16"/>
      <c r="D130" s="16"/>
      <c r="E130" s="16"/>
      <c r="F130" s="16"/>
      <c r="G130" s="14"/>
      <c r="H130" s="17"/>
      <c r="I130" s="28"/>
      <c r="J130" s="28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1:21" ht="15" x14ac:dyDescent="0.2">
      <c r="A131" s="101"/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32"/>
      <c r="M131" s="32"/>
      <c r="N131" s="32"/>
      <c r="O131" s="32"/>
      <c r="P131" s="32"/>
      <c r="Q131" s="32"/>
      <c r="R131" s="32"/>
      <c r="S131" s="32"/>
      <c r="T131" s="32"/>
      <c r="U131" s="32"/>
    </row>
    <row r="132" spans="1:21" ht="15" x14ac:dyDescent="0.2">
      <c r="A132" s="101"/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32"/>
      <c r="M132" s="32"/>
      <c r="N132" s="32"/>
      <c r="O132" s="32"/>
      <c r="P132" s="32"/>
      <c r="Q132" s="32"/>
      <c r="R132" s="32"/>
      <c r="S132" s="32"/>
      <c r="T132" s="32"/>
      <c r="U132" s="32"/>
    </row>
    <row r="184" spans="11:21" x14ac:dyDescent="0.2"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</row>
    <row r="185" spans="11:21" x14ac:dyDescent="0.2"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</row>
    <row r="186" spans="11:21" x14ac:dyDescent="0.2"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</row>
    <row r="187" spans="11:21" x14ac:dyDescent="0.2"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</row>
    <row r="188" spans="11:21" x14ac:dyDescent="0.2"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</row>
    <row r="189" spans="11:21" x14ac:dyDescent="0.2"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</row>
    <row r="190" spans="11:21" x14ac:dyDescent="0.2"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</row>
    <row r="191" spans="11:21" x14ac:dyDescent="0.2"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</row>
    <row r="192" spans="11:21" x14ac:dyDescent="0.2"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</row>
    <row r="193" spans="11:21" x14ac:dyDescent="0.2"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</row>
    <row r="194" spans="11:21" x14ac:dyDescent="0.2"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</row>
    <row r="195" spans="11:21" x14ac:dyDescent="0.2"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</row>
    <row r="196" spans="11:21" x14ac:dyDescent="0.2"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</row>
    <row r="197" spans="11:21" x14ac:dyDescent="0.2"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</row>
    <row r="198" spans="11:21" x14ac:dyDescent="0.2"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</row>
    <row r="199" spans="11:21" x14ac:dyDescent="0.2"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</row>
    <row r="200" spans="11:21" x14ac:dyDescent="0.2"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</row>
    <row r="201" spans="11:21" x14ac:dyDescent="0.2"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</row>
    <row r="202" spans="11:21" x14ac:dyDescent="0.2"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</row>
    <row r="203" spans="11:21" x14ac:dyDescent="0.2"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</row>
    <row r="204" spans="11:21" x14ac:dyDescent="0.2"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</row>
    <row r="205" spans="11:21" x14ac:dyDescent="0.2"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</row>
    <row r="206" spans="11:21" x14ac:dyDescent="0.2"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</row>
    <row r="207" spans="11:21" x14ac:dyDescent="0.2"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</row>
    <row r="208" spans="11:21" x14ac:dyDescent="0.2"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</row>
    <row r="209" spans="11:21" x14ac:dyDescent="0.2"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</row>
    <row r="210" spans="11:21" x14ac:dyDescent="0.2"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</row>
    <row r="211" spans="11:21" x14ac:dyDescent="0.2"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</row>
    <row r="212" spans="11:21" x14ac:dyDescent="0.2"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</row>
    <row r="213" spans="11:21" x14ac:dyDescent="0.2"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</row>
    <row r="214" spans="11:21" x14ac:dyDescent="0.2"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</row>
    <row r="215" spans="11:21" x14ac:dyDescent="0.2"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</row>
    <row r="216" spans="11:21" x14ac:dyDescent="0.2"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</row>
    <row r="217" spans="11:21" x14ac:dyDescent="0.2"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</row>
    <row r="218" spans="11:21" x14ac:dyDescent="0.2"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</row>
    <row r="219" spans="11:21" x14ac:dyDescent="0.2"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</row>
    <row r="220" spans="11:21" x14ac:dyDescent="0.2"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</row>
    <row r="221" spans="11:21" x14ac:dyDescent="0.2"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</row>
    <row r="222" spans="11:21" x14ac:dyDescent="0.2"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</row>
    <row r="223" spans="11:21" x14ac:dyDescent="0.2"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</row>
    <row r="224" spans="11:21" x14ac:dyDescent="0.2"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</row>
    <row r="225" spans="11:21" x14ac:dyDescent="0.2"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</row>
    <row r="226" spans="11:21" x14ac:dyDescent="0.2"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</row>
    <row r="227" spans="11:21" x14ac:dyDescent="0.2"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</row>
    <row r="228" spans="11:21" x14ac:dyDescent="0.2"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</row>
    <row r="229" spans="11:21" x14ac:dyDescent="0.2"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</row>
    <row r="230" spans="11:21" x14ac:dyDescent="0.2"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</row>
    <row r="231" spans="11:21" x14ac:dyDescent="0.2"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</row>
    <row r="232" spans="11:21" x14ac:dyDescent="0.2"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</row>
    <row r="233" spans="11:21" x14ac:dyDescent="0.2"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</row>
    <row r="234" spans="11:21" x14ac:dyDescent="0.2"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</row>
    <row r="235" spans="11:21" x14ac:dyDescent="0.2"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</row>
    <row r="236" spans="11:21" x14ac:dyDescent="0.2"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</row>
    <row r="237" spans="11:21" x14ac:dyDescent="0.2"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</row>
    <row r="238" spans="11:21" x14ac:dyDescent="0.2"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</row>
    <row r="239" spans="11:21" x14ac:dyDescent="0.2"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</row>
    <row r="240" spans="11:21" x14ac:dyDescent="0.2"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</row>
    <row r="241" spans="11:21" x14ac:dyDescent="0.2"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</row>
    <row r="242" spans="11:21" x14ac:dyDescent="0.2"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</row>
    <row r="243" spans="11:21" x14ac:dyDescent="0.2"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</row>
    <row r="244" spans="11:21" x14ac:dyDescent="0.2"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</row>
    <row r="245" spans="11:21" x14ac:dyDescent="0.2"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</row>
    <row r="246" spans="11:21" x14ac:dyDescent="0.2"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</row>
    <row r="247" spans="11:21" x14ac:dyDescent="0.2"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</row>
    <row r="248" spans="11:21" x14ac:dyDescent="0.2"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</row>
    <row r="249" spans="11:21" x14ac:dyDescent="0.2"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</row>
    <row r="250" spans="11:21" x14ac:dyDescent="0.2"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</row>
    <row r="251" spans="11:21" x14ac:dyDescent="0.2"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</row>
    <row r="252" spans="11:21" x14ac:dyDescent="0.2"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</row>
    <row r="253" spans="11:21" x14ac:dyDescent="0.2"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</row>
    <row r="254" spans="11:21" x14ac:dyDescent="0.2"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</row>
    <row r="255" spans="11:21" x14ac:dyDescent="0.2"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</row>
    <row r="256" spans="11:21" x14ac:dyDescent="0.2"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</row>
    <row r="257" spans="11:21" x14ac:dyDescent="0.2"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</row>
    <row r="258" spans="11:21" x14ac:dyDescent="0.2"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</row>
    <row r="259" spans="11:21" x14ac:dyDescent="0.2"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</row>
    <row r="260" spans="11:21" x14ac:dyDescent="0.2"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</row>
    <row r="261" spans="11:21" x14ac:dyDescent="0.2"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</row>
    <row r="262" spans="11:21" x14ac:dyDescent="0.2"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</row>
    <row r="263" spans="11:21" x14ac:dyDescent="0.2"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</row>
    <row r="264" spans="11:21" x14ac:dyDescent="0.2"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</row>
    <row r="265" spans="11:21" x14ac:dyDescent="0.2"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</row>
    <row r="266" spans="11:21" x14ac:dyDescent="0.2"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</row>
    <row r="267" spans="11:21" x14ac:dyDescent="0.2"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</row>
    <row r="268" spans="11:21" x14ac:dyDescent="0.2"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</row>
    <row r="269" spans="11:21" x14ac:dyDescent="0.2"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</row>
    <row r="270" spans="11:21" x14ac:dyDescent="0.2"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</row>
    <row r="271" spans="11:21" x14ac:dyDescent="0.2"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</row>
    <row r="272" spans="11:21" x14ac:dyDescent="0.2"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</row>
    <row r="273" spans="11:21" x14ac:dyDescent="0.2"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</row>
    <row r="274" spans="11:21" x14ac:dyDescent="0.2"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</row>
    <row r="275" spans="11:21" x14ac:dyDescent="0.2"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</row>
    <row r="276" spans="11:21" x14ac:dyDescent="0.2"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</row>
    <row r="277" spans="11:21" x14ac:dyDescent="0.2"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</row>
    <row r="278" spans="11:21" x14ac:dyDescent="0.2"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</row>
    <row r="279" spans="11:21" x14ac:dyDescent="0.2"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</row>
    <row r="280" spans="11:21" x14ac:dyDescent="0.2"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</row>
    <row r="281" spans="11:21" x14ac:dyDescent="0.2"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</row>
    <row r="282" spans="11:21" x14ac:dyDescent="0.2"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</row>
    <row r="283" spans="11:21" x14ac:dyDescent="0.2"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</row>
    <row r="284" spans="11:21" x14ac:dyDescent="0.2"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</row>
    <row r="285" spans="11:21" x14ac:dyDescent="0.2"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</row>
    <row r="286" spans="11:21" x14ac:dyDescent="0.2"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</row>
    <row r="287" spans="11:21" x14ac:dyDescent="0.2"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</row>
    <row r="288" spans="11:21" x14ac:dyDescent="0.2"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</row>
    <row r="289" spans="11:21" x14ac:dyDescent="0.2"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</row>
    <row r="290" spans="11:21" x14ac:dyDescent="0.2"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</row>
    <row r="291" spans="11:21" x14ac:dyDescent="0.2"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</row>
    <row r="292" spans="11:21" x14ac:dyDescent="0.2"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</row>
    <row r="293" spans="11:21" x14ac:dyDescent="0.2"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</row>
    <row r="294" spans="11:21" x14ac:dyDescent="0.2"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</row>
    <row r="295" spans="11:21" x14ac:dyDescent="0.2"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</row>
    <row r="296" spans="11:21" x14ac:dyDescent="0.2"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</row>
    <row r="297" spans="11:21" x14ac:dyDescent="0.2"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</row>
    <row r="298" spans="11:21" x14ac:dyDescent="0.2"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</row>
    <row r="299" spans="11:21" x14ac:dyDescent="0.2"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</row>
    <row r="300" spans="11:21" x14ac:dyDescent="0.2"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</row>
    <row r="301" spans="11:21" x14ac:dyDescent="0.2"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</row>
    <row r="302" spans="11:21" x14ac:dyDescent="0.2"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</row>
    <row r="303" spans="11:21" x14ac:dyDescent="0.2"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</row>
    <row r="304" spans="11:21" x14ac:dyDescent="0.2"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</row>
    <row r="305" spans="11:21" x14ac:dyDescent="0.2"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</row>
    <row r="306" spans="11:21" x14ac:dyDescent="0.2"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</row>
    <row r="307" spans="11:21" x14ac:dyDescent="0.2"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</row>
    <row r="308" spans="11:21" x14ac:dyDescent="0.2"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</row>
  </sheetData>
  <mergeCells count="78">
    <mergeCell ref="B49:D49"/>
    <mergeCell ref="B55:D55"/>
    <mergeCell ref="L5:L6"/>
    <mergeCell ref="B59:D59"/>
    <mergeCell ref="B58:D58"/>
    <mergeCell ref="B24:D24"/>
    <mergeCell ref="B19:D19"/>
    <mergeCell ref="K5:K6"/>
    <mergeCell ref="F4:G6"/>
    <mergeCell ref="I5:I6"/>
    <mergeCell ref="B54:D54"/>
    <mergeCell ref="B57:D57"/>
    <mergeCell ref="J5:J6"/>
    <mergeCell ref="B17:D17"/>
    <mergeCell ref="B18:D18"/>
    <mergeCell ref="E4:E7"/>
    <mergeCell ref="A63:H63"/>
    <mergeCell ref="A62:H62"/>
    <mergeCell ref="B46:D46"/>
    <mergeCell ref="B45:D45"/>
    <mergeCell ref="B4:D7"/>
    <mergeCell ref="B29:D29"/>
    <mergeCell ref="B8:D8"/>
    <mergeCell ref="B20:D20"/>
    <mergeCell ref="B22:D22"/>
    <mergeCell ref="B23:D23"/>
    <mergeCell ref="B60:D60"/>
    <mergeCell ref="B53:D53"/>
    <mergeCell ref="B51:D51"/>
    <mergeCell ref="B35:D35"/>
    <mergeCell ref="B61:D61"/>
    <mergeCell ref="B56:D56"/>
    <mergeCell ref="A132:K132"/>
    <mergeCell ref="K67:K69"/>
    <mergeCell ref="A67:A70"/>
    <mergeCell ref="B67:B70"/>
    <mergeCell ref="F67:F70"/>
    <mergeCell ref="G67:G70"/>
    <mergeCell ref="H67:H70"/>
    <mergeCell ref="I67:I70"/>
    <mergeCell ref="B75:D75"/>
    <mergeCell ref="B73:D73"/>
    <mergeCell ref="A131:K131"/>
    <mergeCell ref="A64:H64"/>
    <mergeCell ref="Y5:Y6"/>
    <mergeCell ref="O5:O6"/>
    <mergeCell ref="N5:N6"/>
    <mergeCell ref="V5:V6"/>
    <mergeCell ref="M5:M6"/>
    <mergeCell ref="Q5:Q6"/>
    <mergeCell ref="S5:S6"/>
    <mergeCell ref="W5:W6"/>
    <mergeCell ref="B50:D50"/>
    <mergeCell ref="B43:D43"/>
    <mergeCell ref="A4:A7"/>
    <mergeCell ref="B44:D44"/>
    <mergeCell ref="B48:D48"/>
    <mergeCell ref="B42:D42"/>
    <mergeCell ref="B16:D16"/>
    <mergeCell ref="B39:D39"/>
    <mergeCell ref="B31:D31"/>
    <mergeCell ref="B32:D32"/>
    <mergeCell ref="B33:D33"/>
    <mergeCell ref="B34:D34"/>
    <mergeCell ref="B9:D9"/>
    <mergeCell ref="H4:H7"/>
    <mergeCell ref="Z5:Z6"/>
    <mergeCell ref="B37:D37"/>
    <mergeCell ref="B38:D38"/>
    <mergeCell ref="X5:X6"/>
    <mergeCell ref="B14:D14"/>
    <mergeCell ref="B25:D25"/>
    <mergeCell ref="B26:D26"/>
    <mergeCell ref="P5:P6"/>
    <mergeCell ref="B28:D28"/>
    <mergeCell ref="U5:U6"/>
    <mergeCell ref="R5:R6"/>
    <mergeCell ref="T5:T6"/>
  </mergeCells>
  <printOptions horizontalCentered="1" verticalCentered="1"/>
  <pageMargins left="0.75" right="0" top="0" bottom="0" header="0" footer="0"/>
  <pageSetup paperSize="17" scale="54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5C568-1AE3-4FAB-AFFD-0B520362B579}">
  <dimension ref="A2:U12"/>
  <sheetViews>
    <sheetView workbookViewId="0">
      <selection activeCell="A2" sqref="A2:U12"/>
    </sheetView>
  </sheetViews>
  <sheetFormatPr defaultRowHeight="12.75" x14ac:dyDescent="0.2"/>
  <cols>
    <col min="2" max="2" width="5.7109375" customWidth="1"/>
    <col min="3" max="3" width="12.7109375" customWidth="1"/>
    <col min="21" max="21" width="10.7109375" customWidth="1"/>
  </cols>
  <sheetData>
    <row r="2" spans="1:21" ht="14.25" customHeight="1" x14ac:dyDescent="0.2">
      <c r="A2" s="141" t="s">
        <v>20</v>
      </c>
      <c r="B2" s="141" t="s">
        <v>2</v>
      </c>
      <c r="C2" s="141" t="s">
        <v>1</v>
      </c>
      <c r="D2" s="141" t="s">
        <v>0</v>
      </c>
      <c r="E2" s="149" t="s">
        <v>21</v>
      </c>
      <c r="F2" s="141" t="s">
        <v>143</v>
      </c>
      <c r="G2" s="141" t="s">
        <v>144</v>
      </c>
      <c r="H2" s="149" t="s">
        <v>140</v>
      </c>
      <c r="I2" s="141" t="s">
        <v>138</v>
      </c>
      <c r="J2" s="149" t="s">
        <v>139</v>
      </c>
      <c r="K2" s="141" t="s">
        <v>141</v>
      </c>
      <c r="L2" s="141" t="s">
        <v>142</v>
      </c>
      <c r="M2" s="149" t="s">
        <v>22</v>
      </c>
      <c r="N2" s="56">
        <v>202</v>
      </c>
      <c r="O2" s="56">
        <v>203</v>
      </c>
      <c r="P2" s="57">
        <v>204</v>
      </c>
      <c r="Q2" s="57">
        <v>252</v>
      </c>
      <c r="R2" s="58">
        <v>304</v>
      </c>
      <c r="S2" s="58">
        <v>407</v>
      </c>
      <c r="T2" s="58">
        <v>441</v>
      </c>
      <c r="U2" s="59">
        <v>441</v>
      </c>
    </row>
    <row r="3" spans="1:21" ht="75" customHeight="1" x14ac:dyDescent="0.2">
      <c r="A3" s="147"/>
      <c r="B3" s="147"/>
      <c r="C3" s="147"/>
      <c r="D3" s="147"/>
      <c r="E3" s="154"/>
      <c r="F3" s="147"/>
      <c r="G3" s="147"/>
      <c r="H3" s="154"/>
      <c r="I3" s="152"/>
      <c r="J3" s="150"/>
      <c r="K3" s="152"/>
      <c r="L3" s="152"/>
      <c r="M3" s="150"/>
      <c r="N3" s="141" t="s">
        <v>23</v>
      </c>
      <c r="O3" s="141" t="s">
        <v>24</v>
      </c>
      <c r="P3" s="141" t="s">
        <v>25</v>
      </c>
      <c r="Q3" s="141" t="s">
        <v>26</v>
      </c>
      <c r="R3" s="141" t="s">
        <v>27</v>
      </c>
      <c r="S3" s="141" t="s">
        <v>183</v>
      </c>
      <c r="T3" s="141" t="s">
        <v>146</v>
      </c>
      <c r="U3" s="143" t="s">
        <v>147</v>
      </c>
    </row>
    <row r="4" spans="1:21" ht="50.1" customHeight="1" x14ac:dyDescent="0.2">
      <c r="A4" s="147"/>
      <c r="B4" s="147"/>
      <c r="C4" s="147"/>
      <c r="D4" s="147"/>
      <c r="E4" s="154"/>
      <c r="F4" s="147"/>
      <c r="G4" s="147"/>
      <c r="H4" s="154"/>
      <c r="I4" s="142"/>
      <c r="J4" s="151"/>
      <c r="K4" s="142"/>
      <c r="L4" s="142"/>
      <c r="M4" s="151"/>
      <c r="N4" s="142"/>
      <c r="O4" s="142"/>
      <c r="P4" s="142"/>
      <c r="Q4" s="142"/>
      <c r="R4" s="142"/>
      <c r="S4" s="142"/>
      <c r="T4" s="142"/>
      <c r="U4" s="144"/>
    </row>
    <row r="5" spans="1:21" ht="14.25" x14ac:dyDescent="0.2">
      <c r="A5" s="153"/>
      <c r="B5" s="153"/>
      <c r="C5" s="153"/>
      <c r="D5" s="155"/>
      <c r="E5" s="153"/>
      <c r="F5" s="148"/>
      <c r="G5" s="148"/>
      <c r="H5" s="10" t="s">
        <v>7</v>
      </c>
      <c r="I5" s="10" t="s">
        <v>7</v>
      </c>
      <c r="J5" s="10" t="s">
        <v>7</v>
      </c>
      <c r="K5" s="10" t="s">
        <v>7</v>
      </c>
      <c r="L5" s="10" t="s">
        <v>7</v>
      </c>
      <c r="M5" s="10" t="s">
        <v>17</v>
      </c>
      <c r="N5" s="10" t="s">
        <v>7</v>
      </c>
      <c r="O5" s="10" t="s">
        <v>29</v>
      </c>
      <c r="P5" s="10" t="s">
        <v>28</v>
      </c>
      <c r="Q5" s="10" t="s">
        <v>7</v>
      </c>
      <c r="R5" s="10" t="s">
        <v>29</v>
      </c>
      <c r="S5" s="10" t="s">
        <v>30</v>
      </c>
      <c r="T5" s="10" t="s">
        <v>29</v>
      </c>
      <c r="U5" s="10" t="s">
        <v>29</v>
      </c>
    </row>
    <row r="6" spans="1:21" ht="14.25" x14ac:dyDescent="0.2">
      <c r="A6" s="60" t="s">
        <v>130</v>
      </c>
      <c r="B6" s="74">
        <v>10</v>
      </c>
      <c r="C6" s="88" t="s">
        <v>125</v>
      </c>
      <c r="D6" s="10" t="s">
        <v>135</v>
      </c>
      <c r="E6" s="13" t="s">
        <v>136</v>
      </c>
      <c r="F6" s="13" t="s">
        <v>137</v>
      </c>
      <c r="G6" s="13" t="s">
        <v>137</v>
      </c>
      <c r="H6" s="13">
        <v>1.5</v>
      </c>
      <c r="I6" s="13">
        <v>51.3</v>
      </c>
      <c r="J6" s="13">
        <v>45.7</v>
      </c>
      <c r="K6" s="13" t="s">
        <v>145</v>
      </c>
      <c r="L6" s="13" t="s">
        <v>145</v>
      </c>
      <c r="M6" s="64">
        <v>71.16</v>
      </c>
      <c r="N6" s="63"/>
      <c r="O6" s="63">
        <f t="shared" ref="O6:O10" si="0">M6*11/12*1/27</f>
        <v>2.4159259259259263</v>
      </c>
      <c r="P6" s="62">
        <f t="shared" ref="P6:P10" si="1">(M6)/9</f>
        <v>7.9066666666666663</v>
      </c>
      <c r="Q6" s="61">
        <f t="shared" ref="Q6:Q8" si="2">(I6)+(J6)</f>
        <v>97</v>
      </c>
      <c r="R6" s="62">
        <f t="shared" ref="R6:R8" si="3">(M6)*8/12*1/27</f>
        <v>1.757037037037037</v>
      </c>
      <c r="S6" s="63">
        <f t="shared" ref="S6:S10" si="4">P6*0.055</f>
        <v>0.43486666666666662</v>
      </c>
      <c r="T6" s="63">
        <f t="shared" ref="T6:T10" si="5">(M6)*1.25/12*1/27</f>
        <v>0.27453703703703697</v>
      </c>
      <c r="U6" s="62">
        <f t="shared" ref="U6:U10" si="6">(M6)*1.75/12*1/27</f>
        <v>0.38435185185185183</v>
      </c>
    </row>
    <row r="7" spans="1:21" ht="14.25" x14ac:dyDescent="0.2">
      <c r="A7" s="60" t="s">
        <v>131</v>
      </c>
      <c r="B7" s="74">
        <v>11</v>
      </c>
      <c r="C7" s="12" t="s">
        <v>126</v>
      </c>
      <c r="D7" s="10" t="s">
        <v>135</v>
      </c>
      <c r="E7" s="13" t="s">
        <v>136</v>
      </c>
      <c r="F7" s="13" t="s">
        <v>137</v>
      </c>
      <c r="G7" s="13" t="s">
        <v>137</v>
      </c>
      <c r="H7" s="13">
        <v>0.5</v>
      </c>
      <c r="I7" s="13">
        <v>60.5</v>
      </c>
      <c r="J7" s="13">
        <v>59.6</v>
      </c>
      <c r="K7" s="13" t="s">
        <v>145</v>
      </c>
      <c r="L7" s="13" t="s">
        <v>145</v>
      </c>
      <c r="M7" s="64">
        <v>30.06</v>
      </c>
      <c r="N7" s="63">
        <v>8.43</v>
      </c>
      <c r="O7" s="63">
        <f t="shared" si="0"/>
        <v>1.0205555555555554</v>
      </c>
      <c r="P7" s="62">
        <f t="shared" si="1"/>
        <v>3.34</v>
      </c>
      <c r="Q7" s="61">
        <f t="shared" si="2"/>
        <v>120.1</v>
      </c>
      <c r="R7" s="62">
        <f t="shared" si="3"/>
        <v>0.74222222222222223</v>
      </c>
      <c r="S7" s="63">
        <f t="shared" si="4"/>
        <v>0.1837</v>
      </c>
      <c r="T7" s="63">
        <f t="shared" si="5"/>
        <v>0.11597222222222221</v>
      </c>
      <c r="U7" s="62">
        <f t="shared" si="6"/>
        <v>0.16236111111111112</v>
      </c>
    </row>
    <row r="8" spans="1:21" ht="14.25" x14ac:dyDescent="0.2">
      <c r="A8" s="10" t="s">
        <v>132</v>
      </c>
      <c r="B8" s="74">
        <v>11</v>
      </c>
      <c r="C8" s="10" t="s">
        <v>127</v>
      </c>
      <c r="D8" s="10" t="s">
        <v>135</v>
      </c>
      <c r="E8" s="13" t="s">
        <v>136</v>
      </c>
      <c r="F8" s="13" t="s">
        <v>137</v>
      </c>
      <c r="G8" s="13" t="s">
        <v>137</v>
      </c>
      <c r="H8" s="13">
        <v>2.5</v>
      </c>
      <c r="I8" s="13">
        <v>49</v>
      </c>
      <c r="J8" s="13">
        <v>42.7</v>
      </c>
      <c r="K8" s="13" t="s">
        <v>145</v>
      </c>
      <c r="L8" s="13" t="s">
        <v>145</v>
      </c>
      <c r="M8" s="64">
        <v>114.62</v>
      </c>
      <c r="N8" s="72"/>
      <c r="O8" s="63">
        <f t="shared" si="0"/>
        <v>3.8914197530864203</v>
      </c>
      <c r="P8" s="62">
        <f t="shared" si="1"/>
        <v>12.735555555555557</v>
      </c>
      <c r="Q8" s="61">
        <f t="shared" si="2"/>
        <v>91.7</v>
      </c>
      <c r="R8" s="62">
        <f t="shared" si="3"/>
        <v>2.8301234567901239</v>
      </c>
      <c r="S8" s="63">
        <f t="shared" si="4"/>
        <v>0.70045555555555561</v>
      </c>
      <c r="T8" s="63">
        <f t="shared" si="5"/>
        <v>0.44220679012345676</v>
      </c>
      <c r="U8" s="62">
        <f t="shared" si="6"/>
        <v>0.61908950617283953</v>
      </c>
    </row>
    <row r="9" spans="1:21" ht="14.25" x14ac:dyDescent="0.2">
      <c r="A9" s="33" t="s">
        <v>133</v>
      </c>
      <c r="B9" s="74">
        <v>12</v>
      </c>
      <c r="C9" s="33" t="s">
        <v>128</v>
      </c>
      <c r="D9" s="10" t="s">
        <v>135</v>
      </c>
      <c r="E9" s="13" t="s">
        <v>136</v>
      </c>
      <c r="F9" s="25" t="s">
        <v>137</v>
      </c>
      <c r="G9" s="25" t="s">
        <v>137</v>
      </c>
      <c r="H9" s="25">
        <v>4.5</v>
      </c>
      <c r="I9" s="25">
        <v>61</v>
      </c>
      <c r="J9" s="25">
        <v>55.9</v>
      </c>
      <c r="K9" s="25" t="s">
        <v>145</v>
      </c>
      <c r="L9" s="25" t="s">
        <v>145</v>
      </c>
      <c r="M9" s="65">
        <v>263.08999999999997</v>
      </c>
      <c r="N9" s="73"/>
      <c r="O9" s="63">
        <f t="shared" si="0"/>
        <v>8.9320679012345678</v>
      </c>
      <c r="P9" s="62">
        <f t="shared" si="1"/>
        <v>29.232222222222219</v>
      </c>
      <c r="Q9" s="61">
        <f t="shared" ref="Q9:Q10" si="7">(I9)+(J9)</f>
        <v>116.9</v>
      </c>
      <c r="R9" s="62">
        <f t="shared" ref="R9:R10" si="8">(M9)*8/12*1/27</f>
        <v>6.4960493827160484</v>
      </c>
      <c r="S9" s="63">
        <f t="shared" si="4"/>
        <v>1.6077722222222222</v>
      </c>
      <c r="T9" s="63">
        <f t="shared" si="5"/>
        <v>1.0150077160493827</v>
      </c>
      <c r="U9" s="62">
        <f t="shared" si="6"/>
        <v>1.4210108024691357</v>
      </c>
    </row>
    <row r="10" spans="1:21" ht="15" thickBot="1" x14ac:dyDescent="0.25">
      <c r="A10" s="75" t="s">
        <v>134</v>
      </c>
      <c r="B10" s="78">
        <v>12</v>
      </c>
      <c r="C10" s="75" t="s">
        <v>129</v>
      </c>
      <c r="D10" s="10" t="s">
        <v>135</v>
      </c>
      <c r="E10" s="13" t="s">
        <v>136</v>
      </c>
      <c r="F10" s="76" t="s">
        <v>137</v>
      </c>
      <c r="G10" s="76" t="s">
        <v>137</v>
      </c>
      <c r="H10" s="76">
        <v>4.5</v>
      </c>
      <c r="I10" s="76">
        <v>61</v>
      </c>
      <c r="J10" s="76">
        <v>55.9</v>
      </c>
      <c r="K10" s="76" t="s">
        <v>145</v>
      </c>
      <c r="L10" s="76" t="s">
        <v>145</v>
      </c>
      <c r="M10" s="77">
        <v>263.08999999999997</v>
      </c>
      <c r="N10" s="77"/>
      <c r="O10" s="63">
        <f t="shared" si="0"/>
        <v>8.9320679012345678</v>
      </c>
      <c r="P10" s="62">
        <f t="shared" si="1"/>
        <v>29.232222222222219</v>
      </c>
      <c r="Q10" s="61">
        <f t="shared" si="7"/>
        <v>116.9</v>
      </c>
      <c r="R10" s="62">
        <f t="shared" si="8"/>
        <v>6.4960493827160484</v>
      </c>
      <c r="S10" s="63">
        <f t="shared" si="4"/>
        <v>1.6077722222222222</v>
      </c>
      <c r="T10" s="63">
        <f t="shared" si="5"/>
        <v>1.0150077160493827</v>
      </c>
      <c r="U10" s="79">
        <f t="shared" si="6"/>
        <v>1.4210108024691357</v>
      </c>
    </row>
    <row r="11" spans="1:21" ht="15.75" thickBot="1" x14ac:dyDescent="0.25">
      <c r="A11" s="145" t="s">
        <v>12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66">
        <f t="shared" ref="N11:U11" si="9">SUM(N6:N10)</f>
        <v>8.43</v>
      </c>
      <c r="O11" s="66">
        <f t="shared" si="9"/>
        <v>25.192037037037039</v>
      </c>
      <c r="P11" s="66">
        <f t="shared" si="9"/>
        <v>82.446666666666658</v>
      </c>
      <c r="Q11" s="66">
        <f t="shared" si="9"/>
        <v>542.6</v>
      </c>
      <c r="R11" s="66">
        <f t="shared" si="9"/>
        <v>18.321481481481481</v>
      </c>
      <c r="S11" s="66">
        <f t="shared" si="9"/>
        <v>4.5345666666666666</v>
      </c>
      <c r="T11" s="66">
        <f t="shared" si="9"/>
        <v>2.8627314814814815</v>
      </c>
      <c r="U11" s="67">
        <f t="shared" si="9"/>
        <v>4.0078240740740734</v>
      </c>
    </row>
    <row r="12" spans="1:21" ht="15.75" thickBot="1" x14ac:dyDescent="0.25">
      <c r="A12" s="145" t="s">
        <v>31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68">
        <f>(N11)</f>
        <v>8.43</v>
      </c>
      <c r="O12" s="68">
        <f t="shared" ref="O12:U12" si="10">(O11)</f>
        <v>25.192037037037039</v>
      </c>
      <c r="P12" s="68">
        <f t="shared" si="10"/>
        <v>82.446666666666658</v>
      </c>
      <c r="Q12" s="68">
        <f t="shared" si="10"/>
        <v>542.6</v>
      </c>
      <c r="R12" s="68">
        <f t="shared" si="10"/>
        <v>18.321481481481481</v>
      </c>
      <c r="S12" s="68">
        <f t="shared" si="10"/>
        <v>4.5345666666666666</v>
      </c>
      <c r="T12" s="68">
        <f t="shared" si="10"/>
        <v>2.8627314814814815</v>
      </c>
      <c r="U12" s="26">
        <f t="shared" si="10"/>
        <v>4.0078240740740734</v>
      </c>
    </row>
  </sheetData>
  <mergeCells count="23">
    <mergeCell ref="A12:M12"/>
    <mergeCell ref="N3:N4"/>
    <mergeCell ref="O3:O4"/>
    <mergeCell ref="P3:P4"/>
    <mergeCell ref="Q3:Q4"/>
    <mergeCell ref="G2:G5"/>
    <mergeCell ref="H2:H4"/>
    <mergeCell ref="I2:I4"/>
    <mergeCell ref="M2:M4"/>
    <mergeCell ref="A2:A5"/>
    <mergeCell ref="C2:C5"/>
    <mergeCell ref="D2:D5"/>
    <mergeCell ref="E2:E5"/>
    <mergeCell ref="T3:T4"/>
    <mergeCell ref="U3:U4"/>
    <mergeCell ref="A11:M11"/>
    <mergeCell ref="R3:R4"/>
    <mergeCell ref="S3:S4"/>
    <mergeCell ref="F2:F5"/>
    <mergeCell ref="J2:J4"/>
    <mergeCell ref="K2:K4"/>
    <mergeCell ref="L2:L4"/>
    <mergeCell ref="B2:B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5C7EC-4EFA-4DBD-85A9-9590603F3EA2}">
  <dimension ref="A1:G29"/>
  <sheetViews>
    <sheetView tabSelected="1" workbookViewId="0">
      <selection activeCell="F13" sqref="F13"/>
    </sheetView>
  </sheetViews>
  <sheetFormatPr defaultRowHeight="12.75" x14ac:dyDescent="0.2"/>
  <cols>
    <col min="1" max="1" width="20.7109375" customWidth="1"/>
    <col min="2" max="7" width="8.7109375" customWidth="1"/>
  </cols>
  <sheetData>
    <row r="1" spans="1:7" ht="14.25" x14ac:dyDescent="0.2">
      <c r="A1" s="92" t="s">
        <v>2</v>
      </c>
      <c r="B1" s="57">
        <v>203</v>
      </c>
      <c r="C1" s="57">
        <v>203</v>
      </c>
      <c r="D1" s="57">
        <v>203</v>
      </c>
      <c r="E1" s="57">
        <v>203</v>
      </c>
      <c r="F1" s="57">
        <v>659</v>
      </c>
      <c r="G1" s="57">
        <v>659</v>
      </c>
    </row>
    <row r="2" spans="1:7" ht="24.95" customHeight="1" x14ac:dyDescent="0.2">
      <c r="A2" s="93"/>
      <c r="B2" s="141" t="s">
        <v>162</v>
      </c>
      <c r="C2" s="141" t="s">
        <v>163</v>
      </c>
      <c r="D2" s="141" t="s">
        <v>164</v>
      </c>
      <c r="E2" s="141" t="s">
        <v>165</v>
      </c>
      <c r="F2" s="141" t="s">
        <v>166</v>
      </c>
      <c r="G2" s="141" t="s">
        <v>167</v>
      </c>
    </row>
    <row r="3" spans="1:7" ht="129.94999999999999" customHeight="1" x14ac:dyDescent="0.2">
      <c r="A3" s="157"/>
      <c r="B3" s="156"/>
      <c r="C3" s="156"/>
      <c r="D3" s="156"/>
      <c r="E3" s="156"/>
      <c r="F3" s="156"/>
      <c r="G3" s="156"/>
    </row>
    <row r="4" spans="1:7" ht="14.25" x14ac:dyDescent="0.2">
      <c r="A4" s="36"/>
      <c r="B4" s="10" t="s">
        <v>29</v>
      </c>
      <c r="C4" s="10" t="s">
        <v>29</v>
      </c>
      <c r="D4" s="10" t="s">
        <v>29</v>
      </c>
      <c r="E4" s="10" t="s">
        <v>29</v>
      </c>
      <c r="F4" s="10" t="s">
        <v>28</v>
      </c>
      <c r="G4" s="10" t="s">
        <v>28</v>
      </c>
    </row>
    <row r="5" spans="1:7" ht="14.25" x14ac:dyDescent="0.2">
      <c r="A5" s="37">
        <v>13</v>
      </c>
      <c r="B5" s="24"/>
      <c r="C5" s="24">
        <v>57</v>
      </c>
      <c r="D5" s="24"/>
      <c r="E5" s="24">
        <v>10</v>
      </c>
      <c r="F5" s="24">
        <v>169</v>
      </c>
      <c r="G5" s="24"/>
    </row>
    <row r="6" spans="1:7" ht="14.25" x14ac:dyDescent="0.2">
      <c r="A6" s="37">
        <v>14</v>
      </c>
      <c r="B6" s="24"/>
      <c r="C6" s="24">
        <v>6</v>
      </c>
      <c r="D6" s="24"/>
      <c r="E6" s="24">
        <v>20</v>
      </c>
      <c r="F6" s="24">
        <v>122</v>
      </c>
      <c r="G6" s="24"/>
    </row>
    <row r="7" spans="1:7" ht="14.25" x14ac:dyDescent="0.2">
      <c r="A7" s="37">
        <v>15</v>
      </c>
      <c r="B7" s="24"/>
      <c r="C7" s="24">
        <v>8</v>
      </c>
      <c r="D7" s="24"/>
      <c r="E7" s="24">
        <v>17</v>
      </c>
      <c r="F7" s="24">
        <v>164</v>
      </c>
      <c r="G7" s="24"/>
    </row>
    <row r="8" spans="1:7" ht="14.25" x14ac:dyDescent="0.2">
      <c r="A8" s="37">
        <v>16</v>
      </c>
      <c r="B8" s="24">
        <v>4</v>
      </c>
      <c r="C8" s="24">
        <v>12</v>
      </c>
      <c r="D8" s="24">
        <v>4</v>
      </c>
      <c r="E8" s="24">
        <v>13</v>
      </c>
      <c r="F8" s="24">
        <v>100</v>
      </c>
      <c r="G8" s="24">
        <v>111</v>
      </c>
    </row>
    <row r="9" spans="1:7" ht="14.25" x14ac:dyDescent="0.2">
      <c r="A9" s="37">
        <v>17</v>
      </c>
      <c r="B9" s="24">
        <v>8</v>
      </c>
      <c r="C9" s="24">
        <v>7</v>
      </c>
      <c r="D9" s="24">
        <v>24</v>
      </c>
      <c r="E9" s="24">
        <v>4</v>
      </c>
      <c r="F9" s="24">
        <v>226</v>
      </c>
      <c r="G9" s="24">
        <v>86</v>
      </c>
    </row>
    <row r="10" spans="1:7" ht="14.25" x14ac:dyDescent="0.2">
      <c r="A10" s="37"/>
      <c r="B10" s="24"/>
      <c r="C10" s="24"/>
      <c r="D10" s="24"/>
      <c r="E10" s="24"/>
      <c r="F10" s="24"/>
      <c r="G10" s="24"/>
    </row>
    <row r="11" spans="1:7" ht="14.25" x14ac:dyDescent="0.2">
      <c r="A11" s="37">
        <v>18</v>
      </c>
      <c r="B11" s="24">
        <v>2</v>
      </c>
      <c r="C11" s="24">
        <v>4</v>
      </c>
      <c r="D11" s="24">
        <v>14</v>
      </c>
      <c r="E11" s="24">
        <v>7</v>
      </c>
      <c r="F11" s="24">
        <v>165</v>
      </c>
      <c r="G11" s="24">
        <v>86</v>
      </c>
    </row>
    <row r="12" spans="1:7" ht="14.25" x14ac:dyDescent="0.2">
      <c r="A12" s="37">
        <v>19</v>
      </c>
      <c r="B12" s="24">
        <v>5</v>
      </c>
      <c r="C12" s="24">
        <v>2</v>
      </c>
      <c r="D12" s="24">
        <v>3</v>
      </c>
      <c r="E12" s="24">
        <v>6</v>
      </c>
      <c r="F12" s="24">
        <v>100</v>
      </c>
      <c r="G12" s="24">
        <v>55</v>
      </c>
    </row>
    <row r="13" spans="1:7" ht="14.25" x14ac:dyDescent="0.2">
      <c r="A13" s="37">
        <v>20</v>
      </c>
      <c r="B13" s="24">
        <v>3</v>
      </c>
      <c r="C13" s="24">
        <v>2</v>
      </c>
      <c r="D13" s="24">
        <v>14</v>
      </c>
      <c r="E13" s="24">
        <v>1</v>
      </c>
      <c r="F13" s="24">
        <v>134</v>
      </c>
      <c r="G13" s="24">
        <v>33</v>
      </c>
    </row>
    <row r="14" spans="1:7" ht="14.25" x14ac:dyDescent="0.2">
      <c r="A14" s="37">
        <v>21</v>
      </c>
      <c r="B14" s="24">
        <v>0</v>
      </c>
      <c r="C14" s="24"/>
      <c r="D14" s="24">
        <v>8</v>
      </c>
      <c r="E14" s="24"/>
      <c r="F14" s="24">
        <v>49</v>
      </c>
      <c r="G14" s="24"/>
    </row>
    <row r="15" spans="1:7" ht="14.25" x14ac:dyDescent="0.2">
      <c r="A15" s="37"/>
      <c r="B15" s="24"/>
      <c r="C15" s="24"/>
      <c r="D15" s="24"/>
      <c r="E15" s="24"/>
      <c r="F15" s="24"/>
      <c r="G15" s="24"/>
    </row>
    <row r="16" spans="1:7" ht="14.25" x14ac:dyDescent="0.2">
      <c r="A16" s="37"/>
      <c r="B16" s="24"/>
      <c r="C16" s="24"/>
      <c r="D16" s="24"/>
      <c r="E16" s="24"/>
      <c r="F16" s="24"/>
      <c r="G16" s="24"/>
    </row>
    <row r="17" spans="1:7" ht="15" thickBot="1" x14ac:dyDescent="0.25">
      <c r="A17" s="37"/>
      <c r="B17" s="24"/>
      <c r="C17" s="24"/>
      <c r="D17" s="24"/>
      <c r="E17" s="24"/>
      <c r="F17" s="24"/>
      <c r="G17" s="24"/>
    </row>
    <row r="18" spans="1:7" ht="15" thickBot="1" x14ac:dyDescent="0.25">
      <c r="A18" s="81" t="s">
        <v>168</v>
      </c>
      <c r="B18" s="26">
        <f>SUM(B5:B17)</f>
        <v>22</v>
      </c>
      <c r="C18" s="26">
        <f t="shared" ref="C18:G18" si="0">SUM(C5:C17)</f>
        <v>98</v>
      </c>
      <c r="D18" s="26">
        <f t="shared" si="0"/>
        <v>67</v>
      </c>
      <c r="E18" s="26">
        <f t="shared" si="0"/>
        <v>78</v>
      </c>
      <c r="F18" s="26">
        <f t="shared" si="0"/>
        <v>1229</v>
      </c>
      <c r="G18" s="26">
        <f t="shared" si="0"/>
        <v>371</v>
      </c>
    </row>
    <row r="19" spans="1:7" ht="15" thickBot="1" x14ac:dyDescent="0.25">
      <c r="A19" s="81" t="s">
        <v>169</v>
      </c>
      <c r="B19" s="158">
        <f>(B18)+C18</f>
        <v>120</v>
      </c>
      <c r="C19" s="159"/>
      <c r="D19" s="158">
        <f>(D18)+E18</f>
        <v>145</v>
      </c>
      <c r="E19" s="159"/>
      <c r="F19" s="158">
        <f>(F18)+G18</f>
        <v>1600</v>
      </c>
      <c r="G19" s="159"/>
    </row>
    <row r="20" spans="1:7" ht="14.25" x14ac:dyDescent="0.2">
      <c r="A20" s="82" t="s">
        <v>170</v>
      </c>
      <c r="B20" s="160">
        <v>-63</v>
      </c>
      <c r="C20" s="161"/>
      <c r="D20" s="160"/>
      <c r="E20" s="161"/>
      <c r="F20" s="160">
        <v>-207</v>
      </c>
      <c r="G20" s="161"/>
    </row>
    <row r="21" spans="1:7" ht="15" thickBot="1" x14ac:dyDescent="0.25">
      <c r="A21" s="83" t="s">
        <v>171</v>
      </c>
      <c r="B21" s="162"/>
      <c r="C21" s="163"/>
      <c r="D21" s="162"/>
      <c r="E21" s="163"/>
      <c r="F21" s="162"/>
      <c r="G21" s="163"/>
    </row>
    <row r="22" spans="1:7" ht="14.25" x14ac:dyDescent="0.2">
      <c r="A22" s="82" t="s">
        <v>172</v>
      </c>
      <c r="B22" s="160">
        <f>(B19)+B20</f>
        <v>57</v>
      </c>
      <c r="C22" s="161"/>
      <c r="D22" s="166">
        <f>(D19)-D20</f>
        <v>145</v>
      </c>
      <c r="E22" s="167"/>
      <c r="F22" s="160">
        <f>(F19)+F20</f>
        <v>1393</v>
      </c>
      <c r="G22" s="161"/>
    </row>
    <row r="23" spans="1:7" ht="15" thickBot="1" x14ac:dyDescent="0.25">
      <c r="A23" s="83" t="s">
        <v>173</v>
      </c>
      <c r="B23" s="162"/>
      <c r="C23" s="163"/>
      <c r="D23" s="168"/>
      <c r="E23" s="169"/>
      <c r="F23" s="162"/>
      <c r="G23" s="163"/>
    </row>
    <row r="24" spans="1:7" ht="14.25" x14ac:dyDescent="0.2">
      <c r="A24" s="82" t="s">
        <v>174</v>
      </c>
      <c r="B24" s="160"/>
      <c r="C24" s="161"/>
      <c r="D24" s="160"/>
      <c r="E24" s="161"/>
      <c r="F24" s="160">
        <f>F22</f>
        <v>1393</v>
      </c>
      <c r="G24" s="161"/>
    </row>
    <row r="25" spans="1:7" ht="14.25" x14ac:dyDescent="0.2">
      <c r="A25" s="84" t="s">
        <v>175</v>
      </c>
      <c r="B25" s="164"/>
      <c r="C25" s="165"/>
      <c r="D25" s="164"/>
      <c r="E25" s="165"/>
      <c r="F25" s="164"/>
      <c r="G25" s="165"/>
    </row>
    <row r="26" spans="1:7" ht="15" thickBot="1" x14ac:dyDescent="0.25">
      <c r="A26" s="85">
        <v>4</v>
      </c>
      <c r="B26" s="162"/>
      <c r="C26" s="163"/>
      <c r="D26" s="162"/>
      <c r="E26" s="163"/>
      <c r="F26" s="162"/>
      <c r="G26" s="163"/>
    </row>
    <row r="27" spans="1:7" ht="14.25" x14ac:dyDescent="0.2">
      <c r="A27" s="86" t="s">
        <v>174</v>
      </c>
      <c r="B27" s="160">
        <f>(B22)</f>
        <v>57</v>
      </c>
      <c r="C27" s="161"/>
      <c r="D27" s="160">
        <f t="shared" ref="D27" si="1">(D22)</f>
        <v>145</v>
      </c>
      <c r="E27" s="161"/>
      <c r="F27" s="160"/>
      <c r="G27" s="161"/>
    </row>
    <row r="28" spans="1:7" ht="14.25" x14ac:dyDescent="0.2">
      <c r="A28" s="80" t="s">
        <v>176</v>
      </c>
      <c r="B28" s="164"/>
      <c r="C28" s="165"/>
      <c r="D28" s="164"/>
      <c r="E28" s="165"/>
      <c r="F28" s="164"/>
      <c r="G28" s="165"/>
    </row>
    <row r="29" spans="1:7" ht="15" thickBot="1" x14ac:dyDescent="0.25">
      <c r="A29" s="87" t="s">
        <v>177</v>
      </c>
      <c r="B29" s="162"/>
      <c r="C29" s="163"/>
      <c r="D29" s="162"/>
      <c r="E29" s="163"/>
      <c r="F29" s="162"/>
      <c r="G29" s="163"/>
    </row>
  </sheetData>
  <mergeCells count="22">
    <mergeCell ref="B27:C29"/>
    <mergeCell ref="D27:E29"/>
    <mergeCell ref="F27:G29"/>
    <mergeCell ref="B22:C23"/>
    <mergeCell ref="D22:E23"/>
    <mergeCell ref="F22:G23"/>
    <mergeCell ref="B24:C26"/>
    <mergeCell ref="D24:E26"/>
    <mergeCell ref="F24:G26"/>
    <mergeCell ref="B19:C19"/>
    <mergeCell ref="D19:E19"/>
    <mergeCell ref="F19:G19"/>
    <mergeCell ref="B20:C21"/>
    <mergeCell ref="D20:E21"/>
    <mergeCell ref="F20:G21"/>
    <mergeCell ref="G2:G3"/>
    <mergeCell ref="A1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SUBSUMMARY</vt:lpstr>
      <vt:lpstr>DRIVEWAY SUBMSUMMARY</vt:lpstr>
      <vt:lpstr>EARTHWORK SUBSUMMARY</vt:lpstr>
      <vt:lpstr>SUBSUMMARY!Print_Area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Thomas, Michael</cp:lastModifiedBy>
  <cp:lastPrinted>2015-05-21T19:45:04Z</cp:lastPrinted>
  <dcterms:created xsi:type="dcterms:W3CDTF">2000-02-18T16:47:28Z</dcterms:created>
  <dcterms:modified xsi:type="dcterms:W3CDTF">2025-08-26T13:54:46Z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