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wworking\east01\d3672305\"/>
    </mc:Choice>
  </mc:AlternateContent>
  <xr:revisionPtr revIDLastSave="0" documentId="13_ncr:1_{1646D787-55CD-4ED5-ADA8-73360DBD38C5}" xr6:coauthVersionLast="47" xr6:coauthVersionMax="47" xr10:uidLastSave="{00000000-0000-0000-0000-000000000000}"/>
  <bookViews>
    <workbookView xWindow="28680" yWindow="-120" windowWidth="29040" windowHeight="15840" firstSheet="1" activeTab="1" xr2:uid="{A4221E14-F976-42B3-98A7-5320D7EFC125}"/>
  </bookViews>
  <sheets>
    <sheet name="Final Tracings" sheetId="2" r:id="rId1"/>
    <sheet name="Revised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  <c r="G46" i="1"/>
  <c r="G44" i="1"/>
  <c r="G45" i="1"/>
  <c r="G43" i="1"/>
  <c r="G42" i="1"/>
  <c r="G41" i="1"/>
  <c r="G40" i="1"/>
  <c r="G39" i="1"/>
  <c r="G38" i="1"/>
  <c r="G31" i="1"/>
  <c r="G27" i="1"/>
  <c r="G7" i="1"/>
  <c r="G28" i="1"/>
  <c r="G25" i="1"/>
  <c r="G23" i="1" l="1"/>
  <c r="G22" i="1"/>
  <c r="G20" i="1"/>
  <c r="G19" i="1"/>
  <c r="G34" i="2" l="1"/>
  <c r="G8" i="1"/>
  <c r="G6" i="1"/>
</calcChain>
</file>

<file path=xl/sharedStrings.xml><?xml version="1.0" encoding="utf-8"?>
<sst xmlns="http://schemas.openxmlformats.org/spreadsheetml/2006/main" count="379" uniqueCount="154">
  <si>
    <t>REF. NO.</t>
  </si>
  <si>
    <t>SHEET</t>
  </si>
  <si>
    <t>ROUTE</t>
  </si>
  <si>
    <t>PHASE</t>
  </si>
  <si>
    <t>STATION TO STATION</t>
  </si>
  <si>
    <t>PAVEMENT FOR MAINTANING TRAFFIC, CLASS A, AS PER PLAN</t>
  </si>
  <si>
    <t>SY</t>
  </si>
  <si>
    <t>TP-1</t>
  </si>
  <si>
    <t>SR 82</t>
  </si>
  <si>
    <t>STAGE 1 PREPHASE</t>
  </si>
  <si>
    <t>754+50</t>
  </si>
  <si>
    <t>759+00</t>
  </si>
  <si>
    <t>TP-2</t>
  </si>
  <si>
    <t>790+31</t>
  </si>
  <si>
    <t>798+00</t>
  </si>
  <si>
    <t>TP-3</t>
  </si>
  <si>
    <t>471+72 (RAMP A)</t>
  </si>
  <si>
    <t>474+80 (RAMP A)</t>
  </si>
  <si>
    <t>TP-4</t>
  </si>
  <si>
    <t>584+33 (RAMP B)</t>
  </si>
  <si>
    <t>594+58 (RAMP B)</t>
  </si>
  <si>
    <t>TP-5</t>
  </si>
  <si>
    <t>691+35 (RAMP C)</t>
  </si>
  <si>
    <t>701+26 (RAMP C)</t>
  </si>
  <si>
    <t>TP-6</t>
  </si>
  <si>
    <t>871+87 (RAMP D)</t>
  </si>
  <si>
    <t>874+94 (RAMP D)</t>
  </si>
  <si>
    <t>TP-7</t>
  </si>
  <si>
    <t>382+93 (S.R. 46)</t>
  </si>
  <si>
    <t>384+54 (S.R. 46)</t>
  </si>
  <si>
    <t>TP-8</t>
  </si>
  <si>
    <t>384+03 (S.R. 46)</t>
  </si>
  <si>
    <t>384+48 (S.R. 46)</t>
  </si>
  <si>
    <t>TP-9</t>
  </si>
  <si>
    <t>384+28 (S.R. 46)</t>
  </si>
  <si>
    <t>384+59 (S.R. 46)</t>
  </si>
  <si>
    <t>TP-10</t>
  </si>
  <si>
    <t>384+67 (S.R. 46)</t>
  </si>
  <si>
    <t>387+33 (S.R. 46)</t>
  </si>
  <si>
    <t>TP-11</t>
  </si>
  <si>
    <t>384+77 (S.R. 46)</t>
  </si>
  <si>
    <t>387+45 (S.R. 46)</t>
  </si>
  <si>
    <t>TP-12</t>
  </si>
  <si>
    <t>387+76 (S.R. 46)</t>
  </si>
  <si>
    <t>391+09 (S.R. 46)</t>
  </si>
  <si>
    <t>TP-13</t>
  </si>
  <si>
    <t>388+50 (S.R. 46)</t>
  </si>
  <si>
    <t>TP-14</t>
  </si>
  <si>
    <t>387+77 (S.R. 46)</t>
  </si>
  <si>
    <t>388+00 (S.R. 46)</t>
  </si>
  <si>
    <t>TP-15</t>
  </si>
  <si>
    <t>STAGE 1 PHASE 1 STEP 1</t>
  </si>
  <si>
    <t>694+18 (RAMP C)</t>
  </si>
  <si>
    <t>699+83 (RAMP C)</t>
  </si>
  <si>
    <t>TP-16</t>
  </si>
  <si>
    <t>874+44 (RAMP D)</t>
  </si>
  <si>
    <t>875+11 (RAMP D)</t>
  </si>
  <si>
    <t>TP-17</t>
  </si>
  <si>
    <t>388+51 (S.R. 46)</t>
  </si>
  <si>
    <t>390+48 (S.R. 46)</t>
  </si>
  <si>
    <t>TP-18</t>
  </si>
  <si>
    <t>STAGE 1 PHASE 2 STEP 1</t>
  </si>
  <si>
    <t>471+28 (RAMP A)</t>
  </si>
  <si>
    <t>472+36 (RAMP A)</t>
  </si>
  <si>
    <t>TP-19</t>
  </si>
  <si>
    <t>472+88 (RAMP A)</t>
  </si>
  <si>
    <t>382+00 (S.R. 46)</t>
  </si>
  <si>
    <t>TP-20</t>
  </si>
  <si>
    <t>380+95 (S.R. 46)</t>
  </si>
  <si>
    <t>583+53 (RAMP B)</t>
  </si>
  <si>
    <t>TP-21</t>
  </si>
  <si>
    <t>583+68 (RAMP B)</t>
  </si>
  <si>
    <t>594+44 (RAMP B)</t>
  </si>
  <si>
    <t>TP-22</t>
  </si>
  <si>
    <t>STAGE 1 PHASE 2 STEP 2</t>
  </si>
  <si>
    <t>583+85 (RAMP B)</t>
  </si>
  <si>
    <t>584+59 (RAMP B)</t>
  </si>
  <si>
    <t>TP-23</t>
  </si>
  <si>
    <t>SR 46</t>
  </si>
  <si>
    <t>385+01 (S.R. 46)</t>
  </si>
  <si>
    <t>387+24 (S.R. 46)</t>
  </si>
  <si>
    <t>TP-24</t>
  </si>
  <si>
    <t>STAGE 2 PREPHASE</t>
  </si>
  <si>
    <t>375+18 (S.R. 46)</t>
  </si>
  <si>
    <t>475+90 (RAMP A)</t>
  </si>
  <si>
    <t>TP-25</t>
  </si>
  <si>
    <t>584+16 (RAMP B)</t>
  </si>
  <si>
    <t>584+79 (RAMP B)</t>
  </si>
  <si>
    <t>TP-26</t>
  </si>
  <si>
    <t>384+68 (S.R. 46)</t>
  </si>
  <si>
    <t>387+32 (S.R. 46)</t>
  </si>
  <si>
    <t>TP-27</t>
  </si>
  <si>
    <t>TP-28</t>
  </si>
  <si>
    <t>TP-29</t>
  </si>
  <si>
    <t>STAGE 2 PHASE 1</t>
  </si>
  <si>
    <t>385+35 (S.R. 46)</t>
  </si>
  <si>
    <t>387+29 (S.R. 46)</t>
  </si>
  <si>
    <t>TP-30</t>
  </si>
  <si>
    <t>385+47 (S.R. 46)</t>
  </si>
  <si>
    <t>385+72 (S.R. 46)</t>
  </si>
  <si>
    <t>TOTAL</t>
  </si>
  <si>
    <t>384+79 (S.R. 46)</t>
  </si>
  <si>
    <t>594+60 (RAMP B)</t>
  </si>
  <si>
    <t>387+37 (S.R. 46)</t>
  </si>
  <si>
    <t>874+89 (RAMP D)</t>
  </si>
  <si>
    <t>TP-15A</t>
  </si>
  <si>
    <t>689+94 (RAMP C)</t>
  </si>
  <si>
    <t>691+46 (RAMP C)</t>
  </si>
  <si>
    <t>TP-15B</t>
  </si>
  <si>
    <t>STAGE 1 PHASE 1 STEP 2</t>
  </si>
  <si>
    <t>691+03 (RAMP C)</t>
  </si>
  <si>
    <t>691+25 (RAMP C)</t>
  </si>
  <si>
    <t>TP-16A</t>
  </si>
  <si>
    <t>874+66 (RAMP D)</t>
  </si>
  <si>
    <t>874+92 (RAMP D)</t>
  </si>
  <si>
    <t>383+49  (S.R. 46)</t>
  </si>
  <si>
    <t>596+81 (RAMP B)</t>
  </si>
  <si>
    <t>TP-19A</t>
  </si>
  <si>
    <t>384+49 (SR 46)</t>
  </si>
  <si>
    <t>384+88 (SR 46)</t>
  </si>
  <si>
    <t>384+01 (S.R. 46)</t>
  </si>
  <si>
    <t>384+37 (S.R. 46)</t>
  </si>
  <si>
    <t>382+00 (SR 46)</t>
  </si>
  <si>
    <t>389+34  (S.R. 46)</t>
  </si>
  <si>
    <t>389+35 (S.R. 46)</t>
  </si>
  <si>
    <t>403+28  (S.R. 46)</t>
  </si>
  <si>
    <t>TP-31</t>
  </si>
  <si>
    <t>380+50 (S.R. 46)</t>
  </si>
  <si>
    <t>383+68 (S.R. 46)</t>
  </si>
  <si>
    <t>TP-32</t>
  </si>
  <si>
    <t>385+09 (S.R. 46)</t>
  </si>
  <si>
    <t>387+56 (S.R. 46)</t>
  </si>
  <si>
    <t>TP-33</t>
  </si>
  <si>
    <t>389+00 (S.R. 46)</t>
  </si>
  <si>
    <t>390+04 (S.R. 46)</t>
  </si>
  <si>
    <t>TP-34</t>
  </si>
  <si>
    <t>390+40 (S.R. 46)</t>
  </si>
  <si>
    <t>392+50 (S.R. 46)</t>
  </si>
  <si>
    <t>TP-35</t>
  </si>
  <si>
    <t>STAGE 2 PHASE 1 STEP 1</t>
  </si>
  <si>
    <t>383+45 (S.R. 46)</t>
  </si>
  <si>
    <t>385+05 (S.R. 46)</t>
  </si>
  <si>
    <t>TP-36</t>
  </si>
  <si>
    <t>383+88 (S.R. 46)</t>
  </si>
  <si>
    <t>384+55 (S.R. 46)</t>
  </si>
  <si>
    <t>TP-37</t>
  </si>
  <si>
    <t>387+50 (S.R. 46)</t>
  </si>
  <si>
    <t>387+81 (S.R. 46)</t>
  </si>
  <si>
    <t>TP-38</t>
  </si>
  <si>
    <t>387+53 (S.R. 46)</t>
  </si>
  <si>
    <t>388+69 (S.R. 46)</t>
  </si>
  <si>
    <t>TP-39</t>
  </si>
  <si>
    <t>STAGE 2 PHASE 2</t>
  </si>
  <si>
    <t>388+40 (S.R. 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</si>
</sst>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4"/>
      <color theme="1"/>
      <name val="Verdana"/>
      <family val="2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51DBD-17AE-4D82-B1AB-BE12473D2104}">
  <dimension ref="A1:G34"/>
  <sheetViews>
    <sheetView workbookViewId="0">
      <selection activeCell="K26" sqref="K26"/>
    </sheetView>
  </sheetViews>
  <sheetFormatPr defaultColWidth="9.140625" defaultRowHeight="14.45"/>
  <cols>
    <col min="1" max="1" width="13.7109375" style="3" bestFit="1" customWidth="1"/>
    <col min="2" max="2" width="10.28515625" style="3" bestFit="1" customWidth="1"/>
    <col min="3" max="3" width="10.7109375" style="3" bestFit="1" customWidth="1"/>
    <col min="4" max="4" width="20.42578125" style="3" bestFit="1" customWidth="1"/>
    <col min="5" max="5" width="21.5703125" style="3" customWidth="1"/>
    <col min="6" max="6" width="20" style="3" customWidth="1"/>
    <col min="7" max="7" width="11.42578125" style="3" customWidth="1"/>
    <col min="8" max="16384" width="9.140625" style="3"/>
  </cols>
  <sheetData>
    <row r="1" spans="1:7">
      <c r="A1" s="9" t="s">
        <v>0</v>
      </c>
      <c r="B1" s="9" t="s">
        <v>1</v>
      </c>
      <c r="C1" s="9" t="s">
        <v>2</v>
      </c>
      <c r="D1" s="9" t="s">
        <v>3</v>
      </c>
      <c r="E1" s="8" t="s">
        <v>4</v>
      </c>
      <c r="F1" s="8"/>
      <c r="G1" s="4">
        <v>615</v>
      </c>
    </row>
    <row r="2" spans="1:7" ht="165.75" customHeight="1">
      <c r="A2" s="8"/>
      <c r="B2" s="8"/>
      <c r="C2" s="8"/>
      <c r="D2" s="8"/>
      <c r="E2" s="8"/>
      <c r="F2" s="8"/>
      <c r="G2" s="5" t="s">
        <v>5</v>
      </c>
    </row>
    <row r="3" spans="1:7">
      <c r="A3" s="8"/>
      <c r="B3" s="8"/>
      <c r="C3" s="8"/>
      <c r="D3" s="8"/>
      <c r="E3" s="8"/>
      <c r="F3" s="8"/>
      <c r="G3" s="2" t="s">
        <v>6</v>
      </c>
    </row>
    <row r="4" spans="1:7">
      <c r="A4" s="1" t="s">
        <v>7</v>
      </c>
      <c r="B4" s="1">
        <v>74</v>
      </c>
      <c r="C4" s="1" t="s">
        <v>8</v>
      </c>
      <c r="D4" s="1" t="s">
        <v>9</v>
      </c>
      <c r="E4" s="1" t="s">
        <v>10</v>
      </c>
      <c r="F4" s="1" t="s">
        <v>11</v>
      </c>
      <c r="G4" s="2">
        <v>367</v>
      </c>
    </row>
    <row r="5" spans="1:7">
      <c r="A5" s="1" t="s">
        <v>12</v>
      </c>
      <c r="B5" s="1">
        <v>77</v>
      </c>
      <c r="C5" s="1" t="s">
        <v>8</v>
      </c>
      <c r="D5" s="1" t="s">
        <v>9</v>
      </c>
      <c r="E5" s="1" t="s">
        <v>13</v>
      </c>
      <c r="F5" s="1" t="s">
        <v>14</v>
      </c>
      <c r="G5" s="2">
        <v>2203</v>
      </c>
    </row>
    <row r="6" spans="1:7">
      <c r="A6" s="1" t="s">
        <v>15</v>
      </c>
      <c r="B6" s="1">
        <v>76</v>
      </c>
      <c r="C6" s="1" t="s">
        <v>8</v>
      </c>
      <c r="D6" s="1" t="s">
        <v>9</v>
      </c>
      <c r="E6" s="1" t="s">
        <v>16</v>
      </c>
      <c r="F6" s="1" t="s">
        <v>17</v>
      </c>
      <c r="G6" s="2">
        <v>193</v>
      </c>
    </row>
    <row r="7" spans="1:7">
      <c r="A7" s="1" t="s">
        <v>18</v>
      </c>
      <c r="B7" s="1">
        <v>76</v>
      </c>
      <c r="C7" s="1" t="s">
        <v>8</v>
      </c>
      <c r="D7" s="1" t="s">
        <v>9</v>
      </c>
      <c r="E7" s="1" t="s">
        <v>19</v>
      </c>
      <c r="F7" s="1" t="s">
        <v>20</v>
      </c>
      <c r="G7" s="2">
        <v>905</v>
      </c>
    </row>
    <row r="8" spans="1:7">
      <c r="A8" s="1" t="s">
        <v>21</v>
      </c>
      <c r="B8" s="1">
        <v>76</v>
      </c>
      <c r="C8" s="1" t="s">
        <v>8</v>
      </c>
      <c r="D8" s="1" t="s">
        <v>9</v>
      </c>
      <c r="E8" s="1" t="s">
        <v>22</v>
      </c>
      <c r="F8" s="1" t="s">
        <v>23</v>
      </c>
      <c r="G8" s="2">
        <v>651</v>
      </c>
    </row>
    <row r="9" spans="1:7">
      <c r="A9" s="1" t="s">
        <v>24</v>
      </c>
      <c r="B9" s="1">
        <v>76</v>
      </c>
      <c r="C9" s="1" t="s">
        <v>8</v>
      </c>
      <c r="D9" s="1" t="s">
        <v>9</v>
      </c>
      <c r="E9" s="1" t="s">
        <v>25</v>
      </c>
      <c r="F9" s="1" t="s">
        <v>26</v>
      </c>
      <c r="G9" s="2">
        <v>380</v>
      </c>
    </row>
    <row r="10" spans="1:7">
      <c r="A10" s="1" t="s">
        <v>27</v>
      </c>
      <c r="B10" s="1">
        <v>76</v>
      </c>
      <c r="C10" s="1" t="s">
        <v>8</v>
      </c>
      <c r="D10" s="1" t="s">
        <v>9</v>
      </c>
      <c r="E10" s="1" t="s">
        <v>28</v>
      </c>
      <c r="F10" s="1" t="s">
        <v>29</v>
      </c>
      <c r="G10" s="2">
        <v>181</v>
      </c>
    </row>
    <row r="11" spans="1:7">
      <c r="A11" s="1" t="s">
        <v>30</v>
      </c>
      <c r="B11" s="1">
        <v>76</v>
      </c>
      <c r="C11" s="1" t="s">
        <v>8</v>
      </c>
      <c r="D11" s="1" t="s">
        <v>9</v>
      </c>
      <c r="E11" s="1" t="s">
        <v>31</v>
      </c>
      <c r="F11" s="1" t="s">
        <v>32</v>
      </c>
      <c r="G11" s="2">
        <v>84</v>
      </c>
    </row>
    <row r="12" spans="1:7">
      <c r="A12" s="1" t="s">
        <v>33</v>
      </c>
      <c r="B12" s="1">
        <v>76</v>
      </c>
      <c r="C12" s="1" t="s">
        <v>8</v>
      </c>
      <c r="D12" s="1" t="s">
        <v>9</v>
      </c>
      <c r="E12" s="1" t="s">
        <v>34</v>
      </c>
      <c r="F12" s="1" t="s">
        <v>35</v>
      </c>
      <c r="G12" s="2">
        <v>70</v>
      </c>
    </row>
    <row r="13" spans="1:7">
      <c r="A13" s="1" t="s">
        <v>36</v>
      </c>
      <c r="B13" s="1">
        <v>76</v>
      </c>
      <c r="C13" s="1" t="s">
        <v>8</v>
      </c>
      <c r="D13" s="1" t="s">
        <v>9</v>
      </c>
      <c r="E13" s="1" t="s">
        <v>37</v>
      </c>
      <c r="F13" s="1" t="s">
        <v>38</v>
      </c>
      <c r="G13" s="2">
        <v>324</v>
      </c>
    </row>
    <row r="14" spans="1:7">
      <c r="A14" s="1" t="s">
        <v>39</v>
      </c>
      <c r="B14" s="1">
        <v>76</v>
      </c>
      <c r="C14" s="1" t="s">
        <v>8</v>
      </c>
      <c r="D14" s="1" t="s">
        <v>9</v>
      </c>
      <c r="E14" s="1" t="s">
        <v>40</v>
      </c>
      <c r="F14" s="1" t="s">
        <v>41</v>
      </c>
      <c r="G14" s="2">
        <v>360</v>
      </c>
    </row>
    <row r="15" spans="1:7">
      <c r="A15" s="1" t="s">
        <v>42</v>
      </c>
      <c r="B15" s="1">
        <v>76</v>
      </c>
      <c r="C15" s="1" t="s">
        <v>8</v>
      </c>
      <c r="D15" s="1" t="s">
        <v>9</v>
      </c>
      <c r="E15" s="1" t="s">
        <v>43</v>
      </c>
      <c r="F15" s="1" t="s">
        <v>44</v>
      </c>
      <c r="G15" s="2">
        <v>521</v>
      </c>
    </row>
    <row r="16" spans="1:7">
      <c r="A16" s="1" t="s">
        <v>45</v>
      </c>
      <c r="B16" s="1">
        <v>76</v>
      </c>
      <c r="C16" s="1" t="s">
        <v>8</v>
      </c>
      <c r="D16" s="1" t="s">
        <v>9</v>
      </c>
      <c r="E16" s="1" t="s">
        <v>43</v>
      </c>
      <c r="F16" s="1" t="s">
        <v>46</v>
      </c>
      <c r="G16" s="2">
        <v>197</v>
      </c>
    </row>
    <row r="17" spans="1:7">
      <c r="A17" s="1" t="s">
        <v>47</v>
      </c>
      <c r="B17" s="1">
        <v>76</v>
      </c>
      <c r="C17" s="1" t="s">
        <v>8</v>
      </c>
      <c r="D17" s="1" t="s">
        <v>9</v>
      </c>
      <c r="E17" s="1" t="s">
        <v>48</v>
      </c>
      <c r="F17" s="1" t="s">
        <v>49</v>
      </c>
      <c r="G17" s="2">
        <v>34</v>
      </c>
    </row>
    <row r="18" spans="1:7">
      <c r="A18" s="1" t="s">
        <v>50</v>
      </c>
      <c r="B18" s="1">
        <v>89</v>
      </c>
      <c r="C18" s="1" t="s">
        <v>8</v>
      </c>
      <c r="D18" s="1" t="s">
        <v>51</v>
      </c>
      <c r="E18" s="1" t="s">
        <v>52</v>
      </c>
      <c r="F18" s="1" t="s">
        <v>53</v>
      </c>
      <c r="G18" s="2">
        <v>246</v>
      </c>
    </row>
    <row r="19" spans="1:7">
      <c r="A19" s="1" t="s">
        <v>54</v>
      </c>
      <c r="B19" s="1">
        <v>89</v>
      </c>
      <c r="C19" s="1" t="s">
        <v>8</v>
      </c>
      <c r="D19" s="1" t="s">
        <v>51</v>
      </c>
      <c r="E19" s="1" t="s">
        <v>55</v>
      </c>
      <c r="F19" s="1" t="s">
        <v>56</v>
      </c>
      <c r="G19" s="2">
        <v>146</v>
      </c>
    </row>
    <row r="20" spans="1:7">
      <c r="A20" s="1" t="s">
        <v>57</v>
      </c>
      <c r="B20" s="1">
        <v>89</v>
      </c>
      <c r="C20" s="1" t="s">
        <v>8</v>
      </c>
      <c r="D20" s="1" t="s">
        <v>51</v>
      </c>
      <c r="E20" s="1" t="s">
        <v>58</v>
      </c>
      <c r="F20" s="1" t="s">
        <v>59</v>
      </c>
      <c r="G20" s="2">
        <v>327</v>
      </c>
    </row>
    <row r="21" spans="1:7">
      <c r="A21" s="1" t="s">
        <v>60</v>
      </c>
      <c r="B21" s="1">
        <v>102</v>
      </c>
      <c r="C21" s="1" t="s">
        <v>8</v>
      </c>
      <c r="D21" s="1" t="s">
        <v>61</v>
      </c>
      <c r="E21" s="1" t="s">
        <v>62</v>
      </c>
      <c r="F21" s="1" t="s">
        <v>63</v>
      </c>
      <c r="G21" s="2">
        <v>56</v>
      </c>
    </row>
    <row r="22" spans="1:7">
      <c r="A22" s="1" t="s">
        <v>64</v>
      </c>
      <c r="B22" s="1">
        <v>102</v>
      </c>
      <c r="C22" s="1" t="s">
        <v>8</v>
      </c>
      <c r="D22" s="1" t="s">
        <v>61</v>
      </c>
      <c r="E22" s="1" t="s">
        <v>65</v>
      </c>
      <c r="F22" s="1" t="s">
        <v>66</v>
      </c>
      <c r="G22" s="2">
        <v>210</v>
      </c>
    </row>
    <row r="23" spans="1:7">
      <c r="A23" s="1" t="s">
        <v>67</v>
      </c>
      <c r="B23" s="1">
        <v>102</v>
      </c>
      <c r="C23" s="1" t="s">
        <v>8</v>
      </c>
      <c r="D23" s="1" t="s">
        <v>61</v>
      </c>
      <c r="E23" s="1" t="s">
        <v>68</v>
      </c>
      <c r="F23" s="1" t="s">
        <v>69</v>
      </c>
      <c r="G23" s="2">
        <v>384</v>
      </c>
    </row>
    <row r="24" spans="1:7">
      <c r="A24" s="1" t="s">
        <v>70</v>
      </c>
      <c r="B24" s="1">
        <v>102</v>
      </c>
      <c r="C24" s="1" t="s">
        <v>8</v>
      </c>
      <c r="D24" s="1" t="s">
        <v>61</v>
      </c>
      <c r="E24" s="1" t="s">
        <v>71</v>
      </c>
      <c r="F24" s="1" t="s">
        <v>72</v>
      </c>
      <c r="G24" s="2">
        <v>436</v>
      </c>
    </row>
    <row r="25" spans="1:7">
      <c r="A25" s="1" t="s">
        <v>73</v>
      </c>
      <c r="B25" s="1">
        <v>105</v>
      </c>
      <c r="C25" s="1" t="s">
        <v>8</v>
      </c>
      <c r="D25" s="1" t="s">
        <v>74</v>
      </c>
      <c r="E25" s="1" t="s">
        <v>75</v>
      </c>
      <c r="F25" s="1" t="s">
        <v>76</v>
      </c>
      <c r="G25" s="2">
        <v>257</v>
      </c>
    </row>
    <row r="26" spans="1:7">
      <c r="A26" s="1" t="s">
        <v>77</v>
      </c>
      <c r="B26" s="1">
        <v>114</v>
      </c>
      <c r="C26" s="1" t="s">
        <v>78</v>
      </c>
      <c r="D26" s="1" t="s">
        <v>61</v>
      </c>
      <c r="E26" s="1" t="s">
        <v>79</v>
      </c>
      <c r="F26" s="1" t="s">
        <v>80</v>
      </c>
      <c r="G26" s="2">
        <v>256</v>
      </c>
    </row>
    <row r="27" spans="1:7">
      <c r="A27" s="1" t="s">
        <v>81</v>
      </c>
      <c r="B27" s="1">
        <v>119</v>
      </c>
      <c r="C27" s="1" t="s">
        <v>78</v>
      </c>
      <c r="D27" s="1" t="s">
        <v>82</v>
      </c>
      <c r="E27" s="1" t="s">
        <v>83</v>
      </c>
      <c r="F27" s="1" t="s">
        <v>84</v>
      </c>
      <c r="G27" s="2">
        <v>728.44444444444446</v>
      </c>
    </row>
    <row r="28" spans="1:7">
      <c r="A28" s="1" t="s">
        <v>85</v>
      </c>
      <c r="B28" s="1">
        <v>120</v>
      </c>
      <c r="C28" s="1" t="s">
        <v>78</v>
      </c>
      <c r="D28" s="1" t="s">
        <v>82</v>
      </c>
      <c r="E28" s="1" t="s">
        <v>86</v>
      </c>
      <c r="F28" s="1" t="s">
        <v>87</v>
      </c>
      <c r="G28" s="2">
        <v>164</v>
      </c>
    </row>
    <row r="29" spans="1:7">
      <c r="A29" s="1" t="s">
        <v>88</v>
      </c>
      <c r="B29" s="1">
        <v>120</v>
      </c>
      <c r="C29" s="1" t="s">
        <v>78</v>
      </c>
      <c r="D29" s="1" t="s">
        <v>82</v>
      </c>
      <c r="E29" s="1" t="s">
        <v>89</v>
      </c>
      <c r="F29" s="1" t="s">
        <v>90</v>
      </c>
      <c r="G29" s="2">
        <v>336</v>
      </c>
    </row>
    <row r="30" spans="1:7">
      <c r="A30" s="1" t="s">
        <v>91</v>
      </c>
      <c r="B30" s="1">
        <v>120</v>
      </c>
      <c r="C30" s="1" t="s">
        <v>78</v>
      </c>
      <c r="D30" s="1" t="s">
        <v>82</v>
      </c>
      <c r="E30" s="1" t="s">
        <v>43</v>
      </c>
      <c r="F30" s="1">
        <v>38933.5</v>
      </c>
      <c r="G30" s="2">
        <v>279</v>
      </c>
    </row>
    <row r="31" spans="1:7">
      <c r="A31" s="1" t="s">
        <v>92</v>
      </c>
      <c r="B31" s="1">
        <v>120</v>
      </c>
      <c r="C31" s="1" t="s">
        <v>78</v>
      </c>
      <c r="D31" s="1" t="s">
        <v>82</v>
      </c>
      <c r="E31" s="1" t="s">
        <v>89</v>
      </c>
      <c r="F31" s="1">
        <v>40327.81</v>
      </c>
      <c r="G31" s="2">
        <v>1930</v>
      </c>
    </row>
    <row r="32" spans="1:7">
      <c r="A32" s="1" t="s">
        <v>93</v>
      </c>
      <c r="B32" s="1">
        <v>124</v>
      </c>
      <c r="C32" s="1" t="s">
        <v>78</v>
      </c>
      <c r="D32" s="1" t="s">
        <v>94</v>
      </c>
      <c r="E32" s="1" t="s">
        <v>95</v>
      </c>
      <c r="F32" s="1" t="s">
        <v>96</v>
      </c>
      <c r="G32" s="2">
        <v>166</v>
      </c>
    </row>
    <row r="33" spans="1:7">
      <c r="A33" s="1" t="s">
        <v>97</v>
      </c>
      <c r="B33" s="1">
        <v>124</v>
      </c>
      <c r="C33" s="1" t="s">
        <v>78</v>
      </c>
      <c r="D33" s="1" t="s">
        <v>94</v>
      </c>
      <c r="E33" s="1" t="s">
        <v>98</v>
      </c>
      <c r="F33" s="1" t="s">
        <v>99</v>
      </c>
      <c r="G33" s="2">
        <v>18</v>
      </c>
    </row>
    <row r="34" spans="1:7" ht="17.45">
      <c r="A34" s="8" t="s">
        <v>100</v>
      </c>
      <c r="B34" s="8"/>
      <c r="C34" s="8"/>
      <c r="D34" s="8"/>
      <c r="E34" s="8"/>
      <c r="F34" s="8"/>
      <c r="G34" s="2">
        <f>SUM(G4:G33)</f>
        <v>12409.444444444445</v>
      </c>
    </row>
  </sheetData>
  <mergeCells count="6">
    <mergeCell ref="A34:F34"/>
    <mergeCell ref="A1:A3"/>
    <mergeCell ref="B1:B3"/>
    <mergeCell ref="C1:C3"/>
    <mergeCell ref="D1:D3"/>
    <mergeCell ref="E1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0CD1-4C35-499E-9338-5F9DAA486276}">
  <dimension ref="A1:G47"/>
  <sheetViews>
    <sheetView tabSelected="1" topLeftCell="A12" workbookViewId="0">
      <selection activeCell="G48" sqref="G48"/>
    </sheetView>
  </sheetViews>
  <sheetFormatPr defaultColWidth="9.140625" defaultRowHeight="14.45"/>
  <cols>
    <col min="1" max="1" width="13.7109375" style="3" bestFit="1" customWidth="1"/>
    <col min="2" max="2" width="10.28515625" style="3" bestFit="1" customWidth="1"/>
    <col min="3" max="3" width="10.7109375" style="3" bestFit="1" customWidth="1"/>
    <col min="4" max="4" width="20.42578125" style="3" bestFit="1" customWidth="1"/>
    <col min="5" max="5" width="21.5703125" style="3" customWidth="1"/>
    <col min="6" max="6" width="20" style="3" customWidth="1"/>
    <col min="7" max="7" width="11.42578125" style="3" customWidth="1"/>
    <col min="8" max="16384" width="9.140625" style="3"/>
  </cols>
  <sheetData>
    <row r="1" spans="1:7">
      <c r="A1" s="9" t="s">
        <v>0</v>
      </c>
      <c r="B1" s="9" t="s">
        <v>1</v>
      </c>
      <c r="C1" s="9" t="s">
        <v>2</v>
      </c>
      <c r="D1" s="9" t="s">
        <v>3</v>
      </c>
      <c r="E1" s="8" t="s">
        <v>4</v>
      </c>
      <c r="F1" s="8"/>
      <c r="G1" s="4">
        <v>615</v>
      </c>
    </row>
    <row r="2" spans="1:7" ht="165.75" customHeight="1">
      <c r="A2" s="8"/>
      <c r="B2" s="8"/>
      <c r="C2" s="8"/>
      <c r="D2" s="8"/>
      <c r="E2" s="8"/>
      <c r="F2" s="8"/>
      <c r="G2" s="5" t="s">
        <v>5</v>
      </c>
    </row>
    <row r="3" spans="1:7">
      <c r="A3" s="8"/>
      <c r="B3" s="8"/>
      <c r="C3" s="8"/>
      <c r="D3" s="8"/>
      <c r="E3" s="8"/>
      <c r="F3" s="8"/>
      <c r="G3" s="2" t="s">
        <v>6</v>
      </c>
    </row>
    <row r="4" spans="1:7">
      <c r="A4" s="1" t="s">
        <v>7</v>
      </c>
      <c r="B4" s="1">
        <v>74</v>
      </c>
      <c r="C4" s="1" t="s">
        <v>8</v>
      </c>
      <c r="D4" s="1" t="s">
        <v>9</v>
      </c>
      <c r="E4" s="1" t="s">
        <v>10</v>
      </c>
      <c r="F4" s="1" t="s">
        <v>11</v>
      </c>
      <c r="G4" s="2">
        <v>367</v>
      </c>
    </row>
    <row r="5" spans="1:7">
      <c r="A5" s="1" t="s">
        <v>12</v>
      </c>
      <c r="B5" s="1">
        <v>77</v>
      </c>
      <c r="C5" s="1" t="s">
        <v>8</v>
      </c>
      <c r="D5" s="1" t="s">
        <v>9</v>
      </c>
      <c r="E5" s="1" t="s">
        <v>13</v>
      </c>
      <c r="F5" s="1" t="s">
        <v>14</v>
      </c>
      <c r="G5" s="2">
        <v>2203</v>
      </c>
    </row>
    <row r="6" spans="1:7">
      <c r="A6" s="1" t="s">
        <v>15</v>
      </c>
      <c r="B6" s="1">
        <v>76</v>
      </c>
      <c r="C6" s="1" t="s">
        <v>8</v>
      </c>
      <c r="D6" s="1" t="s">
        <v>9</v>
      </c>
      <c r="E6" s="1" t="s">
        <v>16</v>
      </c>
      <c r="F6" s="7" t="s">
        <v>101</v>
      </c>
      <c r="G6" s="6">
        <f>ROUNDUP(2423/9,0)</f>
        <v>270</v>
      </c>
    </row>
    <row r="7" spans="1:7">
      <c r="A7" s="1" t="s">
        <v>18</v>
      </c>
      <c r="B7" s="1">
        <v>76</v>
      </c>
      <c r="C7" s="1" t="s">
        <v>8</v>
      </c>
      <c r="D7" s="1" t="s">
        <v>9</v>
      </c>
      <c r="E7" s="1" t="s">
        <v>19</v>
      </c>
      <c r="F7" s="7" t="s">
        <v>102</v>
      </c>
      <c r="G7" s="6">
        <f>ROUNDUP(8380/9,0)</f>
        <v>932</v>
      </c>
    </row>
    <row r="8" spans="1:7">
      <c r="A8" s="1" t="s">
        <v>21</v>
      </c>
      <c r="B8" s="1">
        <v>76</v>
      </c>
      <c r="C8" s="1" t="s">
        <v>8</v>
      </c>
      <c r="D8" s="1" t="s">
        <v>9</v>
      </c>
      <c r="E8" s="7" t="s">
        <v>103</v>
      </c>
      <c r="F8" s="1" t="s">
        <v>23</v>
      </c>
      <c r="G8" s="6">
        <f>ROUNDUP(6503/9,0)</f>
        <v>723</v>
      </c>
    </row>
    <row r="9" spans="1:7">
      <c r="A9" s="1" t="s">
        <v>24</v>
      </c>
      <c r="B9" s="1">
        <v>76</v>
      </c>
      <c r="C9" s="1" t="s">
        <v>8</v>
      </c>
      <c r="D9" s="1" t="s">
        <v>9</v>
      </c>
      <c r="E9" s="1" t="s">
        <v>25</v>
      </c>
      <c r="F9" s="7" t="s">
        <v>104</v>
      </c>
      <c r="G9" s="2">
        <v>380</v>
      </c>
    </row>
    <row r="10" spans="1:7">
      <c r="A10" s="1" t="s">
        <v>27</v>
      </c>
      <c r="B10" s="1">
        <v>76</v>
      </c>
      <c r="C10" s="1" t="s">
        <v>8</v>
      </c>
      <c r="D10" s="1" t="s">
        <v>9</v>
      </c>
      <c r="E10" s="1" t="s">
        <v>28</v>
      </c>
      <c r="F10" s="1" t="s">
        <v>29</v>
      </c>
      <c r="G10" s="2">
        <v>181</v>
      </c>
    </row>
    <row r="11" spans="1:7">
      <c r="A11" s="1" t="s">
        <v>30</v>
      </c>
      <c r="B11" s="1">
        <v>76</v>
      </c>
      <c r="C11" s="1" t="s">
        <v>8</v>
      </c>
      <c r="D11" s="1" t="s">
        <v>9</v>
      </c>
      <c r="E11" s="1" t="s">
        <v>31</v>
      </c>
      <c r="F11" s="1" t="s">
        <v>32</v>
      </c>
      <c r="G11" s="2">
        <v>84</v>
      </c>
    </row>
    <row r="12" spans="1:7">
      <c r="A12" s="1" t="s">
        <v>33</v>
      </c>
      <c r="B12" s="1">
        <v>76</v>
      </c>
      <c r="C12" s="1" t="s">
        <v>8</v>
      </c>
      <c r="D12" s="1" t="s">
        <v>9</v>
      </c>
      <c r="E12" s="1" t="s">
        <v>34</v>
      </c>
      <c r="F12" s="1" t="s">
        <v>35</v>
      </c>
      <c r="G12" s="2">
        <v>70</v>
      </c>
    </row>
    <row r="13" spans="1:7">
      <c r="A13" s="1" t="s">
        <v>36</v>
      </c>
      <c r="B13" s="1">
        <v>76</v>
      </c>
      <c r="C13" s="1" t="s">
        <v>8</v>
      </c>
      <c r="D13" s="1" t="s">
        <v>9</v>
      </c>
      <c r="E13" s="1" t="s">
        <v>37</v>
      </c>
      <c r="F13" s="1" t="s">
        <v>38</v>
      </c>
      <c r="G13" s="2">
        <v>324</v>
      </c>
    </row>
    <row r="14" spans="1:7">
      <c r="A14" s="1" t="s">
        <v>39</v>
      </c>
      <c r="B14" s="1">
        <v>76</v>
      </c>
      <c r="C14" s="1" t="s">
        <v>8</v>
      </c>
      <c r="D14" s="1" t="s">
        <v>9</v>
      </c>
      <c r="E14" s="1" t="s">
        <v>40</v>
      </c>
      <c r="F14" s="1" t="s">
        <v>41</v>
      </c>
      <c r="G14" s="2">
        <v>360</v>
      </c>
    </row>
    <row r="15" spans="1:7">
      <c r="A15" s="1" t="s">
        <v>42</v>
      </c>
      <c r="B15" s="1">
        <v>76</v>
      </c>
      <c r="C15" s="1" t="s">
        <v>8</v>
      </c>
      <c r="D15" s="1" t="s">
        <v>9</v>
      </c>
      <c r="E15" s="1" t="s">
        <v>43</v>
      </c>
      <c r="F15" s="1" t="s">
        <v>44</v>
      </c>
      <c r="G15" s="2">
        <v>521</v>
      </c>
    </row>
    <row r="16" spans="1:7">
      <c r="A16" s="1" t="s">
        <v>45</v>
      </c>
      <c r="B16" s="1">
        <v>76</v>
      </c>
      <c r="C16" s="1" t="s">
        <v>8</v>
      </c>
      <c r="D16" s="1" t="s">
        <v>9</v>
      </c>
      <c r="E16" s="1" t="s">
        <v>43</v>
      </c>
      <c r="F16" s="1" t="s">
        <v>46</v>
      </c>
      <c r="G16" s="2">
        <v>197</v>
      </c>
    </row>
    <row r="17" spans="1:7">
      <c r="A17" s="1" t="s">
        <v>47</v>
      </c>
      <c r="B17" s="1">
        <v>76</v>
      </c>
      <c r="C17" s="1" t="s">
        <v>8</v>
      </c>
      <c r="D17" s="1" t="s">
        <v>9</v>
      </c>
      <c r="E17" s="1" t="s">
        <v>48</v>
      </c>
      <c r="F17" s="1" t="s">
        <v>49</v>
      </c>
      <c r="G17" s="2">
        <v>34</v>
      </c>
    </row>
    <row r="18" spans="1:7">
      <c r="A18" s="1" t="s">
        <v>50</v>
      </c>
      <c r="B18" s="1">
        <v>89</v>
      </c>
      <c r="C18" s="1" t="s">
        <v>8</v>
      </c>
      <c r="D18" s="1" t="s">
        <v>51</v>
      </c>
      <c r="E18" s="1" t="s">
        <v>52</v>
      </c>
      <c r="F18" s="1" t="s">
        <v>53</v>
      </c>
      <c r="G18" s="2">
        <v>246</v>
      </c>
    </row>
    <row r="19" spans="1:7">
      <c r="A19" s="7" t="s">
        <v>105</v>
      </c>
      <c r="B19" s="7">
        <v>89</v>
      </c>
      <c r="C19" s="7" t="s">
        <v>8</v>
      </c>
      <c r="D19" s="7" t="s">
        <v>51</v>
      </c>
      <c r="E19" s="7" t="s">
        <v>106</v>
      </c>
      <c r="F19" s="7" t="s">
        <v>107</v>
      </c>
      <c r="G19" s="6">
        <f>ROUNDUP(4905/9,0)</f>
        <v>545</v>
      </c>
    </row>
    <row r="20" spans="1:7">
      <c r="A20" s="1" t="s">
        <v>54</v>
      </c>
      <c r="B20" s="1">
        <v>89</v>
      </c>
      <c r="C20" s="1" t="s">
        <v>8</v>
      </c>
      <c r="D20" s="1" t="s">
        <v>51</v>
      </c>
      <c r="E20" s="1" t="s">
        <v>55</v>
      </c>
      <c r="F20" s="1" t="s">
        <v>56</v>
      </c>
      <c r="G20" s="6">
        <f>ROUNDUP(1698/9,0)</f>
        <v>189</v>
      </c>
    </row>
    <row r="21" spans="1:7">
      <c r="A21" s="1" t="s">
        <v>57</v>
      </c>
      <c r="B21" s="1">
        <v>89</v>
      </c>
      <c r="C21" s="1" t="s">
        <v>8</v>
      </c>
      <c r="D21" s="1" t="s">
        <v>51</v>
      </c>
      <c r="E21" s="1" t="s">
        <v>58</v>
      </c>
      <c r="F21" s="1" t="s">
        <v>59</v>
      </c>
      <c r="G21" s="2">
        <v>327</v>
      </c>
    </row>
    <row r="22" spans="1:7">
      <c r="A22" s="7" t="s">
        <v>108</v>
      </c>
      <c r="B22" s="7">
        <v>92</v>
      </c>
      <c r="C22" s="7" t="s">
        <v>8</v>
      </c>
      <c r="D22" s="7" t="s">
        <v>109</v>
      </c>
      <c r="E22" s="7" t="s">
        <v>110</v>
      </c>
      <c r="F22" s="7" t="s">
        <v>111</v>
      </c>
      <c r="G22" s="6">
        <f>ROUNDUP(239/9,0)</f>
        <v>27</v>
      </c>
    </row>
    <row r="23" spans="1:7">
      <c r="A23" s="7" t="s">
        <v>112</v>
      </c>
      <c r="B23" s="7">
        <v>92</v>
      </c>
      <c r="C23" s="7" t="s">
        <v>8</v>
      </c>
      <c r="D23" s="7" t="s">
        <v>109</v>
      </c>
      <c r="E23" s="7" t="s">
        <v>113</v>
      </c>
      <c r="F23" s="7" t="s">
        <v>114</v>
      </c>
      <c r="G23" s="6">
        <f>ROUNDUP(612/9,0)</f>
        <v>68</v>
      </c>
    </row>
    <row r="24" spans="1:7">
      <c r="A24" s="1" t="s">
        <v>60</v>
      </c>
      <c r="B24" s="1">
        <v>102</v>
      </c>
      <c r="C24" s="1" t="s">
        <v>8</v>
      </c>
      <c r="D24" s="1" t="s">
        <v>61</v>
      </c>
      <c r="E24" s="1" t="s">
        <v>62</v>
      </c>
      <c r="F24" s="1" t="s">
        <v>63</v>
      </c>
      <c r="G24" s="2">
        <v>56</v>
      </c>
    </row>
    <row r="25" spans="1:7">
      <c r="A25" s="1" t="s">
        <v>64</v>
      </c>
      <c r="B25" s="1">
        <v>102</v>
      </c>
      <c r="C25" s="1" t="s">
        <v>8</v>
      </c>
      <c r="D25" s="1" t="s">
        <v>61</v>
      </c>
      <c r="E25" s="1" t="s">
        <v>65</v>
      </c>
      <c r="F25" s="1" t="s">
        <v>66</v>
      </c>
      <c r="G25" s="6">
        <f>ROUNDUP(5440/9,0)</f>
        <v>605</v>
      </c>
    </row>
    <row r="26" spans="1:7">
      <c r="A26" s="1" t="s">
        <v>67</v>
      </c>
      <c r="B26" s="1">
        <v>102</v>
      </c>
      <c r="C26" s="1" t="s">
        <v>8</v>
      </c>
      <c r="D26" s="1" t="s">
        <v>61</v>
      </c>
      <c r="E26" s="1" t="s">
        <v>68</v>
      </c>
      <c r="F26" s="7" t="s">
        <v>115</v>
      </c>
      <c r="G26" s="2">
        <v>384</v>
      </c>
    </row>
    <row r="27" spans="1:7">
      <c r="A27" s="1" t="s">
        <v>70</v>
      </c>
      <c r="B27" s="1">
        <v>102</v>
      </c>
      <c r="C27" s="1" t="s">
        <v>8</v>
      </c>
      <c r="D27" s="1" t="s">
        <v>61</v>
      </c>
      <c r="E27" s="1" t="s">
        <v>71</v>
      </c>
      <c r="F27" s="7" t="s">
        <v>116</v>
      </c>
      <c r="G27" s="6">
        <f>ROUNDUP(7726/9,0)</f>
        <v>859</v>
      </c>
    </row>
    <row r="28" spans="1:7">
      <c r="A28" s="7" t="s">
        <v>117</v>
      </c>
      <c r="B28" s="7">
        <v>105</v>
      </c>
      <c r="C28" s="7" t="s">
        <v>8</v>
      </c>
      <c r="D28" s="7" t="s">
        <v>74</v>
      </c>
      <c r="E28" s="7" t="s">
        <v>118</v>
      </c>
      <c r="F28" s="7" t="s">
        <v>119</v>
      </c>
      <c r="G28" s="6">
        <f>ROUNDUP(1388/9,0)</f>
        <v>155</v>
      </c>
    </row>
    <row r="29" spans="1:7">
      <c r="A29" s="1" t="s">
        <v>73</v>
      </c>
      <c r="B29" s="1">
        <v>105</v>
      </c>
      <c r="C29" s="1" t="s">
        <v>8</v>
      </c>
      <c r="D29" s="1" t="s">
        <v>74</v>
      </c>
      <c r="E29" s="7" t="s">
        <v>120</v>
      </c>
      <c r="F29" s="7" t="s">
        <v>121</v>
      </c>
      <c r="G29" s="2">
        <v>257</v>
      </c>
    </row>
    <row r="30" spans="1:7">
      <c r="A30" s="1" t="s">
        <v>77</v>
      </c>
      <c r="B30" s="1">
        <v>114</v>
      </c>
      <c r="C30" s="1" t="s">
        <v>78</v>
      </c>
      <c r="D30" s="1" t="s">
        <v>61</v>
      </c>
      <c r="E30" s="1" t="s">
        <v>79</v>
      </c>
      <c r="F30" s="1" t="s">
        <v>80</v>
      </c>
      <c r="G30" s="2">
        <v>256</v>
      </c>
    </row>
    <row r="31" spans="1:7">
      <c r="A31" s="1" t="s">
        <v>81</v>
      </c>
      <c r="B31" s="1">
        <v>119</v>
      </c>
      <c r="C31" s="1" t="s">
        <v>78</v>
      </c>
      <c r="D31" s="1" t="s">
        <v>82</v>
      </c>
      <c r="E31" s="1" t="s">
        <v>83</v>
      </c>
      <c r="F31" s="7" t="s">
        <v>122</v>
      </c>
      <c r="G31" s="6">
        <f>ROUNDUP(5488/9,0)</f>
        <v>610</v>
      </c>
    </row>
    <row r="32" spans="1:7">
      <c r="A32" s="1" t="s">
        <v>85</v>
      </c>
      <c r="B32" s="1">
        <v>120</v>
      </c>
      <c r="C32" s="1" t="s">
        <v>78</v>
      </c>
      <c r="D32" s="1" t="s">
        <v>82</v>
      </c>
      <c r="E32" s="1" t="s">
        <v>86</v>
      </c>
      <c r="F32" s="1" t="s">
        <v>87</v>
      </c>
      <c r="G32" s="2">
        <v>164</v>
      </c>
    </row>
    <row r="33" spans="1:7">
      <c r="A33" s="1" t="s">
        <v>88</v>
      </c>
      <c r="B33" s="1">
        <v>120</v>
      </c>
      <c r="C33" s="1" t="s">
        <v>78</v>
      </c>
      <c r="D33" s="1" t="s">
        <v>82</v>
      </c>
      <c r="E33" s="1" t="s">
        <v>89</v>
      </c>
      <c r="F33" s="1" t="s">
        <v>90</v>
      </c>
      <c r="G33" s="2">
        <v>336</v>
      </c>
    </row>
    <row r="34" spans="1:7">
      <c r="A34" s="1" t="s">
        <v>91</v>
      </c>
      <c r="B34" s="1">
        <v>120</v>
      </c>
      <c r="C34" s="1" t="s">
        <v>78</v>
      </c>
      <c r="D34" s="1" t="s">
        <v>82</v>
      </c>
      <c r="E34" s="1" t="s">
        <v>43</v>
      </c>
      <c r="F34" s="1" t="s">
        <v>123</v>
      </c>
      <c r="G34" s="2">
        <v>279</v>
      </c>
    </row>
    <row r="35" spans="1:7">
      <c r="A35" s="1" t="s">
        <v>92</v>
      </c>
      <c r="B35" s="1">
        <v>120</v>
      </c>
      <c r="C35" s="1" t="s">
        <v>78</v>
      </c>
      <c r="D35" s="1" t="s">
        <v>82</v>
      </c>
      <c r="E35" s="7" t="s">
        <v>124</v>
      </c>
      <c r="F35" s="1" t="s">
        <v>125</v>
      </c>
      <c r="G35" s="2">
        <v>1930</v>
      </c>
    </row>
    <row r="36" spans="1:7">
      <c r="A36" s="1" t="s">
        <v>93</v>
      </c>
      <c r="B36" s="1">
        <v>124</v>
      </c>
      <c r="C36" s="1" t="s">
        <v>78</v>
      </c>
      <c r="D36" s="1" t="s">
        <v>94</v>
      </c>
      <c r="E36" s="1" t="s">
        <v>95</v>
      </c>
      <c r="F36" s="1" t="s">
        <v>96</v>
      </c>
      <c r="G36" s="2">
        <v>166</v>
      </c>
    </row>
    <row r="37" spans="1:7">
      <c r="A37" s="1" t="s">
        <v>97</v>
      </c>
      <c r="B37" s="1">
        <v>124</v>
      </c>
      <c r="C37" s="1" t="s">
        <v>78</v>
      </c>
      <c r="D37" s="1" t="s">
        <v>94</v>
      </c>
      <c r="E37" s="1" t="s">
        <v>98</v>
      </c>
      <c r="F37" s="1" t="s">
        <v>99</v>
      </c>
      <c r="G37" s="2">
        <v>18</v>
      </c>
    </row>
    <row r="38" spans="1:7">
      <c r="A38" s="7" t="s">
        <v>126</v>
      </c>
      <c r="B38" s="7">
        <v>124</v>
      </c>
      <c r="C38" s="7" t="s">
        <v>78</v>
      </c>
      <c r="D38" s="7" t="s">
        <v>94</v>
      </c>
      <c r="E38" s="7" t="s">
        <v>127</v>
      </c>
      <c r="F38" s="7" t="s">
        <v>128</v>
      </c>
      <c r="G38" s="6">
        <f>ROUNDUP(2422/9,0)</f>
        <v>270</v>
      </c>
    </row>
    <row r="39" spans="1:7">
      <c r="A39" s="7" t="s">
        <v>129</v>
      </c>
      <c r="B39" s="7">
        <v>124</v>
      </c>
      <c r="C39" s="7" t="s">
        <v>78</v>
      </c>
      <c r="D39" s="7" t="s">
        <v>94</v>
      </c>
      <c r="E39" s="7" t="s">
        <v>130</v>
      </c>
      <c r="F39" s="7" t="s">
        <v>131</v>
      </c>
      <c r="G39" s="6">
        <f>ROUNDUP(2848/9,0)</f>
        <v>317</v>
      </c>
    </row>
    <row r="40" spans="1:7">
      <c r="A40" s="7" t="s">
        <v>132</v>
      </c>
      <c r="B40" s="7">
        <v>124</v>
      </c>
      <c r="C40" s="7" t="s">
        <v>78</v>
      </c>
      <c r="D40" s="7" t="s">
        <v>94</v>
      </c>
      <c r="E40" s="7" t="s">
        <v>133</v>
      </c>
      <c r="F40" s="7" t="s">
        <v>134</v>
      </c>
      <c r="G40" s="6">
        <f>ROUNDUP(1326/9,0)</f>
        <v>148</v>
      </c>
    </row>
    <row r="41" spans="1:7">
      <c r="A41" s="7" t="s">
        <v>135</v>
      </c>
      <c r="B41" s="7">
        <v>124</v>
      </c>
      <c r="C41" s="7" t="s">
        <v>78</v>
      </c>
      <c r="D41" s="7" t="s">
        <v>94</v>
      </c>
      <c r="E41" s="7" t="s">
        <v>136</v>
      </c>
      <c r="F41" s="7" t="s">
        <v>137</v>
      </c>
      <c r="G41" s="6">
        <f>ROUNDUP(1155/9,0)</f>
        <v>129</v>
      </c>
    </row>
    <row r="42" spans="1:7">
      <c r="A42" s="7" t="s">
        <v>138</v>
      </c>
      <c r="B42" s="7">
        <v>128</v>
      </c>
      <c r="C42" s="7" t="s">
        <v>78</v>
      </c>
      <c r="D42" s="7" t="s">
        <v>139</v>
      </c>
      <c r="E42" s="7" t="s">
        <v>140</v>
      </c>
      <c r="F42" s="7" t="s">
        <v>141</v>
      </c>
      <c r="G42" s="6">
        <f>ROUNDUP(8559/9,0)</f>
        <v>951</v>
      </c>
    </row>
    <row r="43" spans="1:7">
      <c r="A43" s="7" t="s">
        <v>142</v>
      </c>
      <c r="B43" s="7">
        <v>128</v>
      </c>
      <c r="C43" s="7" t="s">
        <v>78</v>
      </c>
      <c r="D43" s="7" t="s">
        <v>139</v>
      </c>
      <c r="E43" s="7" t="s">
        <v>143</v>
      </c>
      <c r="F43" s="7" t="s">
        <v>144</v>
      </c>
      <c r="G43" s="6">
        <f>ROUNDUP(433/9,0)</f>
        <v>49</v>
      </c>
    </row>
    <row r="44" spans="1:7">
      <c r="A44" s="7" t="s">
        <v>145</v>
      </c>
      <c r="B44" s="7">
        <v>128</v>
      </c>
      <c r="C44" s="7" t="s">
        <v>78</v>
      </c>
      <c r="D44" s="7" t="s">
        <v>139</v>
      </c>
      <c r="E44" s="7" t="s">
        <v>146</v>
      </c>
      <c r="F44" s="7" t="s">
        <v>147</v>
      </c>
      <c r="G44" s="6">
        <f>ROUNDUP(264/9,0)</f>
        <v>30</v>
      </c>
    </row>
    <row r="45" spans="1:7">
      <c r="A45" s="7" t="s">
        <v>148</v>
      </c>
      <c r="B45" s="7">
        <v>128</v>
      </c>
      <c r="C45" s="7" t="s">
        <v>78</v>
      </c>
      <c r="D45" s="7" t="s">
        <v>139</v>
      </c>
      <c r="E45" s="7" t="s">
        <v>149</v>
      </c>
      <c r="F45" s="7" t="s">
        <v>150</v>
      </c>
      <c r="G45" s="6">
        <f>ROUNDUP(3696/9,0)</f>
        <v>411</v>
      </c>
    </row>
    <row r="46" spans="1:7">
      <c r="A46" s="7" t="s">
        <v>151</v>
      </c>
      <c r="B46" s="7">
        <v>132</v>
      </c>
      <c r="C46" s="7" t="s">
        <v>78</v>
      </c>
      <c r="D46" s="7" t="s">
        <v>152</v>
      </c>
      <c r="E46" s="7" t="s">
        <v>146</v>
      </c>
      <c r="F46" s="7" t="s">
        <v>153</v>
      </c>
      <c r="G46" s="6">
        <f>ROUNDUP(2624/9,0)</f>
        <v>292</v>
      </c>
    </row>
    <row r="47" spans="1:7" ht="17.45">
      <c r="A47" s="8" t="s">
        <v>100</v>
      </c>
      <c r="B47" s="8"/>
      <c r="C47" s="8"/>
      <c r="D47" s="8"/>
      <c r="E47" s="8"/>
      <c r="F47" s="8"/>
      <c r="G47" s="6">
        <f>SUM(G4:G46)</f>
        <v>16720</v>
      </c>
    </row>
  </sheetData>
  <mergeCells count="6">
    <mergeCell ref="A1:A3"/>
    <mergeCell ref="D1:D3"/>
    <mergeCell ref="E1:F3"/>
    <mergeCell ref="A47:F47"/>
    <mergeCell ref="B1:B3"/>
    <mergeCell ref="C1:C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Schoen, Thomas</dc:creator>
  <cp:keywords/>
  <dc:description/>
  <cp:lastModifiedBy>Schoen, Thomas</cp:lastModifiedBy>
  <cp:revision/>
  <dcterms:created xsi:type="dcterms:W3CDTF">2024-03-21T13:38:23Z</dcterms:created>
  <dcterms:modified xsi:type="dcterms:W3CDTF">2024-04-09T17:23:25Z</dcterms:modified>
  <cp:category/>
  <cp:contentStatus/>
</cp:coreProperties>
</file>