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3485\BR100\"/>
    </mc:Choice>
  </mc:AlternateContent>
  <bookViews>
    <workbookView xWindow="0" yWindow="0" windowWidth="28800" windowHeight="12435"/>
  </bookViews>
  <sheets>
    <sheet name="Sheet1" sheetId="1" r:id="rId1"/>
    <sheet name="List" sheetId="2" state="hidden" r:id="rId2"/>
  </sheets>
  <definedNames>
    <definedName name="_xlnm.Print_Area" localSheetId="0">Sheet1!$A$1:$N$41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E26" i="1" s="1"/>
  <c r="M24" i="1"/>
  <c r="M21" i="1"/>
  <c r="M22" i="1"/>
  <c r="M23" i="1"/>
  <c r="M20" i="1"/>
  <c r="F22" i="1"/>
  <c r="F23" i="1"/>
  <c r="F24" i="1"/>
  <c r="F21" i="1"/>
  <c r="L30" i="1" l="1"/>
  <c r="L29" i="1"/>
  <c r="L34" i="1"/>
  <c r="A34" i="1"/>
  <c r="L33" i="1"/>
  <c r="L31" i="1"/>
  <c r="Z5" i="2"/>
  <c r="Z4" i="2"/>
  <c r="Z3" i="2"/>
  <c r="Z10" i="2"/>
  <c r="Z9" i="2"/>
  <c r="Z7" i="2"/>
  <c r="AA8" i="2"/>
  <c r="AA9" i="2"/>
  <c r="AA10" i="2"/>
  <c r="AA7" i="2"/>
  <c r="AA4" i="2"/>
  <c r="AA5" i="2"/>
  <c r="AA6" i="2"/>
  <c r="AA3" i="2"/>
  <c r="Z6" i="2"/>
  <c r="Z8" i="2" l="1"/>
  <c r="Z12" i="2" s="1"/>
  <c r="I5" i="1" l="1"/>
  <c r="A20" i="1" l="1"/>
  <c r="B20" i="1" l="1"/>
  <c r="F20" i="1" s="1"/>
  <c r="N1" i="1"/>
</calcChain>
</file>

<file path=xl/sharedStrings.xml><?xml version="1.0" encoding="utf-8"?>
<sst xmlns="http://schemas.openxmlformats.org/spreadsheetml/2006/main" count="257" uniqueCount="231">
  <si>
    <t>Loading Type</t>
  </si>
  <si>
    <t>Rating Factor - RF</t>
  </si>
  <si>
    <t>Inv.</t>
  </si>
  <si>
    <t>Oper.</t>
  </si>
  <si>
    <t>SU4</t>
  </si>
  <si>
    <t>SU5</t>
  </si>
  <si>
    <t>SU6</t>
  </si>
  <si>
    <t>SU7</t>
  </si>
  <si>
    <t>SAFE GVW (Tons)</t>
  </si>
  <si>
    <t>HS20 Loading</t>
  </si>
  <si>
    <t>OPEN, POSTED, OR CLOSED</t>
  </si>
  <si>
    <t>BRIDGE POSTING REQUIRED BY RATING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</si>
  <si>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</si>
  <si>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</si>
  <si>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</si>
  <si>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</si>
  <si>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</si>
  <si>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</si>
  <si>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</si>
  <si>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</si>
  <si>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FEATURE INTERSECTION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</si>
  <si>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</si>
  <si>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</si>
  <si>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</si>
  <si>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</si>
  <si>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</si>
  <si>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</si>
  <si>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</si>
  <si>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PHONE NUMBER</t>
  </si>
  <si>
    <t>AGENCY/FIRM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</si>
  <si>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</si>
  <si>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</si>
  <si>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</si>
  <si>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</si>
  <si>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</si>
  <si>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</si>
  <si>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</si>
  <si>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</si>
  <si>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</si>
  <si>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</si>
  <si>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</si>
  <si>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</si>
  <si>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</si>
  <si>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</si>
  <si>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</si>
  <si>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</si>
  <si>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</si>
  <si>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</si>
  <si>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</si>
  <si>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</si>
  <si>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</si>
  <si>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</si>
  <si>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</si>
  <si>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</si>
  <si>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</si>
  <si>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</si>
  <si>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</si>
  <si>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</si>
  <si>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</si>
  <si>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</si>
  <si>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</si>
  <si>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</si>
  <si>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</si>
  <si>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</si>
  <si>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</si>
  <si>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</si>
  <si>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</si>
  <si>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</si>
  <si>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</si>
  <si>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</si>
  <si>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</si>
  <si>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</si>
  <si>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</si>
  <si>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</si>
  <si>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</si>
  <si>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</si>
  <si>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</si>
  <si>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</si>
  <si>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</si>
  <si>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</si>
  <si>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</si>
  <si>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</si>
  <si>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</si>
  <si>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</si>
  <si>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</si>
  <si>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</si>
  <si>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</si>
  <si>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</si>
  <si>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</si>
  <si>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</si>
  <si>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</si>
  <si>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</si>
  <si>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</si>
  <si>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</si>
  <si>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</si>
  <si>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</si>
  <si>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</si>
  <si>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</si>
  <si>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</si>
  <si>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</si>
  <si>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</si>
  <si>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</si>
  <si>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</si>
  <si>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</si>
  <si>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</si>
  <si>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</si>
  <si>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</si>
  <si>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</si>
  <si>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</si>
  <si>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</si>
  <si>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</si>
  <si>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</si>
  <si>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</si>
  <si>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</si>
  <si>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</si>
  <si>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</si>
  <si>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</si>
  <si>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</si>
  <si>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</si>
  <si>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</si>
  <si>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</si>
  <si>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</si>
  <si>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</si>
  <si>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</si>
  <si>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</si>
  <si>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</si>
  <si>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</si>
  <si>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</si>
  <si>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</si>
  <si>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</si>
  <si>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</si>
  <si>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</si>
  <si>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</si>
  <si>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</si>
  <si>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</si>
  <si>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</si>
  <si>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</si>
  <si>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PE #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</si>
  <si>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</si>
  <si>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</si>
  <si>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</si>
  <si>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</si>
  <si>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</si>
  <si>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</si>
  <si>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5 - Deterioration</t>
  </si>
  <si>
    <t>6 - Damage</t>
  </si>
  <si>
    <t>7 - Not Applicable</t>
  </si>
  <si>
    <t>8 - Update Analysis Model and Software</t>
  </si>
  <si>
    <t>1 - BARS</t>
  </si>
  <si>
    <t>2 - BRASS</t>
  </si>
  <si>
    <t>0 - No calculations were done for load rating (Default)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</si>
  <si>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</si>
  <si>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</si>
  <si>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</si>
  <si>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3 - Nondestructive Testing</t>
  </si>
  <si>
    <t>N- Not Applicable</t>
  </si>
  <si>
    <t>0 -Field evaluation and documented engineering judgment</t>
  </si>
  <si>
    <t>1 - Allowable Stress Rating (ASR) or Working Stress Rating (WSR) using HS20 loadings</t>
  </si>
  <si>
    <t>2 - Load Factor Rating (LFR)</t>
  </si>
  <si>
    <t>3 - Load &amp; Resistance Factor Rating (LRFR) using HL93 loadings</t>
  </si>
  <si>
    <t>4 - Combination of Methods</t>
  </si>
  <si>
    <t>5 - Engineering Judgment - Superstructure (Default)</t>
  </si>
  <si>
    <t>6 - Not Used</t>
  </si>
  <si>
    <t>7 - Engineering Judgment - Substructure</t>
  </si>
  <si>
    <t>8 - Not Used</t>
  </si>
  <si>
    <t>9 - Not Used</t>
  </si>
  <si>
    <t>A - Not Used</t>
  </si>
  <si>
    <t>B - Not Used</t>
  </si>
  <si>
    <t>C - Not Used</t>
  </si>
  <si>
    <t>D - Assigned Load Factor Rating (LFR) using HS20 loadings</t>
  </si>
  <si>
    <t>E - Not Used</t>
  </si>
  <si>
    <t>F - Assigned Load &amp; Resistance Factor Rating (LRFR) using HL93 loadings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</si>
  <si>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</si>
  <si>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</si>
  <si>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</si>
  <si>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</si>
  <si>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</si>
  <si>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</si>
  <si>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</si>
  <si>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7 - HS25 &amp; Alternate Military Loading</t>
  </si>
  <si>
    <t>8 - HL93</t>
  </si>
  <si>
    <t>P - Pedestrian</t>
  </si>
  <si>
    <t>R - Railroad</t>
  </si>
  <si>
    <t>0 - Other (includes railroad bridges w/track removed)</t>
  </si>
  <si>
    <t>U - Unknown</t>
  </si>
  <si>
    <t>Load Rating Purpose</t>
  </si>
  <si>
    <t>Load Rating Software</t>
  </si>
  <si>
    <t>Rating Source</t>
  </si>
  <si>
    <t>Method of Rating</t>
  </si>
  <si>
    <t>Original Design Load</t>
  </si>
  <si>
    <t>3 - BrR</t>
  </si>
  <si>
    <t>RATING METHOD:</t>
  </si>
  <si>
    <t>SPECIALIZED HAULING VEHICLES (SHV)</t>
  </si>
  <si>
    <t>OHIO LEGAL</t>
  </si>
  <si>
    <t>NOTIONAL RATING LOAD</t>
  </si>
  <si>
    <t>HL93 Loading</t>
  </si>
  <si>
    <t>N/A</t>
  </si>
  <si>
    <t>SPECIAL ASSUMPTIONS &amp; COMMENTS</t>
  </si>
  <si>
    <t>4 - LARS</t>
  </si>
  <si>
    <t>5 - MDX</t>
  </si>
  <si>
    <t>5 - DESCUS</t>
  </si>
  <si>
    <t>6 - Finite Element (FE) Program</t>
  </si>
  <si>
    <t>7 - In-House Program/Spreadsheet</t>
  </si>
  <si>
    <t>8 - Combination</t>
  </si>
  <si>
    <t>9 - Other program</t>
  </si>
  <si>
    <t>10 - Manual Calculations</t>
  </si>
  <si>
    <t>REPORT DATE:</t>
  </si>
  <si>
    <t>ODOT - Office of Structural Engineering</t>
  </si>
  <si>
    <t>Posting Recommendation:</t>
  </si>
  <si>
    <t>Rating Factor-RF</t>
  </si>
  <si>
    <t>WEIGHT LIMIT</t>
  </si>
  <si>
    <t>Vehicle</t>
  </si>
  <si>
    <t>Safe GVW</t>
  </si>
  <si>
    <t>Min</t>
  </si>
  <si>
    <t>Overall Posting Rating</t>
  </si>
  <si>
    <t>BR-100_SMS (10/2015)</t>
  </si>
  <si>
    <t>Ohio - 2F1</t>
  </si>
  <si>
    <t>Ohio - 3F1</t>
  </si>
  <si>
    <t>Ohio - 4F1</t>
  </si>
  <si>
    <t>Ohio - 5C1</t>
  </si>
  <si>
    <t>WYA</t>
  </si>
  <si>
    <t>REVIEWED BY</t>
  </si>
  <si>
    <t>Andrea Parks</t>
  </si>
  <si>
    <t>614-752-6932</t>
  </si>
  <si>
    <t>Jeremy.Fisher@dot.ohio.gov</t>
  </si>
  <si>
    <t>Andrea.Parks@dot.ohio.gov</t>
  </si>
  <si>
    <t>Jeremy Fisher</t>
  </si>
  <si>
    <t>614-466-2275</t>
  </si>
  <si>
    <t>GUE-77-2067 R</t>
  </si>
  <si>
    <t>I-77 over CR86</t>
  </si>
  <si>
    <t>3 span (36'-45'-31.5' c-c brgs) continuous steel beam bridge with a deck width of 42' o-o and 38' t-t of parapets.  The original RC deck is 9" thick including monolithic wearing surface and is supported by 5 W33x118 steel beams spaced at 9.5'.  Analysis includes 2" net overlay thickness of super-plasticized dense concrete(1988).  The bridge has a tangent alignment with a 10° LF skew.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</si>
</sst>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\ \f\t"/>
    <numFmt numFmtId="166" formatCode="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/>
    <xf numFmtId="164" fontId="0" fillId="0" borderId="14" xfId="0" applyNumberFormat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1" fillId="2" borderId="16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1" fillId="2" borderId="16" xfId="0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6" fillId="0" borderId="11" xfId="0" applyFont="1" applyBorder="1" applyAlignment="1" applyProtection="1">
      <alignment horizontal="center" vertical="center" textRotation="180" wrapText="1"/>
    </xf>
    <xf numFmtId="0" fontId="1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4" fontId="0" fillId="0" borderId="8" xfId="0" applyNumberFormat="1" applyFont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workbookViewId="0">
      <selection activeCell="C8" sqref="C8:M8"/>
    </sheetView>
  </sheetViews>
  <sheetFormatPr defaultRowHeight="15" x14ac:dyDescent="0.25"/>
  <cols>
    <col min="1" max="1" width="15.7109375" customWidth="1"/>
    <col min="2" max="2" width="10.42578125" customWidth="1"/>
    <col min="3" max="3" width="11.42578125" customWidth="1"/>
    <col min="4" max="4" width="7.140625" customWidth="1"/>
    <col min="5" max="5" width="6.42578125" customWidth="1"/>
    <col min="6" max="6" width="13.5703125" customWidth="1"/>
    <col min="7" max="7" width="1" customWidth="1"/>
    <col min="8" max="9" width="7.140625" customWidth="1"/>
    <col min="10" max="10" width="10.42578125" customWidth="1"/>
    <col min="11" max="11" width="0.7109375" customWidth="1"/>
    <col min="12" max="13" width="14.28515625" customWidth="1"/>
  </cols>
  <sheetData>
    <row r="1" spans="1:14" ht="26.25" customHeight="1" x14ac:dyDescent="0.25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8" t="str">
        <f>A4&amp;": "&amp;A5&amp;"                      "&amp;D4&amp;": "&amp;D5</f>
        <v>SFN: 3003485                      BRIDGE NUMBER: GUE-77-2067 R</v>
      </c>
    </row>
    <row r="2" spans="1:14" ht="23.25" customHeight="1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8"/>
    </row>
    <row r="3" spans="1:14" ht="23.25" customHeight="1" x14ac:dyDescent="0.25">
      <c r="A3" s="49" t="s">
        <v>14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28"/>
    </row>
    <row r="4" spans="1:14" x14ac:dyDescent="0.25">
      <c r="A4" s="45" t="s">
        <v>15</v>
      </c>
      <c r="B4" s="45"/>
      <c r="C4" s="45"/>
      <c r="D4" s="45" t="s">
        <v>16</v>
      </c>
      <c r="E4" s="45"/>
      <c r="F4" s="45"/>
      <c r="G4" s="45"/>
      <c r="H4" s="45"/>
      <c r="I4" s="45" t="s">
        <v>17</v>
      </c>
      <c r="J4" s="45"/>
      <c r="K4" s="45"/>
      <c r="L4" s="45"/>
      <c r="M4" s="45"/>
      <c r="N4" s="28"/>
    </row>
    <row r="5" spans="1:14" x14ac:dyDescent="0.25">
      <c r="A5" s="50">
        <v>3003485</v>
      </c>
      <c r="B5" s="50"/>
      <c r="C5" s="50"/>
      <c r="D5" s="46" t="s">
        <v>228</v>
      </c>
      <c r="E5" s="46"/>
      <c r="F5" s="46"/>
      <c r="G5" s="46"/>
      <c r="H5" s="46"/>
      <c r="I5" s="46">
        <f>IF(ISNA(VLOOKUP(MID(D5,1,3),List!C4:D91,2,FALSE))=TRUE,"From BRIDGE NUMBER or Enter District",VLOOKUP(MID(D5,1,3),List!C4:D91,2))</f>
        <v>5</v>
      </c>
      <c r="J5" s="46"/>
      <c r="K5" s="46"/>
      <c r="L5" s="46"/>
      <c r="M5" s="46"/>
      <c r="N5" s="28"/>
    </row>
    <row r="6" spans="1:14" ht="30" customHeight="1" x14ac:dyDescent="0.25">
      <c r="A6" s="32" t="s">
        <v>18</v>
      </c>
      <c r="B6" s="32"/>
      <c r="C6" s="32" t="s">
        <v>19</v>
      </c>
      <c r="D6" s="32"/>
      <c r="E6" s="32"/>
      <c r="F6" s="32" t="s">
        <v>139</v>
      </c>
      <c r="G6" s="32"/>
      <c r="H6" s="32"/>
      <c r="I6" s="32" t="s">
        <v>20</v>
      </c>
      <c r="J6" s="32"/>
      <c r="K6" s="32"/>
      <c r="L6" s="32"/>
      <c r="M6" s="32"/>
      <c r="N6" s="28"/>
    </row>
    <row r="7" spans="1:14" x14ac:dyDescent="0.25">
      <c r="A7" s="46">
        <v>1968</v>
      </c>
      <c r="B7" s="46"/>
      <c r="C7" s="46"/>
      <c r="D7" s="46"/>
      <c r="E7" s="46"/>
      <c r="F7" s="52">
        <v>115</v>
      </c>
      <c r="G7" s="52"/>
      <c r="H7" s="52"/>
      <c r="I7" s="46" t="s">
        <v>229</v>
      </c>
      <c r="J7" s="46"/>
      <c r="K7" s="46"/>
      <c r="L7" s="46"/>
      <c r="M7" s="46"/>
      <c r="N7" s="28"/>
    </row>
    <row r="8" spans="1:14" ht="97.5" customHeight="1" x14ac:dyDescent="0.25">
      <c r="A8" s="32" t="s">
        <v>197</v>
      </c>
      <c r="B8" s="32"/>
      <c r="C8" s="33" t="s">
        <v>230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28"/>
    </row>
    <row r="9" spans="1:14" ht="22.5" customHeight="1" x14ac:dyDescent="0.25">
      <c r="A9" s="35"/>
      <c r="B9" s="35"/>
      <c r="C9" s="35"/>
      <c r="D9" s="30" t="s">
        <v>25</v>
      </c>
      <c r="E9" s="30"/>
      <c r="F9" s="30"/>
      <c r="G9" s="30"/>
      <c r="H9" s="30"/>
      <c r="I9" s="30"/>
      <c r="J9" s="30"/>
      <c r="K9" s="30"/>
      <c r="L9" s="30"/>
      <c r="M9" s="30"/>
      <c r="N9" s="28"/>
    </row>
    <row r="10" spans="1:14" ht="22.5" customHeight="1" x14ac:dyDescent="0.25">
      <c r="A10" s="37" t="s">
        <v>21</v>
      </c>
      <c r="B10" s="37"/>
      <c r="C10" s="37"/>
      <c r="D10" s="31" t="s">
        <v>147</v>
      </c>
      <c r="E10" s="31"/>
      <c r="F10" s="31"/>
      <c r="G10" s="31"/>
      <c r="H10" s="31"/>
      <c r="I10" s="31"/>
      <c r="J10" s="31"/>
      <c r="K10" s="31"/>
      <c r="L10" s="31"/>
      <c r="M10" s="31"/>
      <c r="N10" s="28"/>
    </row>
    <row r="11" spans="1:14" ht="22.5" customHeight="1" x14ac:dyDescent="0.25">
      <c r="A11" s="37" t="s">
        <v>22</v>
      </c>
      <c r="B11" s="37"/>
      <c r="C11" s="37"/>
      <c r="D11" s="31" t="s">
        <v>190</v>
      </c>
      <c r="E11" s="31"/>
      <c r="F11" s="31"/>
      <c r="G11" s="31"/>
      <c r="H11" s="31"/>
      <c r="I11" s="31"/>
      <c r="J11" s="31"/>
      <c r="K11" s="31"/>
      <c r="L11" s="31"/>
      <c r="M11" s="31"/>
      <c r="N11" s="28"/>
    </row>
    <row r="12" spans="1:14" ht="22.5" customHeight="1" x14ac:dyDescent="0.25">
      <c r="A12" s="37" t="s">
        <v>23</v>
      </c>
      <c r="B12" s="37"/>
      <c r="C12" s="37"/>
      <c r="D12" s="31" t="s">
        <v>152</v>
      </c>
      <c r="E12" s="31"/>
      <c r="F12" s="31"/>
      <c r="G12" s="31"/>
      <c r="H12" s="31"/>
      <c r="I12" s="31"/>
      <c r="J12" s="31"/>
      <c r="K12" s="31"/>
      <c r="L12" s="31"/>
      <c r="M12" s="31"/>
      <c r="N12" s="28"/>
    </row>
    <row r="13" spans="1:14" ht="22.5" customHeight="1" x14ac:dyDescent="0.25">
      <c r="A13" s="37" t="s">
        <v>191</v>
      </c>
      <c r="B13" s="37"/>
      <c r="C13" s="37"/>
      <c r="D13" s="31" t="s">
        <v>158</v>
      </c>
      <c r="E13" s="31"/>
      <c r="F13" s="31"/>
      <c r="G13" s="31"/>
      <c r="H13" s="31"/>
      <c r="I13" s="31"/>
      <c r="J13" s="31"/>
      <c r="K13" s="31"/>
      <c r="L13" s="31"/>
      <c r="M13" s="31"/>
      <c r="N13" s="28"/>
    </row>
    <row r="14" spans="1:14" ht="22.5" customHeight="1" x14ac:dyDescent="0.25">
      <c r="A14" s="29" t="s">
        <v>24</v>
      </c>
      <c r="B14" s="29"/>
      <c r="C14" s="29"/>
      <c r="D14" s="34" t="s">
        <v>178</v>
      </c>
      <c r="E14" s="34"/>
      <c r="F14" s="34"/>
      <c r="G14" s="34"/>
      <c r="H14" s="34"/>
      <c r="I14" s="34"/>
      <c r="J14" s="34"/>
      <c r="K14" s="34"/>
      <c r="L14" s="34"/>
      <c r="M14" s="34"/>
      <c r="N14" s="28"/>
    </row>
    <row r="15" spans="1:14" ht="4.5" customHeight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28"/>
    </row>
    <row r="16" spans="1:14" ht="22.5" customHeight="1" x14ac:dyDescent="0.25">
      <c r="A16" s="38" t="s">
        <v>26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28"/>
    </row>
    <row r="17" spans="1:16" ht="22.5" customHeight="1" x14ac:dyDescent="0.25">
      <c r="A17" s="53" t="s">
        <v>193</v>
      </c>
      <c r="B17" s="53"/>
      <c r="C17" s="53"/>
      <c r="D17" s="53"/>
      <c r="E17" s="53"/>
      <c r="F17" s="53"/>
      <c r="G17" s="75"/>
      <c r="H17" s="53" t="s">
        <v>192</v>
      </c>
      <c r="I17" s="53"/>
      <c r="J17" s="53"/>
      <c r="K17" s="53"/>
      <c r="L17" s="53"/>
      <c r="M17" s="53"/>
      <c r="N17" s="28"/>
    </row>
    <row r="18" spans="1:16" ht="22.5" customHeight="1" x14ac:dyDescent="0.25">
      <c r="A18" s="51" t="s">
        <v>0</v>
      </c>
      <c r="B18" s="36" t="s">
        <v>136</v>
      </c>
      <c r="C18" s="51" t="s">
        <v>1</v>
      </c>
      <c r="D18" s="51"/>
      <c r="E18" s="51"/>
      <c r="F18" s="32" t="s">
        <v>8</v>
      </c>
      <c r="G18" s="74"/>
      <c r="H18" s="51" t="s">
        <v>0</v>
      </c>
      <c r="I18" s="51"/>
      <c r="J18" s="36" t="s">
        <v>136</v>
      </c>
      <c r="K18" s="76" t="s">
        <v>209</v>
      </c>
      <c r="L18" s="77"/>
      <c r="M18" s="32" t="s">
        <v>8</v>
      </c>
      <c r="N18" s="28"/>
    </row>
    <row r="19" spans="1:16" ht="22.5" customHeight="1" x14ac:dyDescent="0.25">
      <c r="A19" s="51"/>
      <c r="B19" s="36"/>
      <c r="C19" s="9" t="s">
        <v>2</v>
      </c>
      <c r="D19" s="51" t="s">
        <v>3</v>
      </c>
      <c r="E19" s="51"/>
      <c r="F19" s="32"/>
      <c r="G19" s="74"/>
      <c r="H19" s="51"/>
      <c r="I19" s="51"/>
      <c r="J19" s="36"/>
      <c r="K19" s="76" t="s">
        <v>3</v>
      </c>
      <c r="L19" s="77"/>
      <c r="M19" s="32"/>
      <c r="N19" s="28"/>
    </row>
    <row r="20" spans="1:16" ht="30" customHeight="1" x14ac:dyDescent="0.25">
      <c r="A20" s="2" t="str">
        <f>VLOOKUP(D13,List!P3:R20,3)</f>
        <v>HS20 Loading</v>
      </c>
      <c r="B20" s="9">
        <f>IF(A20="HS20 Loading", 36, "")</f>
        <v>36</v>
      </c>
      <c r="C20" s="22">
        <v>1.165</v>
      </c>
      <c r="D20" s="42">
        <v>1.946</v>
      </c>
      <c r="E20" s="42"/>
      <c r="F20" s="19">
        <f>IF(B20="","",IF(D20&gt;0.975,36,ROUNDDOWN(B20*D20,0)))</f>
        <v>36</v>
      </c>
      <c r="G20" s="74"/>
      <c r="H20" s="43" t="s">
        <v>194</v>
      </c>
      <c r="I20" s="43"/>
      <c r="J20" s="8">
        <v>40</v>
      </c>
      <c r="K20" s="68">
        <v>1.637</v>
      </c>
      <c r="L20" s="69"/>
      <c r="M20" s="7">
        <f>IF(K20&gt;0.975,J20,ROUNDDOWN(J20*K20,0))</f>
        <v>40</v>
      </c>
      <c r="N20" s="28"/>
    </row>
    <row r="21" spans="1:16" ht="22.5" customHeight="1" x14ac:dyDescent="0.25">
      <c r="A21" s="2" t="s">
        <v>216</v>
      </c>
      <c r="B21" s="9">
        <v>15</v>
      </c>
      <c r="C21" s="6"/>
      <c r="D21" s="42">
        <v>3.3980000000000001</v>
      </c>
      <c r="E21" s="42"/>
      <c r="F21" s="19">
        <f>IF(D21&gt;0.975,B21,ROUNDDOWN(B21*D21,0))</f>
        <v>15</v>
      </c>
      <c r="G21" s="74"/>
      <c r="H21" s="44" t="s">
        <v>4</v>
      </c>
      <c r="I21" s="44"/>
      <c r="J21" s="8">
        <v>27</v>
      </c>
      <c r="K21" s="68">
        <v>2.1259999999999999</v>
      </c>
      <c r="L21" s="69"/>
      <c r="M21" s="7">
        <f t="shared" ref="M21:M23" si="0">IF(K21&gt;0.975,J21,ROUNDDOWN(J21*K21,0))</f>
        <v>27</v>
      </c>
      <c r="N21" s="28"/>
    </row>
    <row r="22" spans="1:16" ht="22.5" customHeight="1" x14ac:dyDescent="0.25">
      <c r="A22" s="2" t="s">
        <v>217</v>
      </c>
      <c r="B22" s="9">
        <v>23</v>
      </c>
      <c r="C22" s="6"/>
      <c r="D22" s="42">
        <v>2.3660000000000001</v>
      </c>
      <c r="E22" s="42"/>
      <c r="F22" s="19">
        <f t="shared" ref="F22:F24" si="1">IF(D22&gt;0.975,B22,ROUNDDOWN(B22*D22,0))</f>
        <v>23</v>
      </c>
      <c r="G22" s="74"/>
      <c r="H22" s="44" t="s">
        <v>5</v>
      </c>
      <c r="I22" s="44"/>
      <c r="J22" s="8">
        <v>31</v>
      </c>
      <c r="K22" s="68">
        <v>1.9950000000000001</v>
      </c>
      <c r="L22" s="69"/>
      <c r="M22" s="7">
        <f t="shared" si="0"/>
        <v>31</v>
      </c>
      <c r="N22" s="28"/>
      <c r="P22" s="10"/>
    </row>
    <row r="23" spans="1:16" ht="22.5" customHeight="1" x14ac:dyDescent="0.25">
      <c r="A23" s="2" t="s">
        <v>218</v>
      </c>
      <c r="B23" s="9">
        <v>27</v>
      </c>
      <c r="C23" s="6"/>
      <c r="D23" s="42">
        <v>2.1669999999999998</v>
      </c>
      <c r="E23" s="42"/>
      <c r="F23" s="19">
        <f t="shared" si="1"/>
        <v>27</v>
      </c>
      <c r="G23" s="74"/>
      <c r="H23" s="44" t="s">
        <v>6</v>
      </c>
      <c r="I23" s="44"/>
      <c r="J23" s="8">
        <v>34.75</v>
      </c>
      <c r="K23" s="68">
        <v>1.8120000000000001</v>
      </c>
      <c r="L23" s="69"/>
      <c r="M23" s="19">
        <f t="shared" si="0"/>
        <v>34.75</v>
      </c>
      <c r="N23" s="28"/>
      <c r="P23" s="10"/>
    </row>
    <row r="24" spans="1:16" ht="22.5" customHeight="1" x14ac:dyDescent="0.25">
      <c r="A24" s="2" t="s">
        <v>219</v>
      </c>
      <c r="B24" s="9">
        <v>40</v>
      </c>
      <c r="C24" s="6"/>
      <c r="D24" s="42">
        <v>1.93</v>
      </c>
      <c r="E24" s="42"/>
      <c r="F24" s="19">
        <f t="shared" si="1"/>
        <v>40</v>
      </c>
      <c r="G24" s="74"/>
      <c r="H24" s="44" t="s">
        <v>7</v>
      </c>
      <c r="I24" s="44"/>
      <c r="J24" s="8">
        <v>38.75</v>
      </c>
      <c r="K24" s="68">
        <v>1.708</v>
      </c>
      <c r="L24" s="69"/>
      <c r="M24" s="19">
        <f>IF(K24&gt;0.975,J24,ROUNDDOWN(J24*K24,0))</f>
        <v>38.75</v>
      </c>
      <c r="N24" s="28"/>
    </row>
    <row r="25" spans="1:16" ht="4.5" customHeight="1" thickBot="1" x14ac:dyDescent="0.3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  <c r="N25" s="28"/>
    </row>
    <row r="26" spans="1:16" ht="25.5" customHeight="1" thickTop="1" thickBot="1" x14ac:dyDescent="0.3">
      <c r="A26" s="67" t="s">
        <v>11</v>
      </c>
      <c r="B26" s="67"/>
      <c r="C26" s="67"/>
      <c r="D26" s="67"/>
      <c r="E26" s="66" t="str">
        <f>IF(A30&gt;=1,"NO load posting is recommended", "YES, LOAD POSTING IS RECOMMENDED")</f>
        <v>NO load posting is recommended</v>
      </c>
      <c r="F26" s="66"/>
      <c r="G26" s="66"/>
      <c r="H26" s="66"/>
      <c r="I26" s="66"/>
      <c r="J26" s="66"/>
      <c r="K26" s="66"/>
      <c r="L26" s="66"/>
      <c r="M26" s="66"/>
      <c r="N26" s="28"/>
    </row>
    <row r="27" spans="1:16" ht="4.5" customHeight="1" thickTop="1" thickBot="1" x14ac:dyDescent="0.3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28"/>
    </row>
    <row r="28" spans="1:16" ht="13.5" customHeight="1" thickBot="1" x14ac:dyDescent="0.3">
      <c r="A28" s="53" t="s">
        <v>214</v>
      </c>
      <c r="B28" s="53"/>
      <c r="C28" s="53"/>
      <c r="D28" s="53"/>
      <c r="E28" s="53"/>
      <c r="F28" s="53"/>
      <c r="G28" s="74"/>
      <c r="H28" s="80" t="s">
        <v>208</v>
      </c>
      <c r="I28" s="81"/>
      <c r="J28" s="82"/>
      <c r="K28" s="59"/>
      <c r="L28" s="15" t="s">
        <v>210</v>
      </c>
      <c r="M28" s="11"/>
      <c r="N28" s="28"/>
    </row>
    <row r="29" spans="1:16" ht="12" customHeight="1" x14ac:dyDescent="0.25">
      <c r="A29" s="53"/>
      <c r="B29" s="53"/>
      <c r="C29" s="53"/>
      <c r="D29" s="53"/>
      <c r="E29" s="53"/>
      <c r="F29" s="53"/>
      <c r="G29" s="74"/>
      <c r="H29" s="83"/>
      <c r="I29" s="84"/>
      <c r="J29" s="85"/>
      <c r="K29" s="59"/>
      <c r="L29" s="15" t="str">
        <f>IF(OR($A$30&gt;1,$A$30=1),"",CONCATENATE("2 Axles = ",ROUND($F$21,0)," T"))</f>
        <v/>
      </c>
      <c r="M29" s="11"/>
      <c r="N29" s="28"/>
    </row>
    <row r="30" spans="1:16" ht="16.5" customHeight="1" x14ac:dyDescent="0.25">
      <c r="A30" s="79">
        <f>IF(AND(MIN(D21:E24)&gt;1.5,MIN(K21:L24)&gt;1.5),1.5,IF(OR(MIN(D21:E24)=0,MIN(K21:L24)=0),0,MROUND(MIN(MIN(D21:E24),MIN(K21:L24))-0.0001,0.05)))</f>
        <v>1.5</v>
      </c>
      <c r="B30" s="79"/>
      <c r="C30" s="79"/>
      <c r="D30" s="79"/>
      <c r="E30" s="79"/>
      <c r="F30" s="79"/>
      <c r="G30" s="74"/>
      <c r="H30" s="83"/>
      <c r="I30" s="84"/>
      <c r="J30" s="85"/>
      <c r="K30" s="59"/>
      <c r="L30" s="20" t="str">
        <f>IF(OR($A$30&gt;1,$A$30=1),"",CONCATENATE("3 Axles = ",ROUND($F$22,0)," T"))</f>
        <v/>
      </c>
      <c r="M30" s="11"/>
      <c r="N30" s="28"/>
    </row>
    <row r="31" spans="1:16" ht="8.25" customHeight="1" x14ac:dyDescent="0.25">
      <c r="A31" s="79"/>
      <c r="B31" s="79"/>
      <c r="C31" s="79"/>
      <c r="D31" s="79"/>
      <c r="E31" s="79"/>
      <c r="F31" s="79"/>
      <c r="G31" s="74"/>
      <c r="H31" s="83"/>
      <c r="I31" s="84"/>
      <c r="J31" s="85"/>
      <c r="K31" s="59"/>
      <c r="L31" s="78" t="str">
        <f>IF(OR($A$30&gt;1,$A$30=1),"",CONCATENATE("4 Axles = ",ROUND(MIN($F$23,$M$21),0)," T"))</f>
        <v/>
      </c>
      <c r="M31" s="18"/>
      <c r="N31" s="28"/>
    </row>
    <row r="32" spans="1:16" ht="7.5" customHeight="1" x14ac:dyDescent="0.25">
      <c r="A32" s="53" t="s">
        <v>10</v>
      </c>
      <c r="B32" s="53"/>
      <c r="C32" s="53"/>
      <c r="D32" s="53"/>
      <c r="E32" s="53"/>
      <c r="F32" s="53"/>
      <c r="G32" s="74"/>
      <c r="H32" s="83"/>
      <c r="I32" s="84"/>
      <c r="J32" s="85"/>
      <c r="K32" s="59"/>
      <c r="L32" s="78"/>
      <c r="M32" s="18"/>
      <c r="N32" s="28"/>
    </row>
    <row r="33" spans="1:14" ht="16.5" customHeight="1" x14ac:dyDescent="0.25">
      <c r="A33" s="53"/>
      <c r="B33" s="53"/>
      <c r="C33" s="53"/>
      <c r="D33" s="53"/>
      <c r="E33" s="53"/>
      <c r="F33" s="53"/>
      <c r="G33" s="74"/>
      <c r="H33" s="83"/>
      <c r="I33" s="84"/>
      <c r="J33" s="85"/>
      <c r="K33" s="59"/>
      <c r="L33" s="13" t="str">
        <f>IF(OR($A$30&gt;1,$A$30=1),"",CONCATENATE("5 Axles = ",ROUND(MIN($F$24,$M$22),0)," T"))</f>
        <v/>
      </c>
      <c r="M33" s="12"/>
      <c r="N33" s="28"/>
    </row>
    <row r="34" spans="1:14" ht="20.25" customHeight="1" thickBot="1" x14ac:dyDescent="0.3">
      <c r="A34" s="73" t="str">
        <f>IF($A$30&gt;=1, "A - OPEN, NO RESTRICTIONS",IF(OR(MIN($F$21:$F$24)&lt;3,AND($D$21&lt;0.3,$D$22&lt;0.3,$D$23&lt;0.3,$D$24&lt;0.3)), "C - CLOSED", "B - OPEN, POSTED"))</f>
        <v>A - OPEN, NO RESTRICTIONS</v>
      </c>
      <c r="B34" s="73"/>
      <c r="C34" s="73"/>
      <c r="D34" s="73"/>
      <c r="E34" s="73"/>
      <c r="F34" s="73"/>
      <c r="G34" s="74"/>
      <c r="H34" s="83"/>
      <c r="I34" s="84"/>
      <c r="J34" s="85"/>
      <c r="K34" s="59"/>
      <c r="L34" s="14" t="str">
        <f>IF(OR($A$30&gt;1,$A$30=1),"",CONCATENATE("6+ Axles = ", ROUNDDOWN(MIN($M$23,$M$24),0), " T"))</f>
        <v/>
      </c>
      <c r="M34" s="21"/>
      <c r="N34" s="28"/>
    </row>
    <row r="35" spans="1:14" ht="4.5" customHeight="1" x14ac:dyDescent="0.25">
      <c r="A35" s="23"/>
      <c r="B35" s="24"/>
      <c r="C35" s="24"/>
      <c r="D35" s="24"/>
      <c r="E35" s="24"/>
      <c r="F35" s="24"/>
      <c r="G35" s="25"/>
      <c r="H35" s="24"/>
      <c r="I35" s="24"/>
      <c r="J35" s="24"/>
      <c r="K35" s="25"/>
      <c r="L35" s="25"/>
      <c r="M35" s="26"/>
      <c r="N35" s="28"/>
    </row>
    <row r="36" spans="1:14" ht="22.5" customHeight="1" x14ac:dyDescent="0.25">
      <c r="A36" s="45" t="s">
        <v>29</v>
      </c>
      <c r="B36" s="45"/>
      <c r="C36" s="55" t="s">
        <v>207</v>
      </c>
      <c r="D36" s="56"/>
      <c r="E36" s="56"/>
      <c r="F36" s="56"/>
      <c r="G36" s="56"/>
      <c r="H36" s="57"/>
      <c r="I36" s="70" t="s">
        <v>206</v>
      </c>
      <c r="J36" s="71"/>
      <c r="K36" s="72"/>
      <c r="L36" s="58">
        <v>42298</v>
      </c>
      <c r="M36" s="57"/>
      <c r="N36" s="28"/>
    </row>
    <row r="37" spans="1:14" ht="22.5" customHeight="1" x14ac:dyDescent="0.25">
      <c r="A37" s="45" t="s">
        <v>138</v>
      </c>
      <c r="B37" s="45"/>
      <c r="C37" s="45" t="s">
        <v>137</v>
      </c>
      <c r="D37" s="45"/>
      <c r="E37" s="45" t="s">
        <v>28</v>
      </c>
      <c r="F37" s="45"/>
      <c r="G37" s="45" t="s">
        <v>27</v>
      </c>
      <c r="H37" s="45"/>
      <c r="I37" s="45"/>
      <c r="J37" s="45"/>
      <c r="K37" s="45"/>
      <c r="L37" s="45"/>
      <c r="M37" s="45"/>
      <c r="N37" s="28"/>
    </row>
    <row r="38" spans="1:14" ht="22.5" customHeight="1" x14ac:dyDescent="0.25">
      <c r="A38" s="46" t="s">
        <v>226</v>
      </c>
      <c r="B38" s="46"/>
      <c r="C38" s="46"/>
      <c r="D38" s="46"/>
      <c r="E38" s="46" t="s">
        <v>227</v>
      </c>
      <c r="F38" s="46"/>
      <c r="G38" s="54" t="s">
        <v>224</v>
      </c>
      <c r="H38" s="46"/>
      <c r="I38" s="46"/>
      <c r="J38" s="46"/>
      <c r="K38" s="46"/>
      <c r="L38" s="46"/>
      <c r="M38" s="46"/>
      <c r="N38" s="28"/>
    </row>
    <row r="39" spans="1:14" ht="22.5" customHeight="1" x14ac:dyDescent="0.25">
      <c r="A39" s="53" t="s">
        <v>221</v>
      </c>
      <c r="B39" s="53"/>
      <c r="C39" s="53" t="s">
        <v>137</v>
      </c>
      <c r="D39" s="53"/>
      <c r="E39" s="53" t="s">
        <v>28</v>
      </c>
      <c r="F39" s="53"/>
      <c r="G39" s="53" t="s">
        <v>27</v>
      </c>
      <c r="H39" s="53"/>
      <c r="I39" s="53"/>
      <c r="J39" s="53"/>
      <c r="K39" s="53"/>
      <c r="L39" s="53"/>
      <c r="M39" s="53"/>
      <c r="N39" s="28"/>
    </row>
    <row r="40" spans="1:14" ht="22.5" customHeight="1" x14ac:dyDescent="0.25">
      <c r="A40" s="46" t="s">
        <v>222</v>
      </c>
      <c r="B40" s="46"/>
      <c r="C40" s="46">
        <v>54304</v>
      </c>
      <c r="D40" s="46"/>
      <c r="E40" s="46" t="s">
        <v>223</v>
      </c>
      <c r="F40" s="46"/>
      <c r="G40" s="54" t="s">
        <v>225</v>
      </c>
      <c r="H40" s="46"/>
      <c r="I40" s="46"/>
      <c r="J40" s="46"/>
      <c r="K40" s="46"/>
      <c r="L40" s="46"/>
      <c r="M40" s="46"/>
      <c r="N40" s="28"/>
    </row>
    <row r="41" spans="1:14" x14ac:dyDescent="0.25">
      <c r="L41" s="27" t="s">
        <v>215</v>
      </c>
      <c r="M41" s="27"/>
    </row>
  </sheetData>
  <sheetProtection sheet="1" objects="1" scenarios="1"/>
  <protectedRanges>
    <protectedRange algorithmName="SHA-512" hashValue="uMBuEftMXhDkdXdIGI5sI+oYbaZVWtPttl58XeuJD6fSyO7kHqjRWQjNs8lGKoB7RoJLZwWbwV/szwqMtgooKQ==" saltValue="Gg/X6PB22NDu7jtZ5j6qQw==" spinCount="100000" sqref="A28:M34" name="Range1"/>
  </protectedRanges>
  <mergeCells count="96">
    <mergeCell ref="K23:L23"/>
    <mergeCell ref="K24:L24"/>
    <mergeCell ref="I36:K36"/>
    <mergeCell ref="A34:F34"/>
    <mergeCell ref="G28:G34"/>
    <mergeCell ref="G17:G24"/>
    <mergeCell ref="K20:L20"/>
    <mergeCell ref="K19:L19"/>
    <mergeCell ref="K18:L18"/>
    <mergeCell ref="K21:L21"/>
    <mergeCell ref="K22:L22"/>
    <mergeCell ref="A32:F33"/>
    <mergeCell ref="A28:F29"/>
    <mergeCell ref="L31:L32"/>
    <mergeCell ref="A30:F31"/>
    <mergeCell ref="H28:J34"/>
    <mergeCell ref="K28:K34"/>
    <mergeCell ref="A25:M25"/>
    <mergeCell ref="A27:M27"/>
    <mergeCell ref="E26:M26"/>
    <mergeCell ref="A26:D26"/>
    <mergeCell ref="A36:B36"/>
    <mergeCell ref="G37:M37"/>
    <mergeCell ref="G39:M39"/>
    <mergeCell ref="G38:M38"/>
    <mergeCell ref="E37:F37"/>
    <mergeCell ref="E39:F39"/>
    <mergeCell ref="A37:B37"/>
    <mergeCell ref="C37:D37"/>
    <mergeCell ref="C36:H36"/>
    <mergeCell ref="L36:M36"/>
    <mergeCell ref="E40:F40"/>
    <mergeCell ref="E38:F38"/>
    <mergeCell ref="G40:M40"/>
    <mergeCell ref="A38:B38"/>
    <mergeCell ref="A40:B40"/>
    <mergeCell ref="C38:D38"/>
    <mergeCell ref="C40:D40"/>
    <mergeCell ref="A39:B39"/>
    <mergeCell ref="C39:D39"/>
    <mergeCell ref="A6:B6"/>
    <mergeCell ref="A7:B7"/>
    <mergeCell ref="C6:E6"/>
    <mergeCell ref="C7:E7"/>
    <mergeCell ref="H18:I19"/>
    <mergeCell ref="F7:H7"/>
    <mergeCell ref="F6:H6"/>
    <mergeCell ref="I6:M6"/>
    <mergeCell ref="I7:M7"/>
    <mergeCell ref="C18:E18"/>
    <mergeCell ref="F18:F19"/>
    <mergeCell ref="D19:E19"/>
    <mergeCell ref="A18:A19"/>
    <mergeCell ref="A17:F17"/>
    <mergeCell ref="A13:C13"/>
    <mergeCell ref="H17:M17"/>
    <mergeCell ref="I4:M4"/>
    <mergeCell ref="I5:M5"/>
    <mergeCell ref="A1:M1"/>
    <mergeCell ref="A2:M2"/>
    <mergeCell ref="A3:M3"/>
    <mergeCell ref="A5:C5"/>
    <mergeCell ref="D5:H5"/>
    <mergeCell ref="A4:C4"/>
    <mergeCell ref="D4:H4"/>
    <mergeCell ref="H20:I20"/>
    <mergeCell ref="H21:I21"/>
    <mergeCell ref="H22:I22"/>
    <mergeCell ref="H23:I23"/>
    <mergeCell ref="H24:I24"/>
    <mergeCell ref="D24:E24"/>
    <mergeCell ref="D21:E21"/>
    <mergeCell ref="D20:E20"/>
    <mergeCell ref="D22:E22"/>
    <mergeCell ref="D23:E23"/>
    <mergeCell ref="A12:C12"/>
    <mergeCell ref="A16:M16"/>
    <mergeCell ref="M18:M19"/>
    <mergeCell ref="B18:B19"/>
    <mergeCell ref="A15:M15"/>
    <mergeCell ref="A35:M35"/>
    <mergeCell ref="L41:M41"/>
    <mergeCell ref="N1:N40"/>
    <mergeCell ref="A14:C14"/>
    <mergeCell ref="D9:M9"/>
    <mergeCell ref="D10:M10"/>
    <mergeCell ref="D11:M11"/>
    <mergeCell ref="A8:B8"/>
    <mergeCell ref="C8:M8"/>
    <mergeCell ref="D12:M12"/>
    <mergeCell ref="D13:M13"/>
    <mergeCell ref="D14:M14"/>
    <mergeCell ref="A9:C9"/>
    <mergeCell ref="J18:J19"/>
    <mergeCell ref="A10:C10"/>
    <mergeCell ref="A11:C11"/>
  </mergeCells>
  <pageMargins left="0.66" right="0.55000000000000004" top="0.75" bottom="0.75" header="0.3" footer="0.3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List!$G$3:$G$10</xm:f>
          </x14:formula1>
          <xm:sqref>D10:M10</xm:sqref>
        </x14:dataValidation>
        <x14:dataValidation type="list" allowBlank="1" showInputMessage="1" showErrorMessage="1">
          <x14:formula1>
            <xm:f>List!$M$3:$M$7</xm:f>
          </x14:formula1>
          <xm:sqref>D12:M12</xm:sqref>
        </x14:dataValidation>
        <x14:dataValidation type="list" allowBlank="1" showInputMessage="1" showErrorMessage="1">
          <x14:formula1>
            <xm:f>List!$P$3:$P$19</xm:f>
          </x14:formula1>
          <xm:sqref>D13:M13</xm:sqref>
        </x14:dataValidation>
        <x14:dataValidation type="list" allowBlank="1" showInputMessage="1" showErrorMessage="1">
          <x14:formula1>
            <xm:f>List!$V$3:$V$14</xm:f>
          </x14:formula1>
          <xm:sqref>D14:M14</xm:sqref>
        </x14:dataValidation>
        <x14:dataValidation type="list" allowBlank="1" showInputMessage="1" showErrorMessage="1">
          <x14:formula1>
            <xm:f>List!$J$3:$J$14</xm:f>
          </x14:formula1>
          <xm:sqref>D11:M11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1"/>
  <sheetViews>
    <sheetView topLeftCell="A61" zoomScaleNormal="100" workbookViewId="0">
      <selection activeCell="P22" sqref="P22"/>
    </sheetView>
  </sheetViews>
  <sheetFormatPr defaultRowHeight="15" x14ac:dyDescent="0.25"/>
  <cols>
    <col min="1" max="1" width="15.140625" bestFit="1" customWidth="1"/>
    <col min="2" max="2" width="11.7109375" customWidth="1"/>
    <col min="7" max="7" width="45.7109375" customWidth="1"/>
    <col min="10" max="10" width="60" customWidth="1"/>
    <col min="13" max="13" width="62" customWidth="1"/>
    <col min="16" max="16" width="79.7109375" customWidth="1"/>
    <col min="18" max="18" width="16.28515625" customWidth="1"/>
    <col min="22" max="22" width="49.42578125" customWidth="1"/>
    <col min="25" max="25" width="15.140625" bestFit="1" customWidth="1"/>
    <col min="26" max="26" width="10" bestFit="1" customWidth="1"/>
    <col min="27" max="27" width="15.140625" bestFit="1" customWidth="1"/>
  </cols>
  <sheetData>
    <row r="2" spans="1:27" x14ac:dyDescent="0.25">
      <c r="G2" s="5" t="s">
        <v>185</v>
      </c>
      <c r="J2" s="5" t="s">
        <v>186</v>
      </c>
      <c r="M2" s="5" t="s">
        <v>187</v>
      </c>
      <c r="P2" s="5" t="s">
        <v>188</v>
      </c>
      <c r="V2" s="5" t="s">
        <v>189</v>
      </c>
      <c r="Y2" s="16"/>
      <c r="Z2" s="16" t="s">
        <v>212</v>
      </c>
      <c r="AA2" s="16" t="s">
        <v>211</v>
      </c>
    </row>
    <row r="3" spans="1:27" ht="14.25" customHeight="1" x14ac:dyDescent="0.25">
      <c r="A3" s="1" t="s">
        <v>30</v>
      </c>
      <c r="B3" s="1" t="s">
        <v>31</v>
      </c>
      <c r="C3" s="1" t="s">
        <v>32</v>
      </c>
      <c r="D3" s="1" t="s">
        <v>33</v>
      </c>
      <c r="G3" s="3" t="s">
        <v>140</v>
      </c>
      <c r="J3" s="3" t="s">
        <v>148</v>
      </c>
      <c r="M3" s="3" t="s">
        <v>151</v>
      </c>
      <c r="P3" s="3" t="s">
        <v>156</v>
      </c>
      <c r="R3" t="s">
        <v>9</v>
      </c>
      <c r="V3" s="3" t="s">
        <v>173</v>
      </c>
      <c r="Z3" s="17">
        <f>Sheet1!F21</f>
        <v>15</v>
      </c>
      <c r="AA3" t="str">
        <f>Sheet1!A21</f>
        <v>Ohio - 2F1</v>
      </c>
    </row>
    <row r="4" spans="1:27" ht="14.25" customHeight="1" x14ac:dyDescent="0.25">
      <c r="A4" s="1">
        <v>1</v>
      </c>
      <c r="B4" t="s">
        <v>34</v>
      </c>
      <c r="C4" t="s">
        <v>49</v>
      </c>
      <c r="D4">
        <v>9</v>
      </c>
      <c r="G4" s="3" t="s">
        <v>141</v>
      </c>
      <c r="J4" s="3" t="s">
        <v>149</v>
      </c>
      <c r="M4" s="3" t="s">
        <v>152</v>
      </c>
      <c r="P4" s="3" t="s">
        <v>157</v>
      </c>
      <c r="R4" t="s">
        <v>9</v>
      </c>
      <c r="V4" s="3" t="s">
        <v>174</v>
      </c>
      <c r="Z4" s="17">
        <f>Sheet1!F22</f>
        <v>23</v>
      </c>
      <c r="AA4" t="str">
        <f>Sheet1!A22</f>
        <v>Ohio - 3F1</v>
      </c>
    </row>
    <row r="5" spans="1:27" ht="14.25" customHeight="1" x14ac:dyDescent="0.25">
      <c r="A5" s="1">
        <v>2</v>
      </c>
      <c r="B5" t="s">
        <v>35</v>
      </c>
      <c r="C5" t="s">
        <v>50</v>
      </c>
      <c r="D5">
        <v>1</v>
      </c>
      <c r="G5" s="3" t="s">
        <v>142</v>
      </c>
      <c r="J5" s="3" t="s">
        <v>190</v>
      </c>
      <c r="M5" s="3" t="s">
        <v>153</v>
      </c>
      <c r="P5" s="3" t="s">
        <v>158</v>
      </c>
      <c r="R5" t="s">
        <v>9</v>
      </c>
      <c r="V5" s="3" t="s">
        <v>175</v>
      </c>
      <c r="Z5" s="17">
        <f>Sheet1!F23</f>
        <v>27</v>
      </c>
      <c r="AA5" t="str">
        <f>Sheet1!A23</f>
        <v>Ohio - 4F1</v>
      </c>
    </row>
    <row r="6" spans="1:27" ht="14.25" customHeight="1" x14ac:dyDescent="0.25">
      <c r="A6" s="1">
        <v>3</v>
      </c>
      <c r="B6" t="s">
        <v>36</v>
      </c>
      <c r="C6" t="s">
        <v>51</v>
      </c>
      <c r="D6">
        <v>3</v>
      </c>
      <c r="G6" s="3" t="s">
        <v>143</v>
      </c>
      <c r="J6" s="3" t="s">
        <v>198</v>
      </c>
      <c r="M6" s="3" t="s">
        <v>154</v>
      </c>
      <c r="P6" s="3" t="s">
        <v>159</v>
      </c>
      <c r="R6" t="s">
        <v>195</v>
      </c>
      <c r="V6" s="3" t="s">
        <v>176</v>
      </c>
      <c r="Z6" s="17">
        <f>Sheet1!F24</f>
        <v>40</v>
      </c>
      <c r="AA6" t="str">
        <f>Sheet1!A24</f>
        <v>Ohio - 5C1</v>
      </c>
    </row>
    <row r="7" spans="1:27" ht="14.25" customHeight="1" x14ac:dyDescent="0.25">
      <c r="A7" s="1">
        <v>4</v>
      </c>
      <c r="B7" t="s">
        <v>42</v>
      </c>
      <c r="C7" t="s">
        <v>52</v>
      </c>
      <c r="D7">
        <v>4</v>
      </c>
      <c r="G7" s="4" t="s">
        <v>144</v>
      </c>
      <c r="J7" s="3" t="s">
        <v>199</v>
      </c>
      <c r="M7" s="3" t="s">
        <v>155</v>
      </c>
      <c r="P7" s="4" t="s">
        <v>160</v>
      </c>
      <c r="R7" t="s">
        <v>196</v>
      </c>
      <c r="V7" s="3" t="s">
        <v>177</v>
      </c>
      <c r="Z7" s="17">
        <f>Sheet1!M21</f>
        <v>27</v>
      </c>
      <c r="AA7" t="str">
        <f>Sheet1!H21</f>
        <v>SU4</v>
      </c>
    </row>
    <row r="8" spans="1:27" ht="14.25" customHeight="1" x14ac:dyDescent="0.25">
      <c r="A8" s="1">
        <v>5</v>
      </c>
      <c r="B8" t="s">
        <v>37</v>
      </c>
      <c r="C8" t="s">
        <v>53</v>
      </c>
      <c r="D8">
        <v>10</v>
      </c>
      <c r="G8" s="4" t="s">
        <v>145</v>
      </c>
      <c r="J8" s="3" t="s">
        <v>200</v>
      </c>
      <c r="P8" s="4" t="s">
        <v>161</v>
      </c>
      <c r="R8" t="s">
        <v>9</v>
      </c>
      <c r="V8" s="3" t="s">
        <v>178</v>
      </c>
      <c r="Z8" s="17">
        <f>Sheet1!M22</f>
        <v>31</v>
      </c>
      <c r="AA8" t="str">
        <f>Sheet1!H22</f>
        <v>SU5</v>
      </c>
    </row>
    <row r="9" spans="1:27" ht="14.25" customHeight="1" x14ac:dyDescent="0.25">
      <c r="A9" s="1">
        <v>6</v>
      </c>
      <c r="B9" t="s">
        <v>38</v>
      </c>
      <c r="C9" t="s">
        <v>54</v>
      </c>
      <c r="D9">
        <v>7</v>
      </c>
      <c r="G9" s="4" t="s">
        <v>146</v>
      </c>
      <c r="J9" s="4" t="s">
        <v>201</v>
      </c>
      <c r="P9" s="4" t="s">
        <v>162</v>
      </c>
      <c r="R9" t="s">
        <v>196</v>
      </c>
      <c r="V9" s="3" t="s">
        <v>179</v>
      </c>
      <c r="Z9" s="17">
        <f>Sheet1!M23</f>
        <v>34.75</v>
      </c>
      <c r="AA9" t="str">
        <f>Sheet1!H23</f>
        <v>SU6</v>
      </c>
    </row>
    <row r="10" spans="1:27" ht="14.25" customHeight="1" x14ac:dyDescent="0.25">
      <c r="A10" s="1">
        <v>7</v>
      </c>
      <c r="B10" t="s">
        <v>39</v>
      </c>
      <c r="C10" t="s">
        <v>55</v>
      </c>
      <c r="D10">
        <v>11</v>
      </c>
      <c r="G10" s="4" t="s">
        <v>147</v>
      </c>
      <c r="J10" s="4" t="s">
        <v>202</v>
      </c>
      <c r="P10" s="4" t="s">
        <v>163</v>
      </c>
      <c r="R10" t="s">
        <v>9</v>
      </c>
      <c r="V10" s="3" t="s">
        <v>180</v>
      </c>
      <c r="Z10" s="17">
        <f>Sheet1!M24</f>
        <v>38.75</v>
      </c>
      <c r="AA10" t="str">
        <f>Sheet1!H24</f>
        <v>SU7</v>
      </c>
    </row>
    <row r="11" spans="1:27" ht="15" customHeight="1" x14ac:dyDescent="0.25">
      <c r="A11" s="1">
        <v>8</v>
      </c>
      <c r="B11" t="s">
        <v>40</v>
      </c>
      <c r="C11" t="s">
        <v>56</v>
      </c>
      <c r="D11">
        <v>9</v>
      </c>
      <c r="J11" s="4" t="s">
        <v>203</v>
      </c>
      <c r="P11" s="3" t="s">
        <v>164</v>
      </c>
      <c r="R11" t="s">
        <v>196</v>
      </c>
      <c r="V11" s="3" t="s">
        <v>181</v>
      </c>
    </row>
    <row r="12" spans="1:27" ht="15" customHeight="1" x14ac:dyDescent="0.25">
      <c r="A12" s="1">
        <v>9</v>
      </c>
      <c r="B12" t="s">
        <v>41</v>
      </c>
      <c r="C12" t="s">
        <v>57</v>
      </c>
      <c r="D12">
        <v>8</v>
      </c>
      <c r="J12" s="4" t="s">
        <v>204</v>
      </c>
      <c r="P12" s="3" t="s">
        <v>165</v>
      </c>
      <c r="R12" t="s">
        <v>196</v>
      </c>
      <c r="V12" s="3" t="s">
        <v>182</v>
      </c>
      <c r="Z12" s="17">
        <f>MIN(Z3:Z10)</f>
        <v>15</v>
      </c>
      <c r="AA12" t="s">
        <v>213</v>
      </c>
    </row>
    <row r="13" spans="1:27" ht="15" customHeight="1" x14ac:dyDescent="0.25">
      <c r="A13" s="1">
        <v>10</v>
      </c>
      <c r="B13" t="s">
        <v>43</v>
      </c>
      <c r="C13" t="s">
        <v>58</v>
      </c>
      <c r="D13">
        <v>11</v>
      </c>
      <c r="J13" s="3" t="s">
        <v>205</v>
      </c>
      <c r="P13" s="3" t="s">
        <v>166</v>
      </c>
      <c r="R13" t="s">
        <v>196</v>
      </c>
      <c r="V13" s="3" t="s">
        <v>183</v>
      </c>
    </row>
    <row r="14" spans="1:27" ht="15" customHeight="1" x14ac:dyDescent="0.25">
      <c r="A14" s="1">
        <v>11</v>
      </c>
      <c r="B14" t="s">
        <v>44</v>
      </c>
      <c r="C14" t="s">
        <v>59</v>
      </c>
      <c r="D14">
        <v>7</v>
      </c>
      <c r="J14" s="3" t="s">
        <v>150</v>
      </c>
      <c r="P14" s="3" t="s">
        <v>167</v>
      </c>
      <c r="R14" t="s">
        <v>196</v>
      </c>
      <c r="V14" s="3" t="s">
        <v>184</v>
      </c>
    </row>
    <row r="15" spans="1:27" ht="15" customHeight="1" x14ac:dyDescent="0.25">
      <c r="A15" s="1">
        <v>12</v>
      </c>
      <c r="B15" t="s">
        <v>45</v>
      </c>
      <c r="C15" t="s">
        <v>60</v>
      </c>
      <c r="D15">
        <v>7</v>
      </c>
      <c r="P15" s="3" t="s">
        <v>168</v>
      </c>
      <c r="R15" t="s">
        <v>196</v>
      </c>
    </row>
    <row r="16" spans="1:27" ht="15" customHeight="1" x14ac:dyDescent="0.25">
      <c r="A16" s="1">
        <v>13</v>
      </c>
      <c r="B16" t="s">
        <v>46</v>
      </c>
      <c r="C16" t="s">
        <v>61</v>
      </c>
      <c r="D16">
        <v>8</v>
      </c>
      <c r="P16" s="3" t="s">
        <v>169</v>
      </c>
      <c r="R16" t="s">
        <v>9</v>
      </c>
    </row>
    <row r="17" spans="1:18" ht="15" customHeight="1" x14ac:dyDescent="0.25">
      <c r="A17" s="1">
        <v>14</v>
      </c>
      <c r="B17" t="s">
        <v>47</v>
      </c>
      <c r="C17" t="s">
        <v>62</v>
      </c>
      <c r="D17">
        <v>8</v>
      </c>
      <c r="P17" s="3" t="s">
        <v>170</v>
      </c>
      <c r="R17" t="s">
        <v>196</v>
      </c>
    </row>
    <row r="18" spans="1:18" ht="15" customHeight="1" x14ac:dyDescent="0.25">
      <c r="A18" s="1">
        <v>15</v>
      </c>
      <c r="B18" t="s">
        <v>48</v>
      </c>
      <c r="C18" t="s">
        <v>63</v>
      </c>
      <c r="D18">
        <v>11</v>
      </c>
      <c r="P18" s="3" t="s">
        <v>171</v>
      </c>
      <c r="R18" t="s">
        <v>195</v>
      </c>
    </row>
    <row r="19" spans="1:18" ht="15" customHeight="1" x14ac:dyDescent="0.25">
      <c r="A19" s="1">
        <v>16</v>
      </c>
      <c r="C19" t="s">
        <v>64</v>
      </c>
      <c r="D19">
        <v>5</v>
      </c>
      <c r="P19" s="3" t="s">
        <v>172</v>
      </c>
      <c r="R19" t="s">
        <v>196</v>
      </c>
    </row>
    <row r="20" spans="1:18" x14ac:dyDescent="0.25">
      <c r="A20" s="1">
        <v>17</v>
      </c>
      <c r="C20" t="s">
        <v>65</v>
      </c>
      <c r="D20">
        <v>3</v>
      </c>
    </row>
    <row r="21" spans="1:18" x14ac:dyDescent="0.25">
      <c r="A21" s="1">
        <v>18</v>
      </c>
      <c r="C21" t="s">
        <v>66</v>
      </c>
      <c r="D21">
        <v>12</v>
      </c>
    </row>
    <row r="22" spans="1:18" x14ac:dyDescent="0.25">
      <c r="A22" s="1">
        <v>19</v>
      </c>
      <c r="C22" t="s">
        <v>67</v>
      </c>
      <c r="D22">
        <v>7</v>
      </c>
    </row>
    <row r="23" spans="1:18" x14ac:dyDescent="0.25">
      <c r="A23" s="1">
        <v>20</v>
      </c>
      <c r="C23" t="s">
        <v>68</v>
      </c>
      <c r="D23">
        <v>1</v>
      </c>
    </row>
    <row r="24" spans="1:18" x14ac:dyDescent="0.25">
      <c r="A24" s="1">
        <v>21</v>
      </c>
      <c r="C24" t="s">
        <v>69</v>
      </c>
      <c r="D24">
        <v>6</v>
      </c>
    </row>
    <row r="25" spans="1:18" x14ac:dyDescent="0.25">
      <c r="A25" s="1">
        <v>22</v>
      </c>
      <c r="C25" t="s">
        <v>70</v>
      </c>
      <c r="D25">
        <v>3</v>
      </c>
    </row>
    <row r="26" spans="1:18" x14ac:dyDescent="0.25">
      <c r="A26" s="1">
        <v>23</v>
      </c>
      <c r="C26" t="s">
        <v>71</v>
      </c>
      <c r="D26">
        <v>5</v>
      </c>
    </row>
    <row r="27" spans="1:18" x14ac:dyDescent="0.25">
      <c r="A27" s="1">
        <v>24</v>
      </c>
      <c r="C27" t="s">
        <v>72</v>
      </c>
      <c r="D27">
        <v>6</v>
      </c>
    </row>
    <row r="28" spans="1:18" x14ac:dyDescent="0.25">
      <c r="A28" s="1">
        <v>25</v>
      </c>
      <c r="C28" t="s">
        <v>73</v>
      </c>
      <c r="D28">
        <v>6</v>
      </c>
    </row>
    <row r="29" spans="1:18" x14ac:dyDescent="0.25">
      <c r="A29" s="1">
        <v>26</v>
      </c>
      <c r="C29" t="s">
        <v>74</v>
      </c>
      <c r="D29">
        <v>2</v>
      </c>
    </row>
    <row r="30" spans="1:18" x14ac:dyDescent="0.25">
      <c r="A30" s="1">
        <v>27</v>
      </c>
      <c r="C30" t="s">
        <v>75</v>
      </c>
      <c r="D30">
        <v>10</v>
      </c>
    </row>
    <row r="31" spans="1:18" x14ac:dyDescent="0.25">
      <c r="A31" s="1">
        <v>28</v>
      </c>
      <c r="C31" t="s">
        <v>76</v>
      </c>
      <c r="D31">
        <v>12</v>
      </c>
    </row>
    <row r="32" spans="1:18" x14ac:dyDescent="0.25">
      <c r="A32" s="1">
        <v>29</v>
      </c>
      <c r="C32" t="s">
        <v>77</v>
      </c>
      <c r="D32">
        <v>8</v>
      </c>
    </row>
    <row r="33" spans="1:4" x14ac:dyDescent="0.25">
      <c r="A33" s="1">
        <v>30</v>
      </c>
      <c r="C33" t="s">
        <v>78</v>
      </c>
      <c r="D33">
        <v>5</v>
      </c>
    </row>
    <row r="34" spans="1:4" x14ac:dyDescent="0.25">
      <c r="A34" s="1">
        <v>31</v>
      </c>
      <c r="C34" t="s">
        <v>79</v>
      </c>
      <c r="D34">
        <v>8</v>
      </c>
    </row>
    <row r="35" spans="1:4" x14ac:dyDescent="0.25">
      <c r="A35" s="1">
        <v>32</v>
      </c>
      <c r="C35" t="s">
        <v>80</v>
      </c>
      <c r="D35">
        <v>1</v>
      </c>
    </row>
    <row r="36" spans="1:4" x14ac:dyDescent="0.25">
      <c r="A36" s="1">
        <v>33</v>
      </c>
      <c r="C36" t="s">
        <v>81</v>
      </c>
      <c r="D36">
        <v>1</v>
      </c>
    </row>
    <row r="37" spans="1:4" x14ac:dyDescent="0.25">
      <c r="A37" s="1">
        <v>34</v>
      </c>
      <c r="C37" t="s">
        <v>82</v>
      </c>
      <c r="D37">
        <v>11</v>
      </c>
    </row>
    <row r="38" spans="1:4" x14ac:dyDescent="0.25">
      <c r="A38" s="1">
        <v>35</v>
      </c>
      <c r="C38" t="s">
        <v>83</v>
      </c>
      <c r="D38">
        <v>2</v>
      </c>
    </row>
    <row r="39" spans="1:4" x14ac:dyDescent="0.25">
      <c r="A39" s="1">
        <v>36</v>
      </c>
      <c r="C39" t="s">
        <v>84</v>
      </c>
      <c r="D39">
        <v>9</v>
      </c>
    </row>
    <row r="40" spans="1:4" x14ac:dyDescent="0.25">
      <c r="A40" s="1">
        <v>37</v>
      </c>
      <c r="C40" t="s">
        <v>85</v>
      </c>
      <c r="D40">
        <v>10</v>
      </c>
    </row>
    <row r="41" spans="1:4" x14ac:dyDescent="0.25">
      <c r="A41" s="1">
        <v>38</v>
      </c>
      <c r="C41" t="s">
        <v>86</v>
      </c>
      <c r="D41">
        <v>11</v>
      </c>
    </row>
    <row r="42" spans="1:4" x14ac:dyDescent="0.25">
      <c r="A42" s="1">
        <v>39</v>
      </c>
      <c r="C42" t="s">
        <v>87</v>
      </c>
      <c r="D42">
        <v>3</v>
      </c>
    </row>
    <row r="43" spans="1:4" x14ac:dyDescent="0.25">
      <c r="A43" s="1">
        <v>40</v>
      </c>
      <c r="C43" t="s">
        <v>88</v>
      </c>
      <c r="D43">
        <v>9</v>
      </c>
    </row>
    <row r="44" spans="1:4" x14ac:dyDescent="0.25">
      <c r="A44" s="1">
        <v>41</v>
      </c>
      <c r="C44" t="s">
        <v>89</v>
      </c>
      <c r="D44">
        <v>11</v>
      </c>
    </row>
    <row r="45" spans="1:4" x14ac:dyDescent="0.25">
      <c r="A45" s="1">
        <v>42</v>
      </c>
      <c r="C45" t="s">
        <v>90</v>
      </c>
      <c r="D45">
        <v>5</v>
      </c>
    </row>
    <row r="46" spans="1:4" x14ac:dyDescent="0.25">
      <c r="A46" s="1">
        <v>43</v>
      </c>
      <c r="C46" t="s">
        <v>91</v>
      </c>
      <c r="D46">
        <v>12</v>
      </c>
    </row>
    <row r="47" spans="1:4" x14ac:dyDescent="0.25">
      <c r="A47" s="1">
        <v>44</v>
      </c>
      <c r="C47" t="s">
        <v>92</v>
      </c>
      <c r="D47">
        <v>9</v>
      </c>
    </row>
    <row r="48" spans="1:4" x14ac:dyDescent="0.25">
      <c r="A48" s="1">
        <v>45</v>
      </c>
      <c r="C48" t="s">
        <v>93</v>
      </c>
      <c r="D48">
        <v>5</v>
      </c>
    </row>
    <row r="49" spans="1:4" x14ac:dyDescent="0.25">
      <c r="A49" s="1">
        <v>46</v>
      </c>
      <c r="C49" t="s">
        <v>94</v>
      </c>
      <c r="D49">
        <v>7</v>
      </c>
    </row>
    <row r="50" spans="1:4" x14ac:dyDescent="0.25">
      <c r="A50" s="1">
        <v>47</v>
      </c>
      <c r="C50" t="s">
        <v>95</v>
      </c>
      <c r="D50">
        <v>3</v>
      </c>
    </row>
    <row r="51" spans="1:4" x14ac:dyDescent="0.25">
      <c r="A51" s="1">
        <v>48</v>
      </c>
      <c r="C51" t="s">
        <v>96</v>
      </c>
      <c r="D51">
        <v>2</v>
      </c>
    </row>
    <row r="52" spans="1:4" x14ac:dyDescent="0.25">
      <c r="A52" s="1">
        <v>49</v>
      </c>
      <c r="C52" t="s">
        <v>97</v>
      </c>
      <c r="D52">
        <v>6</v>
      </c>
    </row>
    <row r="53" spans="1:4" x14ac:dyDescent="0.25">
      <c r="A53" s="1">
        <v>50</v>
      </c>
      <c r="C53" t="s">
        <v>98</v>
      </c>
      <c r="D53">
        <v>4</v>
      </c>
    </row>
    <row r="54" spans="1:4" x14ac:dyDescent="0.25">
      <c r="A54" s="1">
        <v>51</v>
      </c>
      <c r="C54" t="s">
        <v>99</v>
      </c>
      <c r="D54">
        <v>6</v>
      </c>
    </row>
    <row r="55" spans="1:4" x14ac:dyDescent="0.25">
      <c r="A55" s="1">
        <v>52</v>
      </c>
      <c r="C55" t="s">
        <v>100</v>
      </c>
      <c r="D55">
        <v>3</v>
      </c>
    </row>
    <row r="56" spans="1:4" x14ac:dyDescent="0.25">
      <c r="A56" s="1">
        <v>53</v>
      </c>
      <c r="C56" t="s">
        <v>101</v>
      </c>
      <c r="D56">
        <v>10</v>
      </c>
    </row>
    <row r="57" spans="1:4" x14ac:dyDescent="0.25">
      <c r="A57" s="1">
        <v>54</v>
      </c>
      <c r="C57" t="s">
        <v>102</v>
      </c>
      <c r="D57">
        <v>7</v>
      </c>
    </row>
    <row r="58" spans="1:4" x14ac:dyDescent="0.25">
      <c r="A58" s="1">
        <v>55</v>
      </c>
      <c r="C58" t="s">
        <v>103</v>
      </c>
      <c r="D58">
        <v>7</v>
      </c>
    </row>
    <row r="59" spans="1:4" x14ac:dyDescent="0.25">
      <c r="A59" s="1">
        <v>56</v>
      </c>
      <c r="C59" t="s">
        <v>104</v>
      </c>
      <c r="D59">
        <v>10</v>
      </c>
    </row>
    <row r="60" spans="1:4" x14ac:dyDescent="0.25">
      <c r="A60" s="1">
        <v>57</v>
      </c>
      <c r="C60" t="s">
        <v>105</v>
      </c>
      <c r="D60">
        <v>7</v>
      </c>
    </row>
    <row r="61" spans="1:4" x14ac:dyDescent="0.25">
      <c r="A61" s="1">
        <v>58</v>
      </c>
      <c r="C61" t="s">
        <v>106</v>
      </c>
      <c r="D61">
        <v>10</v>
      </c>
    </row>
    <row r="62" spans="1:4" x14ac:dyDescent="0.25">
      <c r="A62" s="1">
        <v>59</v>
      </c>
      <c r="C62" t="s">
        <v>107</v>
      </c>
      <c r="D62">
        <v>6</v>
      </c>
    </row>
    <row r="63" spans="1:4" x14ac:dyDescent="0.25">
      <c r="A63" s="1">
        <v>60</v>
      </c>
      <c r="C63" t="s">
        <v>108</v>
      </c>
      <c r="D63">
        <v>5</v>
      </c>
    </row>
    <row r="64" spans="1:4" x14ac:dyDescent="0.25">
      <c r="A64" s="1">
        <v>61</v>
      </c>
      <c r="C64" t="s">
        <v>109</v>
      </c>
      <c r="D64">
        <v>10</v>
      </c>
    </row>
    <row r="65" spans="1:4" x14ac:dyDescent="0.25">
      <c r="A65" s="1">
        <v>62</v>
      </c>
      <c r="C65" t="s">
        <v>110</v>
      </c>
      <c r="D65">
        <v>2</v>
      </c>
    </row>
    <row r="66" spans="1:4" x14ac:dyDescent="0.25">
      <c r="A66" s="1">
        <v>63</v>
      </c>
      <c r="C66" t="s">
        <v>111</v>
      </c>
      <c r="D66">
        <v>1</v>
      </c>
    </row>
    <row r="67" spans="1:4" x14ac:dyDescent="0.25">
      <c r="A67" s="1">
        <v>64</v>
      </c>
      <c r="C67" t="s">
        <v>112</v>
      </c>
      <c r="D67">
        <v>5</v>
      </c>
    </row>
    <row r="68" spans="1:4" x14ac:dyDescent="0.25">
      <c r="A68" s="1">
        <v>65</v>
      </c>
      <c r="C68" t="s">
        <v>113</v>
      </c>
      <c r="D68">
        <v>6</v>
      </c>
    </row>
    <row r="69" spans="1:4" x14ac:dyDescent="0.25">
      <c r="A69" s="1">
        <v>66</v>
      </c>
      <c r="C69" t="s">
        <v>114</v>
      </c>
      <c r="D69">
        <v>9</v>
      </c>
    </row>
    <row r="70" spans="1:4" x14ac:dyDescent="0.25">
      <c r="A70" s="1">
        <v>67</v>
      </c>
      <c r="C70" t="s">
        <v>115</v>
      </c>
      <c r="D70">
        <v>4</v>
      </c>
    </row>
    <row r="71" spans="1:4" x14ac:dyDescent="0.25">
      <c r="A71" s="1">
        <v>68</v>
      </c>
      <c r="C71" t="s">
        <v>116</v>
      </c>
      <c r="D71">
        <v>8</v>
      </c>
    </row>
    <row r="72" spans="1:4" x14ac:dyDescent="0.25">
      <c r="A72" s="1">
        <v>69</v>
      </c>
      <c r="C72" t="s">
        <v>117</v>
      </c>
      <c r="D72">
        <v>1</v>
      </c>
    </row>
    <row r="73" spans="1:4" x14ac:dyDescent="0.25">
      <c r="A73" s="1">
        <v>70</v>
      </c>
      <c r="C73" t="s">
        <v>118</v>
      </c>
      <c r="D73">
        <v>3</v>
      </c>
    </row>
    <row r="74" spans="1:4" x14ac:dyDescent="0.25">
      <c r="A74" s="1">
        <v>71</v>
      </c>
      <c r="C74" t="s">
        <v>119</v>
      </c>
      <c r="D74">
        <v>9</v>
      </c>
    </row>
    <row r="75" spans="1:4" x14ac:dyDescent="0.25">
      <c r="A75" s="1">
        <v>72</v>
      </c>
      <c r="C75" t="s">
        <v>120</v>
      </c>
      <c r="D75">
        <v>2</v>
      </c>
    </row>
    <row r="76" spans="1:4" x14ac:dyDescent="0.25">
      <c r="A76" s="1">
        <v>73</v>
      </c>
      <c r="C76" t="s">
        <v>121</v>
      </c>
      <c r="D76">
        <v>9</v>
      </c>
    </row>
    <row r="77" spans="1:4" x14ac:dyDescent="0.25">
      <c r="A77" s="1">
        <v>74</v>
      </c>
      <c r="C77" t="s">
        <v>122</v>
      </c>
      <c r="D77">
        <v>2</v>
      </c>
    </row>
    <row r="78" spans="1:4" x14ac:dyDescent="0.25">
      <c r="A78" s="1">
        <v>75</v>
      </c>
      <c r="C78" t="s">
        <v>123</v>
      </c>
      <c r="D78">
        <v>7</v>
      </c>
    </row>
    <row r="79" spans="1:4" x14ac:dyDescent="0.25">
      <c r="A79" s="1">
        <v>76</v>
      </c>
      <c r="C79" t="s">
        <v>124</v>
      </c>
      <c r="D79">
        <v>4</v>
      </c>
    </row>
    <row r="80" spans="1:4" x14ac:dyDescent="0.25">
      <c r="A80" s="1">
        <v>77</v>
      </c>
      <c r="C80" t="s">
        <v>125</v>
      </c>
      <c r="D80">
        <v>4</v>
      </c>
    </row>
    <row r="81" spans="1:4" x14ac:dyDescent="0.25">
      <c r="A81" s="1">
        <v>78</v>
      </c>
      <c r="C81" t="s">
        <v>126</v>
      </c>
      <c r="D81">
        <v>4</v>
      </c>
    </row>
    <row r="82" spans="1:4" x14ac:dyDescent="0.25">
      <c r="A82" s="1">
        <v>79</v>
      </c>
      <c r="C82" t="s">
        <v>127</v>
      </c>
      <c r="D82">
        <v>11</v>
      </c>
    </row>
    <row r="83" spans="1:4" x14ac:dyDescent="0.25">
      <c r="A83" s="1">
        <v>80</v>
      </c>
      <c r="C83" t="s">
        <v>128</v>
      </c>
      <c r="D83">
        <v>6</v>
      </c>
    </row>
    <row r="84" spans="1:4" x14ac:dyDescent="0.25">
      <c r="A84" s="1">
        <v>81</v>
      </c>
      <c r="C84" t="s">
        <v>129</v>
      </c>
      <c r="D84">
        <v>1</v>
      </c>
    </row>
    <row r="85" spans="1:4" x14ac:dyDescent="0.25">
      <c r="A85" s="1">
        <v>82</v>
      </c>
      <c r="C85" t="s">
        <v>130</v>
      </c>
      <c r="D85">
        <v>10</v>
      </c>
    </row>
    <row r="86" spans="1:4" x14ac:dyDescent="0.25">
      <c r="A86" s="1">
        <v>83</v>
      </c>
      <c r="C86" t="s">
        <v>131</v>
      </c>
      <c r="D86">
        <v>8</v>
      </c>
    </row>
    <row r="87" spans="1:4" x14ac:dyDescent="0.25">
      <c r="A87" s="1">
        <v>84</v>
      </c>
      <c r="C87" t="s">
        <v>132</v>
      </c>
      <c r="D87">
        <v>10</v>
      </c>
    </row>
    <row r="88" spans="1:4" x14ac:dyDescent="0.25">
      <c r="A88" s="1">
        <v>85</v>
      </c>
      <c r="C88" t="s">
        <v>133</v>
      </c>
      <c r="D88">
        <v>3</v>
      </c>
    </row>
    <row r="89" spans="1:4" x14ac:dyDescent="0.25">
      <c r="A89" s="1">
        <v>86</v>
      </c>
      <c r="C89" t="s">
        <v>134</v>
      </c>
      <c r="D89">
        <v>2</v>
      </c>
    </row>
    <row r="90" spans="1:4" x14ac:dyDescent="0.25">
      <c r="A90" s="1">
        <v>87</v>
      </c>
      <c r="C90" t="s">
        <v>135</v>
      </c>
      <c r="D90">
        <v>2</v>
      </c>
    </row>
    <row r="91" spans="1:4" x14ac:dyDescent="0.25">
      <c r="A91" s="1">
        <v>88</v>
      </c>
      <c r="C91" t="s">
        <v>220</v>
      </c>
      <c r="D9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List</vt:lpstr>
      <vt:lpstr>Sheet1!Print_Area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Andrea Parks</cp:lastModifiedBy>
  <cp:lastPrinted>2015-10-15T19:35:06Z</cp:lastPrinted>
  <dcterms:created xsi:type="dcterms:W3CDTF">2015-02-24T16:25:39Z</dcterms:created>
  <dcterms:modified xsi:type="dcterms:W3CDTF">2015-10-21T14:26:46Z</dcterms:modified>
</cp:coreProperties>
</file>