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 defaultThemeVersion="124226"/>
  <xr:revisionPtr revIDLastSave="0" documentId="13_ncr:1_{20FD2857-35B5-4464-94A7-115102289394}" xr6:coauthVersionLast="47" xr6:coauthVersionMax="47" xr10:uidLastSave="{00000000-0000-0000-0000-000000000000}"/>
  <bookViews>
    <workbookView xWindow="28692" yWindow="-108" windowWidth="29016" windowHeight="15696" activeTab="2" xr2:uid="{00000000-000D-0000-FFFF-FFFF00000000}"/>
  </bookViews>
  <sheets>
    <sheet name="Grandin Ridge" sheetId="10" r:id="rId1"/>
    <sheet name="SR-129 WB" sheetId="12" r:id="rId2"/>
    <sheet name="SR-129 EB" sheetId="13" r:id="rId3"/>
    <sheet name="5Leg SE Form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5" i="13" l="1"/>
  <c r="C91" i="13"/>
  <c r="N87" i="13"/>
  <c r="I82" i="13"/>
  <c r="C78" i="13"/>
  <c r="N74" i="13"/>
  <c r="I69" i="13"/>
  <c r="C65" i="13"/>
  <c r="N61" i="13"/>
  <c r="H57" i="13"/>
  <c r="E55" i="13"/>
  <c r="D55" i="13"/>
  <c r="C55" i="13"/>
  <c r="G54" i="13"/>
  <c r="L54" i="13" s="1"/>
  <c r="F54" i="13"/>
  <c r="K54" i="13" s="1"/>
  <c r="E54" i="13"/>
  <c r="H54" i="13" s="1"/>
  <c r="D54" i="13"/>
  <c r="J53" i="13"/>
  <c r="I53" i="13"/>
  <c r="E51" i="13"/>
  <c r="C51" i="13"/>
  <c r="D49" i="13"/>
  <c r="C49" i="13"/>
  <c r="E49" i="13" s="1"/>
  <c r="K48" i="13"/>
  <c r="F48" i="13"/>
  <c r="E48" i="13"/>
  <c r="H48" i="13" s="1"/>
  <c r="D48" i="13"/>
  <c r="G48" i="13" s="1"/>
  <c r="J47" i="13"/>
  <c r="I47" i="13"/>
  <c r="E45" i="13"/>
  <c r="C45" i="13"/>
  <c r="C43" i="13"/>
  <c r="D43" i="13" s="1"/>
  <c r="F42" i="13"/>
  <c r="K42" i="13" s="1"/>
  <c r="E42" i="13"/>
  <c r="H42" i="13" s="1"/>
  <c r="D42" i="13"/>
  <c r="G42" i="13" s="1"/>
  <c r="J41" i="13"/>
  <c r="I41" i="13"/>
  <c r="E39" i="13"/>
  <c r="C39" i="13"/>
  <c r="H37" i="13"/>
  <c r="E37" i="13"/>
  <c r="D37" i="13"/>
  <c r="C37" i="13"/>
  <c r="K36" i="13"/>
  <c r="I36" i="13"/>
  <c r="H36" i="13"/>
  <c r="G36" i="13"/>
  <c r="L36" i="13" s="1"/>
  <c r="F36" i="13"/>
  <c r="F37" i="13" s="1"/>
  <c r="E36" i="13"/>
  <c r="D36" i="13"/>
  <c r="J35" i="13"/>
  <c r="I35" i="13"/>
  <c r="E33" i="13"/>
  <c r="C33" i="13"/>
  <c r="L31" i="13"/>
  <c r="E29" i="13"/>
  <c r="D29" i="13"/>
  <c r="F28" i="13"/>
  <c r="K28" i="13" s="1"/>
  <c r="E28" i="13"/>
  <c r="H28" i="13" s="1"/>
  <c r="D28" i="13"/>
  <c r="G28" i="13" s="1"/>
  <c r="J27" i="13"/>
  <c r="I27" i="13"/>
  <c r="E23" i="13"/>
  <c r="D23" i="13"/>
  <c r="F22" i="13"/>
  <c r="K22" i="13" s="1"/>
  <c r="E22" i="13"/>
  <c r="H22" i="13" s="1"/>
  <c r="D22" i="13"/>
  <c r="G22" i="13" s="1"/>
  <c r="J21" i="13"/>
  <c r="I21" i="13"/>
  <c r="C19" i="13"/>
  <c r="H83" i="13" s="1"/>
  <c r="E17" i="13"/>
  <c r="D17" i="13"/>
  <c r="H16" i="13"/>
  <c r="M16" i="13" s="1"/>
  <c r="G16" i="13"/>
  <c r="L16" i="13" s="1"/>
  <c r="F16" i="13"/>
  <c r="K16" i="13" s="1"/>
  <c r="E16" i="13"/>
  <c r="D16" i="13"/>
  <c r="J15" i="13"/>
  <c r="I15" i="13"/>
  <c r="E12" i="13"/>
  <c r="E11" i="13"/>
  <c r="D11" i="13"/>
  <c r="L10" i="13"/>
  <c r="H10" i="13"/>
  <c r="H11" i="13" s="1"/>
  <c r="G10" i="13"/>
  <c r="G11" i="13" s="1"/>
  <c r="F10" i="13"/>
  <c r="F11" i="13" s="1"/>
  <c r="E10" i="13"/>
  <c r="D10" i="13"/>
  <c r="J9" i="13"/>
  <c r="I9" i="13"/>
  <c r="F4" i="13"/>
  <c r="D4" i="13"/>
  <c r="E4" i="13" s="1"/>
  <c r="I95" i="12"/>
  <c r="C91" i="12"/>
  <c r="N87" i="12"/>
  <c r="I82" i="12"/>
  <c r="C78" i="12"/>
  <c r="N74" i="12"/>
  <c r="I69" i="12"/>
  <c r="C65" i="12"/>
  <c r="N61" i="12"/>
  <c r="C55" i="12"/>
  <c r="D55" i="12" s="1"/>
  <c r="G54" i="12"/>
  <c r="L54" i="12" s="1"/>
  <c r="F54" i="12"/>
  <c r="K54" i="12" s="1"/>
  <c r="E54" i="12"/>
  <c r="H54" i="12" s="1"/>
  <c r="D54" i="12"/>
  <c r="J53" i="12"/>
  <c r="I53" i="12"/>
  <c r="E51" i="12"/>
  <c r="C51" i="12"/>
  <c r="C49" i="12"/>
  <c r="E49" i="12" s="1"/>
  <c r="K48" i="12"/>
  <c r="F48" i="12"/>
  <c r="E48" i="12"/>
  <c r="H48" i="12" s="1"/>
  <c r="D48" i="12"/>
  <c r="G48" i="12" s="1"/>
  <c r="J47" i="12"/>
  <c r="I47" i="12"/>
  <c r="E45" i="12"/>
  <c r="C45" i="12"/>
  <c r="C43" i="12"/>
  <c r="D43" i="12" s="1"/>
  <c r="K42" i="12"/>
  <c r="F42" i="12"/>
  <c r="E42" i="12"/>
  <c r="H42" i="12" s="1"/>
  <c r="D42" i="12"/>
  <c r="G42" i="12" s="1"/>
  <c r="J41" i="12"/>
  <c r="I41" i="12"/>
  <c r="E39" i="12"/>
  <c r="C39" i="12"/>
  <c r="C37" i="12"/>
  <c r="E37" i="12" s="1"/>
  <c r="F36" i="12"/>
  <c r="F37" i="12" s="1"/>
  <c r="E36" i="12"/>
  <c r="H36" i="12" s="1"/>
  <c r="D36" i="12"/>
  <c r="G36" i="12" s="1"/>
  <c r="J35" i="12"/>
  <c r="I35" i="12"/>
  <c r="E33" i="12"/>
  <c r="C33" i="12"/>
  <c r="L31" i="12"/>
  <c r="E29" i="12"/>
  <c r="D29" i="12"/>
  <c r="H28" i="12"/>
  <c r="F28" i="12"/>
  <c r="F29" i="12" s="1"/>
  <c r="E28" i="12"/>
  <c r="D28" i="12"/>
  <c r="G28" i="12" s="1"/>
  <c r="J27" i="12"/>
  <c r="I27" i="12"/>
  <c r="E23" i="12"/>
  <c r="D23" i="12"/>
  <c r="F22" i="12"/>
  <c r="F23" i="12" s="1"/>
  <c r="E22" i="12"/>
  <c r="H22" i="12" s="1"/>
  <c r="D22" i="12"/>
  <c r="G22" i="12" s="1"/>
  <c r="J21" i="12"/>
  <c r="I21" i="12"/>
  <c r="C19" i="12"/>
  <c r="H83" i="12" s="1"/>
  <c r="E17" i="12"/>
  <c r="D17" i="12"/>
  <c r="H16" i="12"/>
  <c r="M16" i="12" s="1"/>
  <c r="G16" i="12"/>
  <c r="L16" i="12" s="1"/>
  <c r="F16" i="12"/>
  <c r="K16" i="12" s="1"/>
  <c r="E16" i="12"/>
  <c r="D16" i="12"/>
  <c r="J15" i="12"/>
  <c r="I15" i="12"/>
  <c r="E12" i="12"/>
  <c r="E11" i="12"/>
  <c r="D11" i="12"/>
  <c r="F10" i="12"/>
  <c r="F11" i="12" s="1"/>
  <c r="E10" i="12"/>
  <c r="H10" i="12" s="1"/>
  <c r="D10" i="12"/>
  <c r="G10" i="12" s="1"/>
  <c r="G11" i="12" s="1"/>
  <c r="J9" i="12"/>
  <c r="I9" i="12"/>
  <c r="F4" i="12"/>
  <c r="D4" i="12"/>
  <c r="E4" i="12" s="1"/>
  <c r="K10" i="13" l="1"/>
  <c r="L28" i="13"/>
  <c r="O16" i="13" s="1"/>
  <c r="G29" i="13"/>
  <c r="L29" i="13" s="1"/>
  <c r="M62" i="13" s="1"/>
  <c r="I37" i="13"/>
  <c r="K37" i="13"/>
  <c r="J54" i="13"/>
  <c r="H29" i="13"/>
  <c r="M29" i="13" s="1"/>
  <c r="M61" i="13" s="1"/>
  <c r="M28" i="13"/>
  <c r="O22" i="13" s="1"/>
  <c r="J36" i="13"/>
  <c r="M42" i="13"/>
  <c r="N36" i="13"/>
  <c r="O48" i="13"/>
  <c r="L22" i="13"/>
  <c r="O10" i="13" s="1"/>
  <c r="J10" i="13"/>
  <c r="G23" i="13"/>
  <c r="L23" i="13" s="1"/>
  <c r="H60" i="13" s="1"/>
  <c r="M22" i="13"/>
  <c r="H23" i="13"/>
  <c r="M23" i="13" s="1"/>
  <c r="G60" i="13" s="1"/>
  <c r="J16" i="13"/>
  <c r="L42" i="13"/>
  <c r="G43" i="13"/>
  <c r="L43" i="13" s="1"/>
  <c r="F77" i="13" s="1"/>
  <c r="J55" i="13"/>
  <c r="M54" i="13"/>
  <c r="N54" i="13" s="1"/>
  <c r="H55" i="13"/>
  <c r="M55" i="13" s="1"/>
  <c r="M74" i="13" s="1"/>
  <c r="K11" i="13"/>
  <c r="I11" i="13"/>
  <c r="N16" i="13"/>
  <c r="L48" i="13"/>
  <c r="N48" i="13" s="1"/>
  <c r="G49" i="13"/>
  <c r="L49" i="13" s="1"/>
  <c r="H73" i="13" s="1"/>
  <c r="L11" i="13"/>
  <c r="H49" i="13"/>
  <c r="M48" i="13"/>
  <c r="O42" i="13" s="1"/>
  <c r="M11" i="13"/>
  <c r="I48" i="13"/>
  <c r="F55" i="13"/>
  <c r="I10" i="13"/>
  <c r="F17" i="13"/>
  <c r="G37" i="13"/>
  <c r="J48" i="13"/>
  <c r="I16" i="13"/>
  <c r="F23" i="13"/>
  <c r="E43" i="13"/>
  <c r="H43" i="13" s="1"/>
  <c r="G55" i="13"/>
  <c r="L55" i="13" s="1"/>
  <c r="M75" i="13" s="1"/>
  <c r="M10" i="13"/>
  <c r="O28" i="13" s="1"/>
  <c r="F43" i="13"/>
  <c r="I54" i="13"/>
  <c r="H70" i="13"/>
  <c r="F29" i="13"/>
  <c r="M36" i="13"/>
  <c r="O54" i="13" s="1"/>
  <c r="G17" i="13"/>
  <c r="L17" i="13" s="1"/>
  <c r="F64" i="13" s="1"/>
  <c r="F90" i="13" s="1"/>
  <c r="I22" i="13"/>
  <c r="M37" i="13"/>
  <c r="I42" i="13"/>
  <c r="H17" i="13"/>
  <c r="J22" i="13"/>
  <c r="J42" i="13"/>
  <c r="I28" i="13"/>
  <c r="J28" i="13"/>
  <c r="F49" i="13"/>
  <c r="K22" i="12"/>
  <c r="E55" i="12"/>
  <c r="H55" i="12" s="1"/>
  <c r="M55" i="12" s="1"/>
  <c r="M74" i="12" s="1"/>
  <c r="H29" i="12"/>
  <c r="M29" i="12" s="1"/>
  <c r="M61" i="12" s="1"/>
  <c r="F43" i="12"/>
  <c r="K43" i="12" s="1"/>
  <c r="L28" i="12"/>
  <c r="G29" i="12"/>
  <c r="L29" i="12" s="1"/>
  <c r="M62" i="12" s="1"/>
  <c r="K28" i="12"/>
  <c r="N16" i="12"/>
  <c r="K10" i="12"/>
  <c r="H11" i="12"/>
  <c r="I11" i="12" s="1"/>
  <c r="J28" i="12"/>
  <c r="M10" i="12"/>
  <c r="K11" i="12"/>
  <c r="G49" i="12"/>
  <c r="L49" i="12" s="1"/>
  <c r="H73" i="12" s="1"/>
  <c r="L48" i="12"/>
  <c r="N48" i="12" s="1"/>
  <c r="H49" i="12"/>
  <c r="J42" i="12"/>
  <c r="M48" i="12"/>
  <c r="I48" i="12"/>
  <c r="K29" i="12"/>
  <c r="I36" i="12"/>
  <c r="L36" i="12"/>
  <c r="J48" i="12"/>
  <c r="H37" i="12"/>
  <c r="J54" i="12"/>
  <c r="M36" i="12"/>
  <c r="M42" i="12"/>
  <c r="J36" i="12"/>
  <c r="I22" i="12"/>
  <c r="J10" i="12"/>
  <c r="L22" i="12"/>
  <c r="G23" i="12"/>
  <c r="L23" i="12" s="1"/>
  <c r="H60" i="12" s="1"/>
  <c r="H86" i="12" s="1"/>
  <c r="K37" i="12"/>
  <c r="M88" i="12"/>
  <c r="I42" i="12"/>
  <c r="L42" i="12"/>
  <c r="N42" i="12" s="1"/>
  <c r="G43" i="12"/>
  <c r="L43" i="12" s="1"/>
  <c r="F77" i="12" s="1"/>
  <c r="M22" i="12"/>
  <c r="H23" i="12"/>
  <c r="M23" i="12" s="1"/>
  <c r="G60" i="12" s="1"/>
  <c r="M54" i="12"/>
  <c r="N54" i="12" s="1"/>
  <c r="L11" i="12"/>
  <c r="K23" i="12"/>
  <c r="I10" i="12"/>
  <c r="F17" i="12"/>
  <c r="M28" i="12"/>
  <c r="N28" i="12" s="1"/>
  <c r="H57" i="12"/>
  <c r="H17" i="12"/>
  <c r="L10" i="12"/>
  <c r="I16" i="12"/>
  <c r="K36" i="12"/>
  <c r="E43" i="12"/>
  <c r="H43" i="12" s="1"/>
  <c r="G55" i="12"/>
  <c r="L55" i="12" s="1"/>
  <c r="M75" i="12" s="1"/>
  <c r="G17" i="12"/>
  <c r="L17" i="12" s="1"/>
  <c r="F64" i="12" s="1"/>
  <c r="J16" i="12"/>
  <c r="I54" i="12"/>
  <c r="H70" i="12"/>
  <c r="F55" i="12"/>
  <c r="J22" i="12"/>
  <c r="D49" i="12"/>
  <c r="I28" i="12"/>
  <c r="D37" i="12"/>
  <c r="G37" i="12" s="1"/>
  <c r="F49" i="12"/>
  <c r="J23" i="13" l="1"/>
  <c r="N22" i="13"/>
  <c r="N10" i="13"/>
  <c r="M43" i="13"/>
  <c r="J37" i="13"/>
  <c r="J11" i="13"/>
  <c r="M17" i="13"/>
  <c r="J66" i="13"/>
  <c r="O36" i="13"/>
  <c r="J49" i="13"/>
  <c r="L37" i="13"/>
  <c r="K55" i="13"/>
  <c r="I55" i="13"/>
  <c r="H86" i="13"/>
  <c r="K43" i="13"/>
  <c r="I43" i="13"/>
  <c r="K66" i="13"/>
  <c r="K92" i="13" s="1"/>
  <c r="J17" i="13"/>
  <c r="K79" i="13"/>
  <c r="K29" i="13"/>
  <c r="I29" i="13"/>
  <c r="K17" i="13"/>
  <c r="I17" i="13"/>
  <c r="M87" i="13"/>
  <c r="K49" i="13"/>
  <c r="O55" i="13" s="1"/>
  <c r="N78" i="13" s="1"/>
  <c r="I49" i="13"/>
  <c r="G86" i="13"/>
  <c r="N42" i="13"/>
  <c r="N28" i="13"/>
  <c r="J29" i="13"/>
  <c r="I66" i="13"/>
  <c r="O17" i="13"/>
  <c r="E62" i="13" s="1"/>
  <c r="N11" i="13"/>
  <c r="J67" i="13" s="1"/>
  <c r="N37" i="13"/>
  <c r="J80" i="13" s="1"/>
  <c r="I79" i="13"/>
  <c r="J43" i="13"/>
  <c r="M49" i="13"/>
  <c r="G73" i="13" s="1"/>
  <c r="M88" i="13"/>
  <c r="K23" i="13"/>
  <c r="I23" i="13"/>
  <c r="M87" i="12"/>
  <c r="J23" i="12"/>
  <c r="I29" i="12"/>
  <c r="O28" i="12"/>
  <c r="N22" i="12"/>
  <c r="I43" i="12"/>
  <c r="O22" i="12"/>
  <c r="O16" i="12"/>
  <c r="L37" i="12"/>
  <c r="J49" i="12"/>
  <c r="I37" i="12"/>
  <c r="N36" i="12"/>
  <c r="O42" i="12"/>
  <c r="M17" i="12"/>
  <c r="J11" i="12"/>
  <c r="K55" i="12"/>
  <c r="I55" i="12"/>
  <c r="K17" i="12"/>
  <c r="O23" i="12" s="1"/>
  <c r="J59" i="12" s="1"/>
  <c r="I17" i="12"/>
  <c r="I66" i="12"/>
  <c r="I92" i="12" s="1"/>
  <c r="O17" i="12"/>
  <c r="E62" i="12" s="1"/>
  <c r="F76" i="12"/>
  <c r="J17" i="12"/>
  <c r="O36" i="12"/>
  <c r="N29" i="12"/>
  <c r="N62" i="12" s="1"/>
  <c r="M63" i="12"/>
  <c r="F90" i="12"/>
  <c r="O48" i="12"/>
  <c r="N10" i="12"/>
  <c r="M43" i="12"/>
  <c r="N43" i="12" s="1"/>
  <c r="E77" i="12" s="1"/>
  <c r="J37" i="12"/>
  <c r="I79" i="12"/>
  <c r="J55" i="12"/>
  <c r="M37" i="12"/>
  <c r="J29" i="12"/>
  <c r="M11" i="12"/>
  <c r="O10" i="12"/>
  <c r="O54" i="12"/>
  <c r="N23" i="12"/>
  <c r="H59" i="12" s="1"/>
  <c r="I60" i="12"/>
  <c r="I23" i="12"/>
  <c r="K49" i="12"/>
  <c r="I49" i="12"/>
  <c r="J66" i="12"/>
  <c r="J43" i="12"/>
  <c r="M49" i="12"/>
  <c r="G73" i="12" s="1"/>
  <c r="G86" i="12" s="1"/>
  <c r="J92" i="13" l="1"/>
  <c r="F76" i="13"/>
  <c r="N43" i="13"/>
  <c r="E77" i="13" s="1"/>
  <c r="F78" i="13"/>
  <c r="O37" i="13"/>
  <c r="H80" i="13" s="1"/>
  <c r="I81" i="13" s="1"/>
  <c r="F65" i="13"/>
  <c r="O11" i="13"/>
  <c r="H67" i="13" s="1"/>
  <c r="F63" i="13"/>
  <c r="N17" i="13"/>
  <c r="E64" i="13" s="1"/>
  <c r="N23" i="13"/>
  <c r="H59" i="13" s="1"/>
  <c r="I60" i="13"/>
  <c r="O43" i="13"/>
  <c r="E75" i="13" s="1"/>
  <c r="N55" i="13"/>
  <c r="N75" i="13" s="1"/>
  <c r="O76" i="13" s="1"/>
  <c r="M76" i="13"/>
  <c r="J93" i="13"/>
  <c r="O49" i="13"/>
  <c r="J72" i="13" s="1"/>
  <c r="J79" i="13"/>
  <c r="M63" i="13"/>
  <c r="N29" i="13"/>
  <c r="N62" i="13" s="1"/>
  <c r="I92" i="13"/>
  <c r="O23" i="13"/>
  <c r="J59" i="13" s="1"/>
  <c r="O29" i="13"/>
  <c r="N65" i="13" s="1"/>
  <c r="N91" i="13" s="1"/>
  <c r="I73" i="13"/>
  <c r="N49" i="13"/>
  <c r="H72" i="13" s="1"/>
  <c r="K66" i="12"/>
  <c r="O29" i="12"/>
  <c r="N65" i="12" s="1"/>
  <c r="O63" i="12" s="1"/>
  <c r="O55" i="12"/>
  <c r="N78" i="12" s="1"/>
  <c r="K79" i="12"/>
  <c r="J92" i="12"/>
  <c r="I73" i="12"/>
  <c r="N49" i="12"/>
  <c r="H72" i="12" s="1"/>
  <c r="I71" i="12" s="1"/>
  <c r="N37" i="12"/>
  <c r="J80" i="12" s="1"/>
  <c r="I58" i="12"/>
  <c r="F63" i="12"/>
  <c r="F89" i="12" s="1"/>
  <c r="N17" i="12"/>
  <c r="E64" i="12" s="1"/>
  <c r="E90" i="12" s="1"/>
  <c r="M76" i="12"/>
  <c r="M89" i="12" s="1"/>
  <c r="N55" i="12"/>
  <c r="N75" i="12" s="1"/>
  <c r="N11" i="12"/>
  <c r="J67" i="12" s="1"/>
  <c r="N88" i="12"/>
  <c r="F65" i="12"/>
  <c r="O11" i="12"/>
  <c r="H67" i="12" s="1"/>
  <c r="O43" i="12"/>
  <c r="E75" i="12" s="1"/>
  <c r="D76" i="12" s="1"/>
  <c r="I86" i="12"/>
  <c r="H85" i="12" s="1"/>
  <c r="F78" i="12"/>
  <c r="O37" i="12"/>
  <c r="H80" i="12" s="1"/>
  <c r="I81" i="12" s="1"/>
  <c r="E88" i="12"/>
  <c r="J79" i="12"/>
  <c r="O49" i="12"/>
  <c r="J72" i="12" s="1"/>
  <c r="I58" i="13" l="1"/>
  <c r="D76" i="13"/>
  <c r="I86" i="13"/>
  <c r="H85" i="13" s="1"/>
  <c r="I71" i="13"/>
  <c r="N88" i="13"/>
  <c r="O89" i="13" s="1"/>
  <c r="O63" i="13"/>
  <c r="M89" i="13"/>
  <c r="I68" i="13"/>
  <c r="H93" i="13"/>
  <c r="I94" i="13" s="1"/>
  <c r="E88" i="13"/>
  <c r="F91" i="13"/>
  <c r="E90" i="13"/>
  <c r="F89" i="13"/>
  <c r="J85" i="13" s="1"/>
  <c r="D63" i="13"/>
  <c r="D89" i="12"/>
  <c r="H93" i="12"/>
  <c r="I68" i="12"/>
  <c r="J85" i="12"/>
  <c r="J93" i="12"/>
  <c r="O76" i="12"/>
  <c r="N91" i="12"/>
  <c r="O89" i="12" s="1"/>
  <c r="F91" i="12"/>
  <c r="D63" i="12"/>
  <c r="K92" i="12"/>
  <c r="I84" i="12"/>
  <c r="I84" i="13" l="1"/>
  <c r="D89" i="13"/>
  <c r="I94" i="12"/>
  <c r="C19" i="10" l="1"/>
  <c r="H115" i="11"/>
  <c r="O112" i="11"/>
  <c r="C109" i="11"/>
  <c r="T105" i="11"/>
  <c r="H101" i="11"/>
  <c r="J100" i="11"/>
  <c r="O98" i="11"/>
  <c r="C96" i="11"/>
  <c r="S90" i="11"/>
  <c r="I86" i="11"/>
  <c r="K85" i="11"/>
  <c r="O83" i="11"/>
  <c r="C80" i="11"/>
  <c r="S76" i="11"/>
  <c r="I72" i="11"/>
  <c r="D68" i="11"/>
  <c r="E68" i="11" s="1"/>
  <c r="F68" i="11" s="1"/>
  <c r="G67" i="11"/>
  <c r="G68" i="11" s="1"/>
  <c r="E67" i="11"/>
  <c r="I67" i="11" s="1"/>
  <c r="D67" i="11"/>
  <c r="H67" i="11" s="1"/>
  <c r="L66" i="11"/>
  <c r="K66" i="11"/>
  <c r="E64" i="11"/>
  <c r="C64" i="11"/>
  <c r="C62" i="11"/>
  <c r="D62" i="11" s="1"/>
  <c r="E62" i="11" s="1"/>
  <c r="F62" i="11" s="1"/>
  <c r="H61" i="11"/>
  <c r="G61" i="11"/>
  <c r="M61" i="11" s="1"/>
  <c r="E61" i="11"/>
  <c r="I61" i="11" s="1"/>
  <c r="D61" i="11"/>
  <c r="F61" i="11" s="1"/>
  <c r="J61" i="11" s="1"/>
  <c r="L60" i="11"/>
  <c r="K60" i="11"/>
  <c r="E58" i="11"/>
  <c r="C58" i="11"/>
  <c r="C56" i="11"/>
  <c r="D56" i="11" s="1"/>
  <c r="E56" i="11" s="1"/>
  <c r="F56" i="11" s="1"/>
  <c r="G55" i="11"/>
  <c r="M55" i="11" s="1"/>
  <c r="E55" i="11"/>
  <c r="I55" i="11" s="1"/>
  <c r="D55" i="11"/>
  <c r="H55" i="11" s="1"/>
  <c r="N55" i="11" s="1"/>
  <c r="L54" i="11"/>
  <c r="K54" i="11"/>
  <c r="E52" i="11"/>
  <c r="C52" i="11"/>
  <c r="C50" i="11"/>
  <c r="D50" i="11" s="1"/>
  <c r="E50" i="11" s="1"/>
  <c r="F50" i="11" s="1"/>
  <c r="G49" i="11"/>
  <c r="G50" i="11" s="1"/>
  <c r="E49" i="11"/>
  <c r="I49" i="11" s="1"/>
  <c r="D49" i="11"/>
  <c r="H49" i="11" s="1"/>
  <c r="L48" i="11"/>
  <c r="K48" i="11"/>
  <c r="E46" i="11"/>
  <c r="C46" i="11"/>
  <c r="C44" i="11"/>
  <c r="D44" i="11" s="1"/>
  <c r="E44" i="11" s="1"/>
  <c r="F44" i="11" s="1"/>
  <c r="M43" i="11"/>
  <c r="G43" i="11"/>
  <c r="F43" i="11"/>
  <c r="J43" i="11" s="1"/>
  <c r="E43" i="11"/>
  <c r="I43" i="11" s="1"/>
  <c r="I44" i="11" s="1"/>
  <c r="D43" i="11"/>
  <c r="H43" i="11" s="1"/>
  <c r="N43" i="11" s="1"/>
  <c r="L42" i="11"/>
  <c r="K42" i="11"/>
  <c r="E40" i="11"/>
  <c r="C40" i="11"/>
  <c r="N38" i="11"/>
  <c r="D35" i="11"/>
  <c r="E35" i="11" s="1"/>
  <c r="F35" i="11" s="1"/>
  <c r="I34" i="11"/>
  <c r="O34" i="11" s="1"/>
  <c r="G34" i="11"/>
  <c r="M34" i="11" s="1"/>
  <c r="E34" i="11"/>
  <c r="D34" i="11"/>
  <c r="F34" i="11" s="1"/>
  <c r="J34" i="11" s="1"/>
  <c r="L33" i="11"/>
  <c r="K33" i="11"/>
  <c r="E29" i="11"/>
  <c r="F29" i="11" s="1"/>
  <c r="D29" i="11"/>
  <c r="H28" i="11"/>
  <c r="G28" i="11"/>
  <c r="M28" i="11" s="1"/>
  <c r="F28" i="11"/>
  <c r="J28" i="11" s="1"/>
  <c r="E28" i="11"/>
  <c r="I28" i="11" s="1"/>
  <c r="O28" i="11" s="1"/>
  <c r="L27" i="11"/>
  <c r="K27" i="11"/>
  <c r="D23" i="11"/>
  <c r="E23" i="11" s="1"/>
  <c r="J22" i="11"/>
  <c r="P22" i="11" s="1"/>
  <c r="I22" i="11"/>
  <c r="O22" i="11" s="1"/>
  <c r="H22" i="11"/>
  <c r="N22" i="11" s="1"/>
  <c r="G22" i="11"/>
  <c r="G23" i="11" s="1"/>
  <c r="L21" i="11"/>
  <c r="K21" i="11"/>
  <c r="D17" i="11"/>
  <c r="E17" i="11" s="1"/>
  <c r="F17" i="11" s="1"/>
  <c r="M16" i="11"/>
  <c r="G16" i="11"/>
  <c r="D16" i="11"/>
  <c r="E16" i="11" s="1"/>
  <c r="L15" i="11"/>
  <c r="K15" i="11"/>
  <c r="D11" i="11"/>
  <c r="E11" i="11" s="1"/>
  <c r="F11" i="11" s="1"/>
  <c r="M10" i="11"/>
  <c r="G10" i="11"/>
  <c r="D10" i="11"/>
  <c r="E10" i="11" s="1"/>
  <c r="L9" i="11"/>
  <c r="K9" i="11"/>
  <c r="F4" i="11"/>
  <c r="D4" i="11"/>
  <c r="E4" i="11" s="1"/>
  <c r="G29" i="11" l="1"/>
  <c r="M29" i="11" s="1"/>
  <c r="Q79" i="11" s="1"/>
  <c r="K22" i="11"/>
  <c r="H16" i="11"/>
  <c r="H17" i="11" s="1"/>
  <c r="N17" i="11" s="1"/>
  <c r="G79" i="11" s="1"/>
  <c r="H10" i="11"/>
  <c r="F55" i="11"/>
  <c r="J55" i="11" s="1"/>
  <c r="P55" i="11" s="1"/>
  <c r="M67" i="11"/>
  <c r="H29" i="11"/>
  <c r="N29" i="11" s="1"/>
  <c r="Q78" i="11" s="1"/>
  <c r="L49" i="11"/>
  <c r="F49" i="11"/>
  <c r="J49" i="11" s="1"/>
  <c r="L43" i="11" s="1"/>
  <c r="H62" i="11"/>
  <c r="N62" i="11" s="1"/>
  <c r="Q92" i="11" s="1"/>
  <c r="G35" i="11"/>
  <c r="M35" i="11" s="1"/>
  <c r="N82" i="11" s="1"/>
  <c r="M49" i="11"/>
  <c r="J44" i="11"/>
  <c r="L67" i="11"/>
  <c r="P43" i="11"/>
  <c r="J35" i="11"/>
  <c r="P35" i="11" s="1"/>
  <c r="P34" i="11"/>
  <c r="P61" i="11"/>
  <c r="J62" i="11"/>
  <c r="P62" i="11" s="1"/>
  <c r="Q90" i="11" s="1"/>
  <c r="K43" i="11"/>
  <c r="J56" i="11"/>
  <c r="P56" i="11" s="1"/>
  <c r="H89" i="11" s="1"/>
  <c r="I62" i="11"/>
  <c r="O62" i="11" s="1"/>
  <c r="Q91" i="11" s="1"/>
  <c r="O61" i="11"/>
  <c r="F23" i="11"/>
  <c r="J23" i="11" s="1"/>
  <c r="P23" i="11" s="1"/>
  <c r="I23" i="11"/>
  <c r="O23" i="11" s="1"/>
  <c r="J75" i="11" s="1"/>
  <c r="O44" i="11"/>
  <c r="L97" i="11" s="1"/>
  <c r="H50" i="11"/>
  <c r="N50" i="11" s="1"/>
  <c r="G93" i="11" s="1"/>
  <c r="G108" i="11" s="1"/>
  <c r="N49" i="11"/>
  <c r="K61" i="11"/>
  <c r="I10" i="11"/>
  <c r="F10" i="11"/>
  <c r="J10" i="11" s="1"/>
  <c r="M23" i="11"/>
  <c r="I50" i="11"/>
  <c r="O50" i="11" s="1"/>
  <c r="G94" i="11" s="1"/>
  <c r="O49" i="11"/>
  <c r="H68" i="11"/>
  <c r="N68" i="11" s="1"/>
  <c r="O97" i="11" s="1"/>
  <c r="N67" i="11"/>
  <c r="I68" i="11"/>
  <c r="O68" i="11" s="1"/>
  <c r="P97" i="11" s="1"/>
  <c r="O67" i="11"/>
  <c r="I16" i="11"/>
  <c r="F16" i="11"/>
  <c r="J16" i="11" s="1"/>
  <c r="L22" i="11"/>
  <c r="M50" i="11"/>
  <c r="I56" i="11"/>
  <c r="O56" i="11" s="1"/>
  <c r="I89" i="11" s="1"/>
  <c r="O55" i="11"/>
  <c r="Q55" i="11" s="1"/>
  <c r="M68" i="11"/>
  <c r="J29" i="11"/>
  <c r="P29" i="11" s="1"/>
  <c r="P28" i="11"/>
  <c r="H23" i="11"/>
  <c r="N23" i="11" s="1"/>
  <c r="I75" i="11" s="1"/>
  <c r="I104" i="11" s="1"/>
  <c r="I29" i="11"/>
  <c r="O29" i="11" s="1"/>
  <c r="Q77" i="11" s="1"/>
  <c r="Q107" i="11" s="1"/>
  <c r="H34" i="11"/>
  <c r="G56" i="11"/>
  <c r="H56" i="11"/>
  <c r="N56" i="11" s="1"/>
  <c r="J89" i="11" s="1"/>
  <c r="I35" i="11"/>
  <c r="O35" i="11" s="1"/>
  <c r="P82" i="11" s="1"/>
  <c r="N10" i="11"/>
  <c r="R22" i="11" s="1"/>
  <c r="G11" i="11"/>
  <c r="N16" i="11"/>
  <c r="G17" i="11"/>
  <c r="O43" i="11"/>
  <c r="Q43" i="11" s="1"/>
  <c r="G44" i="11"/>
  <c r="N61" i="11"/>
  <c r="H11" i="11"/>
  <c r="K28" i="11"/>
  <c r="H44" i="11"/>
  <c r="G62" i="11"/>
  <c r="L55" i="11"/>
  <c r="F67" i="11"/>
  <c r="J67" i="11" s="1"/>
  <c r="M22" i="11"/>
  <c r="Q22" i="11" s="1"/>
  <c r="N28" i="11"/>
  <c r="C55" i="10"/>
  <c r="C49" i="10"/>
  <c r="C43" i="10"/>
  <c r="C37" i="10"/>
  <c r="Q28" i="11" l="1"/>
  <c r="K49" i="11"/>
  <c r="R55" i="11"/>
  <c r="P49" i="11"/>
  <c r="Q49" i="11" s="1"/>
  <c r="J50" i="11"/>
  <c r="L44" i="11" s="1"/>
  <c r="Q61" i="11"/>
  <c r="K55" i="11"/>
  <c r="K50" i="11"/>
  <c r="R49" i="11"/>
  <c r="L23" i="11"/>
  <c r="N11" i="11"/>
  <c r="Q81" i="11"/>
  <c r="Q29" i="11"/>
  <c r="R77" i="11" s="1"/>
  <c r="R67" i="11"/>
  <c r="P67" i="11"/>
  <c r="R61" i="11" s="1"/>
  <c r="J68" i="11"/>
  <c r="P68" i="11" s="1"/>
  <c r="Q68" i="11" s="1"/>
  <c r="R43" i="11"/>
  <c r="Q106" i="11"/>
  <c r="O10" i="11"/>
  <c r="R28" i="11" s="1"/>
  <c r="L28" i="11"/>
  <c r="I11" i="11"/>
  <c r="J104" i="11"/>
  <c r="P111" i="11"/>
  <c r="P44" i="11"/>
  <c r="L68" i="11"/>
  <c r="K44" i="11"/>
  <c r="L50" i="11"/>
  <c r="M44" i="11"/>
  <c r="L61" i="11"/>
  <c r="K56" i="11"/>
  <c r="M56" i="11"/>
  <c r="G92" i="11"/>
  <c r="K29" i="11"/>
  <c r="K23" i="11"/>
  <c r="O16" i="11"/>
  <c r="Q16" i="11" s="1"/>
  <c r="I17" i="11"/>
  <c r="O17" i="11" s="1"/>
  <c r="G80" i="11" s="1"/>
  <c r="G109" i="11" s="1"/>
  <c r="H75" i="11"/>
  <c r="H104" i="11" s="1"/>
  <c r="Q76" i="11"/>
  <c r="Q105" i="11" s="1"/>
  <c r="K16" i="11"/>
  <c r="Q23" i="11"/>
  <c r="I74" i="11" s="1"/>
  <c r="K75" i="11"/>
  <c r="N97" i="11"/>
  <c r="N111" i="11" s="1"/>
  <c r="M17" i="11"/>
  <c r="K62" i="11"/>
  <c r="M62" i="11"/>
  <c r="K10" i="11"/>
  <c r="L56" i="11"/>
  <c r="N44" i="11"/>
  <c r="M11" i="11"/>
  <c r="H35" i="11"/>
  <c r="L17" i="11" s="1"/>
  <c r="N34" i="11"/>
  <c r="K34" i="11"/>
  <c r="L16" i="11"/>
  <c r="P16" i="11"/>
  <c r="R10" i="11" s="1"/>
  <c r="J17" i="11"/>
  <c r="L10" i="11"/>
  <c r="K67" i="11"/>
  <c r="L34" i="11"/>
  <c r="P10" i="11"/>
  <c r="R34" i="11" s="1"/>
  <c r="J11" i="11"/>
  <c r="K11" i="11" s="1"/>
  <c r="E12" i="10"/>
  <c r="E10" i="10"/>
  <c r="D11" i="10"/>
  <c r="E11" i="10" s="1"/>
  <c r="D10" i="10"/>
  <c r="D16" i="10"/>
  <c r="E55" i="10"/>
  <c r="D55" i="10"/>
  <c r="D54" i="10"/>
  <c r="E54" i="10"/>
  <c r="D49" i="10"/>
  <c r="D48" i="10"/>
  <c r="E49" i="10"/>
  <c r="E48" i="10"/>
  <c r="E43" i="10"/>
  <c r="D43" i="10"/>
  <c r="D42" i="10"/>
  <c r="E42" i="10"/>
  <c r="E36" i="10"/>
  <c r="E37" i="10"/>
  <c r="D37" i="10"/>
  <c r="D36" i="10"/>
  <c r="D29" i="10"/>
  <c r="D28" i="10"/>
  <c r="E28" i="10"/>
  <c r="E29" i="10"/>
  <c r="D22" i="10"/>
  <c r="D23" i="10"/>
  <c r="E23" i="10"/>
  <c r="E22" i="10"/>
  <c r="E16" i="10"/>
  <c r="E17" i="10"/>
  <c r="D17" i="10"/>
  <c r="L62" i="11" l="1"/>
  <c r="P50" i="11"/>
  <c r="Q50" i="11" s="1"/>
  <c r="E93" i="11" s="1"/>
  <c r="K68" i="11"/>
  <c r="Q67" i="11"/>
  <c r="J82" i="11"/>
  <c r="L11" i="11"/>
  <c r="P17" i="11"/>
  <c r="Q17" i="11" s="1"/>
  <c r="E79" i="11" s="1"/>
  <c r="E108" i="11" s="1"/>
  <c r="M97" i="11"/>
  <c r="R68" i="11"/>
  <c r="R106" i="11"/>
  <c r="R56" i="11"/>
  <c r="L88" i="11" s="1"/>
  <c r="K97" i="11"/>
  <c r="Q10" i="11"/>
  <c r="K89" i="11"/>
  <c r="Q56" i="11"/>
  <c r="I88" i="11" s="1"/>
  <c r="R62" i="11"/>
  <c r="S96" i="11" s="1"/>
  <c r="Q96" i="11"/>
  <c r="Q110" i="11" s="1"/>
  <c r="L35" i="11"/>
  <c r="P11" i="11"/>
  <c r="G78" i="11"/>
  <c r="G107" i="11" s="1"/>
  <c r="L29" i="11"/>
  <c r="O11" i="11"/>
  <c r="K82" i="11"/>
  <c r="K112" i="11" s="1"/>
  <c r="L103" i="11" s="1"/>
  <c r="R23" i="11"/>
  <c r="L74" i="11" s="1"/>
  <c r="K17" i="11"/>
  <c r="Q34" i="11"/>
  <c r="R16" i="11"/>
  <c r="Q62" i="11"/>
  <c r="S91" i="11" s="1"/>
  <c r="Q93" i="11"/>
  <c r="Q108" i="11" s="1"/>
  <c r="K104" i="11"/>
  <c r="I103" i="11" s="1"/>
  <c r="J97" i="11"/>
  <c r="Q44" i="11"/>
  <c r="K98" i="11" s="1"/>
  <c r="R50" i="11"/>
  <c r="E91" i="11" s="1"/>
  <c r="D92" i="11" s="1"/>
  <c r="N35" i="11"/>
  <c r="K35" i="11"/>
  <c r="K73" i="11"/>
  <c r="R44" i="11"/>
  <c r="I98" i="11" s="1"/>
  <c r="G95" i="11"/>
  <c r="I95" i="10"/>
  <c r="C91" i="10"/>
  <c r="N87" i="10"/>
  <c r="H83" i="10"/>
  <c r="I82" i="10"/>
  <c r="C78" i="10"/>
  <c r="N74" i="10"/>
  <c r="H70" i="10"/>
  <c r="I69" i="10"/>
  <c r="C65" i="10"/>
  <c r="N61" i="10"/>
  <c r="H57" i="10"/>
  <c r="H54" i="10"/>
  <c r="M54" i="10" s="1"/>
  <c r="G54" i="10"/>
  <c r="L54" i="10" s="1"/>
  <c r="F54" i="10"/>
  <c r="K54" i="10" s="1"/>
  <c r="J53" i="10"/>
  <c r="I53" i="10"/>
  <c r="E51" i="10"/>
  <c r="C51" i="10"/>
  <c r="H48" i="10"/>
  <c r="M48" i="10" s="1"/>
  <c r="G48" i="10"/>
  <c r="L48" i="10" s="1"/>
  <c r="F48" i="10"/>
  <c r="K48" i="10" s="1"/>
  <c r="J47" i="10"/>
  <c r="I47" i="10"/>
  <c r="E45" i="10"/>
  <c r="C45" i="10"/>
  <c r="H42" i="10"/>
  <c r="M42" i="10" s="1"/>
  <c r="G42" i="10"/>
  <c r="L42" i="10" s="1"/>
  <c r="F42" i="10"/>
  <c r="K42" i="10" s="1"/>
  <c r="J41" i="10"/>
  <c r="I41" i="10"/>
  <c r="E39" i="10"/>
  <c r="C39" i="10"/>
  <c r="H36" i="10"/>
  <c r="M36" i="10" s="1"/>
  <c r="G36" i="10"/>
  <c r="L36" i="10" s="1"/>
  <c r="F36" i="10"/>
  <c r="K36" i="10" s="1"/>
  <c r="J35" i="10"/>
  <c r="I35" i="10"/>
  <c r="E33" i="10"/>
  <c r="C33" i="10"/>
  <c r="L31" i="10"/>
  <c r="H28" i="10"/>
  <c r="M28" i="10" s="1"/>
  <c r="G28" i="10"/>
  <c r="L28" i="10" s="1"/>
  <c r="F28" i="10"/>
  <c r="F29" i="10" s="1"/>
  <c r="K29" i="10" s="1"/>
  <c r="J27" i="10"/>
  <c r="I27" i="10"/>
  <c r="H22" i="10"/>
  <c r="H23" i="10" s="1"/>
  <c r="M23" i="10" s="1"/>
  <c r="G60" i="10" s="1"/>
  <c r="G22" i="10"/>
  <c r="L22" i="10" s="1"/>
  <c r="F22" i="10"/>
  <c r="F23" i="10" s="1"/>
  <c r="J21" i="10"/>
  <c r="I21" i="10"/>
  <c r="H16" i="10"/>
  <c r="H17" i="10" s="1"/>
  <c r="G16" i="10"/>
  <c r="G17" i="10" s="1"/>
  <c r="L17" i="10" s="1"/>
  <c r="F64" i="10" s="1"/>
  <c r="F16" i="10"/>
  <c r="J15" i="10"/>
  <c r="I15" i="10"/>
  <c r="H10" i="10"/>
  <c r="H11" i="10" s="1"/>
  <c r="M11" i="10" s="1"/>
  <c r="G10" i="10"/>
  <c r="G11" i="10" s="1"/>
  <c r="F10" i="10"/>
  <c r="J9" i="10"/>
  <c r="I9" i="10"/>
  <c r="F4" i="10"/>
  <c r="D4" i="10"/>
  <c r="E4" i="10" s="1"/>
  <c r="K102" i="11" l="1"/>
  <c r="K87" i="11"/>
  <c r="J99" i="11"/>
  <c r="T92" i="11"/>
  <c r="R11" i="11"/>
  <c r="I83" i="11" s="1"/>
  <c r="G81" i="11"/>
  <c r="G110" i="11" s="1"/>
  <c r="O82" i="11"/>
  <c r="O111" i="11" s="1"/>
  <c r="Q35" i="11"/>
  <c r="M82" i="11"/>
  <c r="M112" i="11" s="1"/>
  <c r="R35" i="11"/>
  <c r="J112" i="11"/>
  <c r="L82" i="11"/>
  <c r="L112" i="11" s="1"/>
  <c r="R29" i="11"/>
  <c r="R80" i="11" s="1"/>
  <c r="R17" i="11"/>
  <c r="E77" i="11" s="1"/>
  <c r="Q11" i="11"/>
  <c r="K83" i="11" s="1"/>
  <c r="K113" i="11" s="1"/>
  <c r="K28" i="10"/>
  <c r="N28" i="10" s="1"/>
  <c r="G55" i="10"/>
  <c r="L55" i="10" s="1"/>
  <c r="M75" i="10" s="1"/>
  <c r="O36" i="10"/>
  <c r="O54" i="10"/>
  <c r="N42" i="10"/>
  <c r="H29" i="10"/>
  <c r="M29" i="10" s="1"/>
  <c r="M61" i="10" s="1"/>
  <c r="G29" i="10"/>
  <c r="L29" i="10" s="1"/>
  <c r="M62" i="10" s="1"/>
  <c r="I28" i="10"/>
  <c r="J16" i="10"/>
  <c r="L16" i="10"/>
  <c r="J28" i="10"/>
  <c r="M10" i="10"/>
  <c r="L10" i="10"/>
  <c r="M16" i="10"/>
  <c r="F37" i="10"/>
  <c r="K37" i="10" s="1"/>
  <c r="I79" i="10" s="1"/>
  <c r="I10" i="10"/>
  <c r="I22" i="10"/>
  <c r="G37" i="10"/>
  <c r="F43" i="10"/>
  <c r="K43" i="10" s="1"/>
  <c r="F76" i="10" s="1"/>
  <c r="J22" i="10"/>
  <c r="F49" i="10"/>
  <c r="K49" i="10" s="1"/>
  <c r="I73" i="10" s="1"/>
  <c r="J10" i="10"/>
  <c r="G43" i="10"/>
  <c r="L43" i="10" s="1"/>
  <c r="F77" i="10" s="1"/>
  <c r="F90" i="10" s="1"/>
  <c r="K10" i="10"/>
  <c r="G49" i="10"/>
  <c r="L49" i="10" s="1"/>
  <c r="H73" i="10" s="1"/>
  <c r="F55" i="10"/>
  <c r="K55" i="10" s="1"/>
  <c r="M76" i="10" s="1"/>
  <c r="M17" i="10"/>
  <c r="M63" i="10"/>
  <c r="O48" i="10"/>
  <c r="K66" i="10"/>
  <c r="N48" i="10"/>
  <c r="O42" i="10"/>
  <c r="N36" i="10"/>
  <c r="N54" i="10"/>
  <c r="K16" i="10"/>
  <c r="M22" i="10"/>
  <c r="K23" i="10"/>
  <c r="O29" i="10" s="1"/>
  <c r="N65" i="10" s="1"/>
  <c r="I36" i="10"/>
  <c r="I42" i="10"/>
  <c r="I48" i="10"/>
  <c r="I54" i="10"/>
  <c r="J36" i="10"/>
  <c r="H37" i="10"/>
  <c r="J42" i="10"/>
  <c r="H43" i="10"/>
  <c r="J48" i="10"/>
  <c r="H49" i="10"/>
  <c r="J54" i="10"/>
  <c r="H55" i="10"/>
  <c r="M55" i="10" s="1"/>
  <c r="M74" i="10" s="1"/>
  <c r="J29" i="10"/>
  <c r="I16" i="10"/>
  <c r="K22" i="10"/>
  <c r="G23" i="10"/>
  <c r="L23" i="10" s="1"/>
  <c r="H60" i="10" s="1"/>
  <c r="L11" i="10"/>
  <c r="F17" i="10"/>
  <c r="F11" i="10"/>
  <c r="N10" i="10" l="1"/>
  <c r="O10" i="10"/>
  <c r="D78" i="11"/>
  <c r="E106" i="11"/>
  <c r="D107" i="11" s="1"/>
  <c r="R109" i="11"/>
  <c r="T107" i="11" s="1"/>
  <c r="T79" i="11"/>
  <c r="J84" i="11"/>
  <c r="I113" i="11"/>
  <c r="J114" i="11" s="1"/>
  <c r="I29" i="10"/>
  <c r="O22" i="10"/>
  <c r="M88" i="10"/>
  <c r="M87" i="10"/>
  <c r="I37" i="10"/>
  <c r="L37" i="10"/>
  <c r="J79" i="10" s="1"/>
  <c r="N29" i="10"/>
  <c r="N62" i="10" s="1"/>
  <c r="O63" i="10" s="1"/>
  <c r="N16" i="10"/>
  <c r="O28" i="10"/>
  <c r="M89" i="10"/>
  <c r="H86" i="10"/>
  <c r="O16" i="10"/>
  <c r="K17" i="10"/>
  <c r="O23" i="10" s="1"/>
  <c r="J59" i="10" s="1"/>
  <c r="I17" i="10"/>
  <c r="N55" i="10"/>
  <c r="N75" i="10" s="1"/>
  <c r="N88" i="10" s="1"/>
  <c r="J43" i="10"/>
  <c r="M49" i="10"/>
  <c r="J49" i="10"/>
  <c r="J66" i="10"/>
  <c r="K11" i="10"/>
  <c r="I11" i="10"/>
  <c r="J17" i="10"/>
  <c r="J37" i="10"/>
  <c r="M43" i="10"/>
  <c r="I55" i="10"/>
  <c r="J11" i="10"/>
  <c r="N22" i="10"/>
  <c r="I23" i="10"/>
  <c r="I43" i="10"/>
  <c r="I49" i="10"/>
  <c r="J55" i="10"/>
  <c r="M37" i="10"/>
  <c r="I60" i="10"/>
  <c r="I86" i="10" s="1"/>
  <c r="N23" i="10"/>
  <c r="H59" i="10" s="1"/>
  <c r="J23" i="10"/>
  <c r="F65" i="10"/>
  <c r="O11" i="10"/>
  <c r="H67" i="10" s="1"/>
  <c r="O49" i="10" l="1"/>
  <c r="J72" i="10" s="1"/>
  <c r="I58" i="10"/>
  <c r="G73" i="10"/>
  <c r="G86" i="10" s="1"/>
  <c r="H85" i="10" s="1"/>
  <c r="N49" i="10"/>
  <c r="H72" i="10" s="1"/>
  <c r="O43" i="10"/>
  <c r="E75" i="10" s="1"/>
  <c r="F78" i="10"/>
  <c r="F91" i="10" s="1"/>
  <c r="O37" i="10"/>
  <c r="H80" i="10" s="1"/>
  <c r="N43" i="10"/>
  <c r="E77" i="10" s="1"/>
  <c r="K79" i="10"/>
  <c r="K92" i="10" s="1"/>
  <c r="O55" i="10"/>
  <c r="N78" i="10" s="1"/>
  <c r="N91" i="10" s="1"/>
  <c r="O89" i="10" s="1"/>
  <c r="N37" i="10"/>
  <c r="J80" i="10" s="1"/>
  <c r="J92" i="10"/>
  <c r="J85" i="10" s="1"/>
  <c r="N11" i="10"/>
  <c r="J67" i="10" s="1"/>
  <c r="O17" i="10"/>
  <c r="E62" i="10" s="1"/>
  <c r="I66" i="10"/>
  <c r="I92" i="10" s="1"/>
  <c r="N17" i="10"/>
  <c r="E64" i="10" s="1"/>
  <c r="F63" i="10"/>
  <c r="F89" i="10" s="1"/>
  <c r="J93" i="10" l="1"/>
  <c r="I81" i="10"/>
  <c r="O76" i="10"/>
  <c r="I71" i="10"/>
  <c r="I84" i="10"/>
  <c r="D76" i="10"/>
  <c r="E90" i="10"/>
  <c r="I68" i="10"/>
  <c r="E88" i="10"/>
  <c r="D63" i="10"/>
  <c r="H93" i="10"/>
  <c r="I94" i="10" l="1"/>
  <c r="D89" i="10"/>
</calcChain>
</file>

<file path=xl/sharedStrings.xml><?xml version="1.0" encoding="utf-8"?>
<sst xmlns="http://schemas.openxmlformats.org/spreadsheetml/2006/main" count="1452" uniqueCount="83">
  <si>
    <t>Yellow boxes require user input.  Scroll down for 24 hour diagrams.  Use the Seasonal AdjuistmtFactors_YYYY spreadsheet to lookup seasonal factor.</t>
  </si>
  <si>
    <t>Date of Count:</t>
  </si>
  <si>
    <t>PART 1:</t>
  </si>
  <si>
    <t>INPUT PARTIAL DAY P&amp;A VEHICLES</t>
  </si>
  <si>
    <t>ROUTE</t>
  </si>
  <si>
    <t>PARTIAL COUNT * FACTOR * SEASONAL FACTOR = 24 HR P&amp;A</t>
  </si>
  <si>
    <t>SOUTH LEG</t>
  </si>
  <si>
    <t>FC =</t>
  </si>
  <si>
    <t>northbound</t>
  </si>
  <si>
    <t>APROACH</t>
  </si>
  <si>
    <t>DEPART</t>
  </si>
  <si>
    <t>LT</t>
  </si>
  <si>
    <t>THRU</t>
  </si>
  <si>
    <t>RT</t>
  </si>
  <si>
    <t>TOTAL</t>
  </si>
  <si>
    <t>P&amp;A FACTOR</t>
  </si>
  <si>
    <t>SEASONAL FACTOR</t>
  </si>
  <si>
    <t>=</t>
  </si>
  <si>
    <t>WEST LEG</t>
  </si>
  <si>
    <t>eastbound</t>
  </si>
  <si>
    <t>FACTOR</t>
  </si>
  <si>
    <t>SEASONAL F</t>
  </si>
  <si>
    <t>NORTH LEG</t>
  </si>
  <si>
    <t>southbound</t>
  </si>
  <si>
    <t>EAST LEG</t>
  </si>
  <si>
    <t>westbound</t>
  </si>
  <si>
    <t xml:space="preserve">PART 2:  </t>
  </si>
  <si>
    <t>INPUT PARTIAL DAY B&amp;C VEHICLES</t>
  </si>
  <si>
    <t>PARTIAL COUNT * FACTOR = 24 HR B&amp;C</t>
  </si>
  <si>
    <t>B&amp;C FACTOR</t>
  </si>
  <si>
    <t>P&amp;A 24 HR</t>
  </si>
  <si>
    <t>i</t>
  </si>
  <si>
    <t>h</t>
  </si>
  <si>
    <t>&lt;</t>
  </si>
  <si>
    <t>f</t>
  </si>
  <si>
    <t>&gt;</t>
  </si>
  <si>
    <t>g</t>
  </si>
  <si>
    <t>?</t>
  </si>
  <si>
    <t>:</t>
  </si>
  <si>
    <t>;</t>
  </si>
  <si>
    <t>B&amp;C 24 HR</t>
  </si>
  <si>
    <t>Sunday</t>
  </si>
  <si>
    <t>January</t>
  </si>
  <si>
    <t>Monday</t>
  </si>
  <si>
    <t>February</t>
  </si>
  <si>
    <t>Tuesday</t>
  </si>
  <si>
    <t>March</t>
  </si>
  <si>
    <t>Wednesday</t>
  </si>
  <si>
    <t>April</t>
  </si>
  <si>
    <t>Thursday</t>
  </si>
  <si>
    <t>May</t>
  </si>
  <si>
    <t>Friday</t>
  </si>
  <si>
    <t>June</t>
  </si>
  <si>
    <t>Saturday</t>
  </si>
  <si>
    <t>July</t>
  </si>
  <si>
    <t>August</t>
  </si>
  <si>
    <t>September</t>
  </si>
  <si>
    <t>October</t>
  </si>
  <si>
    <t>November</t>
  </si>
  <si>
    <t>December</t>
  </si>
  <si>
    <t>TOTAL AADT</t>
  </si>
  <si>
    <t>For converting partial day turning movements counts to seasonally adjusted 24 hour (AADT) counts.</t>
  </si>
  <si>
    <t>St Name S</t>
  </si>
  <si>
    <t xml:space="preserve"> RT THR</t>
  </si>
  <si>
    <t>HrdRt</t>
  </si>
  <si>
    <t>RT TH</t>
  </si>
  <si>
    <t>Hd RT</t>
  </si>
  <si>
    <t>RT THR</t>
  </si>
  <si>
    <t>St Name W</t>
  </si>
  <si>
    <t>St Name N</t>
  </si>
  <si>
    <t>St Name E</t>
  </si>
  <si>
    <t>SE Leg</t>
  </si>
  <si>
    <t>St Name SE</t>
  </si>
  <si>
    <t>SouthEast</t>
  </si>
  <si>
    <t>Factor</t>
  </si>
  <si>
    <t>SOUTHEAST LEG</t>
  </si>
  <si>
    <t>`</t>
  </si>
  <si>
    <t xml:space="preserve">Use Avg TD by FC.xslx to compute P&amp;A B&amp;C FACTORs. </t>
  </si>
  <si>
    <t>SR-747</t>
  </si>
  <si>
    <t>Logsdons Meadow Dr</t>
  </si>
  <si>
    <t>Grandin Ridge Dr.</t>
  </si>
  <si>
    <t>SR-129 WB</t>
  </si>
  <si>
    <t>SR-129 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</si>
</sst>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2"/>
      <name val="Arial"/>
      <family val="2"/>
    </font>
    <font>
      <i/>
      <sz val="10"/>
      <color theme="5" tint="-0.24997711111789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Wingdings 3"/>
      <family val="1"/>
      <charset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4" tint="0.59999389629810485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5" fillId="2" borderId="0" xfId="63" applyFont="1" applyFill="1" applyAlignment="1"/>
    <xf numFmtId="0" fontId="1" fillId="2" borderId="0" xfId="63" applyFont="1" applyFill="1" applyAlignment="1"/>
    <xf numFmtId="0" fontId="1" fillId="2" borderId="0" xfId="63" applyFont="1" applyFill="1" applyAlignment="1">
      <alignment horizontal="right"/>
    </xf>
    <xf numFmtId="14" fontId="1" fillId="3" borderId="1" xfId="63" applyNumberFormat="1" applyFont="1" applyFill="1" applyBorder="1" applyAlignment="1"/>
    <xf numFmtId="0" fontId="1" fillId="4" borderId="0" xfId="63" applyFont="1" applyFill="1" applyAlignment="1"/>
    <xf numFmtId="0" fontId="1" fillId="4" borderId="0" xfId="63" applyFont="1" applyFill="1" applyAlignment="1">
      <alignment horizontal="left" vertical="center" indent="1"/>
    </xf>
    <xf numFmtId="0" fontId="6" fillId="5" borderId="0" xfId="63" applyFont="1" applyFill="1" applyAlignment="1">
      <alignment horizontal="right"/>
    </xf>
    <xf numFmtId="0" fontId="1" fillId="5" borderId="0" xfId="63" applyFont="1" applyFill="1" applyAlignment="1"/>
    <xf numFmtId="0" fontId="6" fillId="7" borderId="5" xfId="63" applyFont="1" applyFill="1" applyBorder="1" applyAlignment="1">
      <alignment horizontal="center"/>
    </xf>
    <xf numFmtId="0" fontId="1" fillId="3" borderId="1" xfId="63" applyFont="1" applyFill="1" applyBorder="1" applyAlignment="1"/>
    <xf numFmtId="0" fontId="7" fillId="2" borderId="6" xfId="63" applyFont="1" applyFill="1" applyBorder="1" applyAlignment="1">
      <alignment horizontal="right"/>
    </xf>
    <xf numFmtId="0" fontId="1" fillId="2" borderId="6" xfId="63" applyFont="1" applyFill="1" applyBorder="1" applyAlignment="1"/>
    <xf numFmtId="0" fontId="8" fillId="2" borderId="6" xfId="63" applyFont="1" applyFill="1" applyBorder="1" applyAlignment="1">
      <alignment horizontal="center"/>
    </xf>
    <xf numFmtId="0" fontId="9" fillId="2" borderId="6" xfId="63" applyFont="1" applyFill="1" applyBorder="1" applyAlignment="1">
      <alignment horizontal="center" shrinkToFit="1"/>
    </xf>
    <xf numFmtId="0" fontId="1" fillId="2" borderId="7" xfId="63" applyFont="1" applyFill="1" applyBorder="1" applyAlignment="1"/>
    <xf numFmtId="0" fontId="1" fillId="2" borderId="8" xfId="63" applyFont="1" applyFill="1" applyBorder="1" applyAlignment="1"/>
    <xf numFmtId="0" fontId="1" fillId="2" borderId="0" xfId="63" applyFont="1" applyFill="1" applyBorder="1" applyAlignment="1"/>
    <xf numFmtId="0" fontId="6" fillId="2" borderId="0" xfId="63" applyFont="1" applyFill="1" applyBorder="1" applyAlignment="1">
      <alignment horizontal="center"/>
    </xf>
    <xf numFmtId="0" fontId="8" fillId="2" borderId="0" xfId="63" applyFont="1" applyFill="1" applyBorder="1" applyAlignment="1">
      <alignment horizontal="center"/>
    </xf>
    <xf numFmtId="0" fontId="9" fillId="2" borderId="0" xfId="63" applyFont="1" applyFill="1" applyBorder="1" applyAlignment="1">
      <alignment horizontal="center"/>
    </xf>
    <xf numFmtId="0" fontId="6" fillId="2" borderId="9" xfId="63" applyFont="1" applyFill="1" applyBorder="1" applyAlignment="1">
      <alignment horizontal="center" shrinkToFit="1"/>
    </xf>
    <xf numFmtId="0" fontId="1" fillId="0" borderId="8" xfId="63" applyFont="1" applyFill="1" applyBorder="1" applyAlignment="1"/>
    <xf numFmtId="0" fontId="6" fillId="2" borderId="9" xfId="63" applyFont="1" applyFill="1" applyBorder="1" applyAlignment="1">
      <alignment horizontal="center"/>
    </xf>
    <xf numFmtId="164" fontId="1" fillId="3" borderId="1" xfId="63" applyNumberFormat="1" applyFont="1" applyFill="1" applyBorder="1" applyAlignment="1"/>
    <xf numFmtId="0" fontId="1" fillId="2" borderId="0" xfId="63" applyFont="1" applyFill="1" applyBorder="1" applyAlignment="1">
      <alignment horizontal="center"/>
    </xf>
    <xf numFmtId="0" fontId="1" fillId="2" borderId="9" xfId="63" applyFont="1" applyFill="1" applyBorder="1" applyAlignment="1">
      <alignment horizontal="center"/>
    </xf>
    <xf numFmtId="0" fontId="10" fillId="2" borderId="0" xfId="63" applyFont="1" applyFill="1" applyBorder="1" applyAlignment="1">
      <alignment horizontal="center"/>
    </xf>
    <xf numFmtId="0" fontId="10" fillId="2" borderId="9" xfId="63" applyFont="1" applyFill="1" applyBorder="1" applyAlignment="1">
      <alignment horizontal="center"/>
    </xf>
    <xf numFmtId="0" fontId="1" fillId="2" borderId="10" xfId="63" applyFont="1" applyFill="1" applyBorder="1" applyAlignment="1"/>
    <xf numFmtId="164" fontId="1" fillId="2" borderId="11" xfId="63" applyNumberFormat="1" applyFont="1" applyFill="1" applyBorder="1" applyAlignment="1"/>
    <xf numFmtId="0" fontId="1" fillId="2" borderId="11" xfId="63" applyFont="1" applyFill="1" applyBorder="1" applyAlignment="1"/>
    <xf numFmtId="0" fontId="1" fillId="2" borderId="12" xfId="63" applyFont="1" applyFill="1" applyBorder="1" applyAlignment="1"/>
    <xf numFmtId="0" fontId="1" fillId="2" borderId="6" xfId="63" applyFont="1" applyFill="1" applyBorder="1" applyAlignment="1">
      <alignment horizontal="right"/>
    </xf>
    <xf numFmtId="0" fontId="8" fillId="2" borderId="6" xfId="63" applyFont="1" applyFill="1" applyBorder="1" applyAlignment="1">
      <alignment horizontal="center" shrinkToFit="1"/>
    </xf>
    <xf numFmtId="164" fontId="1" fillId="2" borderId="0" xfId="63" applyNumberFormat="1" applyFont="1" applyFill="1" applyBorder="1" applyAlignment="1"/>
    <xf numFmtId="0" fontId="6" fillId="8" borderId="0" xfId="63" applyFont="1" applyFill="1" applyAlignment="1">
      <alignment horizontal="right"/>
    </xf>
    <xf numFmtId="0" fontId="1" fillId="8" borderId="0" xfId="63" applyFont="1" applyFill="1" applyAlignment="1"/>
    <xf numFmtId="0" fontId="1" fillId="2" borderId="9" xfId="63" applyFont="1" applyFill="1" applyBorder="1" applyAlignment="1"/>
    <xf numFmtId="0" fontId="10" fillId="2" borderId="0" xfId="63" applyFont="1" applyFill="1" applyBorder="1" applyAlignment="1"/>
    <xf numFmtId="0" fontId="10" fillId="2" borderId="9" xfId="63" applyFont="1" applyFill="1" applyBorder="1" applyAlignment="1"/>
    <xf numFmtId="0" fontId="10" fillId="2" borderId="11" xfId="63" applyFont="1" applyFill="1" applyBorder="1" applyAlignment="1"/>
    <xf numFmtId="0" fontId="10" fillId="2" borderId="12" xfId="63" applyFont="1" applyFill="1" applyBorder="1" applyAlignment="1"/>
    <xf numFmtId="164" fontId="1" fillId="2" borderId="0" xfId="63" applyNumberFormat="1" applyFont="1" applyFill="1" applyAlignment="1"/>
    <xf numFmtId="0" fontId="1" fillId="2" borderId="5" xfId="63" applyFont="1" applyFill="1" applyBorder="1" applyAlignment="1"/>
    <xf numFmtId="0" fontId="6" fillId="2" borderId="8" xfId="63" applyFont="1" applyFill="1" applyBorder="1" applyAlignment="1"/>
    <xf numFmtId="0" fontId="11" fillId="2" borderId="0" xfId="63" applyFont="1" applyFill="1" applyBorder="1" applyAlignment="1">
      <alignment horizontal="center"/>
    </xf>
    <xf numFmtId="0" fontId="11" fillId="2" borderId="0" xfId="63" applyFont="1" applyFill="1" applyBorder="1" applyAlignment="1">
      <alignment horizontal="right"/>
    </xf>
    <xf numFmtId="0" fontId="1" fillId="2" borderId="0" xfId="63" applyFont="1" applyFill="1" applyBorder="1" applyAlignment="1">
      <alignment horizontal="left"/>
    </xf>
    <xf numFmtId="0" fontId="11" fillId="2" borderId="0" xfId="63" applyFont="1" applyFill="1" applyBorder="1" applyAlignment="1">
      <alignment horizontal="left"/>
    </xf>
    <xf numFmtId="0" fontId="1" fillId="2" borderId="0" xfId="63" applyFont="1" applyFill="1" applyBorder="1" applyAlignment="1">
      <alignment horizontal="right"/>
    </xf>
    <xf numFmtId="0" fontId="6" fillId="2" borderId="0" xfId="63" applyFont="1" applyFill="1" applyBorder="1" applyAlignment="1"/>
    <xf numFmtId="0" fontId="12" fillId="2" borderId="0" xfId="63" applyFont="1" applyFill="1" applyAlignment="1"/>
    <xf numFmtId="0" fontId="12" fillId="0" borderId="0" xfId="63" applyFont="1" applyAlignment="1"/>
    <xf numFmtId="0" fontId="13" fillId="2" borderId="0" xfId="64" applyFill="1" applyAlignment="1"/>
    <xf numFmtId="164" fontId="1" fillId="2" borderId="0" xfId="63" applyNumberFormat="1" applyFont="1" applyFill="1" applyBorder="1" applyAlignment="1">
      <alignment horizontal="left"/>
    </xf>
    <xf numFmtId="0" fontId="4" fillId="2" borderId="0" xfId="63" applyNumberFormat="1" applyFill="1" applyBorder="1" applyAlignment="1">
      <alignment horizontal="left"/>
    </xf>
    <xf numFmtId="164" fontId="1" fillId="2" borderId="0" xfId="63" applyNumberFormat="1" applyFont="1" applyFill="1" applyBorder="1" applyAlignment="1">
      <alignment horizontal="right"/>
    </xf>
    <xf numFmtId="0" fontId="4" fillId="2" borderId="9" xfId="63" applyNumberFormat="1" applyFill="1" applyBorder="1" applyAlignment="1">
      <alignment horizontal="right"/>
    </xf>
    <xf numFmtId="0" fontId="6" fillId="2" borderId="0" xfId="63" applyFont="1" applyFill="1" applyBorder="1" applyAlignment="1">
      <alignment horizontal="center"/>
    </xf>
    <xf numFmtId="0" fontId="1" fillId="0" borderId="6" xfId="63" applyFont="1" applyFill="1" applyBorder="1" applyAlignment="1"/>
    <xf numFmtId="0" fontId="6" fillId="2" borderId="0" xfId="63" applyFont="1" applyFill="1" applyBorder="1" applyAlignment="1">
      <alignment horizontal="center" shrinkToFit="1"/>
    </xf>
    <xf numFmtId="164" fontId="1" fillId="0" borderId="0" xfId="63" applyNumberFormat="1" applyFont="1" applyFill="1" applyBorder="1" applyAlignment="1"/>
    <xf numFmtId="0" fontId="1" fillId="2" borderId="6" xfId="63" applyFont="1" applyFill="1" applyBorder="1" applyAlignment="1">
      <alignment shrinkToFit="1"/>
    </xf>
    <xf numFmtId="0" fontId="11" fillId="2" borderId="0" xfId="63" applyFont="1" applyFill="1" applyBorder="1" applyAlignment="1">
      <alignment horizontal="center" textRotation="52"/>
    </xf>
    <xf numFmtId="0" fontId="11" fillId="2" borderId="0" xfId="63" applyFont="1" applyFill="1" applyBorder="1" applyAlignment="1">
      <alignment horizontal="right" textRotation="1"/>
    </xf>
    <xf numFmtId="0" fontId="11" fillId="2" borderId="0" xfId="63" applyFont="1" applyFill="1" applyBorder="1" applyAlignment="1">
      <alignment horizontal="right" textRotation="30"/>
    </xf>
    <xf numFmtId="0" fontId="1" fillId="2" borderId="0" xfId="63" applyFont="1" applyFill="1" applyAlignment="1">
      <alignment horizontal="left"/>
    </xf>
    <xf numFmtId="0" fontId="11" fillId="2" borderId="0" xfId="63" applyFont="1" applyFill="1" applyBorder="1" applyAlignment="1">
      <alignment horizontal="left" textRotation="115"/>
    </xf>
    <xf numFmtId="0" fontId="11" fillId="2" borderId="0" xfId="63" applyFont="1" applyFill="1" applyBorder="1" applyAlignment="1">
      <alignment horizontal="center" textRotation="135"/>
    </xf>
    <xf numFmtId="0" fontId="11" fillId="2" borderId="0" xfId="63" applyFont="1" applyFill="1" applyBorder="1" applyAlignment="1">
      <alignment horizontal="center" textRotation="36"/>
    </xf>
    <xf numFmtId="0" fontId="11" fillId="2" borderId="0" xfId="63" applyFont="1" applyFill="1" applyBorder="1" applyAlignment="1">
      <alignment horizontal="left" textRotation="157"/>
    </xf>
    <xf numFmtId="0" fontId="1" fillId="2" borderId="0" xfId="63" applyFont="1" applyFill="1" applyAlignment="1">
      <alignment horizontal="center"/>
    </xf>
    <xf numFmtId="0" fontId="14" fillId="2" borderId="0" xfId="63" applyFont="1" applyFill="1" applyBorder="1" applyAlignment="1">
      <alignment horizontal="center"/>
    </xf>
    <xf numFmtId="0" fontId="6" fillId="2" borderId="0" xfId="63" applyFont="1" applyFill="1" applyBorder="1" applyAlignment="1">
      <alignment horizontal="center"/>
    </xf>
    <xf numFmtId="164" fontId="1" fillId="2" borderId="0" xfId="63" applyNumberFormat="1" applyFont="1" applyFill="1" applyBorder="1" applyAlignment="1"/>
    <xf numFmtId="164" fontId="1" fillId="2" borderId="6" xfId="63" applyNumberFormat="1" applyFont="1" applyFill="1" applyBorder="1" applyAlignment="1">
      <alignment horizontal="center"/>
    </xf>
    <xf numFmtId="0" fontId="4" fillId="2" borderId="6" xfId="63" applyFill="1" applyBorder="1" applyAlignment="1">
      <alignment horizontal="center"/>
    </xf>
    <xf numFmtId="164" fontId="1" fillId="2" borderId="0" xfId="63" applyNumberFormat="1" applyFont="1" applyFill="1" applyBorder="1" applyAlignment="1">
      <alignment horizontal="left"/>
    </xf>
    <xf numFmtId="0" fontId="4" fillId="2" borderId="0" xfId="63" applyNumberFormat="1" applyFill="1" applyBorder="1" applyAlignment="1">
      <alignment horizontal="left"/>
    </xf>
    <xf numFmtId="164" fontId="1" fillId="2" borderId="0" xfId="63" applyNumberFormat="1" applyFont="1" applyFill="1" applyBorder="1" applyAlignment="1">
      <alignment horizontal="right"/>
    </xf>
    <xf numFmtId="0" fontId="4" fillId="2" borderId="0" xfId="63" applyNumberFormat="1" applyFill="1" applyBorder="1" applyAlignment="1">
      <alignment horizontal="right"/>
    </xf>
    <xf numFmtId="0" fontId="4" fillId="2" borderId="9" xfId="63" applyNumberFormat="1" applyFill="1" applyBorder="1" applyAlignment="1">
      <alignment horizontal="right"/>
    </xf>
    <xf numFmtId="0" fontId="1" fillId="6" borderId="2" xfId="63" applyFont="1" applyFill="1" applyBorder="1" applyAlignment="1"/>
    <xf numFmtId="0" fontId="4" fillId="6" borderId="3" xfId="63" applyFill="1" applyBorder="1" applyAlignment="1"/>
    <xf numFmtId="0" fontId="4" fillId="6" borderId="4" xfId="63" applyFill="1" applyBorder="1" applyAlignment="1"/>
    <xf numFmtId="0" fontId="6" fillId="2" borderId="0" xfId="63" applyFont="1" applyFill="1" applyBorder="1" applyAlignment="1">
      <alignment horizontal="center"/>
    </xf>
    <xf numFmtId="0" fontId="1" fillId="8" borderId="6" xfId="63" applyFont="1" applyFill="1" applyBorder="1" applyAlignment="1"/>
    <xf numFmtId="0" fontId="4" fillId="8" borderId="6" xfId="63" applyFill="1" applyBorder="1" applyAlignment="1"/>
    <xf numFmtId="0" fontId="1" fillId="2" borderId="6" xfId="63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1" xfId="63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2" borderId="0" xfId="63" applyNumberFormat="1" applyFont="1" applyFill="1" applyBorder="1" applyAlignment="1"/>
    <xf numFmtId="0" fontId="0" fillId="0" borderId="0" xfId="0" applyAlignment="1"/>
    <xf numFmtId="0" fontId="1" fillId="8" borderId="0" xfId="63" applyFont="1" applyFill="1" applyBorder="1" applyAlignment="1"/>
    <xf numFmtId="0" fontId="4" fillId="8" borderId="0" xfId="63" applyFill="1" applyBorder="1" applyAlignment="1"/>
  </cellXfs>
  <cellStyles count="65">
    <cellStyle name="Comma0" xfId="28" xr:uid="{00000000-0005-0000-0000-000000000000}"/>
    <cellStyle name="Hyperlink" xfId="64" builtinId="8"/>
    <cellStyle name="Normal" xfId="0" builtinId="0"/>
    <cellStyle name="Normal 100" xfId="53" xr:uid="{00000000-0005-0000-0000-000003000000}"/>
    <cellStyle name="Normal 102" xfId="52" xr:uid="{00000000-0005-0000-0000-000004000000}"/>
    <cellStyle name="Normal 104" xfId="40" xr:uid="{00000000-0005-0000-0000-000005000000}"/>
    <cellStyle name="Normal 106" xfId="39" xr:uid="{00000000-0005-0000-0000-000006000000}"/>
    <cellStyle name="Normal 107" xfId="43" xr:uid="{00000000-0005-0000-0000-000007000000}"/>
    <cellStyle name="Normal 109" xfId="44" xr:uid="{00000000-0005-0000-0000-000008000000}"/>
    <cellStyle name="Normal 110" xfId="61" xr:uid="{00000000-0005-0000-0000-000009000000}"/>
    <cellStyle name="Normal 113" xfId="36" xr:uid="{00000000-0005-0000-0000-00000A000000}"/>
    <cellStyle name="Normal 114" xfId="33" xr:uid="{00000000-0005-0000-0000-00000B000000}"/>
    <cellStyle name="Normal 117" xfId="14" xr:uid="{00000000-0005-0000-0000-00000C000000}"/>
    <cellStyle name="Normal 118" xfId="29" xr:uid="{00000000-0005-0000-0000-00000D000000}"/>
    <cellStyle name="Normal 121" xfId="30" xr:uid="{00000000-0005-0000-0000-00000E000000}"/>
    <cellStyle name="Normal 122" xfId="60" xr:uid="{00000000-0005-0000-0000-00000F000000}"/>
    <cellStyle name="Normal 125" xfId="37" xr:uid="{00000000-0005-0000-0000-000010000000}"/>
    <cellStyle name="Normal 126" xfId="35" xr:uid="{00000000-0005-0000-0000-000011000000}"/>
    <cellStyle name="Normal 129" xfId="34" xr:uid="{00000000-0005-0000-0000-000012000000}"/>
    <cellStyle name="Normal 133" xfId="24" xr:uid="{00000000-0005-0000-0000-000013000000}"/>
    <cellStyle name="Normal 134" xfId="38" xr:uid="{00000000-0005-0000-0000-000014000000}"/>
    <cellStyle name="Normal 137" xfId="10" xr:uid="{00000000-0005-0000-0000-000015000000}"/>
    <cellStyle name="Normal 140" xfId="62" xr:uid="{00000000-0005-0000-0000-000016000000}"/>
    <cellStyle name="Normal 143" xfId="25" xr:uid="{00000000-0005-0000-0000-000017000000}"/>
    <cellStyle name="Normal 149" xfId="26" xr:uid="{00000000-0005-0000-0000-000018000000}"/>
    <cellStyle name="Normal 15" xfId="12" xr:uid="{00000000-0005-0000-0000-000019000000}"/>
    <cellStyle name="Normal 162" xfId="27" xr:uid="{00000000-0005-0000-0000-00001A000000}"/>
    <cellStyle name="Normal 17" xfId="11" xr:uid="{00000000-0005-0000-0000-00001B000000}"/>
    <cellStyle name="Normal 171" xfId="17" xr:uid="{00000000-0005-0000-0000-00001C000000}"/>
    <cellStyle name="Normal 180" xfId="18" xr:uid="{00000000-0005-0000-0000-00001D000000}"/>
    <cellStyle name="Normal 185" xfId="22" xr:uid="{00000000-0005-0000-0000-00001E000000}"/>
    <cellStyle name="Normal 187" xfId="23" xr:uid="{00000000-0005-0000-0000-00001F000000}"/>
    <cellStyle name="Normal 188" xfId="58" xr:uid="{00000000-0005-0000-0000-000020000000}"/>
    <cellStyle name="Normal 190" xfId="21" xr:uid="{00000000-0005-0000-0000-000021000000}"/>
    <cellStyle name="Normal 191" xfId="59" xr:uid="{00000000-0005-0000-0000-000022000000}"/>
    <cellStyle name="Normal 193" xfId="20" xr:uid="{00000000-0005-0000-0000-000023000000}"/>
    <cellStyle name="Normal 194" xfId="19" xr:uid="{00000000-0005-0000-0000-000024000000}"/>
    <cellStyle name="Normal 2" xfId="57" xr:uid="{00000000-0005-0000-0000-000025000000}"/>
    <cellStyle name="Normal 21" xfId="2" xr:uid="{00000000-0005-0000-0000-000026000000}"/>
    <cellStyle name="Normal 23" xfId="7" xr:uid="{00000000-0005-0000-0000-000027000000}"/>
    <cellStyle name="Normal 25" xfId="8" xr:uid="{00000000-0005-0000-0000-000028000000}"/>
    <cellStyle name="Normal 27" xfId="6" xr:uid="{00000000-0005-0000-0000-000029000000}"/>
    <cellStyle name="Normal 3" xfId="32" xr:uid="{00000000-0005-0000-0000-00002A000000}"/>
    <cellStyle name="Normal 31" xfId="9" xr:uid="{00000000-0005-0000-0000-00002B000000}"/>
    <cellStyle name="Normal 33" xfId="13" xr:uid="{00000000-0005-0000-0000-00002C000000}"/>
    <cellStyle name="Normal 37" xfId="4" xr:uid="{00000000-0005-0000-0000-00002D000000}"/>
    <cellStyle name="Normal 38" xfId="3" xr:uid="{00000000-0005-0000-0000-00002E000000}"/>
    <cellStyle name="Normal 39" xfId="5" xr:uid="{00000000-0005-0000-0000-00002F000000}"/>
    <cellStyle name="Normal 4" xfId="31" xr:uid="{00000000-0005-0000-0000-000030000000}"/>
    <cellStyle name="Normal 5" xfId="63" xr:uid="{00000000-0005-0000-0000-000031000000}"/>
    <cellStyle name="Normal 54" xfId="16" xr:uid="{00000000-0005-0000-0000-000032000000}"/>
    <cellStyle name="Normal 57" xfId="15" xr:uid="{00000000-0005-0000-0000-000033000000}"/>
    <cellStyle name="Normal 62" xfId="1" xr:uid="{00000000-0005-0000-0000-000034000000}"/>
    <cellStyle name="Normal 65" xfId="46" xr:uid="{00000000-0005-0000-0000-000035000000}"/>
    <cellStyle name="Normal 67" xfId="55" xr:uid="{00000000-0005-0000-0000-000036000000}"/>
    <cellStyle name="Normal 70" xfId="56" xr:uid="{00000000-0005-0000-0000-000037000000}"/>
    <cellStyle name="Normal 72" xfId="47" xr:uid="{00000000-0005-0000-0000-000038000000}"/>
    <cellStyle name="Normal 75" xfId="45" xr:uid="{00000000-0005-0000-0000-000039000000}"/>
    <cellStyle name="Normal 85" xfId="48" xr:uid="{00000000-0005-0000-0000-00003A000000}"/>
    <cellStyle name="Normal 87" xfId="54" xr:uid="{00000000-0005-0000-0000-00003B000000}"/>
    <cellStyle name="Normal 90" xfId="49" xr:uid="{00000000-0005-0000-0000-00003C000000}"/>
    <cellStyle name="Normal 92" xfId="41" xr:uid="{00000000-0005-0000-0000-00003D000000}"/>
    <cellStyle name="Normal 94" xfId="42" xr:uid="{00000000-0005-0000-0000-00003E000000}"/>
    <cellStyle name="Normal 96" xfId="50" xr:uid="{00000000-0005-0000-0000-00003F000000}"/>
    <cellStyle name="Normal 98" xfId="51" xr:uid="{00000000-0005-0000-0000-000040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97693</xdr:colOff>
      <xdr:row>82</xdr:row>
      <xdr:rowOff>48846</xdr:rowOff>
    </xdr:from>
    <xdr:to>
      <xdr:col>6</xdr:col>
      <xdr:colOff>109904</xdr:colOff>
      <xdr:row>85</xdr:row>
      <xdr:rowOff>134327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6176D8B-8EC8-4B86-91F0-2DA47B4B813F}"/>
            </a:ext>
          </a:extLst>
        </xdr:cNvPr>
        <xdr:cNvCxnSpPr/>
      </xdr:nvCxnSpPr>
      <xdr:spPr>
        <a:xfrm flipH="1" flipV="1">
          <a:off x="3736731" y="13286154"/>
          <a:ext cx="12211" cy="598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109904</xdr:colOff>
      <xdr:row>91</xdr:row>
      <xdr:rowOff>48846</xdr:rowOff>
    </xdr:from>
    <xdr:to>
      <xdr:col>6</xdr:col>
      <xdr:colOff>109904</xdr:colOff>
      <xdr:row>95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4C189C3-AEBC-483F-9AFD-49F543D86452}"/>
            </a:ext>
          </a:extLst>
        </xdr:cNvPr>
        <xdr:cNvCxnSpPr/>
      </xdr:nvCxnSpPr>
      <xdr:spPr>
        <a:xfrm flipV="1">
          <a:off x="3748942" y="14751538"/>
          <a:ext cx="0" cy="5983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457689</xdr:colOff>
      <xdr:row>82</xdr:row>
      <xdr:rowOff>30284</xdr:rowOff>
    </xdr:from>
    <xdr:to>
      <xdr:col>10</xdr:col>
      <xdr:colOff>464039</xdr:colOff>
      <xdr:row>85</xdr:row>
      <xdr:rowOff>97693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EECE8C1-1EB7-415F-BD04-339584BD3125}"/>
            </a:ext>
          </a:extLst>
        </xdr:cNvPr>
        <xdr:cNvCxnSpPr/>
      </xdr:nvCxnSpPr>
      <xdr:spPr>
        <a:xfrm flipH="1" flipV="1">
          <a:off x="6245958" y="13267592"/>
          <a:ext cx="6350" cy="5802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451827</xdr:colOff>
      <xdr:row>91</xdr:row>
      <xdr:rowOff>85481</xdr:rowOff>
    </xdr:from>
    <xdr:to>
      <xdr:col>10</xdr:col>
      <xdr:colOff>457688</xdr:colOff>
      <xdr:row>94</xdr:row>
      <xdr:rowOff>152400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6DB3EFE-C067-4C89-9BB8-594CCBB8188C}"/>
            </a:ext>
          </a:extLst>
        </xdr:cNvPr>
        <xdr:cNvCxnSpPr/>
      </xdr:nvCxnSpPr>
      <xdr:spPr>
        <a:xfrm flipH="1" flipV="1">
          <a:off x="6240096" y="14788173"/>
          <a:ext cx="5861" cy="5431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464040</xdr:colOff>
      <xdr:row>91</xdr:row>
      <xdr:rowOff>73270</xdr:rowOff>
    </xdr:from>
    <xdr:to>
      <xdr:col>15</xdr:col>
      <xdr:colOff>183173</xdr:colOff>
      <xdr:row>91</xdr:row>
      <xdr:rowOff>85481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6801F4C-07CC-4957-BD88-68F06A7A2F42}"/>
            </a:ext>
          </a:extLst>
        </xdr:cNvPr>
        <xdr:cNvCxnSpPr/>
      </xdr:nvCxnSpPr>
      <xdr:spPr>
        <a:xfrm flipH="1" flipV="1">
          <a:off x="6252309" y="14775962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464038</xdr:colOff>
      <xdr:row>85</xdr:row>
      <xdr:rowOff>97693</xdr:rowOff>
    </xdr:from>
    <xdr:to>
      <xdr:col>15</xdr:col>
      <xdr:colOff>183171</xdr:colOff>
      <xdr:row>85</xdr:row>
      <xdr:rowOff>109904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A27205C-F366-4AE1-A411-4CEB6B2E6BD0}"/>
            </a:ext>
          </a:extLst>
        </xdr:cNvPr>
        <xdr:cNvCxnSpPr/>
      </xdr:nvCxnSpPr>
      <xdr:spPr>
        <a:xfrm flipH="1" flipV="1">
          <a:off x="6252307" y="13847885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1190380</xdr:colOff>
      <xdr:row>85</xdr:row>
      <xdr:rowOff>127978</xdr:rowOff>
    </xdr:from>
    <xdr:to>
      <xdr:col>6</xdr:col>
      <xdr:colOff>103552</xdr:colOff>
      <xdr:row>85</xdr:row>
      <xdr:rowOff>140189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309321BB-8AC6-469F-88B9-D75B064219CF}"/>
            </a:ext>
          </a:extLst>
        </xdr:cNvPr>
        <xdr:cNvCxnSpPr/>
      </xdr:nvCxnSpPr>
      <xdr:spPr>
        <a:xfrm flipH="1" flipV="1">
          <a:off x="1275861" y="13878170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1196241</xdr:colOff>
      <xdr:row>91</xdr:row>
      <xdr:rowOff>48359</xdr:rowOff>
    </xdr:from>
    <xdr:to>
      <xdr:col>6</xdr:col>
      <xdr:colOff>109413</xdr:colOff>
      <xdr:row>91</xdr:row>
      <xdr:rowOff>60570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A7580E1C-E2C9-4B3D-8AE5-58800C8D64B0}"/>
            </a:ext>
          </a:extLst>
        </xdr:cNvPr>
        <xdr:cNvCxnSpPr/>
      </xdr:nvCxnSpPr>
      <xdr:spPr>
        <a:xfrm flipH="1" flipV="1">
          <a:off x="1281722" y="14751051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91343</xdr:colOff>
      <xdr:row>69</xdr:row>
      <xdr:rowOff>30284</xdr:rowOff>
    </xdr:from>
    <xdr:to>
      <xdr:col>6</xdr:col>
      <xdr:colOff>103554</xdr:colOff>
      <xdr:row>72</xdr:row>
      <xdr:rowOff>115765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A1586FF6-D43D-49B2-A283-92C1FC5FAFEC}"/>
            </a:ext>
          </a:extLst>
        </xdr:cNvPr>
        <xdr:cNvCxnSpPr/>
      </xdr:nvCxnSpPr>
      <xdr:spPr>
        <a:xfrm flipH="1" flipV="1">
          <a:off x="3730381" y="11154996"/>
          <a:ext cx="12211" cy="598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103554</xdr:colOff>
      <xdr:row>78</xdr:row>
      <xdr:rowOff>30284</xdr:rowOff>
    </xdr:from>
    <xdr:to>
      <xdr:col>6</xdr:col>
      <xdr:colOff>103554</xdr:colOff>
      <xdr:row>81</xdr:row>
      <xdr:rowOff>152400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266599A-52B7-472A-BAE2-844D46364A16}"/>
            </a:ext>
          </a:extLst>
        </xdr:cNvPr>
        <xdr:cNvCxnSpPr/>
      </xdr:nvCxnSpPr>
      <xdr:spPr>
        <a:xfrm flipV="1">
          <a:off x="3742592" y="12620380"/>
          <a:ext cx="0" cy="5983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451339</xdr:colOff>
      <xdr:row>69</xdr:row>
      <xdr:rowOff>11722</xdr:rowOff>
    </xdr:from>
    <xdr:to>
      <xdr:col>10</xdr:col>
      <xdr:colOff>457689</xdr:colOff>
      <xdr:row>72</xdr:row>
      <xdr:rowOff>79131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90CFAAD-AC6B-4DB2-BAC8-E607ABE84612}"/>
            </a:ext>
          </a:extLst>
        </xdr:cNvPr>
        <xdr:cNvCxnSpPr/>
      </xdr:nvCxnSpPr>
      <xdr:spPr>
        <a:xfrm flipH="1" flipV="1">
          <a:off x="6239608" y="11136434"/>
          <a:ext cx="6350" cy="5802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445477</xdr:colOff>
      <xdr:row>78</xdr:row>
      <xdr:rowOff>66919</xdr:rowOff>
    </xdr:from>
    <xdr:to>
      <xdr:col>10</xdr:col>
      <xdr:colOff>451338</xdr:colOff>
      <xdr:row>81</xdr:row>
      <xdr:rowOff>133838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799F50E3-A656-41D8-B411-91F74C7CDCDF}"/>
            </a:ext>
          </a:extLst>
        </xdr:cNvPr>
        <xdr:cNvCxnSpPr/>
      </xdr:nvCxnSpPr>
      <xdr:spPr>
        <a:xfrm flipH="1" flipV="1">
          <a:off x="6233746" y="12657015"/>
          <a:ext cx="5861" cy="5431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457690</xdr:colOff>
      <xdr:row>78</xdr:row>
      <xdr:rowOff>54708</xdr:rowOff>
    </xdr:from>
    <xdr:to>
      <xdr:col>15</xdr:col>
      <xdr:colOff>176823</xdr:colOff>
      <xdr:row>78</xdr:row>
      <xdr:rowOff>66919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B4086B3A-FD5A-4285-9D3E-3B6B9FB6E00E}"/>
            </a:ext>
          </a:extLst>
        </xdr:cNvPr>
        <xdr:cNvCxnSpPr/>
      </xdr:nvCxnSpPr>
      <xdr:spPr>
        <a:xfrm flipH="1" flipV="1">
          <a:off x="6245959" y="12644804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457688</xdr:colOff>
      <xdr:row>72</xdr:row>
      <xdr:rowOff>79131</xdr:rowOff>
    </xdr:from>
    <xdr:to>
      <xdr:col>15</xdr:col>
      <xdr:colOff>176821</xdr:colOff>
      <xdr:row>72</xdr:row>
      <xdr:rowOff>91342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5076949C-66E5-47A1-A06E-D81E23C9896D}"/>
            </a:ext>
          </a:extLst>
        </xdr:cNvPr>
        <xdr:cNvCxnSpPr/>
      </xdr:nvCxnSpPr>
      <xdr:spPr>
        <a:xfrm flipH="1" flipV="1">
          <a:off x="6245957" y="11716727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1184030</xdr:colOff>
      <xdr:row>72</xdr:row>
      <xdr:rowOff>109416</xdr:rowOff>
    </xdr:from>
    <xdr:to>
      <xdr:col>6</xdr:col>
      <xdr:colOff>97202</xdr:colOff>
      <xdr:row>72</xdr:row>
      <xdr:rowOff>121627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92D1D0C8-F9FA-486B-BF73-F084E449A12F}"/>
            </a:ext>
          </a:extLst>
        </xdr:cNvPr>
        <xdr:cNvCxnSpPr/>
      </xdr:nvCxnSpPr>
      <xdr:spPr>
        <a:xfrm flipH="1" flipV="1">
          <a:off x="1269511" y="11747012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1189891</xdr:colOff>
      <xdr:row>78</xdr:row>
      <xdr:rowOff>29797</xdr:rowOff>
    </xdr:from>
    <xdr:to>
      <xdr:col>6</xdr:col>
      <xdr:colOff>103063</xdr:colOff>
      <xdr:row>78</xdr:row>
      <xdr:rowOff>42008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7B239AB-20D5-42D5-BE20-38CCE825FF58}"/>
            </a:ext>
          </a:extLst>
        </xdr:cNvPr>
        <xdr:cNvCxnSpPr/>
      </xdr:nvCxnSpPr>
      <xdr:spPr>
        <a:xfrm flipH="1" flipV="1">
          <a:off x="1275372" y="12619893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79132</xdr:colOff>
      <xdr:row>56</xdr:row>
      <xdr:rowOff>79131</xdr:rowOff>
    </xdr:from>
    <xdr:to>
      <xdr:col>6</xdr:col>
      <xdr:colOff>91343</xdr:colOff>
      <xdr:row>60</xdr:row>
      <xdr:rowOff>5861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79957A5-7B58-4009-A6E8-8024BB36BDDF}"/>
            </a:ext>
          </a:extLst>
        </xdr:cNvPr>
        <xdr:cNvCxnSpPr/>
      </xdr:nvCxnSpPr>
      <xdr:spPr>
        <a:xfrm flipH="1" flipV="1">
          <a:off x="3718170" y="9017977"/>
          <a:ext cx="12211" cy="598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91343</xdr:colOff>
      <xdr:row>65</xdr:row>
      <xdr:rowOff>5861</xdr:rowOff>
    </xdr:from>
    <xdr:to>
      <xdr:col>6</xdr:col>
      <xdr:colOff>91343</xdr:colOff>
      <xdr:row>68</xdr:row>
      <xdr:rowOff>127977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98E673A3-DF5B-435A-BF58-58DCC145998C}"/>
            </a:ext>
          </a:extLst>
        </xdr:cNvPr>
        <xdr:cNvCxnSpPr/>
      </xdr:nvCxnSpPr>
      <xdr:spPr>
        <a:xfrm flipV="1">
          <a:off x="3730381" y="10483361"/>
          <a:ext cx="0" cy="5983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439128</xdr:colOff>
      <xdr:row>56</xdr:row>
      <xdr:rowOff>60569</xdr:rowOff>
    </xdr:from>
    <xdr:to>
      <xdr:col>10</xdr:col>
      <xdr:colOff>445478</xdr:colOff>
      <xdr:row>59</xdr:row>
      <xdr:rowOff>127977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43D3C617-4E37-4B73-B75B-8D039F18F53B}"/>
            </a:ext>
          </a:extLst>
        </xdr:cNvPr>
        <xdr:cNvCxnSpPr/>
      </xdr:nvCxnSpPr>
      <xdr:spPr>
        <a:xfrm flipH="1" flipV="1">
          <a:off x="6227397" y="8999415"/>
          <a:ext cx="6350" cy="5802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433266</xdr:colOff>
      <xdr:row>65</xdr:row>
      <xdr:rowOff>42496</xdr:rowOff>
    </xdr:from>
    <xdr:to>
      <xdr:col>10</xdr:col>
      <xdr:colOff>439127</xdr:colOff>
      <xdr:row>68</xdr:row>
      <xdr:rowOff>109415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F4A9CC4-B49D-4566-900A-C889E69EF7E1}"/>
            </a:ext>
          </a:extLst>
        </xdr:cNvPr>
        <xdr:cNvCxnSpPr/>
      </xdr:nvCxnSpPr>
      <xdr:spPr>
        <a:xfrm flipH="1" flipV="1">
          <a:off x="6221535" y="10519996"/>
          <a:ext cx="5861" cy="5431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445479</xdr:colOff>
      <xdr:row>65</xdr:row>
      <xdr:rowOff>30285</xdr:rowOff>
    </xdr:from>
    <xdr:to>
      <xdr:col>15</xdr:col>
      <xdr:colOff>164612</xdr:colOff>
      <xdr:row>65</xdr:row>
      <xdr:rowOff>42496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8C8B063D-E4F5-40D6-93D2-530FB5AB02B3}"/>
            </a:ext>
          </a:extLst>
        </xdr:cNvPr>
        <xdr:cNvCxnSpPr/>
      </xdr:nvCxnSpPr>
      <xdr:spPr>
        <a:xfrm flipH="1" flipV="1">
          <a:off x="6233748" y="10507785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445477</xdr:colOff>
      <xdr:row>59</xdr:row>
      <xdr:rowOff>127977</xdr:rowOff>
    </xdr:from>
    <xdr:to>
      <xdr:col>15</xdr:col>
      <xdr:colOff>164610</xdr:colOff>
      <xdr:row>59</xdr:row>
      <xdr:rowOff>140188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76336826-65B1-48B8-AD9F-41544D9783EA}"/>
            </a:ext>
          </a:extLst>
        </xdr:cNvPr>
        <xdr:cNvCxnSpPr/>
      </xdr:nvCxnSpPr>
      <xdr:spPr>
        <a:xfrm flipH="1" flipV="1">
          <a:off x="6233746" y="9579708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1171819</xdr:colOff>
      <xdr:row>59</xdr:row>
      <xdr:rowOff>158262</xdr:rowOff>
    </xdr:from>
    <xdr:to>
      <xdr:col>6</xdr:col>
      <xdr:colOff>84991</xdr:colOff>
      <xdr:row>60</xdr:row>
      <xdr:rowOff>11723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5DD80DBB-D322-4EE4-A713-F031017CEE43}"/>
            </a:ext>
          </a:extLst>
        </xdr:cNvPr>
        <xdr:cNvCxnSpPr/>
      </xdr:nvCxnSpPr>
      <xdr:spPr>
        <a:xfrm flipH="1" flipV="1">
          <a:off x="1257300" y="9609993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1177680</xdr:colOff>
      <xdr:row>65</xdr:row>
      <xdr:rowOff>5374</xdr:rowOff>
    </xdr:from>
    <xdr:to>
      <xdr:col>6</xdr:col>
      <xdr:colOff>90852</xdr:colOff>
      <xdr:row>65</xdr:row>
      <xdr:rowOff>17585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7B7FFB5-EFF9-4D36-9A1D-E095DAC9A51D}"/>
            </a:ext>
          </a:extLst>
        </xdr:cNvPr>
        <xdr:cNvCxnSpPr/>
      </xdr:nvCxnSpPr>
      <xdr:spPr>
        <a:xfrm flipH="1" flipV="1">
          <a:off x="1263161" y="10482874"/>
          <a:ext cx="2466729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97693</xdr:colOff>
      <xdr:row>82</xdr:row>
      <xdr:rowOff>48846</xdr:rowOff>
    </xdr:from>
    <xdr:to>
      <xdr:col>6</xdr:col>
      <xdr:colOff>109904</xdr:colOff>
      <xdr:row>85</xdr:row>
      <xdr:rowOff>134327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D1C519D-8CF7-4305-BE58-715867B66A6C}"/>
            </a:ext>
          </a:extLst>
        </xdr:cNvPr>
        <xdr:cNvCxnSpPr/>
      </xdr:nvCxnSpPr>
      <xdr:spPr>
        <a:xfrm flipH="1" flipV="1">
          <a:off x="3831493" y="13581966"/>
          <a:ext cx="12211" cy="6112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109904</xdr:colOff>
      <xdr:row>91</xdr:row>
      <xdr:rowOff>48846</xdr:rowOff>
    </xdr:from>
    <xdr:to>
      <xdr:col>6</xdr:col>
      <xdr:colOff>109904</xdr:colOff>
      <xdr:row>95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992AB8A-38D4-4BFF-BC90-447CA6034F9B}"/>
            </a:ext>
          </a:extLst>
        </xdr:cNvPr>
        <xdr:cNvCxnSpPr/>
      </xdr:nvCxnSpPr>
      <xdr:spPr>
        <a:xfrm flipV="1">
          <a:off x="3843704" y="15098346"/>
          <a:ext cx="0" cy="629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457689</xdr:colOff>
      <xdr:row>82</xdr:row>
      <xdr:rowOff>30284</xdr:rowOff>
    </xdr:from>
    <xdr:to>
      <xdr:col>10</xdr:col>
      <xdr:colOff>464039</xdr:colOff>
      <xdr:row>85</xdr:row>
      <xdr:rowOff>97693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1A543D5-4794-4D5F-AD44-9478DC59EF78}"/>
            </a:ext>
          </a:extLst>
        </xdr:cNvPr>
        <xdr:cNvCxnSpPr/>
      </xdr:nvCxnSpPr>
      <xdr:spPr>
        <a:xfrm flipH="1" flipV="1">
          <a:off x="6386049" y="13563404"/>
          <a:ext cx="6350" cy="5931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451827</xdr:colOff>
      <xdr:row>91</xdr:row>
      <xdr:rowOff>85481</xdr:rowOff>
    </xdr:from>
    <xdr:to>
      <xdr:col>10</xdr:col>
      <xdr:colOff>457688</xdr:colOff>
      <xdr:row>94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EC329E2-AB52-4D6A-AB41-A5FC92E573F1}"/>
            </a:ext>
          </a:extLst>
        </xdr:cNvPr>
        <xdr:cNvCxnSpPr/>
      </xdr:nvCxnSpPr>
      <xdr:spPr>
        <a:xfrm flipH="1" flipV="1">
          <a:off x="6380187" y="15134981"/>
          <a:ext cx="5861" cy="569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464040</xdr:colOff>
      <xdr:row>91</xdr:row>
      <xdr:rowOff>73270</xdr:rowOff>
    </xdr:from>
    <xdr:to>
      <xdr:col>15</xdr:col>
      <xdr:colOff>183173</xdr:colOff>
      <xdr:row>91</xdr:row>
      <xdr:rowOff>85481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63D8E76-1F32-48C0-BCCE-1BB9281CFD2F}"/>
            </a:ext>
          </a:extLst>
        </xdr:cNvPr>
        <xdr:cNvCxnSpPr/>
      </xdr:nvCxnSpPr>
      <xdr:spPr>
        <a:xfrm flipH="1" flipV="1">
          <a:off x="6392400" y="15122770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464038</xdr:colOff>
      <xdr:row>85</xdr:row>
      <xdr:rowOff>97693</xdr:rowOff>
    </xdr:from>
    <xdr:to>
      <xdr:col>15</xdr:col>
      <xdr:colOff>183171</xdr:colOff>
      <xdr:row>85</xdr:row>
      <xdr:rowOff>109904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3CF4862-A0AF-4EFF-939B-AB1DF6F5E380}"/>
            </a:ext>
          </a:extLst>
        </xdr:cNvPr>
        <xdr:cNvCxnSpPr/>
      </xdr:nvCxnSpPr>
      <xdr:spPr>
        <a:xfrm flipH="1" flipV="1">
          <a:off x="6392398" y="14156593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1190380</xdr:colOff>
      <xdr:row>85</xdr:row>
      <xdr:rowOff>127978</xdr:rowOff>
    </xdr:from>
    <xdr:to>
      <xdr:col>6</xdr:col>
      <xdr:colOff>103552</xdr:colOff>
      <xdr:row>85</xdr:row>
      <xdr:rowOff>140189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89C9136-2527-4D2A-96FF-DE4FB0923BF2}"/>
            </a:ext>
          </a:extLst>
        </xdr:cNvPr>
        <xdr:cNvCxnSpPr/>
      </xdr:nvCxnSpPr>
      <xdr:spPr>
        <a:xfrm flipH="1" flipV="1">
          <a:off x="1281820" y="14186878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1196241</xdr:colOff>
      <xdr:row>91</xdr:row>
      <xdr:rowOff>48359</xdr:rowOff>
    </xdr:from>
    <xdr:to>
      <xdr:col>6</xdr:col>
      <xdr:colOff>109413</xdr:colOff>
      <xdr:row>91</xdr:row>
      <xdr:rowOff>60570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E081837-8B06-43E8-8B02-FD8569152C69}"/>
            </a:ext>
          </a:extLst>
        </xdr:cNvPr>
        <xdr:cNvCxnSpPr/>
      </xdr:nvCxnSpPr>
      <xdr:spPr>
        <a:xfrm flipH="1" flipV="1">
          <a:off x="1287681" y="15097859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91343</xdr:colOff>
      <xdr:row>69</xdr:row>
      <xdr:rowOff>30284</xdr:rowOff>
    </xdr:from>
    <xdr:to>
      <xdr:col>6</xdr:col>
      <xdr:colOff>103554</xdr:colOff>
      <xdr:row>72</xdr:row>
      <xdr:rowOff>115765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3D16F40-7B77-4F23-A453-6B2397C37560}"/>
            </a:ext>
          </a:extLst>
        </xdr:cNvPr>
        <xdr:cNvCxnSpPr/>
      </xdr:nvCxnSpPr>
      <xdr:spPr>
        <a:xfrm flipH="1" flipV="1">
          <a:off x="3825143" y="11376464"/>
          <a:ext cx="12211" cy="6112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103554</xdr:colOff>
      <xdr:row>78</xdr:row>
      <xdr:rowOff>30284</xdr:rowOff>
    </xdr:from>
    <xdr:to>
      <xdr:col>6</xdr:col>
      <xdr:colOff>103554</xdr:colOff>
      <xdr:row>81</xdr:row>
      <xdr:rowOff>152400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85670BB-F7F8-47DE-BC00-19CCF5C3F818}"/>
            </a:ext>
          </a:extLst>
        </xdr:cNvPr>
        <xdr:cNvCxnSpPr/>
      </xdr:nvCxnSpPr>
      <xdr:spPr>
        <a:xfrm flipV="1">
          <a:off x="3837354" y="12885224"/>
          <a:ext cx="0" cy="625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451339</xdr:colOff>
      <xdr:row>69</xdr:row>
      <xdr:rowOff>11722</xdr:rowOff>
    </xdr:from>
    <xdr:to>
      <xdr:col>10</xdr:col>
      <xdr:colOff>457689</xdr:colOff>
      <xdr:row>72</xdr:row>
      <xdr:rowOff>79131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95A38D60-C86C-4BFE-A3BA-A2242E4BADB8}"/>
            </a:ext>
          </a:extLst>
        </xdr:cNvPr>
        <xdr:cNvCxnSpPr/>
      </xdr:nvCxnSpPr>
      <xdr:spPr>
        <a:xfrm flipH="1" flipV="1">
          <a:off x="6379699" y="11357902"/>
          <a:ext cx="6350" cy="5931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445477</xdr:colOff>
      <xdr:row>78</xdr:row>
      <xdr:rowOff>66919</xdr:rowOff>
    </xdr:from>
    <xdr:to>
      <xdr:col>10</xdr:col>
      <xdr:colOff>451338</xdr:colOff>
      <xdr:row>81</xdr:row>
      <xdr:rowOff>133838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2DD769D-938C-488C-96C0-ACC84A37A7AB}"/>
            </a:ext>
          </a:extLst>
        </xdr:cNvPr>
        <xdr:cNvCxnSpPr/>
      </xdr:nvCxnSpPr>
      <xdr:spPr>
        <a:xfrm flipH="1" flipV="1">
          <a:off x="6373837" y="12921859"/>
          <a:ext cx="5861" cy="569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457690</xdr:colOff>
      <xdr:row>78</xdr:row>
      <xdr:rowOff>54708</xdr:rowOff>
    </xdr:from>
    <xdr:to>
      <xdr:col>15</xdr:col>
      <xdr:colOff>176823</xdr:colOff>
      <xdr:row>78</xdr:row>
      <xdr:rowOff>66919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77AB86F-5D34-4DEE-B8EF-14E9C5091BBA}"/>
            </a:ext>
          </a:extLst>
        </xdr:cNvPr>
        <xdr:cNvCxnSpPr/>
      </xdr:nvCxnSpPr>
      <xdr:spPr>
        <a:xfrm flipH="1" flipV="1">
          <a:off x="6386050" y="12909648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457688</xdr:colOff>
      <xdr:row>72</xdr:row>
      <xdr:rowOff>79131</xdr:rowOff>
    </xdr:from>
    <xdr:to>
      <xdr:col>15</xdr:col>
      <xdr:colOff>176821</xdr:colOff>
      <xdr:row>72</xdr:row>
      <xdr:rowOff>91342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613BA6E-9FBA-4F86-8E01-FD231DC55B45}"/>
            </a:ext>
          </a:extLst>
        </xdr:cNvPr>
        <xdr:cNvCxnSpPr/>
      </xdr:nvCxnSpPr>
      <xdr:spPr>
        <a:xfrm flipH="1" flipV="1">
          <a:off x="6386048" y="11951091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1184030</xdr:colOff>
      <xdr:row>72</xdr:row>
      <xdr:rowOff>109416</xdr:rowOff>
    </xdr:from>
    <xdr:to>
      <xdr:col>6</xdr:col>
      <xdr:colOff>97202</xdr:colOff>
      <xdr:row>72</xdr:row>
      <xdr:rowOff>121627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6BD03A1-6736-4E96-B193-12ACAE4AD217}"/>
            </a:ext>
          </a:extLst>
        </xdr:cNvPr>
        <xdr:cNvCxnSpPr/>
      </xdr:nvCxnSpPr>
      <xdr:spPr>
        <a:xfrm flipH="1" flipV="1">
          <a:off x="1275470" y="11981376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1189891</xdr:colOff>
      <xdr:row>78</xdr:row>
      <xdr:rowOff>29797</xdr:rowOff>
    </xdr:from>
    <xdr:to>
      <xdr:col>6</xdr:col>
      <xdr:colOff>103063</xdr:colOff>
      <xdr:row>78</xdr:row>
      <xdr:rowOff>42008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FAB82A9E-7487-4EE6-979E-E7202B247F8B}"/>
            </a:ext>
          </a:extLst>
        </xdr:cNvPr>
        <xdr:cNvCxnSpPr/>
      </xdr:nvCxnSpPr>
      <xdr:spPr>
        <a:xfrm flipH="1" flipV="1">
          <a:off x="1281331" y="12884737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79132</xdr:colOff>
      <xdr:row>56</xdr:row>
      <xdr:rowOff>79131</xdr:rowOff>
    </xdr:from>
    <xdr:to>
      <xdr:col>6</xdr:col>
      <xdr:colOff>91343</xdr:colOff>
      <xdr:row>60</xdr:row>
      <xdr:rowOff>5861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B0F7F668-46CD-456E-8884-D42B22E1D42D}"/>
            </a:ext>
          </a:extLst>
        </xdr:cNvPr>
        <xdr:cNvCxnSpPr/>
      </xdr:nvCxnSpPr>
      <xdr:spPr>
        <a:xfrm flipH="1" flipV="1">
          <a:off x="3812932" y="9169791"/>
          <a:ext cx="12211" cy="620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91343</xdr:colOff>
      <xdr:row>65</xdr:row>
      <xdr:rowOff>5861</xdr:rowOff>
    </xdr:from>
    <xdr:to>
      <xdr:col>6</xdr:col>
      <xdr:colOff>91343</xdr:colOff>
      <xdr:row>68</xdr:row>
      <xdr:rowOff>127977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41304E3-D2AD-4B92-95EA-1F4DF453E3C6}"/>
            </a:ext>
          </a:extLst>
        </xdr:cNvPr>
        <xdr:cNvCxnSpPr/>
      </xdr:nvCxnSpPr>
      <xdr:spPr>
        <a:xfrm flipV="1">
          <a:off x="3825143" y="10673861"/>
          <a:ext cx="0" cy="625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439128</xdr:colOff>
      <xdr:row>56</xdr:row>
      <xdr:rowOff>60569</xdr:rowOff>
    </xdr:from>
    <xdr:to>
      <xdr:col>10</xdr:col>
      <xdr:colOff>445478</xdr:colOff>
      <xdr:row>59</xdr:row>
      <xdr:rowOff>127977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692BA07E-744F-4E27-B9F3-AD0C78D1A461}"/>
            </a:ext>
          </a:extLst>
        </xdr:cNvPr>
        <xdr:cNvCxnSpPr/>
      </xdr:nvCxnSpPr>
      <xdr:spPr>
        <a:xfrm flipH="1" flipV="1">
          <a:off x="6367488" y="9151229"/>
          <a:ext cx="6350" cy="5931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433266</xdr:colOff>
      <xdr:row>65</xdr:row>
      <xdr:rowOff>42496</xdr:rowOff>
    </xdr:from>
    <xdr:to>
      <xdr:col>10</xdr:col>
      <xdr:colOff>439127</xdr:colOff>
      <xdr:row>68</xdr:row>
      <xdr:rowOff>109415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F7DCB474-4794-45E6-B038-7A0518D60C3A}"/>
            </a:ext>
          </a:extLst>
        </xdr:cNvPr>
        <xdr:cNvCxnSpPr/>
      </xdr:nvCxnSpPr>
      <xdr:spPr>
        <a:xfrm flipH="1" flipV="1">
          <a:off x="6361626" y="10710496"/>
          <a:ext cx="5861" cy="569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445479</xdr:colOff>
      <xdr:row>65</xdr:row>
      <xdr:rowOff>30285</xdr:rowOff>
    </xdr:from>
    <xdr:to>
      <xdr:col>15</xdr:col>
      <xdr:colOff>164612</xdr:colOff>
      <xdr:row>65</xdr:row>
      <xdr:rowOff>42496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7BF20FF-4C65-4DC9-9344-3AE0B3BACC7C}"/>
            </a:ext>
          </a:extLst>
        </xdr:cNvPr>
        <xdr:cNvCxnSpPr/>
      </xdr:nvCxnSpPr>
      <xdr:spPr>
        <a:xfrm flipH="1" flipV="1">
          <a:off x="6373839" y="10698285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445477</xdr:colOff>
      <xdr:row>59</xdr:row>
      <xdr:rowOff>127977</xdr:rowOff>
    </xdr:from>
    <xdr:to>
      <xdr:col>15</xdr:col>
      <xdr:colOff>164610</xdr:colOff>
      <xdr:row>59</xdr:row>
      <xdr:rowOff>140188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7F9A9E4A-4221-4322-93FC-36A32359F004}"/>
            </a:ext>
          </a:extLst>
        </xdr:cNvPr>
        <xdr:cNvCxnSpPr/>
      </xdr:nvCxnSpPr>
      <xdr:spPr>
        <a:xfrm flipH="1" flipV="1">
          <a:off x="6373837" y="9744417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1171819</xdr:colOff>
      <xdr:row>59</xdr:row>
      <xdr:rowOff>158262</xdr:rowOff>
    </xdr:from>
    <xdr:to>
      <xdr:col>6</xdr:col>
      <xdr:colOff>84991</xdr:colOff>
      <xdr:row>60</xdr:row>
      <xdr:rowOff>11723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E3FFB67B-99C5-4B3B-9D2D-D7566873A934}"/>
            </a:ext>
          </a:extLst>
        </xdr:cNvPr>
        <xdr:cNvCxnSpPr/>
      </xdr:nvCxnSpPr>
      <xdr:spPr>
        <a:xfrm flipH="1" flipV="1">
          <a:off x="1263259" y="9774702"/>
          <a:ext cx="2555532" cy="21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1177680</xdr:colOff>
      <xdr:row>65</xdr:row>
      <xdr:rowOff>5374</xdr:rowOff>
    </xdr:from>
    <xdr:to>
      <xdr:col>6</xdr:col>
      <xdr:colOff>90852</xdr:colOff>
      <xdr:row>65</xdr:row>
      <xdr:rowOff>17585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425C1814-7A4F-44B0-B8A1-47290D2DDA25}"/>
            </a:ext>
          </a:extLst>
        </xdr:cNvPr>
        <xdr:cNvCxnSpPr/>
      </xdr:nvCxnSpPr>
      <xdr:spPr>
        <a:xfrm flipH="1" flipV="1">
          <a:off x="1269120" y="10673374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97693</xdr:colOff>
      <xdr:row>82</xdr:row>
      <xdr:rowOff>48846</xdr:rowOff>
    </xdr:from>
    <xdr:to>
      <xdr:col>6</xdr:col>
      <xdr:colOff>109904</xdr:colOff>
      <xdr:row>85</xdr:row>
      <xdr:rowOff>134327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22C1F75-5097-448D-BD90-9758A4F515E1}"/>
            </a:ext>
          </a:extLst>
        </xdr:cNvPr>
        <xdr:cNvCxnSpPr/>
      </xdr:nvCxnSpPr>
      <xdr:spPr>
        <a:xfrm flipH="1" flipV="1">
          <a:off x="3831493" y="13581966"/>
          <a:ext cx="12211" cy="6112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109904</xdr:colOff>
      <xdr:row>91</xdr:row>
      <xdr:rowOff>48846</xdr:rowOff>
    </xdr:from>
    <xdr:to>
      <xdr:col>6</xdr:col>
      <xdr:colOff>109904</xdr:colOff>
      <xdr:row>95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8AC327A-09F9-425C-9520-78681C2BE0FA}"/>
            </a:ext>
          </a:extLst>
        </xdr:cNvPr>
        <xdr:cNvCxnSpPr/>
      </xdr:nvCxnSpPr>
      <xdr:spPr>
        <a:xfrm flipV="1">
          <a:off x="3843704" y="15098346"/>
          <a:ext cx="0" cy="629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457689</xdr:colOff>
      <xdr:row>82</xdr:row>
      <xdr:rowOff>30284</xdr:rowOff>
    </xdr:from>
    <xdr:to>
      <xdr:col>10</xdr:col>
      <xdr:colOff>464039</xdr:colOff>
      <xdr:row>85</xdr:row>
      <xdr:rowOff>97693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8D73354-EA18-44D0-991F-33EB925395AF}"/>
            </a:ext>
          </a:extLst>
        </xdr:cNvPr>
        <xdr:cNvCxnSpPr/>
      </xdr:nvCxnSpPr>
      <xdr:spPr>
        <a:xfrm flipH="1" flipV="1">
          <a:off x="6386049" y="13563404"/>
          <a:ext cx="6350" cy="5931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451827</xdr:colOff>
      <xdr:row>91</xdr:row>
      <xdr:rowOff>85481</xdr:rowOff>
    </xdr:from>
    <xdr:to>
      <xdr:col>10</xdr:col>
      <xdr:colOff>457688</xdr:colOff>
      <xdr:row>94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A2667D6-CBF4-4A45-888A-DBD2F21ABCCD}"/>
            </a:ext>
          </a:extLst>
        </xdr:cNvPr>
        <xdr:cNvCxnSpPr/>
      </xdr:nvCxnSpPr>
      <xdr:spPr>
        <a:xfrm flipH="1" flipV="1">
          <a:off x="6380187" y="15134981"/>
          <a:ext cx="5861" cy="569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464040</xdr:colOff>
      <xdr:row>91</xdr:row>
      <xdr:rowOff>73270</xdr:rowOff>
    </xdr:from>
    <xdr:to>
      <xdr:col>15</xdr:col>
      <xdr:colOff>183173</xdr:colOff>
      <xdr:row>91</xdr:row>
      <xdr:rowOff>85481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269F541-9128-44DB-A71B-03FC0E4001E6}"/>
            </a:ext>
          </a:extLst>
        </xdr:cNvPr>
        <xdr:cNvCxnSpPr/>
      </xdr:nvCxnSpPr>
      <xdr:spPr>
        <a:xfrm flipH="1" flipV="1">
          <a:off x="6392400" y="15122770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464038</xdr:colOff>
      <xdr:row>85</xdr:row>
      <xdr:rowOff>97693</xdr:rowOff>
    </xdr:from>
    <xdr:to>
      <xdr:col>15</xdr:col>
      <xdr:colOff>183171</xdr:colOff>
      <xdr:row>85</xdr:row>
      <xdr:rowOff>109904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18565BF-1709-47E4-9730-A5B06E0BA4AA}"/>
            </a:ext>
          </a:extLst>
        </xdr:cNvPr>
        <xdr:cNvCxnSpPr/>
      </xdr:nvCxnSpPr>
      <xdr:spPr>
        <a:xfrm flipH="1" flipV="1">
          <a:off x="6392398" y="14156593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1190380</xdr:colOff>
      <xdr:row>85</xdr:row>
      <xdr:rowOff>127978</xdr:rowOff>
    </xdr:from>
    <xdr:to>
      <xdr:col>6</xdr:col>
      <xdr:colOff>103552</xdr:colOff>
      <xdr:row>85</xdr:row>
      <xdr:rowOff>140189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3333584-7BFB-433B-A488-49681B43B30A}"/>
            </a:ext>
          </a:extLst>
        </xdr:cNvPr>
        <xdr:cNvCxnSpPr/>
      </xdr:nvCxnSpPr>
      <xdr:spPr>
        <a:xfrm flipH="1" flipV="1">
          <a:off x="1281820" y="14186878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1196241</xdr:colOff>
      <xdr:row>91</xdr:row>
      <xdr:rowOff>48359</xdr:rowOff>
    </xdr:from>
    <xdr:to>
      <xdr:col>6</xdr:col>
      <xdr:colOff>109413</xdr:colOff>
      <xdr:row>91</xdr:row>
      <xdr:rowOff>60570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70AC907-11F3-425D-A28E-21B9D5630930}"/>
            </a:ext>
          </a:extLst>
        </xdr:cNvPr>
        <xdr:cNvCxnSpPr/>
      </xdr:nvCxnSpPr>
      <xdr:spPr>
        <a:xfrm flipH="1" flipV="1">
          <a:off x="1287681" y="15097859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91343</xdr:colOff>
      <xdr:row>69</xdr:row>
      <xdr:rowOff>30284</xdr:rowOff>
    </xdr:from>
    <xdr:to>
      <xdr:col>6</xdr:col>
      <xdr:colOff>103554</xdr:colOff>
      <xdr:row>72</xdr:row>
      <xdr:rowOff>115765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45D2D82-E722-4BB8-A486-A9C828D78538}"/>
            </a:ext>
          </a:extLst>
        </xdr:cNvPr>
        <xdr:cNvCxnSpPr/>
      </xdr:nvCxnSpPr>
      <xdr:spPr>
        <a:xfrm flipH="1" flipV="1">
          <a:off x="3825143" y="11376464"/>
          <a:ext cx="12211" cy="6112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103554</xdr:colOff>
      <xdr:row>78</xdr:row>
      <xdr:rowOff>30284</xdr:rowOff>
    </xdr:from>
    <xdr:to>
      <xdr:col>6</xdr:col>
      <xdr:colOff>103554</xdr:colOff>
      <xdr:row>81</xdr:row>
      <xdr:rowOff>152400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C70982B0-F360-4C85-B829-9492D903E1C5}"/>
            </a:ext>
          </a:extLst>
        </xdr:cNvPr>
        <xdr:cNvCxnSpPr/>
      </xdr:nvCxnSpPr>
      <xdr:spPr>
        <a:xfrm flipV="1">
          <a:off x="3837354" y="12885224"/>
          <a:ext cx="0" cy="625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451339</xdr:colOff>
      <xdr:row>69</xdr:row>
      <xdr:rowOff>11722</xdr:rowOff>
    </xdr:from>
    <xdr:to>
      <xdr:col>10</xdr:col>
      <xdr:colOff>457689</xdr:colOff>
      <xdr:row>72</xdr:row>
      <xdr:rowOff>79131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7824301C-10EB-4A64-83CC-0BD28A66730C}"/>
            </a:ext>
          </a:extLst>
        </xdr:cNvPr>
        <xdr:cNvCxnSpPr/>
      </xdr:nvCxnSpPr>
      <xdr:spPr>
        <a:xfrm flipH="1" flipV="1">
          <a:off x="6379699" y="11357902"/>
          <a:ext cx="6350" cy="5931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445477</xdr:colOff>
      <xdr:row>78</xdr:row>
      <xdr:rowOff>66919</xdr:rowOff>
    </xdr:from>
    <xdr:to>
      <xdr:col>10</xdr:col>
      <xdr:colOff>451338</xdr:colOff>
      <xdr:row>81</xdr:row>
      <xdr:rowOff>133838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2B9BF29-3999-4D8B-AE2D-0AA45DE32DF4}"/>
            </a:ext>
          </a:extLst>
        </xdr:cNvPr>
        <xdr:cNvCxnSpPr/>
      </xdr:nvCxnSpPr>
      <xdr:spPr>
        <a:xfrm flipH="1" flipV="1">
          <a:off x="6373837" y="12921859"/>
          <a:ext cx="5861" cy="569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457690</xdr:colOff>
      <xdr:row>78</xdr:row>
      <xdr:rowOff>54708</xdr:rowOff>
    </xdr:from>
    <xdr:to>
      <xdr:col>15</xdr:col>
      <xdr:colOff>176823</xdr:colOff>
      <xdr:row>78</xdr:row>
      <xdr:rowOff>66919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6B4CE70-18CF-4632-B8A7-908C7A11A530}"/>
            </a:ext>
          </a:extLst>
        </xdr:cNvPr>
        <xdr:cNvCxnSpPr/>
      </xdr:nvCxnSpPr>
      <xdr:spPr>
        <a:xfrm flipH="1" flipV="1">
          <a:off x="6386050" y="12909648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457688</xdr:colOff>
      <xdr:row>72</xdr:row>
      <xdr:rowOff>79131</xdr:rowOff>
    </xdr:from>
    <xdr:to>
      <xdr:col>15</xdr:col>
      <xdr:colOff>176821</xdr:colOff>
      <xdr:row>72</xdr:row>
      <xdr:rowOff>91342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AF74D2A-1D74-4126-A815-56B541F982FD}"/>
            </a:ext>
          </a:extLst>
        </xdr:cNvPr>
        <xdr:cNvCxnSpPr/>
      </xdr:nvCxnSpPr>
      <xdr:spPr>
        <a:xfrm flipH="1" flipV="1">
          <a:off x="6386048" y="11951091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1184030</xdr:colOff>
      <xdr:row>72</xdr:row>
      <xdr:rowOff>109416</xdr:rowOff>
    </xdr:from>
    <xdr:to>
      <xdr:col>6</xdr:col>
      <xdr:colOff>97202</xdr:colOff>
      <xdr:row>72</xdr:row>
      <xdr:rowOff>121627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2A05C91E-189C-4175-8025-F5A1F825D96A}"/>
            </a:ext>
          </a:extLst>
        </xdr:cNvPr>
        <xdr:cNvCxnSpPr/>
      </xdr:nvCxnSpPr>
      <xdr:spPr>
        <a:xfrm flipH="1" flipV="1">
          <a:off x="1275470" y="11981376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1189891</xdr:colOff>
      <xdr:row>78</xdr:row>
      <xdr:rowOff>29797</xdr:rowOff>
    </xdr:from>
    <xdr:to>
      <xdr:col>6</xdr:col>
      <xdr:colOff>103063</xdr:colOff>
      <xdr:row>78</xdr:row>
      <xdr:rowOff>42008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B05855D-4F52-4FF7-B766-0A1A2B3B88C5}"/>
            </a:ext>
          </a:extLst>
        </xdr:cNvPr>
        <xdr:cNvCxnSpPr/>
      </xdr:nvCxnSpPr>
      <xdr:spPr>
        <a:xfrm flipH="1" flipV="1">
          <a:off x="1281331" y="12884737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79132</xdr:colOff>
      <xdr:row>56</xdr:row>
      <xdr:rowOff>79131</xdr:rowOff>
    </xdr:from>
    <xdr:to>
      <xdr:col>6</xdr:col>
      <xdr:colOff>91343</xdr:colOff>
      <xdr:row>60</xdr:row>
      <xdr:rowOff>5861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D155D4C2-06BB-49C8-A015-9E504D9D4E8D}"/>
            </a:ext>
          </a:extLst>
        </xdr:cNvPr>
        <xdr:cNvCxnSpPr/>
      </xdr:nvCxnSpPr>
      <xdr:spPr>
        <a:xfrm flipH="1" flipV="1">
          <a:off x="3812932" y="9169791"/>
          <a:ext cx="12211" cy="620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91343</xdr:colOff>
      <xdr:row>65</xdr:row>
      <xdr:rowOff>5861</xdr:rowOff>
    </xdr:from>
    <xdr:to>
      <xdr:col>6</xdr:col>
      <xdr:colOff>91343</xdr:colOff>
      <xdr:row>68</xdr:row>
      <xdr:rowOff>127977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2D29DD49-160A-4ACD-80F5-ED4CF27DE3FD}"/>
            </a:ext>
          </a:extLst>
        </xdr:cNvPr>
        <xdr:cNvCxnSpPr/>
      </xdr:nvCxnSpPr>
      <xdr:spPr>
        <a:xfrm flipV="1">
          <a:off x="3825143" y="10673861"/>
          <a:ext cx="0" cy="6250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439128</xdr:colOff>
      <xdr:row>56</xdr:row>
      <xdr:rowOff>60569</xdr:rowOff>
    </xdr:from>
    <xdr:to>
      <xdr:col>10</xdr:col>
      <xdr:colOff>445478</xdr:colOff>
      <xdr:row>59</xdr:row>
      <xdr:rowOff>127977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6213FDA9-DA7C-45FA-8E73-D8181C130E85}"/>
            </a:ext>
          </a:extLst>
        </xdr:cNvPr>
        <xdr:cNvCxnSpPr/>
      </xdr:nvCxnSpPr>
      <xdr:spPr>
        <a:xfrm flipH="1" flipV="1">
          <a:off x="6367488" y="9151229"/>
          <a:ext cx="6350" cy="5931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433266</xdr:colOff>
      <xdr:row>65</xdr:row>
      <xdr:rowOff>42496</xdr:rowOff>
    </xdr:from>
    <xdr:to>
      <xdr:col>10</xdr:col>
      <xdr:colOff>439127</xdr:colOff>
      <xdr:row>68</xdr:row>
      <xdr:rowOff>109415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C71E40F-4DA3-4321-A31E-DD2CA69999DA}"/>
            </a:ext>
          </a:extLst>
        </xdr:cNvPr>
        <xdr:cNvCxnSpPr/>
      </xdr:nvCxnSpPr>
      <xdr:spPr>
        <a:xfrm flipH="1" flipV="1">
          <a:off x="6361626" y="10710496"/>
          <a:ext cx="5861" cy="5698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445479</xdr:colOff>
      <xdr:row>65</xdr:row>
      <xdr:rowOff>30285</xdr:rowOff>
    </xdr:from>
    <xdr:to>
      <xdr:col>15</xdr:col>
      <xdr:colOff>164612</xdr:colOff>
      <xdr:row>65</xdr:row>
      <xdr:rowOff>42496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175BA91-634E-42DA-AE7D-1021F74E508F}"/>
            </a:ext>
          </a:extLst>
        </xdr:cNvPr>
        <xdr:cNvCxnSpPr/>
      </xdr:nvCxnSpPr>
      <xdr:spPr>
        <a:xfrm flipH="1" flipV="1">
          <a:off x="6373839" y="10698285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445477</xdr:colOff>
      <xdr:row>59</xdr:row>
      <xdr:rowOff>127977</xdr:rowOff>
    </xdr:from>
    <xdr:to>
      <xdr:col>15</xdr:col>
      <xdr:colOff>164610</xdr:colOff>
      <xdr:row>59</xdr:row>
      <xdr:rowOff>140188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A5C8B750-FD5E-4C83-81D3-943AEBC1D726}"/>
            </a:ext>
          </a:extLst>
        </xdr:cNvPr>
        <xdr:cNvCxnSpPr/>
      </xdr:nvCxnSpPr>
      <xdr:spPr>
        <a:xfrm flipH="1" flipV="1">
          <a:off x="6373837" y="9744417"/>
          <a:ext cx="2530913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1171819</xdr:colOff>
      <xdr:row>59</xdr:row>
      <xdr:rowOff>158262</xdr:rowOff>
    </xdr:from>
    <xdr:to>
      <xdr:col>6</xdr:col>
      <xdr:colOff>84991</xdr:colOff>
      <xdr:row>60</xdr:row>
      <xdr:rowOff>11723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CC00255-1058-4A1A-873E-6363B0A68706}"/>
            </a:ext>
          </a:extLst>
        </xdr:cNvPr>
        <xdr:cNvCxnSpPr/>
      </xdr:nvCxnSpPr>
      <xdr:spPr>
        <a:xfrm flipH="1" flipV="1">
          <a:off x="1263259" y="9774702"/>
          <a:ext cx="2555532" cy="21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1177680</xdr:colOff>
      <xdr:row>65</xdr:row>
      <xdr:rowOff>5374</xdr:rowOff>
    </xdr:from>
    <xdr:to>
      <xdr:col>6</xdr:col>
      <xdr:colOff>90852</xdr:colOff>
      <xdr:row>65</xdr:row>
      <xdr:rowOff>17585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9BC1BE7-1B00-4C98-82BB-66A7796E9354}"/>
            </a:ext>
          </a:extLst>
        </xdr:cNvPr>
        <xdr:cNvCxnSpPr/>
      </xdr:nvCxnSpPr>
      <xdr:spPr>
        <a:xfrm flipH="1" flipV="1">
          <a:off x="1269120" y="10673374"/>
          <a:ext cx="2555532" cy="122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525096</xdr:colOff>
      <xdr:row>100</xdr:row>
      <xdr:rowOff>97693</xdr:rowOff>
    </xdr:from>
    <xdr:to>
      <xdr:col>7</xdr:col>
      <xdr:colOff>1</xdr:colOff>
      <xdr:row>104</xdr:row>
      <xdr:rowOff>61058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C476081-F716-42DB-AB31-8E2CAC211851}"/>
            </a:ext>
          </a:extLst>
        </xdr:cNvPr>
        <xdr:cNvCxnSpPr/>
      </xdr:nvCxnSpPr>
      <xdr:spPr>
        <a:xfrm flipH="1">
          <a:off x="4458921" y="16509268"/>
          <a:ext cx="8305" cy="6396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378558</xdr:colOff>
      <xdr:row>104</xdr:row>
      <xdr:rowOff>97692</xdr:rowOff>
    </xdr:from>
    <xdr:to>
      <xdr:col>7</xdr:col>
      <xdr:colOff>0</xdr:colOff>
      <xdr:row>104</xdr:row>
      <xdr:rowOff>97692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AE2446F-793D-43E0-A52A-E36CC49A8B54}"/>
            </a:ext>
          </a:extLst>
        </xdr:cNvPr>
        <xdr:cNvCxnSpPr/>
      </xdr:nvCxnSpPr>
      <xdr:spPr>
        <a:xfrm>
          <a:off x="2559783" y="17185542"/>
          <a:ext cx="190744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66920</xdr:colOff>
      <xdr:row>103</xdr:row>
      <xdr:rowOff>109904</xdr:rowOff>
    </xdr:from>
    <xdr:to>
      <xdr:col>20</xdr:col>
      <xdr:colOff>97692</xdr:colOff>
      <xdr:row>103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92726EC-75FC-4D63-91EA-291E372A27E7}"/>
            </a:ext>
          </a:extLst>
        </xdr:cNvPr>
        <xdr:cNvCxnSpPr/>
      </xdr:nvCxnSpPr>
      <xdr:spPr>
        <a:xfrm flipV="1">
          <a:off x="7734545" y="17035829"/>
          <a:ext cx="3707422" cy="424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73269</xdr:colOff>
      <xdr:row>100</xdr:row>
      <xdr:rowOff>54708</xdr:rowOff>
    </xdr:from>
    <xdr:to>
      <xdr:col>13</xdr:col>
      <xdr:colOff>79134</xdr:colOff>
      <xdr:row>104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F734075-C593-4DC7-87A3-A75AFB574865}"/>
            </a:ext>
          </a:extLst>
        </xdr:cNvPr>
        <xdr:cNvCxnSpPr/>
      </xdr:nvCxnSpPr>
      <xdr:spPr>
        <a:xfrm flipH="1">
          <a:off x="7740894" y="16466283"/>
          <a:ext cx="5865" cy="6215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109904</xdr:colOff>
      <xdr:row>110</xdr:row>
      <xdr:rowOff>127977</xdr:rowOff>
    </xdr:from>
    <xdr:to>
      <xdr:col>7</xdr:col>
      <xdr:colOff>115768</xdr:colOff>
      <xdr:row>114</xdr:row>
      <xdr:rowOff>85481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6D3F1AC-1101-4E64-A429-50C777F72926}"/>
            </a:ext>
          </a:extLst>
        </xdr:cNvPr>
        <xdr:cNvCxnSpPr/>
      </xdr:nvCxnSpPr>
      <xdr:spPr>
        <a:xfrm flipH="1">
          <a:off x="4577129" y="18387402"/>
          <a:ext cx="5864" cy="6623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506535</xdr:colOff>
      <xdr:row>110</xdr:row>
      <xdr:rowOff>91343</xdr:rowOff>
    </xdr:from>
    <xdr:to>
      <xdr:col>7</xdr:col>
      <xdr:colOff>127977</xdr:colOff>
      <xdr:row>110</xdr:row>
      <xdr:rowOff>91343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039094B-69ED-4E22-950A-9EEA4192A496}"/>
            </a:ext>
          </a:extLst>
        </xdr:cNvPr>
        <xdr:cNvCxnSpPr/>
      </xdr:nvCxnSpPr>
      <xdr:spPr>
        <a:xfrm>
          <a:off x="2687760" y="18350768"/>
          <a:ext cx="190744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42497</xdr:colOff>
      <xdr:row>110</xdr:row>
      <xdr:rowOff>133838</xdr:rowOff>
    </xdr:from>
    <xdr:to>
      <xdr:col>13</xdr:col>
      <xdr:colOff>48361</xdr:colOff>
      <xdr:row>114</xdr:row>
      <xdr:rowOff>91342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831E890-D12A-4AA1-919C-91C9C9CF561B}"/>
            </a:ext>
          </a:extLst>
        </xdr:cNvPr>
        <xdr:cNvCxnSpPr/>
      </xdr:nvCxnSpPr>
      <xdr:spPr>
        <a:xfrm flipH="1">
          <a:off x="7710122" y="18393263"/>
          <a:ext cx="5864" cy="6623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256442</xdr:colOff>
      <xdr:row>109</xdr:row>
      <xdr:rowOff>24423</xdr:rowOff>
    </xdr:from>
    <xdr:to>
      <xdr:col>18</xdr:col>
      <xdr:colOff>85481</xdr:colOff>
      <xdr:row>114</xdr:row>
      <xdr:rowOff>134327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6E549C3-42EE-4C53-BBD5-DB14A9EEF658}"/>
            </a:ext>
          </a:extLst>
        </xdr:cNvPr>
        <xdr:cNvCxnSpPr/>
      </xdr:nvCxnSpPr>
      <xdr:spPr>
        <a:xfrm>
          <a:off x="9524267" y="18036198"/>
          <a:ext cx="1048239" cy="10624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48846</xdr:colOff>
      <xdr:row>110</xdr:row>
      <xdr:rowOff>122116</xdr:rowOff>
    </xdr:from>
    <xdr:to>
      <xdr:col>14</xdr:col>
      <xdr:colOff>109904</xdr:colOff>
      <xdr:row>114</xdr:row>
      <xdr:rowOff>146539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71D4A99-66D1-4FE8-9B0D-5340863235BD}"/>
            </a:ext>
          </a:extLst>
        </xdr:cNvPr>
        <xdr:cNvCxnSpPr/>
      </xdr:nvCxnSpPr>
      <xdr:spPr>
        <a:xfrm>
          <a:off x="7716471" y="18381541"/>
          <a:ext cx="594458" cy="7292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219320</xdr:colOff>
      <xdr:row>108</xdr:row>
      <xdr:rowOff>219319</xdr:rowOff>
    </xdr:from>
    <xdr:to>
      <xdr:col>20</xdr:col>
      <xdr:colOff>146051</xdr:colOff>
      <xdr:row>108</xdr:row>
      <xdr:rowOff>219319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8C7C292-AC9E-4A51-AFC8-3186E740442B}"/>
            </a:ext>
          </a:extLst>
        </xdr:cNvPr>
        <xdr:cNvCxnSpPr/>
      </xdr:nvCxnSpPr>
      <xdr:spPr>
        <a:xfrm>
          <a:off x="9487145" y="18012019"/>
          <a:ext cx="20031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459017</xdr:colOff>
      <xdr:row>85</xdr:row>
      <xdr:rowOff>93526</xdr:rowOff>
    </xdr:from>
    <xdr:to>
      <xdr:col>6</xdr:col>
      <xdr:colOff>469704</xdr:colOff>
      <xdr:row>89</xdr:row>
      <xdr:rowOff>56892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6AF1E35-1BA0-4FCC-8F15-396E3CB87FBC}"/>
            </a:ext>
          </a:extLst>
        </xdr:cNvPr>
        <xdr:cNvCxnSpPr/>
      </xdr:nvCxnSpPr>
      <xdr:spPr>
        <a:xfrm flipH="1">
          <a:off x="4402962" y="14217315"/>
          <a:ext cx="10687" cy="647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312479</xdr:colOff>
      <xdr:row>89</xdr:row>
      <xdr:rowOff>93526</xdr:rowOff>
    </xdr:from>
    <xdr:to>
      <xdr:col>6</xdr:col>
      <xdr:colOff>469703</xdr:colOff>
      <xdr:row>89</xdr:row>
      <xdr:rowOff>93526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47FFF88-969A-4ED3-910B-21EE5975DB9B}"/>
            </a:ext>
          </a:extLst>
        </xdr:cNvPr>
        <xdr:cNvCxnSpPr/>
      </xdr:nvCxnSpPr>
      <xdr:spPr>
        <a:xfrm>
          <a:off x="2500252" y="14901924"/>
          <a:ext cx="191339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841</xdr:colOff>
      <xdr:row>88</xdr:row>
      <xdr:rowOff>105737</xdr:rowOff>
    </xdr:from>
    <xdr:to>
      <xdr:col>20</xdr:col>
      <xdr:colOff>31613</xdr:colOff>
      <xdr:row>88</xdr:row>
      <xdr:rowOff>148233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52DC9D1F-1727-4B30-B46B-8B6B9C8E5125}"/>
            </a:ext>
          </a:extLst>
        </xdr:cNvPr>
        <xdr:cNvCxnSpPr/>
      </xdr:nvCxnSpPr>
      <xdr:spPr>
        <a:xfrm flipV="1">
          <a:off x="7695255" y="14750425"/>
          <a:ext cx="3721710" cy="424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7190</xdr:colOff>
      <xdr:row>85</xdr:row>
      <xdr:rowOff>50541</xdr:rowOff>
    </xdr:from>
    <xdr:to>
      <xdr:col>13</xdr:col>
      <xdr:colOff>13055</xdr:colOff>
      <xdr:row>88</xdr:row>
      <xdr:rowOff>159544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D609221-513B-44E8-85D9-33696BA0F84A}"/>
            </a:ext>
          </a:extLst>
        </xdr:cNvPr>
        <xdr:cNvCxnSpPr/>
      </xdr:nvCxnSpPr>
      <xdr:spPr>
        <a:xfrm flipH="1">
          <a:off x="7701604" y="14174330"/>
          <a:ext cx="5865" cy="6299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43825</xdr:colOff>
      <xdr:row>95</xdr:row>
      <xdr:rowOff>168459</xdr:rowOff>
    </xdr:from>
    <xdr:to>
      <xdr:col>7</xdr:col>
      <xdr:colOff>49689</xdr:colOff>
      <xdr:row>99</xdr:row>
      <xdr:rowOff>96197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B32A73B0-100E-4EA2-865F-AAD16ECF8516}"/>
            </a:ext>
          </a:extLst>
        </xdr:cNvPr>
        <xdr:cNvCxnSpPr/>
      </xdr:nvCxnSpPr>
      <xdr:spPr>
        <a:xfrm flipH="1">
          <a:off x="4523552" y="16122834"/>
          <a:ext cx="5864" cy="6718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440456</xdr:colOff>
      <xdr:row>95</xdr:row>
      <xdr:rowOff>131825</xdr:rowOff>
    </xdr:from>
    <xdr:to>
      <xdr:col>7</xdr:col>
      <xdr:colOff>61898</xdr:colOff>
      <xdr:row>95</xdr:row>
      <xdr:rowOff>131825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EEC1DB1-2343-48CD-B8CA-24D93FF619A0}"/>
            </a:ext>
          </a:extLst>
        </xdr:cNvPr>
        <xdr:cNvCxnSpPr/>
      </xdr:nvCxnSpPr>
      <xdr:spPr>
        <a:xfrm>
          <a:off x="2628229" y="16086200"/>
          <a:ext cx="191339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512199</xdr:colOff>
      <xdr:row>95</xdr:row>
      <xdr:rowOff>174320</xdr:rowOff>
    </xdr:from>
    <xdr:to>
      <xdr:col>12</xdr:col>
      <xdr:colOff>518063</xdr:colOff>
      <xdr:row>99</xdr:row>
      <xdr:rowOff>102058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6366141-479D-4180-82D8-2C94B27FCF44}"/>
            </a:ext>
          </a:extLst>
        </xdr:cNvPr>
        <xdr:cNvCxnSpPr/>
      </xdr:nvCxnSpPr>
      <xdr:spPr>
        <a:xfrm flipH="1">
          <a:off x="7670832" y="16128695"/>
          <a:ext cx="5864" cy="6718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190363</xdr:colOff>
      <xdr:row>94</xdr:row>
      <xdr:rowOff>35139</xdr:rowOff>
    </xdr:from>
    <xdr:to>
      <xdr:col>18</xdr:col>
      <xdr:colOff>19402</xdr:colOff>
      <xdr:row>99</xdr:row>
      <xdr:rowOff>145043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7180D245-C989-4D6F-8FB3-485EC933A141}"/>
            </a:ext>
          </a:extLst>
        </xdr:cNvPr>
        <xdr:cNvCxnSpPr/>
      </xdr:nvCxnSpPr>
      <xdr:spPr>
        <a:xfrm>
          <a:off x="9492121" y="15766272"/>
          <a:ext cx="1049429" cy="1077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518548</xdr:colOff>
      <xdr:row>95</xdr:row>
      <xdr:rowOff>162598</xdr:rowOff>
    </xdr:from>
    <xdr:to>
      <xdr:col>14</xdr:col>
      <xdr:colOff>43825</xdr:colOff>
      <xdr:row>99</xdr:row>
      <xdr:rowOff>157255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E2290239-077D-417F-9918-35FFCA6CFB5A}"/>
            </a:ext>
          </a:extLst>
        </xdr:cNvPr>
        <xdr:cNvCxnSpPr/>
      </xdr:nvCxnSpPr>
      <xdr:spPr>
        <a:xfrm>
          <a:off x="7677181" y="16116973"/>
          <a:ext cx="596839" cy="7387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518656</xdr:colOff>
      <xdr:row>71</xdr:row>
      <xdr:rowOff>153057</xdr:rowOff>
    </xdr:from>
    <xdr:to>
      <xdr:col>6</xdr:col>
      <xdr:colOff>529236</xdr:colOff>
      <xdr:row>75</xdr:row>
      <xdr:rowOff>153314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FA09F0CF-7286-450B-B591-16C4074977D6}"/>
            </a:ext>
          </a:extLst>
        </xdr:cNvPr>
        <xdr:cNvCxnSpPr/>
      </xdr:nvCxnSpPr>
      <xdr:spPr>
        <a:xfrm flipH="1">
          <a:off x="4452611" y="11322098"/>
          <a:ext cx="10580" cy="678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372010</xdr:colOff>
      <xdr:row>75</xdr:row>
      <xdr:rowOff>153057</xdr:rowOff>
    </xdr:from>
    <xdr:to>
      <xdr:col>6</xdr:col>
      <xdr:colOff>529234</xdr:colOff>
      <xdr:row>75</xdr:row>
      <xdr:rowOff>153057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FF87D71-B57D-4DB6-BE5A-3781AE1F958F}"/>
            </a:ext>
          </a:extLst>
        </xdr:cNvPr>
        <xdr:cNvCxnSpPr/>
      </xdr:nvCxnSpPr>
      <xdr:spPr>
        <a:xfrm>
          <a:off x="2559783" y="12297432"/>
          <a:ext cx="191339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60372</xdr:colOff>
      <xdr:row>75</xdr:row>
      <xdr:rowOff>1558</xdr:rowOff>
    </xdr:from>
    <xdr:to>
      <xdr:col>20</xdr:col>
      <xdr:colOff>91144</xdr:colOff>
      <xdr:row>75</xdr:row>
      <xdr:rowOff>44054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A4850E59-68C2-4295-A5E1-E564DD50C9B0}"/>
            </a:ext>
          </a:extLst>
        </xdr:cNvPr>
        <xdr:cNvCxnSpPr/>
      </xdr:nvCxnSpPr>
      <xdr:spPr>
        <a:xfrm flipV="1">
          <a:off x="7754786" y="12145933"/>
          <a:ext cx="3721710" cy="424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66721</xdr:colOff>
      <xdr:row>71</xdr:row>
      <xdr:rowOff>110072</xdr:rowOff>
    </xdr:from>
    <xdr:to>
      <xdr:col>13</xdr:col>
      <xdr:colOff>72586</xdr:colOff>
      <xdr:row>75</xdr:row>
      <xdr:rowOff>55365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409E4277-0C8C-4DDF-BA2C-B53AA7853B04}"/>
            </a:ext>
          </a:extLst>
        </xdr:cNvPr>
        <xdr:cNvCxnSpPr/>
      </xdr:nvCxnSpPr>
      <xdr:spPr>
        <a:xfrm flipH="1">
          <a:off x="7761135" y="11569838"/>
          <a:ext cx="5865" cy="6299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107646</xdr:colOff>
      <xdr:row>81</xdr:row>
      <xdr:rowOff>61978</xdr:rowOff>
    </xdr:from>
    <xdr:to>
      <xdr:col>7</xdr:col>
      <xdr:colOff>110908</xdr:colOff>
      <xdr:row>84</xdr:row>
      <xdr:rowOff>159837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D480B043-23C4-459B-9D05-FDA50A90CA2A}"/>
            </a:ext>
          </a:extLst>
        </xdr:cNvPr>
        <xdr:cNvCxnSpPr/>
      </xdr:nvCxnSpPr>
      <xdr:spPr>
        <a:xfrm flipH="1">
          <a:off x="4576567" y="13168639"/>
          <a:ext cx="3262" cy="6132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499987</xdr:colOff>
      <xdr:row>81</xdr:row>
      <xdr:rowOff>57411</xdr:rowOff>
    </xdr:from>
    <xdr:to>
      <xdr:col>7</xdr:col>
      <xdr:colOff>110908</xdr:colOff>
      <xdr:row>81</xdr:row>
      <xdr:rowOff>61978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FCFDF01E-6325-40AC-97E8-F35102CD5446}"/>
            </a:ext>
          </a:extLst>
        </xdr:cNvPr>
        <xdr:cNvCxnSpPr/>
      </xdr:nvCxnSpPr>
      <xdr:spPr>
        <a:xfrm>
          <a:off x="2678994" y="13164072"/>
          <a:ext cx="1900835" cy="45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29766</xdr:colOff>
      <xdr:row>81</xdr:row>
      <xdr:rowOff>99906</xdr:rowOff>
    </xdr:from>
    <xdr:to>
      <xdr:col>13</xdr:col>
      <xdr:colOff>41813</xdr:colOff>
      <xdr:row>84</xdr:row>
      <xdr:rowOff>133946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82AE3005-00A9-481A-9C3E-A5E9601E2BAD}"/>
            </a:ext>
          </a:extLst>
        </xdr:cNvPr>
        <xdr:cNvCxnSpPr/>
      </xdr:nvCxnSpPr>
      <xdr:spPr>
        <a:xfrm flipH="1">
          <a:off x="7724180" y="13524203"/>
          <a:ext cx="12047" cy="554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220128</xdr:colOff>
      <xdr:row>79</xdr:row>
      <xdr:rowOff>198851</xdr:rowOff>
    </xdr:from>
    <xdr:to>
      <xdr:col>17</xdr:col>
      <xdr:colOff>461367</xdr:colOff>
      <xdr:row>84</xdr:row>
      <xdr:rowOff>163711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6A052BE5-C495-41B8-97F2-49416E0C4553}"/>
            </a:ext>
          </a:extLst>
        </xdr:cNvPr>
        <xdr:cNvCxnSpPr/>
      </xdr:nvCxnSpPr>
      <xdr:spPr>
        <a:xfrm>
          <a:off x="9521886" y="13146898"/>
          <a:ext cx="925848" cy="9620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42298</xdr:colOff>
      <xdr:row>81</xdr:row>
      <xdr:rowOff>88184</xdr:rowOff>
    </xdr:from>
    <xdr:to>
      <xdr:col>13</xdr:col>
      <xdr:colOff>446484</xdr:colOff>
      <xdr:row>84</xdr:row>
      <xdr:rowOff>104180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80428D4D-E4A7-452E-AC6A-03D56014C43C}"/>
            </a:ext>
          </a:extLst>
        </xdr:cNvPr>
        <xdr:cNvCxnSpPr/>
      </xdr:nvCxnSpPr>
      <xdr:spPr>
        <a:xfrm>
          <a:off x="7736712" y="13512481"/>
          <a:ext cx="404186" cy="536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212772</xdr:colOff>
      <xdr:row>79</xdr:row>
      <xdr:rowOff>185387</xdr:rowOff>
    </xdr:from>
    <xdr:to>
      <xdr:col>20</xdr:col>
      <xdr:colOff>139503</xdr:colOff>
      <xdr:row>79</xdr:row>
      <xdr:rowOff>185387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1C258012-5FDE-4C2B-ACCB-6A8594137DC5}"/>
            </a:ext>
          </a:extLst>
        </xdr:cNvPr>
        <xdr:cNvCxnSpPr/>
      </xdr:nvCxnSpPr>
      <xdr:spPr>
        <a:xfrm>
          <a:off x="9514530" y="13133434"/>
          <a:ext cx="2010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230036</xdr:colOff>
      <xdr:row>94</xdr:row>
      <xdr:rowOff>33581</xdr:rowOff>
    </xdr:from>
    <xdr:to>
      <xdr:col>20</xdr:col>
      <xdr:colOff>156767</xdr:colOff>
      <xdr:row>94</xdr:row>
      <xdr:rowOff>33581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3323BFC1-55B0-49F0-8A50-59080237EDF1}"/>
            </a:ext>
          </a:extLst>
        </xdr:cNvPr>
        <xdr:cNvCxnSpPr/>
      </xdr:nvCxnSpPr>
      <xdr:spPr>
        <a:xfrm>
          <a:off x="9531794" y="15764714"/>
          <a:ext cx="2010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T112"/>
  <sheetViews>
    <sheetView showGridLines="0" topLeftCell="A49" zoomScale="78" zoomScaleNormal="78" workbookViewId="0">
      <selection activeCell="H28" sqref="H28"/>
    </sheetView>
  </sheetViews>
  <sheetFormatPr defaultColWidth="8" defaultRowHeight="13.2" x14ac:dyDescent="0.25"/>
  <cols>
    <col min="1" max="1" width="1.33203125" style="2" customWidth="1"/>
    <col min="2" max="2" width="19" style="2" customWidth="1"/>
    <col min="3" max="3" width="10.109375" style="2" customWidth="1"/>
    <col min="4" max="13" width="8" style="2" customWidth="1"/>
    <col min="14" max="14" width="9" style="2" customWidth="1"/>
    <col min="15" max="15" width="8" style="2"/>
    <col min="16" max="16" width="5.109375" style="2" customWidth="1"/>
    <col min="17" max="17" width="5.5546875" style="2" customWidth="1"/>
    <col min="18" max="20" width="8" style="2"/>
    <col min="21" max="21" width="14.88671875" style="2" customWidth="1"/>
    <col min="22" max="16384" width="8" style="2"/>
  </cols>
  <sheetData>
    <row r="1" spans="2:20" ht="14.4" x14ac:dyDescent="0.3">
      <c r="B1" s="1" t="s">
        <v>61</v>
      </c>
      <c r="Q1" s="54"/>
      <c r="R1"/>
      <c r="T1" s="54"/>
    </row>
    <row r="2" spans="2:20" ht="14.4" x14ac:dyDescent="0.3">
      <c r="B2" s="1" t="s">
        <v>0</v>
      </c>
      <c r="S2" s="54"/>
      <c r="T2" s="54"/>
    </row>
    <row r="3" spans="2:20" ht="13.8" thickBot="1" x14ac:dyDescent="0.3">
      <c r="B3" s="1" t="s">
        <v>77</v>
      </c>
    </row>
    <row r="4" spans="2:20" ht="13.8" thickBot="1" x14ac:dyDescent="0.3">
      <c r="B4" s="3" t="s">
        <v>1</v>
      </c>
      <c r="C4" s="4">
        <v>44728</v>
      </c>
      <c r="D4" s="2">
        <f>WEEKDAY(C4)</f>
        <v>5</v>
      </c>
      <c r="E4" s="5" t="str">
        <f>LOOKUP(D4,B101:C107)</f>
        <v>Thursday</v>
      </c>
      <c r="F4" s="6" t="str">
        <f>VLOOKUP(MONTH(C4),D101:E112,2)</f>
        <v>June</v>
      </c>
    </row>
    <row r="5" spans="2:20" ht="15.6" thickBot="1" x14ac:dyDescent="0.3">
      <c r="B5" s="7" t="s">
        <v>2</v>
      </c>
      <c r="C5" s="8" t="s">
        <v>3</v>
      </c>
      <c r="D5" s="8"/>
      <c r="E5" s="8"/>
      <c r="F5" s="8"/>
      <c r="G5" s="8"/>
      <c r="H5" s="8"/>
      <c r="I5" s="8"/>
      <c r="J5" s="8"/>
      <c r="K5" s="8" t="s">
        <v>4</v>
      </c>
      <c r="L5" s="83" t="s">
        <v>78</v>
      </c>
      <c r="M5" s="84"/>
      <c r="N5" s="84"/>
      <c r="O5" s="85"/>
    </row>
    <row r="6" spans="2:20" ht="13.8" thickBot="1" x14ac:dyDescent="0.3">
      <c r="B6" s="8"/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20" ht="13.8" thickBot="1" x14ac:dyDescent="0.3">
      <c r="B7" s="9" t="s">
        <v>6</v>
      </c>
      <c r="C7" s="10" t="s">
        <v>78</v>
      </c>
      <c r="D7" s="11" t="s">
        <v>7</v>
      </c>
      <c r="E7" s="10">
        <v>4</v>
      </c>
      <c r="F7" s="12"/>
      <c r="G7" s="12" t="s">
        <v>8</v>
      </c>
      <c r="H7" s="12"/>
      <c r="I7" s="13" t="s">
        <v>9</v>
      </c>
      <c r="J7" s="14" t="s">
        <v>10</v>
      </c>
      <c r="K7" s="12"/>
      <c r="L7" s="12"/>
      <c r="M7" s="12"/>
      <c r="N7" s="12"/>
      <c r="O7" s="15"/>
    </row>
    <row r="8" spans="2:20" ht="13.8" thickBot="1" x14ac:dyDescent="0.3">
      <c r="B8" s="16"/>
      <c r="C8" s="17"/>
      <c r="D8" s="17"/>
      <c r="E8" s="17"/>
      <c r="F8" s="18" t="s">
        <v>11</v>
      </c>
      <c r="G8" s="18" t="s">
        <v>12</v>
      </c>
      <c r="H8" s="18" t="s">
        <v>13</v>
      </c>
      <c r="I8" s="19" t="s">
        <v>14</v>
      </c>
      <c r="J8" s="20" t="s">
        <v>14</v>
      </c>
      <c r="K8" s="86" t="s">
        <v>6</v>
      </c>
      <c r="L8" s="86"/>
      <c r="M8" s="86"/>
      <c r="N8" s="73" t="s">
        <v>9</v>
      </c>
      <c r="O8" s="21" t="s">
        <v>10</v>
      </c>
    </row>
    <row r="9" spans="2:20" ht="13.8" thickBot="1" x14ac:dyDescent="0.3">
      <c r="B9" s="22"/>
      <c r="C9" s="17" t="s">
        <v>11</v>
      </c>
      <c r="D9" s="17" t="s">
        <v>12</v>
      </c>
      <c r="E9" s="17" t="s">
        <v>13</v>
      </c>
      <c r="F9" s="10">
        <v>216</v>
      </c>
      <c r="G9" s="10">
        <v>10887</v>
      </c>
      <c r="H9" s="10">
        <v>267</v>
      </c>
      <c r="I9" s="17">
        <f>F9+G9+H9</f>
        <v>11370</v>
      </c>
      <c r="J9" s="17">
        <f>H15+G21+F27</f>
        <v>10770</v>
      </c>
      <c r="K9" s="18" t="s">
        <v>11</v>
      </c>
      <c r="L9" s="18" t="s">
        <v>12</v>
      </c>
      <c r="M9" s="18" t="s">
        <v>13</v>
      </c>
      <c r="N9" s="18" t="s">
        <v>14</v>
      </c>
      <c r="O9" s="23" t="s">
        <v>14</v>
      </c>
    </row>
    <row r="10" spans="2:20" ht="13.8" thickBot="1" x14ac:dyDescent="0.3">
      <c r="B10" s="16" t="s">
        <v>15</v>
      </c>
      <c r="C10" s="24">
        <v>1.2470000000000001</v>
      </c>
      <c r="D10" s="24">
        <f>C10</f>
        <v>1.2470000000000001</v>
      </c>
      <c r="E10" s="24">
        <f>C10</f>
        <v>1.2470000000000001</v>
      </c>
      <c r="F10" s="17">
        <f t="shared" ref="F10:H11" si="0">F9*C10</f>
        <v>269.35200000000003</v>
      </c>
      <c r="G10" s="17">
        <f t="shared" si="0"/>
        <v>13576.089000000002</v>
      </c>
      <c r="H10" s="17">
        <f t="shared" si="0"/>
        <v>332.94900000000001</v>
      </c>
      <c r="I10" s="17">
        <f>F10+G10+H10</f>
        <v>14178.390000000003</v>
      </c>
      <c r="J10" s="17">
        <f>H16+G22+F28</f>
        <v>13423.135000000002</v>
      </c>
      <c r="K10" s="25">
        <f t="shared" ref="K10:M11" si="1">ROUND(F10/10,0)*10</f>
        <v>270</v>
      </c>
      <c r="L10" s="25">
        <f t="shared" si="1"/>
        <v>13580</v>
      </c>
      <c r="M10" s="25">
        <f t="shared" si="1"/>
        <v>330</v>
      </c>
      <c r="N10" s="25">
        <f>K10+L10+M10</f>
        <v>14180</v>
      </c>
      <c r="O10" s="26">
        <f>M16+L22+K28</f>
        <v>13420</v>
      </c>
    </row>
    <row r="11" spans="2:20" ht="13.8" thickBot="1" x14ac:dyDescent="0.3">
      <c r="B11" s="16" t="s">
        <v>16</v>
      </c>
      <c r="C11" s="24">
        <v>0.90800000000000003</v>
      </c>
      <c r="D11" s="24">
        <f>C11</f>
        <v>0.90800000000000003</v>
      </c>
      <c r="E11" s="24">
        <f>D11</f>
        <v>0.90800000000000003</v>
      </c>
      <c r="F11" s="17">
        <f t="shared" si="0"/>
        <v>244.57161600000003</v>
      </c>
      <c r="G11" s="17">
        <f t="shared" si="0"/>
        <v>12327.088812000002</v>
      </c>
      <c r="H11" s="17">
        <f t="shared" si="0"/>
        <v>302.31769200000002</v>
      </c>
      <c r="I11" s="17">
        <f>F11+G11+H11</f>
        <v>12873.978120000002</v>
      </c>
      <c r="J11" s="17">
        <f>H17+G23+F29</f>
        <v>12188.206580000002</v>
      </c>
      <c r="K11" s="27">
        <f t="shared" si="1"/>
        <v>240</v>
      </c>
      <c r="L11" s="27">
        <f t="shared" si="1"/>
        <v>12330</v>
      </c>
      <c r="M11" s="27">
        <f t="shared" si="1"/>
        <v>300</v>
      </c>
      <c r="N11" s="27">
        <f>K11+L11+M11</f>
        <v>12870</v>
      </c>
      <c r="O11" s="28">
        <f>M17+L23+K29</f>
        <v>12190</v>
      </c>
    </row>
    <row r="12" spans="2:20" ht="3.9" customHeight="1" thickBot="1" x14ac:dyDescent="0.3">
      <c r="B12" s="29" t="s">
        <v>17</v>
      </c>
      <c r="C12" s="30" t="s">
        <v>17</v>
      </c>
      <c r="D12" s="30" t="s">
        <v>17</v>
      </c>
      <c r="E12" s="30">
        <f>C11</f>
        <v>0.90800000000000003</v>
      </c>
      <c r="F12" s="31" t="s">
        <v>17</v>
      </c>
      <c r="G12" s="31" t="s">
        <v>17</v>
      </c>
      <c r="H12" s="31" t="s">
        <v>17</v>
      </c>
      <c r="I12" s="31" t="s">
        <v>17</v>
      </c>
      <c r="J12" s="31" t="s">
        <v>17</v>
      </c>
      <c r="K12" s="31"/>
      <c r="L12" s="31"/>
      <c r="M12" s="31"/>
      <c r="N12" s="31"/>
      <c r="O12" s="32"/>
    </row>
    <row r="13" spans="2:20" ht="13.8" thickBot="1" x14ac:dyDescent="0.3">
      <c r="B13" s="9" t="s">
        <v>18</v>
      </c>
      <c r="C13" s="24" t="s">
        <v>79</v>
      </c>
      <c r="D13" s="33" t="s">
        <v>7</v>
      </c>
      <c r="E13" s="10">
        <v>7</v>
      </c>
      <c r="F13" s="12"/>
      <c r="G13" s="12" t="s">
        <v>19</v>
      </c>
      <c r="H13" s="12"/>
      <c r="I13" s="13" t="s">
        <v>9</v>
      </c>
      <c r="J13" s="34" t="s">
        <v>10</v>
      </c>
      <c r="K13" s="12"/>
      <c r="L13" s="12"/>
      <c r="M13" s="12"/>
      <c r="N13" s="12"/>
      <c r="O13" s="15"/>
    </row>
    <row r="14" spans="2:20" ht="13.8" thickBot="1" x14ac:dyDescent="0.3">
      <c r="B14" s="16"/>
      <c r="C14" s="35" t="s">
        <v>20</v>
      </c>
      <c r="D14" s="35"/>
      <c r="E14" s="35"/>
      <c r="F14" s="18" t="s">
        <v>11</v>
      </c>
      <c r="G14" s="18" t="s">
        <v>12</v>
      </c>
      <c r="H14" s="18" t="s">
        <v>13</v>
      </c>
      <c r="I14" s="19" t="s">
        <v>14</v>
      </c>
      <c r="J14" s="19" t="s">
        <v>14</v>
      </c>
      <c r="K14" s="86" t="s">
        <v>18</v>
      </c>
      <c r="L14" s="86"/>
      <c r="M14" s="86"/>
      <c r="N14" s="73" t="s">
        <v>9</v>
      </c>
      <c r="O14" s="21" t="s">
        <v>10</v>
      </c>
    </row>
    <row r="15" spans="2:20" ht="13.8" thickBot="1" x14ac:dyDescent="0.3">
      <c r="B15" s="22"/>
      <c r="C15" s="17" t="s">
        <v>11</v>
      </c>
      <c r="D15" s="17" t="s">
        <v>12</v>
      </c>
      <c r="E15" s="17" t="s">
        <v>13</v>
      </c>
      <c r="F15" s="10">
        <v>53</v>
      </c>
      <c r="G15" s="10">
        <v>3</v>
      </c>
      <c r="H15" s="10">
        <v>283</v>
      </c>
      <c r="I15" s="17">
        <f>F15+G15+H15</f>
        <v>339</v>
      </c>
      <c r="J15" s="17">
        <f>F9+H21+G27</f>
        <v>319</v>
      </c>
      <c r="K15" s="18" t="s">
        <v>11</v>
      </c>
      <c r="L15" s="18" t="s">
        <v>12</v>
      </c>
      <c r="M15" s="18" t="s">
        <v>13</v>
      </c>
      <c r="N15" s="18" t="s">
        <v>14</v>
      </c>
      <c r="O15" s="23" t="s">
        <v>14</v>
      </c>
    </row>
    <row r="16" spans="2:20" ht="13.8" thickBot="1" x14ac:dyDescent="0.3">
      <c r="B16" s="16" t="s">
        <v>15</v>
      </c>
      <c r="C16" s="24">
        <v>1.23</v>
      </c>
      <c r="D16" s="24">
        <f>C16</f>
        <v>1.23</v>
      </c>
      <c r="E16" s="24">
        <f>C16</f>
        <v>1.23</v>
      </c>
      <c r="F16" s="17">
        <f t="shared" ref="F16:H17" si="2">F15*C16</f>
        <v>65.19</v>
      </c>
      <c r="G16" s="17">
        <f t="shared" si="2"/>
        <v>3.69</v>
      </c>
      <c r="H16" s="17">
        <f t="shared" si="2"/>
        <v>348.09</v>
      </c>
      <c r="I16" s="17">
        <f>F16+G16+H16</f>
        <v>416.96999999999997</v>
      </c>
      <c r="J16" s="17">
        <f>F10+H22+G28</f>
        <v>397.74200000000002</v>
      </c>
      <c r="K16" s="25">
        <f t="shared" ref="K16:M17" si="3">ROUND(F16/10,0)*10</f>
        <v>70</v>
      </c>
      <c r="L16" s="25">
        <f t="shared" si="3"/>
        <v>0</v>
      </c>
      <c r="M16" s="25">
        <f t="shared" si="3"/>
        <v>350</v>
      </c>
      <c r="N16" s="25">
        <f>K16+L16+M16</f>
        <v>420</v>
      </c>
      <c r="O16" s="26">
        <f>K10+M22+L28</f>
        <v>390</v>
      </c>
    </row>
    <row r="17" spans="2:15" ht="13.8" thickBot="1" x14ac:dyDescent="0.3">
      <c r="B17" s="16" t="s">
        <v>21</v>
      </c>
      <c r="C17" s="24">
        <v>0.90800000000000003</v>
      </c>
      <c r="D17" s="24">
        <f>C17</f>
        <v>0.90800000000000003</v>
      </c>
      <c r="E17" s="24">
        <f>C17</f>
        <v>0.90800000000000003</v>
      </c>
      <c r="F17" s="17">
        <f t="shared" si="2"/>
        <v>59.192520000000002</v>
      </c>
      <c r="G17" s="17">
        <f t="shared" si="2"/>
        <v>3.3505199999999999</v>
      </c>
      <c r="H17" s="17">
        <f t="shared" si="2"/>
        <v>316.06572</v>
      </c>
      <c r="I17" s="17">
        <f>F17+G17+H17</f>
        <v>378.60876000000002</v>
      </c>
      <c r="J17" s="17">
        <f>F11+H23+G29</f>
        <v>361.14973600000008</v>
      </c>
      <c r="K17" s="27">
        <f t="shared" si="3"/>
        <v>60</v>
      </c>
      <c r="L17" s="27">
        <f t="shared" si="3"/>
        <v>0</v>
      </c>
      <c r="M17" s="27">
        <f t="shared" si="3"/>
        <v>320</v>
      </c>
      <c r="N17" s="27">
        <f>K17+L17+M17</f>
        <v>380</v>
      </c>
      <c r="O17" s="28">
        <f>K11+M23+L29</f>
        <v>350</v>
      </c>
    </row>
    <row r="18" spans="2:15" ht="3.9" customHeight="1" thickBot="1" x14ac:dyDescent="0.3">
      <c r="B18" s="29" t="s">
        <v>17</v>
      </c>
      <c r="C18" s="30" t="s">
        <v>17</v>
      </c>
      <c r="D18" s="30" t="s">
        <v>17</v>
      </c>
      <c r="E18" s="30" t="s">
        <v>17</v>
      </c>
      <c r="F18" s="31" t="s">
        <v>17</v>
      </c>
      <c r="G18" s="31" t="s">
        <v>17</v>
      </c>
      <c r="H18" s="31" t="s">
        <v>17</v>
      </c>
      <c r="I18" s="31" t="s">
        <v>17</v>
      </c>
      <c r="J18" s="31" t="s">
        <v>17</v>
      </c>
      <c r="K18" s="31"/>
      <c r="L18" s="31"/>
      <c r="M18" s="31"/>
      <c r="N18" s="31"/>
      <c r="O18" s="32"/>
    </row>
    <row r="19" spans="2:15" ht="13.8" thickBot="1" x14ac:dyDescent="0.3">
      <c r="B19" s="9" t="s">
        <v>22</v>
      </c>
      <c r="C19" s="24" t="str">
        <f>C7</f>
        <v>SR-747</v>
      </c>
      <c r="D19" s="33" t="s">
        <v>7</v>
      </c>
      <c r="E19" s="10">
        <v>4</v>
      </c>
      <c r="F19" s="12"/>
      <c r="G19" s="12" t="s">
        <v>23</v>
      </c>
      <c r="H19" s="12"/>
      <c r="I19" s="13" t="s">
        <v>9</v>
      </c>
      <c r="J19" s="34" t="s">
        <v>10</v>
      </c>
      <c r="K19" s="12"/>
      <c r="L19" s="12"/>
      <c r="M19" s="12"/>
      <c r="N19" s="12"/>
      <c r="O19" s="15"/>
    </row>
    <row r="20" spans="2:15" ht="13.8" thickBot="1" x14ac:dyDescent="0.3">
      <c r="B20" s="16"/>
      <c r="C20" s="35" t="s">
        <v>20</v>
      </c>
      <c r="D20" s="35"/>
      <c r="E20" s="35"/>
      <c r="F20" s="18" t="s">
        <v>11</v>
      </c>
      <c r="G20" s="18" t="s">
        <v>12</v>
      </c>
      <c r="H20" s="18" t="s">
        <v>13</v>
      </c>
      <c r="I20" s="19" t="s">
        <v>14</v>
      </c>
      <c r="J20" s="19" t="s">
        <v>14</v>
      </c>
      <c r="K20" s="86" t="s">
        <v>22</v>
      </c>
      <c r="L20" s="86"/>
      <c r="M20" s="86"/>
      <c r="N20" s="73" t="s">
        <v>9</v>
      </c>
      <c r="O20" s="21" t="s">
        <v>10</v>
      </c>
    </row>
    <row r="21" spans="2:15" ht="13.8" thickBot="1" x14ac:dyDescent="0.3">
      <c r="B21" s="22"/>
      <c r="C21" s="17" t="s">
        <v>11</v>
      </c>
      <c r="D21" s="17" t="s">
        <v>12</v>
      </c>
      <c r="E21" s="17" t="s">
        <v>13</v>
      </c>
      <c r="F21" s="10">
        <v>47</v>
      </c>
      <c r="G21" s="10">
        <v>10355</v>
      </c>
      <c r="H21" s="10">
        <v>100</v>
      </c>
      <c r="I21" s="17">
        <f>F21+G21+H21</f>
        <v>10502</v>
      </c>
      <c r="J21" s="17">
        <f>G9+F15+H27</f>
        <v>11013</v>
      </c>
      <c r="K21" s="18" t="s">
        <v>11</v>
      </c>
      <c r="L21" s="18" t="s">
        <v>12</v>
      </c>
      <c r="M21" s="18" t="s">
        <v>13</v>
      </c>
      <c r="N21" s="18" t="s">
        <v>14</v>
      </c>
      <c r="O21" s="23" t="s">
        <v>14</v>
      </c>
    </row>
    <row r="22" spans="2:15" ht="13.8" thickBot="1" x14ac:dyDescent="0.3">
      <c r="B22" s="16" t="s">
        <v>15</v>
      </c>
      <c r="C22" s="24">
        <v>1.2470000000000001</v>
      </c>
      <c r="D22" s="24">
        <f>C22</f>
        <v>1.2470000000000001</v>
      </c>
      <c r="E22" s="24">
        <f>C22</f>
        <v>1.2470000000000001</v>
      </c>
      <c r="F22" s="17">
        <f t="shared" ref="F22:H23" si="4">F21*C22</f>
        <v>58.609000000000002</v>
      </c>
      <c r="G22" s="17">
        <f t="shared" si="4"/>
        <v>12912.685000000001</v>
      </c>
      <c r="H22" s="17">
        <f t="shared" si="4"/>
        <v>124.70000000000002</v>
      </c>
      <c r="I22" s="17">
        <f>F22+G22+H22</f>
        <v>13095.994000000002</v>
      </c>
      <c r="J22" s="17">
        <f>G10+F16+H28</f>
        <v>13731.069000000003</v>
      </c>
      <c r="K22" s="25">
        <f t="shared" ref="K22:M23" si="5">ROUND(F22/10,0)*10</f>
        <v>60</v>
      </c>
      <c r="L22" s="25">
        <f t="shared" si="5"/>
        <v>12910</v>
      </c>
      <c r="M22" s="25">
        <f t="shared" si="5"/>
        <v>120</v>
      </c>
      <c r="N22" s="25">
        <f>K22+L22+M22</f>
        <v>13090</v>
      </c>
      <c r="O22" s="26">
        <f>L10+K16+M28</f>
        <v>13740</v>
      </c>
    </row>
    <row r="23" spans="2:15" ht="13.8" thickBot="1" x14ac:dyDescent="0.3">
      <c r="B23" s="16" t="s">
        <v>21</v>
      </c>
      <c r="C23" s="24">
        <v>0.90800000000000003</v>
      </c>
      <c r="D23" s="24">
        <f>C23</f>
        <v>0.90800000000000003</v>
      </c>
      <c r="E23" s="24">
        <f>C23</f>
        <v>0.90800000000000003</v>
      </c>
      <c r="F23" s="17">
        <f t="shared" si="4"/>
        <v>53.216972000000005</v>
      </c>
      <c r="G23" s="17">
        <f t="shared" si="4"/>
        <v>11724.717980000001</v>
      </c>
      <c r="H23" s="17">
        <f t="shared" si="4"/>
        <v>113.22760000000002</v>
      </c>
      <c r="I23" s="17">
        <f>F23+G23+H23</f>
        <v>11891.162552000002</v>
      </c>
      <c r="J23" s="17">
        <f>G11+F17+H29</f>
        <v>12467.810652000002</v>
      </c>
      <c r="K23" s="27">
        <f t="shared" si="5"/>
        <v>50</v>
      </c>
      <c r="L23" s="27">
        <f t="shared" si="5"/>
        <v>11720</v>
      </c>
      <c r="M23" s="27">
        <f t="shared" si="5"/>
        <v>110</v>
      </c>
      <c r="N23" s="27">
        <f>K23+L23+M23</f>
        <v>11880</v>
      </c>
      <c r="O23" s="28">
        <f>L11+K17+M29</f>
        <v>12470</v>
      </c>
    </row>
    <row r="24" spans="2:15" ht="3.9" customHeight="1" thickBot="1" x14ac:dyDescent="0.3">
      <c r="B24" s="29" t="s">
        <v>17</v>
      </c>
      <c r="C24" s="30" t="s">
        <v>17</v>
      </c>
      <c r="D24" s="30" t="s">
        <v>17</v>
      </c>
      <c r="E24" s="30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/>
      <c r="L24" s="31"/>
      <c r="M24" s="31"/>
      <c r="N24" s="31"/>
      <c r="O24" s="32"/>
    </row>
    <row r="25" spans="2:15" ht="13.8" thickBot="1" x14ac:dyDescent="0.3">
      <c r="B25" s="9" t="s">
        <v>24</v>
      </c>
      <c r="C25" s="24" t="s">
        <v>80</v>
      </c>
      <c r="D25" s="33" t="s">
        <v>7</v>
      </c>
      <c r="E25" s="10">
        <v>7</v>
      </c>
      <c r="F25" s="12"/>
      <c r="G25" s="12" t="s">
        <v>25</v>
      </c>
      <c r="H25" s="12"/>
      <c r="I25" s="13" t="s">
        <v>9</v>
      </c>
      <c r="J25" s="34" t="s">
        <v>10</v>
      </c>
      <c r="K25" s="12"/>
      <c r="L25" s="12"/>
      <c r="M25" s="12"/>
      <c r="N25" s="12"/>
      <c r="O25" s="15"/>
    </row>
    <row r="26" spans="2:15" ht="13.8" thickBot="1" x14ac:dyDescent="0.3">
      <c r="B26" s="16"/>
      <c r="C26" s="35" t="s">
        <v>20</v>
      </c>
      <c r="D26" s="35"/>
      <c r="E26" s="35"/>
      <c r="F26" s="18" t="s">
        <v>11</v>
      </c>
      <c r="G26" s="18" t="s">
        <v>12</v>
      </c>
      <c r="H26" s="18" t="s">
        <v>13</v>
      </c>
      <c r="I26" s="19" t="s">
        <v>14</v>
      </c>
      <c r="J26" s="19" t="s">
        <v>14</v>
      </c>
      <c r="K26" s="86" t="s">
        <v>24</v>
      </c>
      <c r="L26" s="86"/>
      <c r="M26" s="86"/>
      <c r="N26" s="73" t="s">
        <v>9</v>
      </c>
      <c r="O26" s="21" t="s">
        <v>10</v>
      </c>
    </row>
    <row r="27" spans="2:15" ht="13.8" thickBot="1" x14ac:dyDescent="0.3">
      <c r="B27" s="22"/>
      <c r="C27" s="17" t="s">
        <v>11</v>
      </c>
      <c r="D27" s="17" t="s">
        <v>12</v>
      </c>
      <c r="E27" s="17" t="s">
        <v>13</v>
      </c>
      <c r="F27" s="10">
        <v>132</v>
      </c>
      <c r="G27" s="10">
        <v>3</v>
      </c>
      <c r="H27" s="10">
        <v>73</v>
      </c>
      <c r="I27" s="17">
        <f>F27+G27+H27</f>
        <v>208</v>
      </c>
      <c r="J27" s="17">
        <f>H9+G15+F21</f>
        <v>317</v>
      </c>
      <c r="K27" s="18" t="s">
        <v>11</v>
      </c>
      <c r="L27" s="18" t="s">
        <v>12</v>
      </c>
      <c r="M27" s="18" t="s">
        <v>13</v>
      </c>
      <c r="N27" s="18" t="s">
        <v>14</v>
      </c>
      <c r="O27" s="23" t="s">
        <v>14</v>
      </c>
    </row>
    <row r="28" spans="2:15" ht="13.8" thickBot="1" x14ac:dyDescent="0.3">
      <c r="B28" s="16" t="s">
        <v>15</v>
      </c>
      <c r="C28" s="24">
        <v>1.23</v>
      </c>
      <c r="D28" s="24">
        <f>C28</f>
        <v>1.23</v>
      </c>
      <c r="E28" s="24">
        <f>C28</f>
        <v>1.23</v>
      </c>
      <c r="F28" s="17">
        <f t="shared" ref="F28:H29" si="6">F27*C28</f>
        <v>162.35999999999999</v>
      </c>
      <c r="G28" s="17">
        <f t="shared" si="6"/>
        <v>3.69</v>
      </c>
      <c r="H28" s="17">
        <f t="shared" si="6"/>
        <v>89.789999999999992</v>
      </c>
      <c r="I28" s="17">
        <f>F28+G28+H28</f>
        <v>255.83999999999997</v>
      </c>
      <c r="J28" s="17">
        <f>H10+G16+F22</f>
        <v>395.24799999999999</v>
      </c>
      <c r="K28" s="25">
        <f t="shared" ref="K28:M29" si="7">ROUND(F28/10,0)*10</f>
        <v>160</v>
      </c>
      <c r="L28" s="25">
        <f t="shared" si="7"/>
        <v>0</v>
      </c>
      <c r="M28" s="25">
        <f t="shared" si="7"/>
        <v>90</v>
      </c>
      <c r="N28" s="25">
        <f>K28+L28+M28</f>
        <v>250</v>
      </c>
      <c r="O28" s="26">
        <f>M10+L16+K22</f>
        <v>390</v>
      </c>
    </row>
    <row r="29" spans="2:15" ht="13.8" thickBot="1" x14ac:dyDescent="0.3">
      <c r="B29" s="16" t="s">
        <v>21</v>
      </c>
      <c r="C29" s="24">
        <v>0.90800000000000003</v>
      </c>
      <c r="D29" s="24">
        <f>C29</f>
        <v>0.90800000000000003</v>
      </c>
      <c r="E29" s="24">
        <f>C29</f>
        <v>0.90800000000000003</v>
      </c>
      <c r="F29" s="17">
        <f t="shared" si="6"/>
        <v>147.42287999999999</v>
      </c>
      <c r="G29" s="17">
        <f t="shared" si="6"/>
        <v>3.3505199999999999</v>
      </c>
      <c r="H29" s="17">
        <f t="shared" si="6"/>
        <v>81.529319999999998</v>
      </c>
      <c r="I29" s="17">
        <f>F29+G29+H29</f>
        <v>232.30271999999997</v>
      </c>
      <c r="J29" s="17">
        <f>H11+G17+F23</f>
        <v>358.88518400000004</v>
      </c>
      <c r="K29" s="27">
        <f t="shared" si="7"/>
        <v>150</v>
      </c>
      <c r="L29" s="27">
        <f t="shared" si="7"/>
        <v>0</v>
      </c>
      <c r="M29" s="27">
        <f t="shared" si="7"/>
        <v>80</v>
      </c>
      <c r="N29" s="27">
        <f>K29+L29+M29</f>
        <v>230</v>
      </c>
      <c r="O29" s="28">
        <f>M11+L17+K23</f>
        <v>350</v>
      </c>
    </row>
    <row r="30" spans="2:15" ht="13.8" thickBot="1" x14ac:dyDescent="0.3">
      <c r="B30" s="2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</row>
    <row r="31" spans="2:15" ht="15" x14ac:dyDescent="0.25">
      <c r="B31" s="36" t="s">
        <v>26</v>
      </c>
      <c r="C31" s="37" t="s">
        <v>27</v>
      </c>
      <c r="D31" s="37"/>
      <c r="E31" s="37"/>
      <c r="F31" s="37"/>
      <c r="G31" s="37"/>
      <c r="H31" s="37"/>
      <c r="I31" s="37"/>
      <c r="J31" s="37"/>
      <c r="K31" s="37" t="s">
        <v>4</v>
      </c>
      <c r="L31" s="87" t="str">
        <f>L5</f>
        <v>SR-747</v>
      </c>
      <c r="M31" s="88"/>
      <c r="N31" s="88"/>
      <c r="O31" s="88"/>
    </row>
    <row r="32" spans="2:15" ht="13.8" thickBot="1" x14ac:dyDescent="0.3">
      <c r="B32" s="37"/>
      <c r="C32" s="37" t="s">
        <v>28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3.8" thickBot="1" x14ac:dyDescent="0.3">
      <c r="B33" s="9" t="s">
        <v>6</v>
      </c>
      <c r="C33" s="10" t="str">
        <f>C7</f>
        <v>SR-747</v>
      </c>
      <c r="D33" s="11" t="s">
        <v>7</v>
      </c>
      <c r="E33" s="10">
        <f>E7</f>
        <v>4</v>
      </c>
      <c r="F33" s="12"/>
      <c r="G33" s="12" t="s">
        <v>8</v>
      </c>
      <c r="H33" s="12"/>
      <c r="I33" s="13" t="s">
        <v>9</v>
      </c>
      <c r="J33" s="34" t="s">
        <v>10</v>
      </c>
      <c r="K33" s="12"/>
      <c r="L33" s="12"/>
      <c r="M33" s="12"/>
      <c r="N33" s="12"/>
      <c r="O33" s="15"/>
    </row>
    <row r="34" spans="2:15" ht="13.8" thickBot="1" x14ac:dyDescent="0.3">
      <c r="B34" s="16"/>
      <c r="C34" s="17" t="s">
        <v>20</v>
      </c>
      <c r="D34" s="17"/>
      <c r="E34" s="17"/>
      <c r="F34" s="18" t="s">
        <v>11</v>
      </c>
      <c r="G34" s="18" t="s">
        <v>12</v>
      </c>
      <c r="H34" s="18" t="s">
        <v>13</v>
      </c>
      <c r="I34" s="19" t="s">
        <v>14</v>
      </c>
      <c r="J34" s="19" t="s">
        <v>14</v>
      </c>
      <c r="K34" s="86" t="s">
        <v>6</v>
      </c>
      <c r="L34" s="86"/>
      <c r="M34" s="86"/>
      <c r="N34" s="73" t="s">
        <v>9</v>
      </c>
      <c r="O34" s="21" t="s">
        <v>10</v>
      </c>
    </row>
    <row r="35" spans="2:15" ht="13.8" thickBot="1" x14ac:dyDescent="0.3">
      <c r="B35" s="16"/>
      <c r="C35" s="17" t="s">
        <v>11</v>
      </c>
      <c r="D35" s="17" t="s">
        <v>12</v>
      </c>
      <c r="E35" s="17" t="s">
        <v>13</v>
      </c>
      <c r="F35" s="10"/>
      <c r="G35" s="10"/>
      <c r="H35" s="10"/>
      <c r="I35" s="17">
        <f>F35+G35+H35</f>
        <v>0</v>
      </c>
      <c r="J35" s="17">
        <f>H41+G47+F53</f>
        <v>0</v>
      </c>
      <c r="K35" s="18" t="s">
        <v>11</v>
      </c>
      <c r="L35" s="18" t="s">
        <v>12</v>
      </c>
      <c r="M35" s="18" t="s">
        <v>13</v>
      </c>
      <c r="N35" s="18" t="s">
        <v>14</v>
      </c>
      <c r="O35" s="23" t="s">
        <v>14</v>
      </c>
    </row>
    <row r="36" spans="2:15" ht="13.8" thickBot="1" x14ac:dyDescent="0.3">
      <c r="B36" s="16" t="s">
        <v>29</v>
      </c>
      <c r="C36" s="24"/>
      <c r="D36" s="24">
        <f>C36</f>
        <v>0</v>
      </c>
      <c r="E36" s="24">
        <f>C36</f>
        <v>0</v>
      </c>
      <c r="F36" s="17">
        <f t="shared" ref="F36:H37" si="8">F35*C36</f>
        <v>0</v>
      </c>
      <c r="G36" s="17">
        <f t="shared" si="8"/>
        <v>0</v>
      </c>
      <c r="H36" s="17">
        <f t="shared" si="8"/>
        <v>0</v>
      </c>
      <c r="I36" s="17">
        <f>F36+G36+H36</f>
        <v>0</v>
      </c>
      <c r="J36" s="17">
        <f>H42+G48+F54</f>
        <v>0</v>
      </c>
      <c r="K36" s="17">
        <f t="shared" ref="K36:M37" si="9">ROUND(F36/10,0)*10</f>
        <v>0</v>
      </c>
      <c r="L36" s="17">
        <f t="shared" si="9"/>
        <v>0</v>
      </c>
      <c r="M36" s="17">
        <f t="shared" si="9"/>
        <v>0</v>
      </c>
      <c r="N36" s="17">
        <f>K36+L36+M36</f>
        <v>0</v>
      </c>
      <c r="O36" s="38">
        <f>M42+L48+K54</f>
        <v>0</v>
      </c>
    </row>
    <row r="37" spans="2:15" ht="13.8" thickBot="1" x14ac:dyDescent="0.3">
      <c r="B37" s="16" t="s">
        <v>16</v>
      </c>
      <c r="C37" s="24">
        <f>C11</f>
        <v>0.90800000000000003</v>
      </c>
      <c r="D37" s="24">
        <f>C37</f>
        <v>0.90800000000000003</v>
      </c>
      <c r="E37" s="24">
        <f>C37</f>
        <v>0.90800000000000003</v>
      </c>
      <c r="F37" s="17">
        <f t="shared" si="8"/>
        <v>0</v>
      </c>
      <c r="G37" s="17">
        <f t="shared" si="8"/>
        <v>0</v>
      </c>
      <c r="H37" s="17">
        <f t="shared" si="8"/>
        <v>0</v>
      </c>
      <c r="I37" s="17">
        <f>F37+G37+H37</f>
        <v>0</v>
      </c>
      <c r="J37" s="17">
        <f>H43+G49+F55</f>
        <v>0</v>
      </c>
      <c r="K37" s="39">
        <f t="shared" si="9"/>
        <v>0</v>
      </c>
      <c r="L37" s="39">
        <f t="shared" si="9"/>
        <v>0</v>
      </c>
      <c r="M37" s="39">
        <f t="shared" si="9"/>
        <v>0</v>
      </c>
      <c r="N37" s="39">
        <f>K37+L37+M37</f>
        <v>0</v>
      </c>
      <c r="O37" s="40">
        <f>M43+L49+K55</f>
        <v>0</v>
      </c>
    </row>
    <row r="38" spans="2:15" ht="3.9" customHeight="1" thickBot="1" x14ac:dyDescent="0.3">
      <c r="B38" s="29" t="s">
        <v>17</v>
      </c>
      <c r="C38" s="30" t="s">
        <v>17</v>
      </c>
      <c r="D38" s="30" t="s">
        <v>17</v>
      </c>
      <c r="E38" s="30" t="s">
        <v>17</v>
      </c>
      <c r="F38" s="31" t="s">
        <v>17</v>
      </c>
      <c r="G38" s="31" t="s">
        <v>17</v>
      </c>
      <c r="H38" s="31" t="s">
        <v>17</v>
      </c>
      <c r="I38" s="31" t="s">
        <v>17</v>
      </c>
      <c r="J38" s="31" t="s">
        <v>17</v>
      </c>
      <c r="K38" s="31"/>
      <c r="L38" s="31"/>
      <c r="M38" s="31"/>
      <c r="N38" s="31"/>
      <c r="O38" s="32"/>
    </row>
    <row r="39" spans="2:15" ht="13.8" thickBot="1" x14ac:dyDescent="0.3">
      <c r="B39" s="9" t="s">
        <v>18</v>
      </c>
      <c r="C39" s="24" t="str">
        <f>C13</f>
        <v>Logsdons Meadow Dr</v>
      </c>
      <c r="D39" s="33" t="s">
        <v>7</v>
      </c>
      <c r="E39" s="10">
        <f>E13</f>
        <v>7</v>
      </c>
      <c r="F39" s="12"/>
      <c r="G39" s="12" t="s">
        <v>19</v>
      </c>
      <c r="H39" s="12"/>
      <c r="I39" s="13" t="s">
        <v>9</v>
      </c>
      <c r="J39" s="34" t="s">
        <v>10</v>
      </c>
      <c r="K39" s="12"/>
      <c r="L39" s="12"/>
      <c r="M39" s="12"/>
      <c r="N39" s="12"/>
      <c r="O39" s="15"/>
    </row>
    <row r="40" spans="2:15" ht="13.8" thickBot="1" x14ac:dyDescent="0.3">
      <c r="B40" s="16"/>
      <c r="C40" s="35" t="s">
        <v>20</v>
      </c>
      <c r="D40" s="35"/>
      <c r="E40" s="35"/>
      <c r="F40" s="18" t="s">
        <v>11</v>
      </c>
      <c r="G40" s="18" t="s">
        <v>12</v>
      </c>
      <c r="H40" s="18" t="s">
        <v>13</v>
      </c>
      <c r="I40" s="19" t="s">
        <v>14</v>
      </c>
      <c r="J40" s="19" t="s">
        <v>14</v>
      </c>
      <c r="K40" s="86" t="s">
        <v>18</v>
      </c>
      <c r="L40" s="86"/>
      <c r="M40" s="86"/>
      <c r="N40" s="73" t="s">
        <v>9</v>
      </c>
      <c r="O40" s="21" t="s">
        <v>10</v>
      </c>
    </row>
    <row r="41" spans="2:15" ht="13.8" thickBot="1" x14ac:dyDescent="0.3">
      <c r="B41" s="16"/>
      <c r="C41" s="17" t="s">
        <v>11</v>
      </c>
      <c r="D41" s="17" t="s">
        <v>12</v>
      </c>
      <c r="E41" s="17" t="s">
        <v>13</v>
      </c>
      <c r="F41" s="10"/>
      <c r="G41" s="10"/>
      <c r="H41" s="10"/>
      <c r="I41" s="17">
        <f>F41+G41+H41</f>
        <v>0</v>
      </c>
      <c r="J41" s="17">
        <f>F35+H47+G53</f>
        <v>0</v>
      </c>
      <c r="K41" s="18" t="s">
        <v>11</v>
      </c>
      <c r="L41" s="18" t="s">
        <v>12</v>
      </c>
      <c r="M41" s="18" t="s">
        <v>13</v>
      </c>
      <c r="N41" s="18" t="s">
        <v>14</v>
      </c>
      <c r="O41" s="23" t="s">
        <v>14</v>
      </c>
    </row>
    <row r="42" spans="2:15" ht="13.8" thickBot="1" x14ac:dyDescent="0.3">
      <c r="B42" s="16" t="s">
        <v>29</v>
      </c>
      <c r="C42" s="24"/>
      <c r="D42" s="24">
        <f>C42</f>
        <v>0</v>
      </c>
      <c r="E42" s="24">
        <f>C42</f>
        <v>0</v>
      </c>
      <c r="F42" s="17">
        <f t="shared" ref="F42:H43" si="10">F41*C42</f>
        <v>0</v>
      </c>
      <c r="G42" s="17">
        <f t="shared" si="10"/>
        <v>0</v>
      </c>
      <c r="H42" s="17">
        <f t="shared" si="10"/>
        <v>0</v>
      </c>
      <c r="I42" s="17">
        <f>F42+G42+H42</f>
        <v>0</v>
      </c>
      <c r="J42" s="17">
        <f>F36+H48+G54</f>
        <v>0</v>
      </c>
      <c r="K42" s="17">
        <f t="shared" ref="K42:M43" si="11">ROUND(F42/10,0)*10</f>
        <v>0</v>
      </c>
      <c r="L42" s="17">
        <f t="shared" si="11"/>
        <v>0</v>
      </c>
      <c r="M42" s="17">
        <f t="shared" si="11"/>
        <v>0</v>
      </c>
      <c r="N42" s="17">
        <f>K42+L42+M42</f>
        <v>0</v>
      </c>
      <c r="O42" s="38">
        <f>K36+M48+L54</f>
        <v>0</v>
      </c>
    </row>
    <row r="43" spans="2:15" ht="13.8" thickBot="1" x14ac:dyDescent="0.3">
      <c r="B43" s="16" t="s">
        <v>16</v>
      </c>
      <c r="C43" s="24">
        <f>C17</f>
        <v>0.90800000000000003</v>
      </c>
      <c r="D43" s="24">
        <f>C43</f>
        <v>0.90800000000000003</v>
      </c>
      <c r="E43" s="24">
        <f>C43</f>
        <v>0.90800000000000003</v>
      </c>
      <c r="F43" s="17">
        <f t="shared" si="10"/>
        <v>0</v>
      </c>
      <c r="G43" s="17">
        <f t="shared" si="10"/>
        <v>0</v>
      </c>
      <c r="H43" s="17">
        <f t="shared" si="10"/>
        <v>0</v>
      </c>
      <c r="I43" s="17">
        <f>F43+G43+H43</f>
        <v>0</v>
      </c>
      <c r="J43" s="17">
        <f>H49+G55+D61</f>
        <v>0</v>
      </c>
      <c r="K43" s="39">
        <f t="shared" si="11"/>
        <v>0</v>
      </c>
      <c r="L43" s="39">
        <f t="shared" si="11"/>
        <v>0</v>
      </c>
      <c r="M43" s="39">
        <f t="shared" si="11"/>
        <v>0</v>
      </c>
      <c r="N43" s="39">
        <f>K43+L43+M43</f>
        <v>0</v>
      </c>
      <c r="O43" s="40">
        <f>K37+M49+L55</f>
        <v>0</v>
      </c>
    </row>
    <row r="44" spans="2:15" ht="3.9" customHeight="1" thickBot="1" x14ac:dyDescent="0.3">
      <c r="B44" s="29" t="s">
        <v>17</v>
      </c>
      <c r="C44" s="30" t="s">
        <v>17</v>
      </c>
      <c r="D44" s="30" t="s">
        <v>17</v>
      </c>
      <c r="E44" s="30" t="s">
        <v>17</v>
      </c>
      <c r="F44" s="31" t="s">
        <v>17</v>
      </c>
      <c r="G44" s="31" t="s">
        <v>17</v>
      </c>
      <c r="H44" s="31" t="s">
        <v>17</v>
      </c>
      <c r="I44" s="31" t="s">
        <v>17</v>
      </c>
      <c r="J44" s="31" t="s">
        <v>17</v>
      </c>
      <c r="K44" s="31"/>
      <c r="L44" s="31"/>
      <c r="M44" s="31"/>
      <c r="N44" s="31"/>
      <c r="O44" s="32"/>
    </row>
    <row r="45" spans="2:15" ht="13.8" thickBot="1" x14ac:dyDescent="0.3">
      <c r="B45" s="9" t="s">
        <v>22</v>
      </c>
      <c r="C45" s="24" t="str">
        <f>C19</f>
        <v>SR-747</v>
      </c>
      <c r="D45" s="33" t="s">
        <v>7</v>
      </c>
      <c r="E45" s="10">
        <f>E19</f>
        <v>4</v>
      </c>
      <c r="F45" s="12"/>
      <c r="G45" s="12" t="s">
        <v>23</v>
      </c>
      <c r="H45" s="12"/>
      <c r="I45" s="13" t="s">
        <v>9</v>
      </c>
      <c r="J45" s="34" t="s">
        <v>10</v>
      </c>
      <c r="K45" s="12"/>
      <c r="L45" s="12"/>
      <c r="M45" s="12"/>
      <c r="N45" s="12"/>
      <c r="O45" s="15"/>
    </row>
    <row r="46" spans="2:15" ht="13.8" thickBot="1" x14ac:dyDescent="0.3">
      <c r="B46" s="16"/>
      <c r="C46" s="35" t="s">
        <v>20</v>
      </c>
      <c r="D46" s="35"/>
      <c r="E46" s="35"/>
      <c r="F46" s="18" t="s">
        <v>11</v>
      </c>
      <c r="G46" s="18" t="s">
        <v>12</v>
      </c>
      <c r="H46" s="18" t="s">
        <v>13</v>
      </c>
      <c r="I46" s="19" t="s">
        <v>14</v>
      </c>
      <c r="J46" s="19" t="s">
        <v>14</v>
      </c>
      <c r="K46" s="86" t="s">
        <v>22</v>
      </c>
      <c r="L46" s="86"/>
      <c r="M46" s="86"/>
      <c r="N46" s="73" t="s">
        <v>9</v>
      </c>
      <c r="O46" s="21" t="s">
        <v>10</v>
      </c>
    </row>
    <row r="47" spans="2:15" ht="13.8" thickBot="1" x14ac:dyDescent="0.3">
      <c r="B47" s="16"/>
      <c r="C47" s="17" t="s">
        <v>11</v>
      </c>
      <c r="D47" s="17" t="s">
        <v>12</v>
      </c>
      <c r="E47" s="17" t="s">
        <v>13</v>
      </c>
      <c r="F47" s="10"/>
      <c r="G47" s="10"/>
      <c r="H47" s="10"/>
      <c r="I47" s="17">
        <f>F47+G47+H47</f>
        <v>0</v>
      </c>
      <c r="J47" s="17">
        <f>G35+F41+H53</f>
        <v>0</v>
      </c>
      <c r="K47" s="18" t="s">
        <v>11</v>
      </c>
      <c r="L47" s="18" t="s">
        <v>12</v>
      </c>
      <c r="M47" s="18" t="s">
        <v>13</v>
      </c>
      <c r="N47" s="18" t="s">
        <v>14</v>
      </c>
      <c r="O47" s="23" t="s">
        <v>14</v>
      </c>
    </row>
    <row r="48" spans="2:15" ht="13.8" thickBot="1" x14ac:dyDescent="0.3">
      <c r="B48" s="16" t="s">
        <v>29</v>
      </c>
      <c r="C48" s="24"/>
      <c r="D48" s="24">
        <f>C48</f>
        <v>0</v>
      </c>
      <c r="E48" s="24">
        <f>C48</f>
        <v>0</v>
      </c>
      <c r="F48" s="17">
        <f t="shared" ref="F48:H49" si="12">F47*C48</f>
        <v>0</v>
      </c>
      <c r="G48" s="17">
        <f t="shared" si="12"/>
        <v>0</v>
      </c>
      <c r="H48" s="17">
        <f t="shared" si="12"/>
        <v>0</v>
      </c>
      <c r="I48" s="17">
        <f>F48+G48+H48</f>
        <v>0</v>
      </c>
      <c r="J48" s="17">
        <f>G36+F42+H54</f>
        <v>0</v>
      </c>
      <c r="K48" s="17">
        <f t="shared" ref="K48:M49" si="13">ROUND(F48/10,0)*10</f>
        <v>0</v>
      </c>
      <c r="L48" s="17">
        <f t="shared" si="13"/>
        <v>0</v>
      </c>
      <c r="M48" s="17">
        <f t="shared" si="13"/>
        <v>0</v>
      </c>
      <c r="N48" s="17">
        <f>K48+L48+M48</f>
        <v>0</v>
      </c>
      <c r="O48" s="38">
        <f>L36+K42+M54</f>
        <v>0</v>
      </c>
    </row>
    <row r="49" spans="2:16" ht="13.8" thickBot="1" x14ac:dyDescent="0.3">
      <c r="B49" s="16" t="s">
        <v>16</v>
      </c>
      <c r="C49" s="24">
        <f>C23</f>
        <v>0.90800000000000003</v>
      </c>
      <c r="D49" s="24">
        <f>C49</f>
        <v>0.90800000000000003</v>
      </c>
      <c r="E49" s="24">
        <f>C49</f>
        <v>0.90800000000000003</v>
      </c>
      <c r="F49" s="17">
        <f t="shared" si="12"/>
        <v>0</v>
      </c>
      <c r="G49" s="17">
        <f t="shared" si="12"/>
        <v>0</v>
      </c>
      <c r="H49" s="17">
        <f t="shared" si="12"/>
        <v>0</v>
      </c>
      <c r="I49" s="17">
        <f>F49+G49+H49</f>
        <v>0</v>
      </c>
      <c r="J49" s="17">
        <f>G37+F43+H55</f>
        <v>0</v>
      </c>
      <c r="K49" s="39">
        <f t="shared" si="13"/>
        <v>0</v>
      </c>
      <c r="L49" s="39">
        <f t="shared" si="13"/>
        <v>0</v>
      </c>
      <c r="M49" s="39">
        <f t="shared" si="13"/>
        <v>0</v>
      </c>
      <c r="N49" s="39">
        <f>K49+L49+M49</f>
        <v>0</v>
      </c>
      <c r="O49" s="40">
        <f>L37+K43+M55</f>
        <v>0</v>
      </c>
    </row>
    <row r="50" spans="2:16" ht="3.9" customHeight="1" thickBot="1" x14ac:dyDescent="0.3">
      <c r="B50" s="29" t="s">
        <v>17</v>
      </c>
      <c r="C50" s="30" t="s">
        <v>17</v>
      </c>
      <c r="D50" s="30" t="s">
        <v>17</v>
      </c>
      <c r="E50" s="30" t="s">
        <v>17</v>
      </c>
      <c r="F50" s="31" t="s">
        <v>17</v>
      </c>
      <c r="G50" s="31" t="s">
        <v>17</v>
      </c>
      <c r="H50" s="31" t="s">
        <v>17</v>
      </c>
      <c r="I50" s="31" t="s">
        <v>17</v>
      </c>
      <c r="J50" s="31" t="s">
        <v>17</v>
      </c>
      <c r="K50" s="31"/>
      <c r="L50" s="31"/>
      <c r="M50" s="31"/>
      <c r="N50" s="31"/>
      <c r="O50" s="32"/>
    </row>
    <row r="51" spans="2:16" ht="13.8" thickBot="1" x14ac:dyDescent="0.3">
      <c r="B51" s="9" t="s">
        <v>24</v>
      </c>
      <c r="C51" s="24" t="str">
        <f>C25</f>
        <v>Grandin Ridge Dr.</v>
      </c>
      <c r="D51" s="33" t="s">
        <v>7</v>
      </c>
      <c r="E51" s="10">
        <f>E25</f>
        <v>7</v>
      </c>
      <c r="F51" s="12"/>
      <c r="G51" s="12" t="s">
        <v>25</v>
      </c>
      <c r="H51" s="12"/>
      <c r="I51" s="13" t="s">
        <v>9</v>
      </c>
      <c r="J51" s="34" t="s">
        <v>10</v>
      </c>
      <c r="K51" s="12"/>
      <c r="L51" s="12"/>
      <c r="M51" s="12"/>
      <c r="N51" s="12"/>
      <c r="O51" s="15"/>
    </row>
    <row r="52" spans="2:16" ht="13.8" thickBot="1" x14ac:dyDescent="0.3">
      <c r="B52" s="16"/>
      <c r="C52" s="35" t="s">
        <v>20</v>
      </c>
      <c r="D52" s="35"/>
      <c r="E52" s="35"/>
      <c r="F52" s="18" t="s">
        <v>11</v>
      </c>
      <c r="G52" s="18" t="s">
        <v>12</v>
      </c>
      <c r="H52" s="18" t="s">
        <v>13</v>
      </c>
      <c r="I52" s="19" t="s">
        <v>14</v>
      </c>
      <c r="J52" s="19" t="s">
        <v>14</v>
      </c>
      <c r="K52" s="86" t="s">
        <v>24</v>
      </c>
      <c r="L52" s="86"/>
      <c r="M52" s="86"/>
      <c r="N52" s="73" t="s">
        <v>9</v>
      </c>
      <c r="O52" s="21" t="s">
        <v>10</v>
      </c>
    </row>
    <row r="53" spans="2:16" ht="13.8" thickBot="1" x14ac:dyDescent="0.3">
      <c r="B53" s="16"/>
      <c r="C53" s="17" t="s">
        <v>11</v>
      </c>
      <c r="D53" s="17" t="s">
        <v>12</v>
      </c>
      <c r="E53" s="17" t="s">
        <v>13</v>
      </c>
      <c r="F53" s="10"/>
      <c r="G53" s="10"/>
      <c r="H53" s="10"/>
      <c r="I53" s="17">
        <f>F53+G53+H53</f>
        <v>0</v>
      </c>
      <c r="J53" s="17">
        <f>H35+G41+F47</f>
        <v>0</v>
      </c>
      <c r="K53" s="18" t="s">
        <v>11</v>
      </c>
      <c r="L53" s="18" t="s">
        <v>12</v>
      </c>
      <c r="M53" s="18" t="s">
        <v>13</v>
      </c>
      <c r="N53" s="18" t="s">
        <v>14</v>
      </c>
      <c r="O53" s="23" t="s">
        <v>14</v>
      </c>
    </row>
    <row r="54" spans="2:16" ht="13.8" thickBot="1" x14ac:dyDescent="0.3">
      <c r="B54" s="16" t="s">
        <v>29</v>
      </c>
      <c r="C54" s="24"/>
      <c r="D54" s="24">
        <f>C54</f>
        <v>0</v>
      </c>
      <c r="E54" s="24">
        <f>C54</f>
        <v>0</v>
      </c>
      <c r="F54" s="17">
        <f t="shared" ref="F54:H55" si="14">F53*C54</f>
        <v>0</v>
      </c>
      <c r="G54" s="17">
        <f t="shared" si="14"/>
        <v>0</v>
      </c>
      <c r="H54" s="17">
        <f t="shared" si="14"/>
        <v>0</v>
      </c>
      <c r="I54" s="17">
        <f>F54+G54+H54</f>
        <v>0</v>
      </c>
      <c r="J54" s="17">
        <f>H36+G42+F48</f>
        <v>0</v>
      </c>
      <c r="K54" s="17">
        <f t="shared" ref="K54:M55" si="15">ROUND(F54/10,0)*10</f>
        <v>0</v>
      </c>
      <c r="L54" s="17">
        <f t="shared" si="15"/>
        <v>0</v>
      </c>
      <c r="M54" s="17">
        <f t="shared" si="15"/>
        <v>0</v>
      </c>
      <c r="N54" s="17">
        <f>K54+L54+M54</f>
        <v>0</v>
      </c>
      <c r="O54" s="38">
        <f>M36+L42+K48</f>
        <v>0</v>
      </c>
    </row>
    <row r="55" spans="2:16" ht="13.8" thickBot="1" x14ac:dyDescent="0.3">
      <c r="B55" s="29" t="s">
        <v>16</v>
      </c>
      <c r="C55" s="24">
        <f>C29</f>
        <v>0.90800000000000003</v>
      </c>
      <c r="D55" s="24">
        <f>C55</f>
        <v>0.90800000000000003</v>
      </c>
      <c r="E55" s="24">
        <f>C55</f>
        <v>0.90800000000000003</v>
      </c>
      <c r="F55" s="31">
        <f t="shared" si="14"/>
        <v>0</v>
      </c>
      <c r="G55" s="31">
        <f t="shared" si="14"/>
        <v>0</v>
      </c>
      <c r="H55" s="31">
        <f t="shared" si="14"/>
        <v>0</v>
      </c>
      <c r="I55" s="31">
        <f>F55+G55+H55</f>
        <v>0</v>
      </c>
      <c r="J55" s="31">
        <f>H37+G43+F49</f>
        <v>0</v>
      </c>
      <c r="K55" s="41">
        <f t="shared" si="15"/>
        <v>0</v>
      </c>
      <c r="L55" s="41">
        <f t="shared" si="15"/>
        <v>0</v>
      </c>
      <c r="M55" s="41">
        <f t="shared" si="15"/>
        <v>0</v>
      </c>
      <c r="N55" s="41">
        <f>K55+L55+M55</f>
        <v>0</v>
      </c>
      <c r="O55" s="42">
        <f>M37+L43+K49</f>
        <v>0</v>
      </c>
    </row>
    <row r="56" spans="2:16" ht="13.8" thickBot="1" x14ac:dyDescent="0.3">
      <c r="C56" s="43"/>
      <c r="D56" s="43"/>
      <c r="E56" s="43"/>
    </row>
    <row r="57" spans="2:16" ht="15" x14ac:dyDescent="0.25">
      <c r="B57" s="44"/>
      <c r="C57" s="12"/>
      <c r="D57" s="12"/>
      <c r="E57" s="12"/>
      <c r="F57" s="12"/>
      <c r="G57" s="12"/>
      <c r="H57" s="76" t="str">
        <f>$C$19</f>
        <v>SR-747</v>
      </c>
      <c r="I57" s="77"/>
      <c r="J57" s="77"/>
      <c r="K57" s="12"/>
      <c r="L57" s="12"/>
      <c r="M57" s="12"/>
      <c r="N57" s="12"/>
      <c r="O57" s="12"/>
      <c r="P57" s="15"/>
    </row>
    <row r="58" spans="2:16" x14ac:dyDescent="0.25">
      <c r="B58" s="45" t="s">
        <v>30</v>
      </c>
      <c r="C58" s="17"/>
      <c r="D58" s="17"/>
      <c r="E58" s="17"/>
      <c r="F58" s="17"/>
      <c r="G58" s="17"/>
      <c r="H58" s="46" t="s">
        <v>31</v>
      </c>
      <c r="I58" s="25">
        <f>H59+J59</f>
        <v>24350</v>
      </c>
      <c r="J58" s="46" t="s">
        <v>32</v>
      </c>
      <c r="K58" s="17"/>
      <c r="L58" s="17"/>
      <c r="M58" s="17"/>
      <c r="N58" s="17"/>
      <c r="O58" s="17"/>
      <c r="P58" s="38"/>
    </row>
    <row r="59" spans="2:16" x14ac:dyDescent="0.25">
      <c r="B59" s="16"/>
      <c r="C59" s="17"/>
      <c r="D59" s="17"/>
      <c r="E59" s="17"/>
      <c r="F59" s="17"/>
      <c r="G59" s="17"/>
      <c r="H59" s="25">
        <f>(N23)</f>
        <v>11880</v>
      </c>
      <c r="I59" s="25"/>
      <c r="J59" s="25">
        <f>(O23)</f>
        <v>12470</v>
      </c>
      <c r="K59" s="17"/>
      <c r="L59" s="17"/>
      <c r="M59" s="17"/>
      <c r="N59" s="17"/>
      <c r="O59" s="17"/>
      <c r="P59" s="38"/>
    </row>
    <row r="60" spans="2:16" x14ac:dyDescent="0.25">
      <c r="B60" s="16"/>
      <c r="C60" s="17"/>
      <c r="D60" s="17"/>
      <c r="E60" s="17"/>
      <c r="F60" s="17"/>
      <c r="G60" s="25">
        <f>(M23)</f>
        <v>110</v>
      </c>
      <c r="H60" s="25">
        <f>(L23)</f>
        <v>11720</v>
      </c>
      <c r="I60" s="25">
        <f>(K23)</f>
        <v>50</v>
      </c>
      <c r="J60" s="17"/>
      <c r="K60" s="17"/>
      <c r="L60" s="17"/>
      <c r="M60" s="17"/>
      <c r="N60" s="17"/>
      <c r="O60" s="17"/>
      <c r="P60" s="38"/>
    </row>
    <row r="61" spans="2:16" ht="15" x14ac:dyDescent="0.25">
      <c r="B61" s="16"/>
      <c r="C61" s="17"/>
      <c r="D61" s="17"/>
      <c r="E61" s="17"/>
      <c r="F61" s="17"/>
      <c r="G61" s="46">
        <v>8</v>
      </c>
      <c r="H61" s="46" t="s">
        <v>31</v>
      </c>
      <c r="I61" s="46">
        <v>9</v>
      </c>
      <c r="J61" s="17"/>
      <c r="K61" s="17"/>
      <c r="L61" s="47" t="s">
        <v>33</v>
      </c>
      <c r="M61" s="48">
        <f>(M29)</f>
        <v>80</v>
      </c>
      <c r="N61" s="80" t="str">
        <f>$C$25</f>
        <v>Grandin Ridge Dr.</v>
      </c>
      <c r="O61" s="81"/>
      <c r="P61" s="82"/>
    </row>
    <row r="62" spans="2:16" x14ac:dyDescent="0.25">
      <c r="B62" s="16"/>
      <c r="C62" s="17"/>
      <c r="D62" s="47" t="s">
        <v>34</v>
      </c>
      <c r="E62" s="48">
        <f>(O17)</f>
        <v>350</v>
      </c>
      <c r="F62" s="17"/>
      <c r="G62" s="17"/>
      <c r="H62" s="17"/>
      <c r="I62" s="17"/>
      <c r="J62" s="17"/>
      <c r="K62" s="17"/>
      <c r="L62" s="47" t="s">
        <v>34</v>
      </c>
      <c r="M62" s="48">
        <f>(L29)</f>
        <v>0</v>
      </c>
      <c r="N62" s="17">
        <f>(N29)</f>
        <v>230</v>
      </c>
      <c r="O62" s="49" t="s">
        <v>34</v>
      </c>
      <c r="P62" s="38"/>
    </row>
    <row r="63" spans="2:16" x14ac:dyDescent="0.25">
      <c r="B63" s="16"/>
      <c r="C63" s="17"/>
      <c r="D63" s="48">
        <f>E62+E64</f>
        <v>730</v>
      </c>
      <c r="E63" s="48"/>
      <c r="F63" s="50">
        <f>(K17)</f>
        <v>60</v>
      </c>
      <c r="G63" s="49" t="s">
        <v>17</v>
      </c>
      <c r="H63" s="17"/>
      <c r="I63" s="17"/>
      <c r="J63" s="17"/>
      <c r="K63" s="17"/>
      <c r="L63" s="47" t="s">
        <v>35</v>
      </c>
      <c r="M63" s="48">
        <f>(K29)</f>
        <v>150</v>
      </c>
      <c r="N63" s="17"/>
      <c r="O63" s="17">
        <f>N62+N65</f>
        <v>580</v>
      </c>
      <c r="P63" s="38"/>
    </row>
    <row r="64" spans="2:16" x14ac:dyDescent="0.25">
      <c r="B64" s="16"/>
      <c r="C64" s="17"/>
      <c r="D64" s="47" t="s">
        <v>36</v>
      </c>
      <c r="E64" s="48">
        <f>(N17)</f>
        <v>380</v>
      </c>
      <c r="F64" s="50">
        <f>(L17)</f>
        <v>0</v>
      </c>
      <c r="G64" s="49" t="s">
        <v>36</v>
      </c>
      <c r="H64" s="17"/>
      <c r="I64" s="17"/>
      <c r="J64" s="17"/>
      <c r="K64" s="17"/>
      <c r="L64" s="17"/>
      <c r="M64" s="17"/>
      <c r="N64" s="17"/>
      <c r="O64" s="17"/>
      <c r="P64" s="38"/>
    </row>
    <row r="65" spans="2:16" ht="15" x14ac:dyDescent="0.25">
      <c r="B65" s="16"/>
      <c r="C65" s="78" t="str">
        <f>$C$13</f>
        <v>Logsdons Meadow Dr</v>
      </c>
      <c r="D65" s="79"/>
      <c r="E65" s="79"/>
      <c r="F65" s="50">
        <f>(M17)</f>
        <v>320</v>
      </c>
      <c r="G65" s="49" t="s">
        <v>37</v>
      </c>
      <c r="H65" s="17"/>
      <c r="I65" s="46" t="s">
        <v>38</v>
      </c>
      <c r="J65" s="46" t="s">
        <v>32</v>
      </c>
      <c r="K65" s="46" t="s">
        <v>39</v>
      </c>
      <c r="L65" s="17"/>
      <c r="M65" s="17"/>
      <c r="N65" s="17">
        <f>(O29)</f>
        <v>350</v>
      </c>
      <c r="O65" s="49" t="s">
        <v>36</v>
      </c>
      <c r="P65" s="38"/>
    </row>
    <row r="66" spans="2:16" x14ac:dyDescent="0.25">
      <c r="B66" s="16"/>
      <c r="C66" s="17"/>
      <c r="D66" s="17"/>
      <c r="E66" s="17"/>
      <c r="F66" s="17"/>
      <c r="G66" s="17"/>
      <c r="H66" s="17"/>
      <c r="I66" s="25">
        <f>(K11)</f>
        <v>240</v>
      </c>
      <c r="J66" s="25">
        <f>(L11)</f>
        <v>12330</v>
      </c>
      <c r="K66" s="25">
        <f>(M11)</f>
        <v>300</v>
      </c>
      <c r="L66" s="17"/>
      <c r="M66" s="17"/>
      <c r="N66" s="17"/>
      <c r="O66" s="17"/>
      <c r="P66" s="38"/>
    </row>
    <row r="67" spans="2:16" x14ac:dyDescent="0.25">
      <c r="B67" s="16"/>
      <c r="C67" s="17"/>
      <c r="D67" s="17"/>
      <c r="E67" s="17"/>
      <c r="F67" s="17"/>
      <c r="G67" s="17"/>
      <c r="H67" s="25">
        <f>(O11)</f>
        <v>12190</v>
      </c>
      <c r="I67" s="17"/>
      <c r="J67" s="25">
        <f>(N11)</f>
        <v>12870</v>
      </c>
      <c r="K67" s="17"/>
      <c r="L67" s="17"/>
      <c r="M67" s="17"/>
      <c r="N67" s="17"/>
      <c r="O67" s="17"/>
      <c r="P67" s="38"/>
    </row>
    <row r="68" spans="2:16" x14ac:dyDescent="0.25">
      <c r="B68" s="16"/>
      <c r="C68" s="17"/>
      <c r="D68" s="17"/>
      <c r="E68" s="17"/>
      <c r="F68" s="17"/>
      <c r="G68" s="17"/>
      <c r="H68" s="46" t="s">
        <v>32</v>
      </c>
      <c r="I68" s="25">
        <f>H67+J67</f>
        <v>25060</v>
      </c>
      <c r="J68" s="46" t="s">
        <v>31</v>
      </c>
      <c r="K68" s="17"/>
      <c r="L68" s="17"/>
      <c r="M68" s="17"/>
      <c r="N68" s="17"/>
      <c r="O68" s="17"/>
      <c r="P68" s="38"/>
    </row>
    <row r="69" spans="2:16" ht="13.8" thickBot="1" x14ac:dyDescent="0.3">
      <c r="B69" s="29"/>
      <c r="C69" s="31"/>
      <c r="D69" s="31"/>
      <c r="E69" s="31"/>
      <c r="F69" s="31"/>
      <c r="G69" s="31"/>
      <c r="H69" s="31"/>
      <c r="I69" s="30" t="str">
        <f>$C$7</f>
        <v>SR-747</v>
      </c>
      <c r="J69" s="31"/>
      <c r="K69" s="31"/>
      <c r="L69" s="31"/>
      <c r="M69" s="31"/>
      <c r="N69" s="31"/>
      <c r="O69" s="31"/>
      <c r="P69" s="32"/>
    </row>
    <row r="70" spans="2:16" ht="15" x14ac:dyDescent="0.25">
      <c r="B70" s="44"/>
      <c r="C70" s="12"/>
      <c r="D70" s="12"/>
      <c r="E70" s="12"/>
      <c r="F70" s="12"/>
      <c r="G70" s="12"/>
      <c r="H70" s="76" t="str">
        <f>$C$19</f>
        <v>SR-747</v>
      </c>
      <c r="I70" s="77"/>
      <c r="J70" s="77"/>
      <c r="K70" s="12"/>
      <c r="L70" s="12"/>
      <c r="M70" s="12"/>
      <c r="N70" s="12"/>
      <c r="O70" s="12"/>
      <c r="P70" s="15"/>
    </row>
    <row r="71" spans="2:16" x14ac:dyDescent="0.25">
      <c r="B71" s="45" t="s">
        <v>40</v>
      </c>
      <c r="C71" s="17"/>
      <c r="D71" s="17"/>
      <c r="E71" s="17"/>
      <c r="F71" s="17"/>
      <c r="G71" s="17"/>
      <c r="H71" s="46" t="s">
        <v>31</v>
      </c>
      <c r="I71" s="25">
        <f>H72+J72</f>
        <v>0</v>
      </c>
      <c r="J71" s="46" t="s">
        <v>32</v>
      </c>
      <c r="K71" s="17"/>
      <c r="L71" s="17"/>
      <c r="M71" s="17"/>
      <c r="N71" s="17"/>
      <c r="O71" s="17"/>
      <c r="P71" s="38"/>
    </row>
    <row r="72" spans="2:16" x14ac:dyDescent="0.25">
      <c r="B72" s="16"/>
      <c r="C72" s="17"/>
      <c r="D72" s="17"/>
      <c r="E72" s="17"/>
      <c r="F72" s="17"/>
      <c r="G72" s="17"/>
      <c r="H72" s="25">
        <f>N49</f>
        <v>0</v>
      </c>
      <c r="I72" s="25"/>
      <c r="J72" s="25">
        <f>O49</f>
        <v>0</v>
      </c>
      <c r="K72" s="17"/>
      <c r="L72" s="17"/>
      <c r="M72" s="17"/>
      <c r="N72" s="17"/>
      <c r="O72" s="17"/>
      <c r="P72" s="38"/>
    </row>
    <row r="73" spans="2:16" ht="12.75" customHeight="1" x14ac:dyDescent="0.25">
      <c r="B73" s="16"/>
      <c r="C73" s="17"/>
      <c r="D73" s="17"/>
      <c r="E73" s="17"/>
      <c r="F73" s="17"/>
      <c r="G73" s="25">
        <f>(M49)</f>
        <v>0</v>
      </c>
      <c r="H73" s="25">
        <f>(L49)</f>
        <v>0</v>
      </c>
      <c r="I73" s="25">
        <f>(K49)</f>
        <v>0</v>
      </c>
      <c r="J73" s="17"/>
      <c r="K73" s="17"/>
      <c r="L73" s="17"/>
      <c r="M73" s="17"/>
      <c r="N73" s="17"/>
      <c r="O73" s="17"/>
      <c r="P73" s="38"/>
    </row>
    <row r="74" spans="2:16" ht="12.75" customHeight="1" x14ac:dyDescent="0.25">
      <c r="B74" s="16"/>
      <c r="C74" s="17"/>
      <c r="D74" s="17"/>
      <c r="E74" s="17"/>
      <c r="F74" s="17"/>
      <c r="G74" s="46">
        <v>8</v>
      </c>
      <c r="H74" s="46" t="s">
        <v>31</v>
      </c>
      <c r="I74" s="46">
        <v>9</v>
      </c>
      <c r="J74" s="17"/>
      <c r="K74" s="17"/>
      <c r="L74" s="47" t="s">
        <v>33</v>
      </c>
      <c r="M74" s="48">
        <f>(M55)</f>
        <v>0</v>
      </c>
      <c r="N74" s="80" t="str">
        <f>$C$25</f>
        <v>Grandin Ridge Dr.</v>
      </c>
      <c r="O74" s="81"/>
      <c r="P74" s="82"/>
    </row>
    <row r="75" spans="2:16" x14ac:dyDescent="0.25">
      <c r="B75" s="16"/>
      <c r="C75" s="17"/>
      <c r="D75" s="47" t="s">
        <v>34</v>
      </c>
      <c r="E75" s="48">
        <f>(O43)</f>
        <v>0</v>
      </c>
      <c r="F75" s="17"/>
      <c r="G75" s="17"/>
      <c r="H75" s="17"/>
      <c r="I75" s="17"/>
      <c r="J75" s="17"/>
      <c r="K75" s="17"/>
      <c r="L75" s="47" t="s">
        <v>34</v>
      </c>
      <c r="M75" s="48">
        <f>(L55)</f>
        <v>0</v>
      </c>
      <c r="N75" s="17">
        <f>(N55)</f>
        <v>0</v>
      </c>
      <c r="O75" s="49" t="s">
        <v>34</v>
      </c>
      <c r="P75" s="38"/>
    </row>
    <row r="76" spans="2:16" x14ac:dyDescent="0.25">
      <c r="B76" s="16"/>
      <c r="C76" s="17"/>
      <c r="D76" s="48">
        <f>E75+E77</f>
        <v>0</v>
      </c>
      <c r="E76" s="48"/>
      <c r="F76" s="17">
        <f>(K43)</f>
        <v>0</v>
      </c>
      <c r="G76" s="49" t="s">
        <v>17</v>
      </c>
      <c r="H76" s="17"/>
      <c r="I76" s="17"/>
      <c r="J76" s="17"/>
      <c r="K76" s="17"/>
      <c r="L76" s="47" t="s">
        <v>35</v>
      </c>
      <c r="M76" s="48">
        <f>(K55)</f>
        <v>0</v>
      </c>
      <c r="N76" s="17"/>
      <c r="O76" s="17">
        <f>N75+N78</f>
        <v>0</v>
      </c>
      <c r="P76" s="38"/>
    </row>
    <row r="77" spans="2:16" x14ac:dyDescent="0.25">
      <c r="B77" s="16"/>
      <c r="C77" s="17"/>
      <c r="D77" s="47" t="s">
        <v>36</v>
      </c>
      <c r="E77" s="48">
        <f>(N43)</f>
        <v>0</v>
      </c>
      <c r="F77" s="17">
        <f>(L43)</f>
        <v>0</v>
      </c>
      <c r="G77" s="49" t="s">
        <v>36</v>
      </c>
      <c r="H77" s="17"/>
      <c r="I77" s="17"/>
      <c r="J77" s="17"/>
      <c r="K77" s="17"/>
      <c r="L77" s="17"/>
      <c r="M77" s="17"/>
      <c r="N77" s="17"/>
      <c r="O77" s="17"/>
      <c r="P77" s="38"/>
    </row>
    <row r="78" spans="2:16" ht="12.75" customHeight="1" x14ac:dyDescent="0.25">
      <c r="B78" s="16"/>
      <c r="C78" s="78" t="str">
        <f>$C$13</f>
        <v>Logsdons Meadow Dr</v>
      </c>
      <c r="D78" s="79"/>
      <c r="E78" s="79"/>
      <c r="F78" s="17">
        <f>(M43)</f>
        <v>0</v>
      </c>
      <c r="G78" s="49" t="s">
        <v>37</v>
      </c>
      <c r="H78" s="17"/>
      <c r="I78" s="46" t="s">
        <v>38</v>
      </c>
      <c r="J78" s="46" t="s">
        <v>32</v>
      </c>
      <c r="K78" s="46" t="s">
        <v>39</v>
      </c>
      <c r="L78" s="17"/>
      <c r="M78" s="17"/>
      <c r="N78" s="17">
        <f>(O55)</f>
        <v>0</v>
      </c>
      <c r="O78" s="49" t="s">
        <v>36</v>
      </c>
      <c r="P78" s="38"/>
    </row>
    <row r="79" spans="2:16" x14ac:dyDescent="0.25">
      <c r="B79" s="16"/>
      <c r="C79" s="17"/>
      <c r="D79" s="17"/>
      <c r="E79" s="17"/>
      <c r="F79" s="17"/>
      <c r="G79" s="17"/>
      <c r="H79" s="17"/>
      <c r="I79" s="25">
        <f>(K37)</f>
        <v>0</v>
      </c>
      <c r="J79" s="25">
        <f>(L37)</f>
        <v>0</v>
      </c>
      <c r="K79" s="25">
        <f>(M37)</f>
        <v>0</v>
      </c>
      <c r="L79" s="17"/>
      <c r="M79" s="17"/>
      <c r="N79" s="17"/>
      <c r="O79" s="17"/>
      <c r="P79" s="38"/>
    </row>
    <row r="80" spans="2:16" x14ac:dyDescent="0.25">
      <c r="B80" s="16"/>
      <c r="C80" s="17"/>
      <c r="D80" s="17"/>
      <c r="E80" s="17"/>
      <c r="F80" s="17"/>
      <c r="G80" s="17"/>
      <c r="H80" s="25">
        <f>(O37)</f>
        <v>0</v>
      </c>
      <c r="I80" s="25"/>
      <c r="J80" s="25">
        <f>(N37)</f>
        <v>0</v>
      </c>
      <c r="K80" s="17"/>
      <c r="L80" s="17"/>
      <c r="M80" s="17"/>
      <c r="N80" s="17"/>
      <c r="O80" s="17"/>
      <c r="P80" s="38"/>
    </row>
    <row r="81" spans="2:16" x14ac:dyDescent="0.25">
      <c r="B81" s="16"/>
      <c r="C81" s="17"/>
      <c r="D81" s="17"/>
      <c r="E81" s="17"/>
      <c r="F81" s="17"/>
      <c r="G81" s="17"/>
      <c r="H81" s="46" t="s">
        <v>32</v>
      </c>
      <c r="I81" s="25">
        <f>H80+J80</f>
        <v>0</v>
      </c>
      <c r="J81" s="46" t="s">
        <v>31</v>
      </c>
      <c r="K81" s="17"/>
      <c r="L81" s="17"/>
      <c r="M81" s="17"/>
      <c r="N81" s="17"/>
      <c r="O81" s="17"/>
      <c r="P81" s="38"/>
    </row>
    <row r="82" spans="2:16" ht="13.8" thickBot="1" x14ac:dyDescent="0.3">
      <c r="B82" s="29"/>
      <c r="C82" s="31"/>
      <c r="D82" s="31"/>
      <c r="E82" s="31"/>
      <c r="F82" s="31"/>
      <c r="G82" s="31"/>
      <c r="H82" s="31"/>
      <c r="I82" s="30" t="str">
        <f>$C$7</f>
        <v>SR-747</v>
      </c>
      <c r="J82" s="31"/>
      <c r="K82" s="31"/>
      <c r="L82" s="31"/>
      <c r="M82" s="31"/>
      <c r="N82" s="31"/>
      <c r="O82" s="31"/>
      <c r="P82" s="32"/>
    </row>
    <row r="83" spans="2:16" ht="15" x14ac:dyDescent="0.25">
      <c r="B83" s="44"/>
      <c r="C83" s="12"/>
      <c r="D83" s="12"/>
      <c r="E83" s="12"/>
      <c r="F83" s="12"/>
      <c r="G83" s="12"/>
      <c r="H83" s="76" t="str">
        <f>$C$19</f>
        <v>SR-747</v>
      </c>
      <c r="I83" s="77"/>
      <c r="J83" s="77"/>
      <c r="K83" s="12"/>
      <c r="L83" s="12"/>
      <c r="M83" s="12"/>
      <c r="N83" s="12"/>
      <c r="O83" s="12"/>
      <c r="P83" s="15"/>
    </row>
    <row r="84" spans="2:16" x14ac:dyDescent="0.25">
      <c r="B84" s="16"/>
      <c r="C84" s="17"/>
      <c r="D84" s="17"/>
      <c r="E84" s="17"/>
      <c r="F84" s="17"/>
      <c r="G84" s="17"/>
      <c r="H84" s="46" t="s">
        <v>31</v>
      </c>
      <c r="I84" s="25">
        <f>H85+J85</f>
        <v>24350</v>
      </c>
      <c r="J84" s="46" t="s">
        <v>32</v>
      </c>
      <c r="K84" s="17"/>
      <c r="L84" s="17"/>
      <c r="M84" s="17"/>
      <c r="N84" s="17"/>
      <c r="O84" s="17"/>
      <c r="P84" s="38"/>
    </row>
    <row r="85" spans="2:16" x14ac:dyDescent="0.25">
      <c r="B85" s="45" t="s">
        <v>60</v>
      </c>
      <c r="C85" s="51"/>
      <c r="D85" s="17"/>
      <c r="E85" s="17"/>
      <c r="F85" s="17"/>
      <c r="G85" s="17"/>
      <c r="H85" s="25">
        <f>G86+H86+I86</f>
        <v>11880</v>
      </c>
      <c r="I85" s="25"/>
      <c r="J85" s="25">
        <f>J92+M87+F89</f>
        <v>12470</v>
      </c>
      <c r="K85" s="17"/>
      <c r="L85" s="17"/>
      <c r="M85" s="17"/>
      <c r="N85" s="17"/>
      <c r="O85" s="17"/>
      <c r="P85" s="38"/>
    </row>
    <row r="86" spans="2:16" x14ac:dyDescent="0.25">
      <c r="B86" s="16"/>
      <c r="C86" s="17"/>
      <c r="D86" s="17"/>
      <c r="E86" s="17"/>
      <c r="F86" s="17"/>
      <c r="G86" s="25">
        <f>G60+G73</f>
        <v>110</v>
      </c>
      <c r="H86" s="25">
        <f>H60+H73</f>
        <v>11720</v>
      </c>
      <c r="I86" s="25">
        <f>I60+I73</f>
        <v>50</v>
      </c>
      <c r="J86" s="17"/>
      <c r="K86" s="17"/>
      <c r="L86" s="17"/>
      <c r="M86" s="17"/>
      <c r="N86" s="17"/>
      <c r="O86" s="17"/>
      <c r="P86" s="38"/>
    </row>
    <row r="87" spans="2:16" ht="12.75" customHeight="1" x14ac:dyDescent="0.25">
      <c r="B87" s="16"/>
      <c r="C87" s="17"/>
      <c r="D87" s="17"/>
      <c r="E87" s="17"/>
      <c r="F87" s="17"/>
      <c r="G87" s="46">
        <v>8</v>
      </c>
      <c r="H87" s="46" t="s">
        <v>31</v>
      </c>
      <c r="I87" s="46">
        <v>9</v>
      </c>
      <c r="J87" s="17"/>
      <c r="K87" s="17"/>
      <c r="L87" s="47" t="s">
        <v>33</v>
      </c>
      <c r="M87" s="48">
        <f>M61+M74</f>
        <v>80</v>
      </c>
      <c r="N87" s="80" t="str">
        <f>$C$25</f>
        <v>Grandin Ridge Dr.</v>
      </c>
      <c r="O87" s="81"/>
      <c r="P87" s="82"/>
    </row>
    <row r="88" spans="2:16" x14ac:dyDescent="0.25">
      <c r="B88" s="16"/>
      <c r="C88" s="17"/>
      <c r="D88" s="47" t="s">
        <v>34</v>
      </c>
      <c r="E88" s="48">
        <f>E62+E75</f>
        <v>350</v>
      </c>
      <c r="F88" s="17"/>
      <c r="G88" s="17"/>
      <c r="H88" s="17"/>
      <c r="I88" s="17"/>
      <c r="J88" s="17"/>
      <c r="K88" s="17"/>
      <c r="L88" s="47" t="s">
        <v>34</v>
      </c>
      <c r="M88" s="48">
        <f>M62+M75</f>
        <v>0</v>
      </c>
      <c r="N88" s="17">
        <f>N62+N75</f>
        <v>230</v>
      </c>
      <c r="O88" s="49" t="s">
        <v>34</v>
      </c>
      <c r="P88" s="38"/>
    </row>
    <row r="89" spans="2:16" x14ac:dyDescent="0.25">
      <c r="B89" s="16"/>
      <c r="C89" s="17"/>
      <c r="D89" s="48">
        <f>E88+E90</f>
        <v>730</v>
      </c>
      <c r="E89" s="48"/>
      <c r="F89" s="17">
        <f>F63+F76</f>
        <v>60</v>
      </c>
      <c r="G89" s="49" t="s">
        <v>17</v>
      </c>
      <c r="H89" s="17"/>
      <c r="I89" s="17"/>
      <c r="J89" s="17"/>
      <c r="K89" s="17"/>
      <c r="L89" s="47" t="s">
        <v>35</v>
      </c>
      <c r="M89" s="48">
        <f>M63+M76</f>
        <v>150</v>
      </c>
      <c r="N89" s="17"/>
      <c r="O89" s="17">
        <f>N88+N91</f>
        <v>580</v>
      </c>
      <c r="P89" s="38"/>
    </row>
    <row r="90" spans="2:16" x14ac:dyDescent="0.25">
      <c r="B90" s="16"/>
      <c r="C90" s="17"/>
      <c r="D90" s="47" t="s">
        <v>36</v>
      </c>
      <c r="E90" s="48">
        <f>E64+E77</f>
        <v>380</v>
      </c>
      <c r="F90" s="17">
        <f>F64+F77</f>
        <v>0</v>
      </c>
      <c r="G90" s="49" t="s">
        <v>36</v>
      </c>
      <c r="H90" s="17"/>
      <c r="I90" s="17"/>
      <c r="J90" s="17"/>
      <c r="K90" s="17"/>
      <c r="L90" s="17"/>
      <c r="M90" s="17"/>
      <c r="N90" s="17"/>
      <c r="O90" s="17"/>
      <c r="P90" s="38"/>
    </row>
    <row r="91" spans="2:16" ht="12.75" customHeight="1" x14ac:dyDescent="0.25">
      <c r="B91" s="16"/>
      <c r="C91" s="78" t="str">
        <f>$C$13</f>
        <v>Logsdons Meadow Dr</v>
      </c>
      <c r="D91" s="79"/>
      <c r="E91" s="79"/>
      <c r="F91" s="17">
        <f>F65+F78</f>
        <v>320</v>
      </c>
      <c r="G91" s="49" t="s">
        <v>37</v>
      </c>
      <c r="H91" s="17"/>
      <c r="I91" s="46" t="s">
        <v>38</v>
      </c>
      <c r="J91" s="46" t="s">
        <v>32</v>
      </c>
      <c r="K91" s="46" t="s">
        <v>39</v>
      </c>
      <c r="L91" s="17"/>
      <c r="M91" s="17"/>
      <c r="N91" s="17">
        <f>N65+N78</f>
        <v>350</v>
      </c>
      <c r="O91" s="49" t="s">
        <v>36</v>
      </c>
      <c r="P91" s="38"/>
    </row>
    <row r="92" spans="2:16" x14ac:dyDescent="0.25">
      <c r="B92" s="16"/>
      <c r="C92" s="17"/>
      <c r="D92" s="17"/>
      <c r="E92" s="17"/>
      <c r="F92" s="17"/>
      <c r="G92" s="17"/>
      <c r="H92" s="17"/>
      <c r="I92" s="25">
        <f>I66+I79</f>
        <v>240</v>
      </c>
      <c r="J92" s="25">
        <f>J66+J79</f>
        <v>12330</v>
      </c>
      <c r="K92" s="25">
        <f>K66+K79</f>
        <v>300</v>
      </c>
      <c r="L92" s="17"/>
      <c r="M92" s="17"/>
      <c r="N92" s="17"/>
      <c r="O92" s="17"/>
      <c r="P92" s="38"/>
    </row>
    <row r="93" spans="2:16" x14ac:dyDescent="0.25">
      <c r="B93" s="16"/>
      <c r="C93" s="17"/>
      <c r="D93" s="17"/>
      <c r="E93" s="17"/>
      <c r="F93" s="17"/>
      <c r="G93" s="17"/>
      <c r="H93" s="25">
        <f>H67+H80</f>
        <v>12190</v>
      </c>
      <c r="I93" s="25"/>
      <c r="J93" s="25">
        <f>J67+J80</f>
        <v>12870</v>
      </c>
      <c r="K93" s="17"/>
      <c r="L93" s="17"/>
      <c r="M93" s="17"/>
      <c r="N93" s="17"/>
      <c r="O93" s="17"/>
      <c r="P93" s="38"/>
    </row>
    <row r="94" spans="2:16" x14ac:dyDescent="0.25">
      <c r="B94" s="16"/>
      <c r="C94" s="17"/>
      <c r="D94" s="17"/>
      <c r="E94" s="17"/>
      <c r="F94" s="17"/>
      <c r="G94" s="17"/>
      <c r="H94" s="46" t="s">
        <v>32</v>
      </c>
      <c r="I94" s="25">
        <f>H93+J93</f>
        <v>25060</v>
      </c>
      <c r="J94" s="46" t="s">
        <v>31</v>
      </c>
      <c r="K94" s="17"/>
      <c r="L94" s="17"/>
      <c r="M94" s="17"/>
      <c r="N94" s="17"/>
      <c r="O94" s="17"/>
      <c r="P94" s="38"/>
    </row>
    <row r="95" spans="2:16" ht="13.8" thickBot="1" x14ac:dyDescent="0.3">
      <c r="B95" s="29"/>
      <c r="C95" s="31"/>
      <c r="D95" s="31"/>
      <c r="E95" s="31"/>
      <c r="F95" s="31"/>
      <c r="G95" s="31"/>
      <c r="H95" s="31"/>
      <c r="I95" s="30" t="str">
        <f>$C$7</f>
        <v>SR-747</v>
      </c>
      <c r="J95" s="31"/>
      <c r="K95" s="31"/>
      <c r="L95" s="31"/>
      <c r="M95" s="31"/>
      <c r="N95" s="31"/>
      <c r="O95" s="31"/>
      <c r="P95" s="32"/>
    </row>
    <row r="101" spans="2:6" x14ac:dyDescent="0.25">
      <c r="B101" s="52">
        <v>1</v>
      </c>
      <c r="C101" s="52" t="s">
        <v>41</v>
      </c>
      <c r="D101" s="52">
        <v>1</v>
      </c>
      <c r="E101" s="53" t="s">
        <v>42</v>
      </c>
      <c r="F101" s="52"/>
    </row>
    <row r="102" spans="2:6" x14ac:dyDescent="0.25">
      <c r="B102" s="52">
        <v>2</v>
      </c>
      <c r="C102" s="52" t="s">
        <v>43</v>
      </c>
      <c r="D102" s="52">
        <v>2</v>
      </c>
      <c r="E102" s="53" t="s">
        <v>44</v>
      </c>
      <c r="F102" s="52"/>
    </row>
    <row r="103" spans="2:6" x14ac:dyDescent="0.25">
      <c r="B103" s="52">
        <v>3</v>
      </c>
      <c r="C103" s="52" t="s">
        <v>45</v>
      </c>
      <c r="D103" s="52">
        <v>3</v>
      </c>
      <c r="E103" s="53" t="s">
        <v>46</v>
      </c>
      <c r="F103" s="52"/>
    </row>
    <row r="104" spans="2:6" x14ac:dyDescent="0.25">
      <c r="B104" s="52">
        <v>4</v>
      </c>
      <c r="C104" s="52" t="s">
        <v>47</v>
      </c>
      <c r="D104" s="52">
        <v>4</v>
      </c>
      <c r="E104" s="53" t="s">
        <v>48</v>
      </c>
      <c r="F104" s="52"/>
    </row>
    <row r="105" spans="2:6" x14ac:dyDescent="0.25">
      <c r="B105" s="52">
        <v>5</v>
      </c>
      <c r="C105" s="52" t="s">
        <v>49</v>
      </c>
      <c r="D105" s="52">
        <v>5</v>
      </c>
      <c r="E105" s="53" t="s">
        <v>50</v>
      </c>
      <c r="F105" s="52"/>
    </row>
    <row r="106" spans="2:6" x14ac:dyDescent="0.25">
      <c r="B106" s="52">
        <v>6</v>
      </c>
      <c r="C106" s="52" t="s">
        <v>51</v>
      </c>
      <c r="D106" s="52">
        <v>6</v>
      </c>
      <c r="E106" s="53" t="s">
        <v>52</v>
      </c>
      <c r="F106" s="52"/>
    </row>
    <row r="107" spans="2:6" x14ac:dyDescent="0.25">
      <c r="B107" s="52">
        <v>7</v>
      </c>
      <c r="C107" s="52" t="s">
        <v>53</v>
      </c>
      <c r="D107" s="52">
        <v>7</v>
      </c>
      <c r="E107" s="53" t="s">
        <v>54</v>
      </c>
      <c r="F107" s="52"/>
    </row>
    <row r="108" spans="2:6" x14ac:dyDescent="0.25">
      <c r="B108" s="52"/>
      <c r="C108" s="52"/>
      <c r="D108" s="52">
        <v>8</v>
      </c>
      <c r="E108" s="53" t="s">
        <v>55</v>
      </c>
      <c r="F108" s="52"/>
    </row>
    <row r="109" spans="2:6" x14ac:dyDescent="0.25">
      <c r="B109" s="52"/>
      <c r="C109" s="52"/>
      <c r="D109" s="52">
        <v>9</v>
      </c>
      <c r="E109" s="53" t="s">
        <v>56</v>
      </c>
      <c r="F109" s="52"/>
    </row>
    <row r="110" spans="2:6" x14ac:dyDescent="0.25">
      <c r="B110" s="52"/>
      <c r="C110" s="52"/>
      <c r="D110" s="52">
        <v>10</v>
      </c>
      <c r="E110" s="53" t="s">
        <v>57</v>
      </c>
      <c r="F110" s="52"/>
    </row>
    <row r="111" spans="2:6" x14ac:dyDescent="0.25">
      <c r="B111" s="52"/>
      <c r="C111" s="52"/>
      <c r="D111" s="52">
        <v>11</v>
      </c>
      <c r="E111" s="53" t="s">
        <v>58</v>
      </c>
      <c r="F111" s="52"/>
    </row>
    <row r="112" spans="2:6" x14ac:dyDescent="0.25">
      <c r="B112" s="52"/>
      <c r="C112" s="52"/>
      <c r="D112" s="52">
        <v>12</v>
      </c>
      <c r="E112" s="53" t="s">
        <v>59</v>
      </c>
      <c r="F112" s="52"/>
    </row>
  </sheetData>
  <mergeCells count="19">
    <mergeCell ref="L31:O31"/>
    <mergeCell ref="K34:M34"/>
    <mergeCell ref="K40:M40"/>
    <mergeCell ref="K46:M46"/>
    <mergeCell ref="K52:M52"/>
    <mergeCell ref="L5:O5"/>
    <mergeCell ref="K8:M8"/>
    <mergeCell ref="K14:M14"/>
    <mergeCell ref="K20:M20"/>
    <mergeCell ref="K26:M26"/>
    <mergeCell ref="H57:J57"/>
    <mergeCell ref="C91:E91"/>
    <mergeCell ref="C65:E65"/>
    <mergeCell ref="H70:J70"/>
    <mergeCell ref="N74:P74"/>
    <mergeCell ref="C78:E78"/>
    <mergeCell ref="H83:J83"/>
    <mergeCell ref="N87:P87"/>
    <mergeCell ref="N61:P61"/>
  </mergeCells>
  <dataValidations count="9">
    <dataValidation allowBlank="1" showInputMessage="1" showErrorMessage="1" prompt="Enter the Street Name" sqref="C7" xr:uid="{00000000-0002-0000-0000-000000000000}"/>
    <dataValidation allowBlank="1" showInputMessage="1" showErrorMessage="1" prompt="For Reference Only.  Not Used" sqref="E7" xr:uid="{00000000-0002-0000-0000-000001000000}"/>
    <dataValidation allowBlank="1" showInputMessage="1" showErrorMessage="1" prompt="Enter the Factor.  Click GetFACTOR to compute the factor." sqref="C10" xr:uid="{00000000-0002-0000-0000-000002000000}"/>
    <dataValidation allowBlank="1" showInputMessage="1" showErrorMessage="1" prompt="Click the Yellow Seasonal Factor to lookup the factor" sqref="C11 C17 C23 C29" xr:uid="{00000000-0002-0000-0000-000003000000}"/>
    <dataValidation allowBlank="1" showInputMessage="1" showErrorMessage="1" prompt="Total partial count of left turns" sqref="F9" xr:uid="{00000000-0002-0000-0000-000004000000}"/>
    <dataValidation allowBlank="1" showInputMessage="1" showErrorMessage="1" prompt="Total partial count of thru turns" sqref="G9" xr:uid="{00000000-0002-0000-0000-000005000000}"/>
    <dataValidation allowBlank="1" showInputMessage="1" showErrorMessage="1" prompt="Total partial count of right turns" sqref="H9" xr:uid="{00000000-0002-0000-0000-000006000000}"/>
    <dataValidation allowBlank="1" showInputMessage="1" showErrorMessage="1" prompt="Enter date of count" sqref="C4" xr:uid="{00000000-0002-0000-0000-000007000000}"/>
    <dataValidation allowBlank="1" showInputMessage="1" showErrorMessage="1" prompt="Selected Date, Day of Week" sqref="D4:E4" xr:uid="{00000000-0002-0000-0000-000008000000}"/>
  </dataValidations>
  <pageMargins left="0.75" right="0.75" top="1" bottom="1" header="0.5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C770-93AE-4151-9C1C-ED37903D8468}">
  <sheetPr>
    <pageSetUpPr fitToPage="1"/>
  </sheetPr>
  <dimension ref="B1:T112"/>
  <sheetViews>
    <sheetView showGridLines="0" topLeftCell="A43" zoomScale="78" zoomScaleNormal="78" workbookViewId="0">
      <selection activeCell="H28" sqref="H28"/>
    </sheetView>
  </sheetViews>
  <sheetFormatPr defaultColWidth="8" defaultRowHeight="13.2" x14ac:dyDescent="0.25"/>
  <cols>
    <col min="1" max="1" width="1.33203125" style="2" customWidth="1"/>
    <col min="2" max="2" width="19" style="2" customWidth="1"/>
    <col min="3" max="3" width="10.109375" style="2" customWidth="1"/>
    <col min="4" max="13" width="8" style="2" customWidth="1"/>
    <col min="14" max="14" width="9" style="2" customWidth="1"/>
    <col min="15" max="15" width="8" style="2"/>
    <col min="16" max="16" width="5.109375" style="2" customWidth="1"/>
    <col min="17" max="17" width="5.5546875" style="2" customWidth="1"/>
    <col min="18" max="20" width="8" style="2"/>
    <col min="21" max="21" width="14.88671875" style="2" customWidth="1"/>
    <col min="22" max="16384" width="8" style="2"/>
  </cols>
  <sheetData>
    <row r="1" spans="2:20" ht="14.4" x14ac:dyDescent="0.3">
      <c r="B1" s="1" t="s">
        <v>61</v>
      </c>
      <c r="Q1" s="54"/>
      <c r="R1"/>
      <c r="T1" s="54"/>
    </row>
    <row r="2" spans="2:20" ht="14.4" x14ac:dyDescent="0.3">
      <c r="B2" s="1" t="s">
        <v>0</v>
      </c>
      <c r="S2" s="54"/>
      <c r="T2" s="54"/>
    </row>
    <row r="3" spans="2:20" ht="13.8" thickBot="1" x14ac:dyDescent="0.3">
      <c r="B3" s="1" t="s">
        <v>77</v>
      </c>
    </row>
    <row r="4" spans="2:20" ht="13.8" thickBot="1" x14ac:dyDescent="0.3">
      <c r="B4" s="3" t="s">
        <v>1</v>
      </c>
      <c r="C4" s="4">
        <v>44728</v>
      </c>
      <c r="D4" s="2">
        <f>WEEKDAY(C4)</f>
        <v>5</v>
      </c>
      <c r="E4" s="5" t="str">
        <f>LOOKUP(D4,B101:C107)</f>
        <v>Thursday</v>
      </c>
      <c r="F4" s="6" t="str">
        <f>VLOOKUP(MONTH(C4),D101:E112,2)</f>
        <v>June</v>
      </c>
    </row>
    <row r="5" spans="2:20" ht="15.6" thickBot="1" x14ac:dyDescent="0.3">
      <c r="B5" s="7" t="s">
        <v>2</v>
      </c>
      <c r="C5" s="8" t="s">
        <v>3</v>
      </c>
      <c r="D5" s="8"/>
      <c r="E5" s="8"/>
      <c r="F5" s="8"/>
      <c r="G5" s="8"/>
      <c r="H5" s="8"/>
      <c r="I5" s="8"/>
      <c r="J5" s="8"/>
      <c r="K5" s="8" t="s">
        <v>4</v>
      </c>
      <c r="L5" s="83" t="s">
        <v>78</v>
      </c>
      <c r="M5" s="84"/>
      <c r="N5" s="84"/>
      <c r="O5" s="85"/>
    </row>
    <row r="6" spans="2:20" ht="13.8" thickBot="1" x14ac:dyDescent="0.3">
      <c r="B6" s="8"/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20" ht="13.8" thickBot="1" x14ac:dyDescent="0.3">
      <c r="B7" s="9" t="s">
        <v>6</v>
      </c>
      <c r="C7" s="10" t="s">
        <v>78</v>
      </c>
      <c r="D7" s="11" t="s">
        <v>7</v>
      </c>
      <c r="E7" s="10">
        <v>3</v>
      </c>
      <c r="F7" s="12"/>
      <c r="G7" s="12" t="s">
        <v>8</v>
      </c>
      <c r="H7" s="12"/>
      <c r="I7" s="13" t="s">
        <v>9</v>
      </c>
      <c r="J7" s="14" t="s">
        <v>10</v>
      </c>
      <c r="K7" s="12"/>
      <c r="L7" s="12"/>
      <c r="M7" s="12"/>
      <c r="N7" s="12"/>
      <c r="O7" s="15"/>
    </row>
    <row r="8" spans="2:20" ht="13.8" thickBot="1" x14ac:dyDescent="0.3">
      <c r="B8" s="16"/>
      <c r="C8" s="17"/>
      <c r="D8" s="17"/>
      <c r="E8" s="17"/>
      <c r="F8" s="74" t="s">
        <v>11</v>
      </c>
      <c r="G8" s="74" t="s">
        <v>12</v>
      </c>
      <c r="H8" s="74" t="s">
        <v>13</v>
      </c>
      <c r="I8" s="19" t="s">
        <v>14</v>
      </c>
      <c r="J8" s="20" t="s">
        <v>14</v>
      </c>
      <c r="K8" s="86" t="s">
        <v>6</v>
      </c>
      <c r="L8" s="86"/>
      <c r="M8" s="86"/>
      <c r="N8" s="73" t="s">
        <v>9</v>
      </c>
      <c r="O8" s="21" t="s">
        <v>10</v>
      </c>
    </row>
    <row r="9" spans="2:20" ht="13.8" thickBot="1" x14ac:dyDescent="0.3">
      <c r="B9" s="22"/>
      <c r="C9" s="17" t="s">
        <v>11</v>
      </c>
      <c r="D9" s="17" t="s">
        <v>12</v>
      </c>
      <c r="E9" s="17" t="s">
        <v>13</v>
      </c>
      <c r="F9" s="10">
        <v>2027</v>
      </c>
      <c r="G9" s="10">
        <v>6455</v>
      </c>
      <c r="H9" s="10">
        <v>0</v>
      </c>
      <c r="I9" s="17">
        <f>F9+G9+H9</f>
        <v>8482</v>
      </c>
      <c r="J9" s="17">
        <f>H15+G21+F27</f>
        <v>11998</v>
      </c>
      <c r="K9" s="74" t="s">
        <v>11</v>
      </c>
      <c r="L9" s="74" t="s">
        <v>12</v>
      </c>
      <c r="M9" s="74" t="s">
        <v>13</v>
      </c>
      <c r="N9" s="74" t="s">
        <v>14</v>
      </c>
      <c r="O9" s="23" t="s">
        <v>14</v>
      </c>
    </row>
    <row r="10" spans="2:20" ht="13.8" thickBot="1" x14ac:dyDescent="0.3">
      <c r="B10" s="16" t="s">
        <v>15</v>
      </c>
      <c r="C10" s="24">
        <v>1.2909999999999999</v>
      </c>
      <c r="D10" s="24">
        <f>C10</f>
        <v>1.2909999999999999</v>
      </c>
      <c r="E10" s="24">
        <f>C10</f>
        <v>1.2909999999999999</v>
      </c>
      <c r="F10" s="17">
        <f t="shared" ref="F10:H11" si="0">F9*C10</f>
        <v>2616.857</v>
      </c>
      <c r="G10" s="17">
        <f t="shared" si="0"/>
        <v>8333.4049999999988</v>
      </c>
      <c r="H10" s="17">
        <f t="shared" si="0"/>
        <v>0</v>
      </c>
      <c r="I10" s="17">
        <f>F10+G10+H10</f>
        <v>10950.261999999999</v>
      </c>
      <c r="J10" s="17">
        <f>H16+G22+F28</f>
        <v>15118.586000000001</v>
      </c>
      <c r="K10" s="25">
        <f t="shared" ref="K10:M11" si="1">ROUND(F10/10,0)*10</f>
        <v>2620</v>
      </c>
      <c r="L10" s="25">
        <f t="shared" si="1"/>
        <v>8330</v>
      </c>
      <c r="M10" s="25">
        <f t="shared" si="1"/>
        <v>0</v>
      </c>
      <c r="N10" s="25">
        <f>K10+L10+M10</f>
        <v>10950</v>
      </c>
      <c r="O10" s="26">
        <f>M16+L22+K28</f>
        <v>15120</v>
      </c>
    </row>
    <row r="11" spans="2:20" ht="13.8" thickBot="1" x14ac:dyDescent="0.3">
      <c r="B11" s="16" t="s">
        <v>16</v>
      </c>
      <c r="C11" s="24">
        <v>0.90800000000000003</v>
      </c>
      <c r="D11" s="24">
        <f>C11</f>
        <v>0.90800000000000003</v>
      </c>
      <c r="E11" s="24">
        <f>D11</f>
        <v>0.90800000000000003</v>
      </c>
      <c r="F11" s="17">
        <f t="shared" si="0"/>
        <v>2376.1061559999998</v>
      </c>
      <c r="G11" s="17">
        <f t="shared" si="0"/>
        <v>7566.7317399999993</v>
      </c>
      <c r="H11" s="17">
        <f t="shared" si="0"/>
        <v>0</v>
      </c>
      <c r="I11" s="17">
        <f>F11+G11+H11</f>
        <v>9942.8378959999991</v>
      </c>
      <c r="J11" s="17">
        <f>H17+G23+F29</f>
        <v>13621.283560000002</v>
      </c>
      <c r="K11" s="27">
        <f t="shared" si="1"/>
        <v>2380</v>
      </c>
      <c r="L11" s="27">
        <f t="shared" si="1"/>
        <v>7570</v>
      </c>
      <c r="M11" s="27">
        <f t="shared" si="1"/>
        <v>0</v>
      </c>
      <c r="N11" s="27">
        <f>K11+L11+M11</f>
        <v>9950</v>
      </c>
      <c r="O11" s="28">
        <f>M17+L23+K29</f>
        <v>13620</v>
      </c>
    </row>
    <row r="12" spans="2:20" ht="3.9" customHeight="1" thickBot="1" x14ac:dyDescent="0.3">
      <c r="B12" s="29" t="s">
        <v>17</v>
      </c>
      <c r="C12" s="30" t="s">
        <v>17</v>
      </c>
      <c r="D12" s="30" t="s">
        <v>17</v>
      </c>
      <c r="E12" s="30">
        <f>C11</f>
        <v>0.90800000000000003</v>
      </c>
      <c r="F12" s="31" t="s">
        <v>17</v>
      </c>
      <c r="G12" s="31" t="s">
        <v>17</v>
      </c>
      <c r="H12" s="31" t="s">
        <v>17</v>
      </c>
      <c r="I12" s="31" t="s">
        <v>17</v>
      </c>
      <c r="J12" s="31" t="s">
        <v>17</v>
      </c>
      <c r="K12" s="31"/>
      <c r="L12" s="31"/>
      <c r="M12" s="31"/>
      <c r="N12" s="31"/>
      <c r="O12" s="32"/>
    </row>
    <row r="13" spans="2:20" ht="13.8" thickBot="1" x14ac:dyDescent="0.3">
      <c r="B13" s="9" t="s">
        <v>18</v>
      </c>
      <c r="C13" s="24" t="s">
        <v>81</v>
      </c>
      <c r="D13" s="33" t="s">
        <v>7</v>
      </c>
      <c r="E13" s="10">
        <v>2</v>
      </c>
      <c r="F13" s="12"/>
      <c r="G13" s="12" t="s">
        <v>19</v>
      </c>
      <c r="H13" s="12"/>
      <c r="I13" s="13" t="s">
        <v>9</v>
      </c>
      <c r="J13" s="34" t="s">
        <v>10</v>
      </c>
      <c r="K13" s="12"/>
      <c r="L13" s="12"/>
      <c r="M13" s="12"/>
      <c r="N13" s="12"/>
      <c r="O13" s="15"/>
    </row>
    <row r="14" spans="2:20" ht="13.8" thickBot="1" x14ac:dyDescent="0.3">
      <c r="B14" s="16"/>
      <c r="C14" s="75" t="s">
        <v>20</v>
      </c>
      <c r="D14" s="75"/>
      <c r="E14" s="75"/>
      <c r="F14" s="74" t="s">
        <v>11</v>
      </c>
      <c r="G14" s="74" t="s">
        <v>12</v>
      </c>
      <c r="H14" s="74" t="s">
        <v>13</v>
      </c>
      <c r="I14" s="19" t="s">
        <v>14</v>
      </c>
      <c r="J14" s="19" t="s">
        <v>14</v>
      </c>
      <c r="K14" s="86" t="s">
        <v>18</v>
      </c>
      <c r="L14" s="86"/>
      <c r="M14" s="86"/>
      <c r="N14" s="73" t="s">
        <v>9</v>
      </c>
      <c r="O14" s="21" t="s">
        <v>10</v>
      </c>
    </row>
    <row r="15" spans="2:20" ht="13.8" thickBot="1" x14ac:dyDescent="0.3">
      <c r="B15" s="22"/>
      <c r="C15" s="17" t="s">
        <v>11</v>
      </c>
      <c r="D15" s="17" t="s">
        <v>12</v>
      </c>
      <c r="E15" s="17" t="s">
        <v>13</v>
      </c>
      <c r="F15" s="10">
        <v>0</v>
      </c>
      <c r="G15" s="10">
        <v>0</v>
      </c>
      <c r="H15" s="10">
        <v>0</v>
      </c>
      <c r="I15" s="17">
        <f>F15+G15+H15</f>
        <v>0</v>
      </c>
      <c r="J15" s="17">
        <f>F9+H21+G27</f>
        <v>2862</v>
      </c>
      <c r="K15" s="74" t="s">
        <v>11</v>
      </c>
      <c r="L15" s="74" t="s">
        <v>12</v>
      </c>
      <c r="M15" s="74" t="s">
        <v>13</v>
      </c>
      <c r="N15" s="74" t="s">
        <v>14</v>
      </c>
      <c r="O15" s="23" t="s">
        <v>14</v>
      </c>
    </row>
    <row r="16" spans="2:20" ht="13.8" thickBot="1" x14ac:dyDescent="0.3">
      <c r="B16" s="16" t="s">
        <v>15</v>
      </c>
      <c r="C16" s="24">
        <v>1.3169999999999999</v>
      </c>
      <c r="D16" s="24">
        <f>C16</f>
        <v>1.3169999999999999</v>
      </c>
      <c r="E16" s="24">
        <f>C16</f>
        <v>1.3169999999999999</v>
      </c>
      <c r="F16" s="17">
        <f t="shared" ref="F16:H17" si="2">F15*C16</f>
        <v>0</v>
      </c>
      <c r="G16" s="17">
        <f t="shared" si="2"/>
        <v>0</v>
      </c>
      <c r="H16" s="17">
        <f t="shared" si="2"/>
        <v>0</v>
      </c>
      <c r="I16" s="17">
        <f>F16+G16+H16</f>
        <v>0</v>
      </c>
      <c r="J16" s="17">
        <f>F10+H22+G28</f>
        <v>3658.8720000000003</v>
      </c>
      <c r="K16" s="25">
        <f t="shared" ref="K16:M17" si="3">ROUND(F16/10,0)*10</f>
        <v>0</v>
      </c>
      <c r="L16" s="25">
        <f t="shared" si="3"/>
        <v>0</v>
      </c>
      <c r="M16" s="25">
        <f t="shared" si="3"/>
        <v>0</v>
      </c>
      <c r="N16" s="25">
        <f>K16+L16+M16</f>
        <v>0</v>
      </c>
      <c r="O16" s="26">
        <f>K10+M22+L28</f>
        <v>3660</v>
      </c>
    </row>
    <row r="17" spans="2:15" ht="13.8" thickBot="1" x14ac:dyDescent="0.3">
      <c r="B17" s="16" t="s">
        <v>21</v>
      </c>
      <c r="C17" s="24">
        <v>0.872</v>
      </c>
      <c r="D17" s="24">
        <f>C17</f>
        <v>0.872</v>
      </c>
      <c r="E17" s="24">
        <f>C17</f>
        <v>0.872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>F17+G17+H17</f>
        <v>0</v>
      </c>
      <c r="J17" s="17">
        <f>F11+H23+G29</f>
        <v>3321.7342440000002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27">
        <f>K17+L17+M17</f>
        <v>0</v>
      </c>
      <c r="O17" s="28">
        <f>K11+M23+L29</f>
        <v>3320</v>
      </c>
    </row>
    <row r="18" spans="2:15" ht="3.9" customHeight="1" thickBot="1" x14ac:dyDescent="0.3">
      <c r="B18" s="29" t="s">
        <v>17</v>
      </c>
      <c r="C18" s="30" t="s">
        <v>17</v>
      </c>
      <c r="D18" s="30" t="s">
        <v>17</v>
      </c>
      <c r="E18" s="30" t="s">
        <v>17</v>
      </c>
      <c r="F18" s="31" t="s">
        <v>17</v>
      </c>
      <c r="G18" s="31" t="s">
        <v>17</v>
      </c>
      <c r="H18" s="31" t="s">
        <v>17</v>
      </c>
      <c r="I18" s="31" t="s">
        <v>17</v>
      </c>
      <c r="J18" s="31" t="s">
        <v>17</v>
      </c>
      <c r="K18" s="31"/>
      <c r="L18" s="31"/>
      <c r="M18" s="31"/>
      <c r="N18" s="31"/>
      <c r="O18" s="32"/>
    </row>
    <row r="19" spans="2:15" ht="13.8" thickBot="1" x14ac:dyDescent="0.3">
      <c r="B19" s="9" t="s">
        <v>22</v>
      </c>
      <c r="C19" s="24" t="str">
        <f>C7</f>
        <v>SR-747</v>
      </c>
      <c r="D19" s="33" t="s">
        <v>7</v>
      </c>
      <c r="E19" s="10">
        <v>4</v>
      </c>
      <c r="F19" s="12"/>
      <c r="G19" s="12" t="s">
        <v>23</v>
      </c>
      <c r="H19" s="12"/>
      <c r="I19" s="13" t="s">
        <v>9</v>
      </c>
      <c r="J19" s="34" t="s">
        <v>10</v>
      </c>
      <c r="K19" s="12"/>
      <c r="L19" s="12"/>
      <c r="M19" s="12"/>
      <c r="N19" s="12"/>
      <c r="O19" s="15"/>
    </row>
    <row r="20" spans="2:15" ht="13.8" thickBot="1" x14ac:dyDescent="0.3">
      <c r="B20" s="16"/>
      <c r="C20" s="75" t="s">
        <v>20</v>
      </c>
      <c r="D20" s="75"/>
      <c r="E20" s="75"/>
      <c r="F20" s="74" t="s">
        <v>11</v>
      </c>
      <c r="G20" s="74" t="s">
        <v>12</v>
      </c>
      <c r="H20" s="74" t="s">
        <v>13</v>
      </c>
      <c r="I20" s="19" t="s">
        <v>14</v>
      </c>
      <c r="J20" s="19" t="s">
        <v>14</v>
      </c>
      <c r="K20" s="86" t="s">
        <v>22</v>
      </c>
      <c r="L20" s="86"/>
      <c r="M20" s="86"/>
      <c r="N20" s="73" t="s">
        <v>9</v>
      </c>
      <c r="O20" s="21" t="s">
        <v>10</v>
      </c>
    </row>
    <row r="21" spans="2:15" ht="13.8" thickBot="1" x14ac:dyDescent="0.3">
      <c r="B21" s="22"/>
      <c r="C21" s="17" t="s">
        <v>11</v>
      </c>
      <c r="D21" s="17" t="s">
        <v>12</v>
      </c>
      <c r="E21" s="17" t="s">
        <v>13</v>
      </c>
      <c r="F21" s="10">
        <v>0</v>
      </c>
      <c r="G21" s="10">
        <v>9754</v>
      </c>
      <c r="H21" s="10">
        <v>824</v>
      </c>
      <c r="I21" s="17">
        <f>F21+G21+H21</f>
        <v>10578</v>
      </c>
      <c r="J21" s="17">
        <f>G9+F15+H27</f>
        <v>11388</v>
      </c>
      <c r="K21" s="74" t="s">
        <v>11</v>
      </c>
      <c r="L21" s="74" t="s">
        <v>12</v>
      </c>
      <c r="M21" s="74" t="s">
        <v>13</v>
      </c>
      <c r="N21" s="74" t="s">
        <v>14</v>
      </c>
      <c r="O21" s="23" t="s">
        <v>14</v>
      </c>
    </row>
    <row r="22" spans="2:15" ht="13.8" thickBot="1" x14ac:dyDescent="0.3">
      <c r="B22" s="16" t="s">
        <v>15</v>
      </c>
      <c r="C22" s="24">
        <v>1.2470000000000001</v>
      </c>
      <c r="D22" s="24">
        <f>C22</f>
        <v>1.2470000000000001</v>
      </c>
      <c r="E22" s="24">
        <f>C22</f>
        <v>1.2470000000000001</v>
      </c>
      <c r="F22" s="17">
        <f t="shared" ref="F22:H23" si="4">F21*C22</f>
        <v>0</v>
      </c>
      <c r="G22" s="17">
        <f t="shared" si="4"/>
        <v>12163.238000000001</v>
      </c>
      <c r="H22" s="17">
        <f t="shared" si="4"/>
        <v>1027.528</v>
      </c>
      <c r="I22" s="17">
        <f>F22+G22+H22</f>
        <v>13190.766000000001</v>
      </c>
      <c r="J22" s="17">
        <f>G10+F16+H28</f>
        <v>14830.165999999997</v>
      </c>
      <c r="K22" s="25">
        <f t="shared" ref="K22:M23" si="5">ROUND(F22/10,0)*10</f>
        <v>0</v>
      </c>
      <c r="L22" s="25">
        <f t="shared" si="5"/>
        <v>12160</v>
      </c>
      <c r="M22" s="25">
        <f t="shared" si="5"/>
        <v>1030</v>
      </c>
      <c r="N22" s="25">
        <f>K22+L22+M22</f>
        <v>13190</v>
      </c>
      <c r="O22" s="26">
        <f>L10+K16+M28</f>
        <v>14830</v>
      </c>
    </row>
    <row r="23" spans="2:15" ht="13.8" thickBot="1" x14ac:dyDescent="0.3">
      <c r="B23" s="16" t="s">
        <v>21</v>
      </c>
      <c r="C23" s="24">
        <v>0.90800000000000003</v>
      </c>
      <c r="D23" s="24">
        <f>C23</f>
        <v>0.90800000000000003</v>
      </c>
      <c r="E23" s="24">
        <f>C23</f>
        <v>0.90800000000000003</v>
      </c>
      <c r="F23" s="17">
        <f t="shared" si="4"/>
        <v>0</v>
      </c>
      <c r="G23" s="17">
        <f t="shared" si="4"/>
        <v>11044.220104000002</v>
      </c>
      <c r="H23" s="17">
        <f t="shared" si="4"/>
        <v>932.99542400000007</v>
      </c>
      <c r="I23" s="17">
        <f>F23+G23+H23</f>
        <v>11977.215528000002</v>
      </c>
      <c r="J23" s="17">
        <f>G11+F17+H29</f>
        <v>13231.907331999999</v>
      </c>
      <c r="K23" s="27">
        <f t="shared" si="5"/>
        <v>0</v>
      </c>
      <c r="L23" s="27">
        <f t="shared" si="5"/>
        <v>11040</v>
      </c>
      <c r="M23" s="27">
        <f t="shared" si="5"/>
        <v>930</v>
      </c>
      <c r="N23" s="27">
        <f>K23+L23+M23</f>
        <v>11970</v>
      </c>
      <c r="O23" s="28">
        <f>L11+K17+M29</f>
        <v>13240</v>
      </c>
    </row>
    <row r="24" spans="2:15" ht="3.9" customHeight="1" thickBot="1" x14ac:dyDescent="0.3">
      <c r="B24" s="29" t="s">
        <v>17</v>
      </c>
      <c r="C24" s="30" t="s">
        <v>17</v>
      </c>
      <c r="D24" s="30" t="s">
        <v>17</v>
      </c>
      <c r="E24" s="30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/>
      <c r="L24" s="31"/>
      <c r="M24" s="31"/>
      <c r="N24" s="31"/>
      <c r="O24" s="32"/>
    </row>
    <row r="25" spans="2:15" ht="13.8" thickBot="1" x14ac:dyDescent="0.3">
      <c r="B25" s="9" t="s">
        <v>24</v>
      </c>
      <c r="C25" s="24" t="s">
        <v>81</v>
      </c>
      <c r="D25" s="33" t="s">
        <v>7</v>
      </c>
      <c r="E25" s="10">
        <v>2</v>
      </c>
      <c r="F25" s="12"/>
      <c r="G25" s="12" t="s">
        <v>25</v>
      </c>
      <c r="H25" s="12"/>
      <c r="I25" s="13" t="s">
        <v>9</v>
      </c>
      <c r="J25" s="34" t="s">
        <v>10</v>
      </c>
      <c r="K25" s="12"/>
      <c r="L25" s="12"/>
      <c r="M25" s="12"/>
      <c r="N25" s="12"/>
      <c r="O25" s="15"/>
    </row>
    <row r="26" spans="2:15" ht="13.8" thickBot="1" x14ac:dyDescent="0.3">
      <c r="B26" s="16"/>
      <c r="C26" s="75" t="s">
        <v>20</v>
      </c>
      <c r="D26" s="75"/>
      <c r="E26" s="75"/>
      <c r="F26" s="74" t="s">
        <v>11</v>
      </c>
      <c r="G26" s="74" t="s">
        <v>12</v>
      </c>
      <c r="H26" s="74" t="s">
        <v>13</v>
      </c>
      <c r="I26" s="19" t="s">
        <v>14</v>
      </c>
      <c r="J26" s="19" t="s">
        <v>14</v>
      </c>
      <c r="K26" s="86" t="s">
        <v>24</v>
      </c>
      <c r="L26" s="86"/>
      <c r="M26" s="86"/>
      <c r="N26" s="73" t="s">
        <v>9</v>
      </c>
      <c r="O26" s="21" t="s">
        <v>10</v>
      </c>
    </row>
    <row r="27" spans="2:15" ht="13.8" thickBot="1" x14ac:dyDescent="0.3">
      <c r="B27" s="22"/>
      <c r="C27" s="17" t="s">
        <v>11</v>
      </c>
      <c r="D27" s="17" t="s">
        <v>12</v>
      </c>
      <c r="E27" s="17" t="s">
        <v>13</v>
      </c>
      <c r="F27" s="10">
        <v>2244</v>
      </c>
      <c r="G27" s="10">
        <v>11</v>
      </c>
      <c r="H27" s="10">
        <v>4933</v>
      </c>
      <c r="I27" s="17">
        <f>F27+G27+H27</f>
        <v>7188</v>
      </c>
      <c r="J27" s="17">
        <f>H9+G15+F21</f>
        <v>0</v>
      </c>
      <c r="K27" s="74" t="s">
        <v>11</v>
      </c>
      <c r="L27" s="74" t="s">
        <v>12</v>
      </c>
      <c r="M27" s="74" t="s">
        <v>13</v>
      </c>
      <c r="N27" s="74" t="s">
        <v>14</v>
      </c>
      <c r="O27" s="23" t="s">
        <v>14</v>
      </c>
    </row>
    <row r="28" spans="2:15" ht="13.8" thickBot="1" x14ac:dyDescent="0.3">
      <c r="B28" s="16" t="s">
        <v>15</v>
      </c>
      <c r="C28" s="24">
        <v>1.3169999999999999</v>
      </c>
      <c r="D28" s="24">
        <f>C28</f>
        <v>1.3169999999999999</v>
      </c>
      <c r="E28" s="24">
        <f>C28</f>
        <v>1.3169999999999999</v>
      </c>
      <c r="F28" s="17">
        <f t="shared" ref="F28:H29" si="6">F27*C28</f>
        <v>2955.348</v>
      </c>
      <c r="G28" s="17">
        <f t="shared" si="6"/>
        <v>14.487</v>
      </c>
      <c r="H28" s="17">
        <f t="shared" si="6"/>
        <v>6496.7609999999995</v>
      </c>
      <c r="I28" s="17">
        <f>F28+G28+H28</f>
        <v>9466.5959999999995</v>
      </c>
      <c r="J28" s="17">
        <f>H10+G16+F22</f>
        <v>0</v>
      </c>
      <c r="K28" s="25">
        <f t="shared" ref="K28:M29" si="7">ROUND(F28/10,0)*10</f>
        <v>2960</v>
      </c>
      <c r="L28" s="25">
        <f t="shared" si="7"/>
        <v>10</v>
      </c>
      <c r="M28" s="25">
        <f t="shared" si="7"/>
        <v>6500</v>
      </c>
      <c r="N28" s="25">
        <f>K28+L28+M28</f>
        <v>9470</v>
      </c>
      <c r="O28" s="26">
        <f>M10+L16+K22</f>
        <v>0</v>
      </c>
    </row>
    <row r="29" spans="2:15" ht="13.8" thickBot="1" x14ac:dyDescent="0.3">
      <c r="B29" s="16" t="s">
        <v>21</v>
      </c>
      <c r="C29" s="24">
        <v>0.872</v>
      </c>
      <c r="D29" s="24">
        <f>C29</f>
        <v>0.872</v>
      </c>
      <c r="E29" s="24">
        <f>C29</f>
        <v>0.872</v>
      </c>
      <c r="F29" s="17">
        <f t="shared" si="6"/>
        <v>2577.0634559999999</v>
      </c>
      <c r="G29" s="17">
        <f t="shared" si="6"/>
        <v>12.632664</v>
      </c>
      <c r="H29" s="17">
        <f t="shared" si="6"/>
        <v>5665.1755919999996</v>
      </c>
      <c r="I29" s="17">
        <f>F29+G29+H29</f>
        <v>8254.8717120000001</v>
      </c>
      <c r="J29" s="17">
        <f>H11+G17+F23</f>
        <v>0</v>
      </c>
      <c r="K29" s="27">
        <f t="shared" si="7"/>
        <v>2580</v>
      </c>
      <c r="L29" s="27">
        <f t="shared" si="7"/>
        <v>10</v>
      </c>
      <c r="M29" s="27">
        <f t="shared" si="7"/>
        <v>5670</v>
      </c>
      <c r="N29" s="27">
        <f>K29+L29+M29</f>
        <v>8260</v>
      </c>
      <c r="O29" s="28">
        <f>M11+L17+K23</f>
        <v>0</v>
      </c>
    </row>
    <row r="30" spans="2:15" ht="13.8" thickBot="1" x14ac:dyDescent="0.3">
      <c r="B30" s="2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</row>
    <row r="31" spans="2:15" ht="15" x14ac:dyDescent="0.25">
      <c r="B31" s="36" t="s">
        <v>26</v>
      </c>
      <c r="C31" s="37" t="s">
        <v>27</v>
      </c>
      <c r="D31" s="37"/>
      <c r="E31" s="37"/>
      <c r="F31" s="37"/>
      <c r="G31" s="37"/>
      <c r="H31" s="37"/>
      <c r="I31" s="37"/>
      <c r="J31" s="37"/>
      <c r="K31" s="37" t="s">
        <v>4</v>
      </c>
      <c r="L31" s="87" t="str">
        <f>L5</f>
        <v>SR-747</v>
      </c>
      <c r="M31" s="88"/>
      <c r="N31" s="88"/>
      <c r="O31" s="88"/>
    </row>
    <row r="32" spans="2:15" ht="13.8" thickBot="1" x14ac:dyDescent="0.3">
      <c r="B32" s="37"/>
      <c r="C32" s="37" t="s">
        <v>28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3.8" thickBot="1" x14ac:dyDescent="0.3">
      <c r="B33" s="9" t="s">
        <v>6</v>
      </c>
      <c r="C33" s="10" t="str">
        <f>C7</f>
        <v>SR-747</v>
      </c>
      <c r="D33" s="11" t="s">
        <v>7</v>
      </c>
      <c r="E33" s="10">
        <f>E7</f>
        <v>3</v>
      </c>
      <c r="F33" s="12"/>
      <c r="G33" s="12" t="s">
        <v>8</v>
      </c>
      <c r="H33" s="12"/>
      <c r="I33" s="13" t="s">
        <v>9</v>
      </c>
      <c r="J33" s="34" t="s">
        <v>10</v>
      </c>
      <c r="K33" s="12"/>
      <c r="L33" s="12"/>
      <c r="M33" s="12"/>
      <c r="N33" s="12"/>
      <c r="O33" s="15"/>
    </row>
    <row r="34" spans="2:15" ht="13.8" thickBot="1" x14ac:dyDescent="0.3">
      <c r="B34" s="16"/>
      <c r="C34" s="17" t="s">
        <v>20</v>
      </c>
      <c r="D34" s="17"/>
      <c r="E34" s="17"/>
      <c r="F34" s="74" t="s">
        <v>11</v>
      </c>
      <c r="G34" s="74" t="s">
        <v>12</v>
      </c>
      <c r="H34" s="74" t="s">
        <v>13</v>
      </c>
      <c r="I34" s="19" t="s">
        <v>14</v>
      </c>
      <c r="J34" s="19" t="s">
        <v>14</v>
      </c>
      <c r="K34" s="86" t="s">
        <v>6</v>
      </c>
      <c r="L34" s="86"/>
      <c r="M34" s="86"/>
      <c r="N34" s="73" t="s">
        <v>9</v>
      </c>
      <c r="O34" s="21" t="s">
        <v>10</v>
      </c>
    </row>
    <row r="35" spans="2:15" ht="13.8" thickBot="1" x14ac:dyDescent="0.3">
      <c r="B35" s="16"/>
      <c r="C35" s="17" t="s">
        <v>11</v>
      </c>
      <c r="D35" s="17" t="s">
        <v>12</v>
      </c>
      <c r="E35" s="17" t="s">
        <v>13</v>
      </c>
      <c r="F35" s="10"/>
      <c r="G35" s="10"/>
      <c r="H35" s="10"/>
      <c r="I35" s="17">
        <f>F35+G35+H35</f>
        <v>0</v>
      </c>
      <c r="J35" s="17">
        <f>H41+G47+F53</f>
        <v>0</v>
      </c>
      <c r="K35" s="74" t="s">
        <v>11</v>
      </c>
      <c r="L35" s="74" t="s">
        <v>12</v>
      </c>
      <c r="M35" s="74" t="s">
        <v>13</v>
      </c>
      <c r="N35" s="74" t="s">
        <v>14</v>
      </c>
      <c r="O35" s="23" t="s">
        <v>14</v>
      </c>
    </row>
    <row r="36" spans="2:15" ht="13.8" thickBot="1" x14ac:dyDescent="0.3">
      <c r="B36" s="16" t="s">
        <v>29</v>
      </c>
      <c r="C36" s="24"/>
      <c r="D36" s="24">
        <f>C36</f>
        <v>0</v>
      </c>
      <c r="E36" s="24">
        <f>C36</f>
        <v>0</v>
      </c>
      <c r="F36" s="17">
        <f t="shared" ref="F36:H37" si="8">F35*C36</f>
        <v>0</v>
      </c>
      <c r="G36" s="17">
        <f t="shared" si="8"/>
        <v>0</v>
      </c>
      <c r="H36" s="17">
        <f t="shared" si="8"/>
        <v>0</v>
      </c>
      <c r="I36" s="17">
        <f>F36+G36+H36</f>
        <v>0</v>
      </c>
      <c r="J36" s="17">
        <f>H42+G48+F54</f>
        <v>0</v>
      </c>
      <c r="K36" s="17">
        <f t="shared" ref="K36:M37" si="9">ROUND(F36/10,0)*10</f>
        <v>0</v>
      </c>
      <c r="L36" s="17">
        <f t="shared" si="9"/>
        <v>0</v>
      </c>
      <c r="M36" s="17">
        <f t="shared" si="9"/>
        <v>0</v>
      </c>
      <c r="N36" s="17">
        <f>K36+L36+M36</f>
        <v>0</v>
      </c>
      <c r="O36" s="38">
        <f>M42+L48+K54</f>
        <v>0</v>
      </c>
    </row>
    <row r="37" spans="2:15" ht="13.8" thickBot="1" x14ac:dyDescent="0.3">
      <c r="B37" s="16" t="s">
        <v>16</v>
      </c>
      <c r="C37" s="24">
        <f>C11</f>
        <v>0.90800000000000003</v>
      </c>
      <c r="D37" s="24">
        <f>C37</f>
        <v>0.90800000000000003</v>
      </c>
      <c r="E37" s="24">
        <f>C37</f>
        <v>0.90800000000000003</v>
      </c>
      <c r="F37" s="17">
        <f t="shared" si="8"/>
        <v>0</v>
      </c>
      <c r="G37" s="17">
        <f t="shared" si="8"/>
        <v>0</v>
      </c>
      <c r="H37" s="17">
        <f t="shared" si="8"/>
        <v>0</v>
      </c>
      <c r="I37" s="17">
        <f>F37+G37+H37</f>
        <v>0</v>
      </c>
      <c r="J37" s="17">
        <f>H43+G49+F55</f>
        <v>0</v>
      </c>
      <c r="K37" s="39">
        <f t="shared" si="9"/>
        <v>0</v>
      </c>
      <c r="L37" s="39">
        <f t="shared" si="9"/>
        <v>0</v>
      </c>
      <c r="M37" s="39">
        <f t="shared" si="9"/>
        <v>0</v>
      </c>
      <c r="N37" s="39">
        <f>K37+L37+M37</f>
        <v>0</v>
      </c>
      <c r="O37" s="40">
        <f>M43+L49+K55</f>
        <v>0</v>
      </c>
    </row>
    <row r="38" spans="2:15" ht="3.9" customHeight="1" thickBot="1" x14ac:dyDescent="0.3">
      <c r="B38" s="29" t="s">
        <v>17</v>
      </c>
      <c r="C38" s="30" t="s">
        <v>17</v>
      </c>
      <c r="D38" s="30" t="s">
        <v>17</v>
      </c>
      <c r="E38" s="30" t="s">
        <v>17</v>
      </c>
      <c r="F38" s="31" t="s">
        <v>17</v>
      </c>
      <c r="G38" s="31" t="s">
        <v>17</v>
      </c>
      <c r="H38" s="31" t="s">
        <v>17</v>
      </c>
      <c r="I38" s="31" t="s">
        <v>17</v>
      </c>
      <c r="J38" s="31" t="s">
        <v>17</v>
      </c>
      <c r="K38" s="31"/>
      <c r="L38" s="31"/>
      <c r="M38" s="31"/>
      <c r="N38" s="31"/>
      <c r="O38" s="32"/>
    </row>
    <row r="39" spans="2:15" ht="13.8" thickBot="1" x14ac:dyDescent="0.3">
      <c r="B39" s="9" t="s">
        <v>18</v>
      </c>
      <c r="C39" s="24" t="str">
        <f>C13</f>
        <v>SR-129 WB</v>
      </c>
      <c r="D39" s="33" t="s">
        <v>7</v>
      </c>
      <c r="E39" s="10">
        <f>E13</f>
        <v>2</v>
      </c>
      <c r="F39" s="12"/>
      <c r="G39" s="12" t="s">
        <v>19</v>
      </c>
      <c r="H39" s="12"/>
      <c r="I39" s="13" t="s">
        <v>9</v>
      </c>
      <c r="J39" s="34" t="s">
        <v>10</v>
      </c>
      <c r="K39" s="12"/>
      <c r="L39" s="12"/>
      <c r="M39" s="12"/>
      <c r="N39" s="12"/>
      <c r="O39" s="15"/>
    </row>
    <row r="40" spans="2:15" ht="13.8" thickBot="1" x14ac:dyDescent="0.3">
      <c r="B40" s="16"/>
      <c r="C40" s="75" t="s">
        <v>20</v>
      </c>
      <c r="D40" s="75"/>
      <c r="E40" s="75"/>
      <c r="F40" s="74" t="s">
        <v>11</v>
      </c>
      <c r="G40" s="74" t="s">
        <v>12</v>
      </c>
      <c r="H40" s="74" t="s">
        <v>13</v>
      </c>
      <c r="I40" s="19" t="s">
        <v>14</v>
      </c>
      <c r="J40" s="19" t="s">
        <v>14</v>
      </c>
      <c r="K40" s="86" t="s">
        <v>18</v>
      </c>
      <c r="L40" s="86"/>
      <c r="M40" s="86"/>
      <c r="N40" s="73" t="s">
        <v>9</v>
      </c>
      <c r="O40" s="21" t="s">
        <v>10</v>
      </c>
    </row>
    <row r="41" spans="2:15" ht="13.8" thickBot="1" x14ac:dyDescent="0.3">
      <c r="B41" s="16"/>
      <c r="C41" s="17" t="s">
        <v>11</v>
      </c>
      <c r="D41" s="17" t="s">
        <v>12</v>
      </c>
      <c r="E41" s="17" t="s">
        <v>13</v>
      </c>
      <c r="F41" s="10"/>
      <c r="G41" s="10"/>
      <c r="H41" s="10"/>
      <c r="I41" s="17">
        <f>F41+G41+H41</f>
        <v>0</v>
      </c>
      <c r="J41" s="17">
        <f>F35+H47+G53</f>
        <v>0</v>
      </c>
      <c r="K41" s="74" t="s">
        <v>11</v>
      </c>
      <c r="L41" s="74" t="s">
        <v>12</v>
      </c>
      <c r="M41" s="74" t="s">
        <v>13</v>
      </c>
      <c r="N41" s="74" t="s">
        <v>14</v>
      </c>
      <c r="O41" s="23" t="s">
        <v>14</v>
      </c>
    </row>
    <row r="42" spans="2:15" ht="13.8" thickBot="1" x14ac:dyDescent="0.3">
      <c r="B42" s="16" t="s">
        <v>29</v>
      </c>
      <c r="C42" s="24"/>
      <c r="D42" s="24">
        <f>C42</f>
        <v>0</v>
      </c>
      <c r="E42" s="24">
        <f>C42</f>
        <v>0</v>
      </c>
      <c r="F42" s="17">
        <f t="shared" ref="F42:H43" si="10">F41*C42</f>
        <v>0</v>
      </c>
      <c r="G42" s="17">
        <f t="shared" si="10"/>
        <v>0</v>
      </c>
      <c r="H42" s="17">
        <f t="shared" si="10"/>
        <v>0</v>
      </c>
      <c r="I42" s="17">
        <f>F42+G42+H42</f>
        <v>0</v>
      </c>
      <c r="J42" s="17">
        <f>F36+H48+G54</f>
        <v>0</v>
      </c>
      <c r="K42" s="17">
        <f t="shared" ref="K42:M43" si="11">ROUND(F42/10,0)*10</f>
        <v>0</v>
      </c>
      <c r="L42" s="17">
        <f t="shared" si="11"/>
        <v>0</v>
      </c>
      <c r="M42" s="17">
        <f t="shared" si="11"/>
        <v>0</v>
      </c>
      <c r="N42" s="17">
        <f>K42+L42+M42</f>
        <v>0</v>
      </c>
      <c r="O42" s="38">
        <f>K36+M48+L54</f>
        <v>0</v>
      </c>
    </row>
    <row r="43" spans="2:15" ht="13.8" thickBot="1" x14ac:dyDescent="0.3">
      <c r="B43" s="16" t="s">
        <v>16</v>
      </c>
      <c r="C43" s="24">
        <f>C17</f>
        <v>0.872</v>
      </c>
      <c r="D43" s="24">
        <f>C43</f>
        <v>0.872</v>
      </c>
      <c r="E43" s="24">
        <f>C43</f>
        <v>0.872</v>
      </c>
      <c r="F43" s="17">
        <f t="shared" si="10"/>
        <v>0</v>
      </c>
      <c r="G43" s="17">
        <f t="shared" si="10"/>
        <v>0</v>
      </c>
      <c r="H43" s="17">
        <f t="shared" si="10"/>
        <v>0</v>
      </c>
      <c r="I43" s="17">
        <f>F43+G43+H43</f>
        <v>0</v>
      </c>
      <c r="J43" s="17">
        <f>H49+G55+D61</f>
        <v>0</v>
      </c>
      <c r="K43" s="39">
        <f t="shared" si="11"/>
        <v>0</v>
      </c>
      <c r="L43" s="39">
        <f t="shared" si="11"/>
        <v>0</v>
      </c>
      <c r="M43" s="39">
        <f t="shared" si="11"/>
        <v>0</v>
      </c>
      <c r="N43" s="39">
        <f>K43+L43+M43</f>
        <v>0</v>
      </c>
      <c r="O43" s="40">
        <f>K37+M49+L55</f>
        <v>0</v>
      </c>
    </row>
    <row r="44" spans="2:15" ht="3.9" customHeight="1" thickBot="1" x14ac:dyDescent="0.3">
      <c r="B44" s="29" t="s">
        <v>17</v>
      </c>
      <c r="C44" s="30" t="s">
        <v>17</v>
      </c>
      <c r="D44" s="30" t="s">
        <v>17</v>
      </c>
      <c r="E44" s="30" t="s">
        <v>17</v>
      </c>
      <c r="F44" s="31" t="s">
        <v>17</v>
      </c>
      <c r="G44" s="31" t="s">
        <v>17</v>
      </c>
      <c r="H44" s="31" t="s">
        <v>17</v>
      </c>
      <c r="I44" s="31" t="s">
        <v>17</v>
      </c>
      <c r="J44" s="31" t="s">
        <v>17</v>
      </c>
      <c r="K44" s="31"/>
      <c r="L44" s="31"/>
      <c r="M44" s="31"/>
      <c r="N44" s="31"/>
      <c r="O44" s="32"/>
    </row>
    <row r="45" spans="2:15" ht="13.8" thickBot="1" x14ac:dyDescent="0.3">
      <c r="B45" s="9" t="s">
        <v>22</v>
      </c>
      <c r="C45" s="24" t="str">
        <f>C19</f>
        <v>SR-747</v>
      </c>
      <c r="D45" s="33" t="s">
        <v>7</v>
      </c>
      <c r="E45" s="10">
        <f>E19</f>
        <v>4</v>
      </c>
      <c r="F45" s="12"/>
      <c r="G45" s="12" t="s">
        <v>23</v>
      </c>
      <c r="H45" s="12"/>
      <c r="I45" s="13" t="s">
        <v>9</v>
      </c>
      <c r="J45" s="34" t="s">
        <v>10</v>
      </c>
      <c r="K45" s="12"/>
      <c r="L45" s="12"/>
      <c r="M45" s="12"/>
      <c r="N45" s="12"/>
      <c r="O45" s="15"/>
    </row>
    <row r="46" spans="2:15" ht="13.8" thickBot="1" x14ac:dyDescent="0.3">
      <c r="B46" s="16"/>
      <c r="C46" s="75" t="s">
        <v>20</v>
      </c>
      <c r="D46" s="75"/>
      <c r="E46" s="75"/>
      <c r="F46" s="74" t="s">
        <v>11</v>
      </c>
      <c r="G46" s="74" t="s">
        <v>12</v>
      </c>
      <c r="H46" s="74" t="s">
        <v>13</v>
      </c>
      <c r="I46" s="19" t="s">
        <v>14</v>
      </c>
      <c r="J46" s="19" t="s">
        <v>14</v>
      </c>
      <c r="K46" s="86" t="s">
        <v>22</v>
      </c>
      <c r="L46" s="86"/>
      <c r="M46" s="86"/>
      <c r="N46" s="73" t="s">
        <v>9</v>
      </c>
      <c r="O46" s="21" t="s">
        <v>10</v>
      </c>
    </row>
    <row r="47" spans="2:15" ht="13.8" thickBot="1" x14ac:dyDescent="0.3">
      <c r="B47" s="16"/>
      <c r="C47" s="17" t="s">
        <v>11</v>
      </c>
      <c r="D47" s="17" t="s">
        <v>12</v>
      </c>
      <c r="E47" s="17" t="s">
        <v>13</v>
      </c>
      <c r="F47" s="10"/>
      <c r="G47" s="10"/>
      <c r="H47" s="10"/>
      <c r="I47" s="17">
        <f>F47+G47+H47</f>
        <v>0</v>
      </c>
      <c r="J47" s="17">
        <f>G35+F41+H53</f>
        <v>0</v>
      </c>
      <c r="K47" s="74" t="s">
        <v>11</v>
      </c>
      <c r="L47" s="74" t="s">
        <v>12</v>
      </c>
      <c r="M47" s="74" t="s">
        <v>13</v>
      </c>
      <c r="N47" s="74" t="s">
        <v>14</v>
      </c>
      <c r="O47" s="23" t="s">
        <v>14</v>
      </c>
    </row>
    <row r="48" spans="2:15" ht="13.8" thickBot="1" x14ac:dyDescent="0.3">
      <c r="B48" s="16" t="s">
        <v>29</v>
      </c>
      <c r="C48" s="24"/>
      <c r="D48" s="24">
        <f>C48</f>
        <v>0</v>
      </c>
      <c r="E48" s="24">
        <f>C48</f>
        <v>0</v>
      </c>
      <c r="F48" s="17">
        <f t="shared" ref="F48:H49" si="12">F47*C48</f>
        <v>0</v>
      </c>
      <c r="G48" s="17">
        <f t="shared" si="12"/>
        <v>0</v>
      </c>
      <c r="H48" s="17">
        <f t="shared" si="12"/>
        <v>0</v>
      </c>
      <c r="I48" s="17">
        <f>F48+G48+H48</f>
        <v>0</v>
      </c>
      <c r="J48" s="17">
        <f>G36+F42+H54</f>
        <v>0</v>
      </c>
      <c r="K48" s="17">
        <f t="shared" ref="K48:M49" si="13">ROUND(F48/10,0)*10</f>
        <v>0</v>
      </c>
      <c r="L48" s="17">
        <f t="shared" si="13"/>
        <v>0</v>
      </c>
      <c r="M48" s="17">
        <f t="shared" si="13"/>
        <v>0</v>
      </c>
      <c r="N48" s="17">
        <f>K48+L48+M48</f>
        <v>0</v>
      </c>
      <c r="O48" s="38">
        <f>L36+K42+M54</f>
        <v>0</v>
      </c>
    </row>
    <row r="49" spans="2:16" ht="13.8" thickBot="1" x14ac:dyDescent="0.3">
      <c r="B49" s="16" t="s">
        <v>16</v>
      </c>
      <c r="C49" s="24">
        <f>C23</f>
        <v>0.90800000000000003</v>
      </c>
      <c r="D49" s="24">
        <f>C49</f>
        <v>0.90800000000000003</v>
      </c>
      <c r="E49" s="24">
        <f>C49</f>
        <v>0.90800000000000003</v>
      </c>
      <c r="F49" s="17">
        <f t="shared" si="12"/>
        <v>0</v>
      </c>
      <c r="G49" s="17">
        <f t="shared" si="12"/>
        <v>0</v>
      </c>
      <c r="H49" s="17">
        <f t="shared" si="12"/>
        <v>0</v>
      </c>
      <c r="I49" s="17">
        <f>F49+G49+H49</f>
        <v>0</v>
      </c>
      <c r="J49" s="17">
        <f>G37+F43+H55</f>
        <v>0</v>
      </c>
      <c r="K49" s="39">
        <f t="shared" si="13"/>
        <v>0</v>
      </c>
      <c r="L49" s="39">
        <f t="shared" si="13"/>
        <v>0</v>
      </c>
      <c r="M49" s="39">
        <f t="shared" si="13"/>
        <v>0</v>
      </c>
      <c r="N49" s="39">
        <f>K49+L49+M49</f>
        <v>0</v>
      </c>
      <c r="O49" s="40">
        <f>L37+K43+M55</f>
        <v>0</v>
      </c>
    </row>
    <row r="50" spans="2:16" ht="3.9" customHeight="1" thickBot="1" x14ac:dyDescent="0.3">
      <c r="B50" s="29" t="s">
        <v>17</v>
      </c>
      <c r="C50" s="30" t="s">
        <v>17</v>
      </c>
      <c r="D50" s="30" t="s">
        <v>17</v>
      </c>
      <c r="E50" s="30" t="s">
        <v>17</v>
      </c>
      <c r="F50" s="31" t="s">
        <v>17</v>
      </c>
      <c r="G50" s="31" t="s">
        <v>17</v>
      </c>
      <c r="H50" s="31" t="s">
        <v>17</v>
      </c>
      <c r="I50" s="31" t="s">
        <v>17</v>
      </c>
      <c r="J50" s="31" t="s">
        <v>17</v>
      </c>
      <c r="K50" s="31"/>
      <c r="L50" s="31"/>
      <c r="M50" s="31"/>
      <c r="N50" s="31"/>
      <c r="O50" s="32"/>
    </row>
    <row r="51" spans="2:16" ht="13.8" thickBot="1" x14ac:dyDescent="0.3">
      <c r="B51" s="9" t="s">
        <v>24</v>
      </c>
      <c r="C51" s="24" t="str">
        <f>C25</f>
        <v>SR-129 WB</v>
      </c>
      <c r="D51" s="33" t="s">
        <v>7</v>
      </c>
      <c r="E51" s="10">
        <f>E25</f>
        <v>2</v>
      </c>
      <c r="F51" s="12"/>
      <c r="G51" s="12" t="s">
        <v>25</v>
      </c>
      <c r="H51" s="12"/>
      <c r="I51" s="13" t="s">
        <v>9</v>
      </c>
      <c r="J51" s="34" t="s">
        <v>10</v>
      </c>
      <c r="K51" s="12"/>
      <c r="L51" s="12"/>
      <c r="M51" s="12"/>
      <c r="N51" s="12"/>
      <c r="O51" s="15"/>
    </row>
    <row r="52" spans="2:16" ht="13.8" thickBot="1" x14ac:dyDescent="0.3">
      <c r="B52" s="16"/>
      <c r="C52" s="75" t="s">
        <v>20</v>
      </c>
      <c r="D52" s="75"/>
      <c r="E52" s="75"/>
      <c r="F52" s="74" t="s">
        <v>11</v>
      </c>
      <c r="G52" s="74" t="s">
        <v>12</v>
      </c>
      <c r="H52" s="74" t="s">
        <v>13</v>
      </c>
      <c r="I52" s="19" t="s">
        <v>14</v>
      </c>
      <c r="J52" s="19" t="s">
        <v>14</v>
      </c>
      <c r="K52" s="86" t="s">
        <v>24</v>
      </c>
      <c r="L52" s="86"/>
      <c r="M52" s="86"/>
      <c r="N52" s="73" t="s">
        <v>9</v>
      </c>
      <c r="O52" s="21" t="s">
        <v>10</v>
      </c>
    </row>
    <row r="53" spans="2:16" ht="13.8" thickBot="1" x14ac:dyDescent="0.3">
      <c r="B53" s="16"/>
      <c r="C53" s="17" t="s">
        <v>11</v>
      </c>
      <c r="D53" s="17" t="s">
        <v>12</v>
      </c>
      <c r="E53" s="17" t="s">
        <v>13</v>
      </c>
      <c r="F53" s="10"/>
      <c r="G53" s="10"/>
      <c r="H53" s="10"/>
      <c r="I53" s="17">
        <f>F53+G53+H53</f>
        <v>0</v>
      </c>
      <c r="J53" s="17">
        <f>H35+G41+F47</f>
        <v>0</v>
      </c>
      <c r="K53" s="74" t="s">
        <v>11</v>
      </c>
      <c r="L53" s="74" t="s">
        <v>12</v>
      </c>
      <c r="M53" s="74" t="s">
        <v>13</v>
      </c>
      <c r="N53" s="74" t="s">
        <v>14</v>
      </c>
      <c r="O53" s="23" t="s">
        <v>14</v>
      </c>
    </row>
    <row r="54" spans="2:16" ht="13.8" thickBot="1" x14ac:dyDescent="0.3">
      <c r="B54" s="16" t="s">
        <v>29</v>
      </c>
      <c r="C54" s="24"/>
      <c r="D54" s="24">
        <f>C54</f>
        <v>0</v>
      </c>
      <c r="E54" s="24">
        <f>C54</f>
        <v>0</v>
      </c>
      <c r="F54" s="17">
        <f t="shared" ref="F54:H55" si="14">F53*C54</f>
        <v>0</v>
      </c>
      <c r="G54" s="17">
        <f t="shared" si="14"/>
        <v>0</v>
      </c>
      <c r="H54" s="17">
        <f t="shared" si="14"/>
        <v>0</v>
      </c>
      <c r="I54" s="17">
        <f>F54+G54+H54</f>
        <v>0</v>
      </c>
      <c r="J54" s="17">
        <f>H36+G42+F48</f>
        <v>0</v>
      </c>
      <c r="K54" s="17">
        <f t="shared" ref="K54:M55" si="15">ROUND(F54/10,0)*10</f>
        <v>0</v>
      </c>
      <c r="L54" s="17">
        <f t="shared" si="15"/>
        <v>0</v>
      </c>
      <c r="M54" s="17">
        <f t="shared" si="15"/>
        <v>0</v>
      </c>
      <c r="N54" s="17">
        <f>K54+L54+M54</f>
        <v>0</v>
      </c>
      <c r="O54" s="38">
        <f>M36+L42+K48</f>
        <v>0</v>
      </c>
    </row>
    <row r="55" spans="2:16" ht="13.8" thickBot="1" x14ac:dyDescent="0.3">
      <c r="B55" s="29" t="s">
        <v>16</v>
      </c>
      <c r="C55" s="24">
        <f>C29</f>
        <v>0.872</v>
      </c>
      <c r="D55" s="24">
        <f>C55</f>
        <v>0.872</v>
      </c>
      <c r="E55" s="24">
        <f>C55</f>
        <v>0.872</v>
      </c>
      <c r="F55" s="31">
        <f t="shared" si="14"/>
        <v>0</v>
      </c>
      <c r="G55" s="31">
        <f t="shared" si="14"/>
        <v>0</v>
      </c>
      <c r="H55" s="31">
        <f t="shared" si="14"/>
        <v>0</v>
      </c>
      <c r="I55" s="31">
        <f>F55+G55+H55</f>
        <v>0</v>
      </c>
      <c r="J55" s="31">
        <f>H37+G43+F49</f>
        <v>0</v>
      </c>
      <c r="K55" s="41">
        <f t="shared" si="15"/>
        <v>0</v>
      </c>
      <c r="L55" s="41">
        <f t="shared" si="15"/>
        <v>0</v>
      </c>
      <c r="M55" s="41">
        <f t="shared" si="15"/>
        <v>0</v>
      </c>
      <c r="N55" s="41">
        <f>K55+L55+M55</f>
        <v>0</v>
      </c>
      <c r="O55" s="42">
        <f>M37+L43+K49</f>
        <v>0</v>
      </c>
    </row>
    <row r="56" spans="2:16" ht="13.8" thickBot="1" x14ac:dyDescent="0.3">
      <c r="C56" s="43"/>
      <c r="D56" s="43"/>
      <c r="E56" s="43"/>
    </row>
    <row r="57" spans="2:16" ht="15" x14ac:dyDescent="0.25">
      <c r="B57" s="44"/>
      <c r="C57" s="12"/>
      <c r="D57" s="12"/>
      <c r="E57" s="12"/>
      <c r="F57" s="12"/>
      <c r="G57" s="12"/>
      <c r="H57" s="76" t="str">
        <f>$C$19</f>
        <v>SR-747</v>
      </c>
      <c r="I57" s="77"/>
      <c r="J57" s="77"/>
      <c r="K57" s="12"/>
      <c r="L57" s="12"/>
      <c r="M57" s="12"/>
      <c r="N57" s="12"/>
      <c r="O57" s="12"/>
      <c r="P57" s="15"/>
    </row>
    <row r="58" spans="2:16" x14ac:dyDescent="0.25">
      <c r="B58" s="45" t="s">
        <v>30</v>
      </c>
      <c r="C58" s="17"/>
      <c r="D58" s="17"/>
      <c r="E58" s="17"/>
      <c r="F58" s="17"/>
      <c r="G58" s="17"/>
      <c r="H58" s="46" t="s">
        <v>31</v>
      </c>
      <c r="I58" s="25">
        <f>H59+J59</f>
        <v>25210</v>
      </c>
      <c r="J58" s="46" t="s">
        <v>32</v>
      </c>
      <c r="K58" s="17"/>
      <c r="L58" s="17"/>
      <c r="M58" s="17"/>
      <c r="N58" s="17"/>
      <c r="O58" s="17"/>
      <c r="P58" s="38"/>
    </row>
    <row r="59" spans="2:16" x14ac:dyDescent="0.25">
      <c r="B59" s="16"/>
      <c r="C59" s="17"/>
      <c r="D59" s="17"/>
      <c r="E59" s="17"/>
      <c r="F59" s="17"/>
      <c r="G59" s="17"/>
      <c r="H59" s="25">
        <f>(N23)</f>
        <v>11970</v>
      </c>
      <c r="I59" s="25"/>
      <c r="J59" s="25">
        <f>(O23)</f>
        <v>13240</v>
      </c>
      <c r="K59" s="17"/>
      <c r="L59" s="17"/>
      <c r="M59" s="17"/>
      <c r="N59" s="17"/>
      <c r="O59" s="17"/>
      <c r="P59" s="38"/>
    </row>
    <row r="60" spans="2:16" x14ac:dyDescent="0.25">
      <c r="B60" s="16"/>
      <c r="C60" s="17"/>
      <c r="D60" s="17"/>
      <c r="E60" s="17"/>
      <c r="F60" s="17"/>
      <c r="G60" s="25">
        <f>(M23)</f>
        <v>930</v>
      </c>
      <c r="H60" s="25">
        <f>(L23)</f>
        <v>11040</v>
      </c>
      <c r="I60" s="25">
        <f>(K23)</f>
        <v>0</v>
      </c>
      <c r="J60" s="17"/>
      <c r="K60" s="17"/>
      <c r="L60" s="17"/>
      <c r="M60" s="17"/>
      <c r="N60" s="17"/>
      <c r="O60" s="17"/>
      <c r="P60" s="38"/>
    </row>
    <row r="61" spans="2:16" ht="15" x14ac:dyDescent="0.25">
      <c r="B61" s="16"/>
      <c r="C61" s="17"/>
      <c r="D61" s="17"/>
      <c r="E61" s="17"/>
      <c r="F61" s="17"/>
      <c r="G61" s="46">
        <v>8</v>
      </c>
      <c r="H61" s="46" t="s">
        <v>31</v>
      </c>
      <c r="I61" s="46">
        <v>9</v>
      </c>
      <c r="J61" s="17"/>
      <c r="K61" s="17"/>
      <c r="L61" s="47" t="s">
        <v>33</v>
      </c>
      <c r="M61" s="48">
        <f>(M29)</f>
        <v>5670</v>
      </c>
      <c r="N61" s="80" t="str">
        <f>$C$25</f>
        <v>SR-129 WB</v>
      </c>
      <c r="O61" s="81"/>
      <c r="P61" s="82"/>
    </row>
    <row r="62" spans="2:16" x14ac:dyDescent="0.25">
      <c r="B62" s="16"/>
      <c r="C62" s="17"/>
      <c r="D62" s="47" t="s">
        <v>34</v>
      </c>
      <c r="E62" s="48">
        <f>(O17)</f>
        <v>3320</v>
      </c>
      <c r="F62" s="17"/>
      <c r="G62" s="17"/>
      <c r="H62" s="17"/>
      <c r="I62" s="17"/>
      <c r="J62" s="17"/>
      <c r="K62" s="17"/>
      <c r="L62" s="47" t="s">
        <v>34</v>
      </c>
      <c r="M62" s="48">
        <f>(L29)</f>
        <v>10</v>
      </c>
      <c r="N62" s="17">
        <f>(N29)</f>
        <v>8260</v>
      </c>
      <c r="O62" s="49" t="s">
        <v>34</v>
      </c>
      <c r="P62" s="38"/>
    </row>
    <row r="63" spans="2:16" x14ac:dyDescent="0.25">
      <c r="B63" s="16"/>
      <c r="C63" s="17"/>
      <c r="D63" s="48">
        <f>E62+E64</f>
        <v>3320</v>
      </c>
      <c r="E63" s="48"/>
      <c r="F63" s="50">
        <f>(K17)</f>
        <v>0</v>
      </c>
      <c r="G63" s="49" t="s">
        <v>17</v>
      </c>
      <c r="H63" s="17"/>
      <c r="I63" s="17"/>
      <c r="J63" s="17"/>
      <c r="K63" s="17"/>
      <c r="L63" s="47" t="s">
        <v>35</v>
      </c>
      <c r="M63" s="48">
        <f>(K29)</f>
        <v>2580</v>
      </c>
      <c r="N63" s="17"/>
      <c r="O63" s="17">
        <f>N62+N65</f>
        <v>8260</v>
      </c>
      <c r="P63" s="38"/>
    </row>
    <row r="64" spans="2:16" x14ac:dyDescent="0.25">
      <c r="B64" s="16"/>
      <c r="C64" s="17"/>
      <c r="D64" s="47" t="s">
        <v>36</v>
      </c>
      <c r="E64" s="48">
        <f>(N17)</f>
        <v>0</v>
      </c>
      <c r="F64" s="50">
        <f>(L17)</f>
        <v>0</v>
      </c>
      <c r="G64" s="49" t="s">
        <v>36</v>
      </c>
      <c r="H64" s="17"/>
      <c r="I64" s="17"/>
      <c r="J64" s="17"/>
      <c r="K64" s="17"/>
      <c r="L64" s="17"/>
      <c r="M64" s="17"/>
      <c r="N64" s="17"/>
      <c r="O64" s="17"/>
      <c r="P64" s="38"/>
    </row>
    <row r="65" spans="2:16" ht="15" x14ac:dyDescent="0.25">
      <c r="B65" s="16"/>
      <c r="C65" s="78" t="str">
        <f>$C$13</f>
        <v>SR-129 WB</v>
      </c>
      <c r="D65" s="79"/>
      <c r="E65" s="79"/>
      <c r="F65" s="50">
        <f>(M17)</f>
        <v>0</v>
      </c>
      <c r="G65" s="49" t="s">
        <v>37</v>
      </c>
      <c r="H65" s="17"/>
      <c r="I65" s="46" t="s">
        <v>38</v>
      </c>
      <c r="J65" s="46" t="s">
        <v>32</v>
      </c>
      <c r="K65" s="46" t="s">
        <v>39</v>
      </c>
      <c r="L65" s="17"/>
      <c r="M65" s="17"/>
      <c r="N65" s="17">
        <f>(O29)</f>
        <v>0</v>
      </c>
      <c r="O65" s="49" t="s">
        <v>36</v>
      </c>
      <c r="P65" s="38"/>
    </row>
    <row r="66" spans="2:16" x14ac:dyDescent="0.25">
      <c r="B66" s="16"/>
      <c r="C66" s="17"/>
      <c r="D66" s="17"/>
      <c r="E66" s="17"/>
      <c r="F66" s="17"/>
      <c r="G66" s="17"/>
      <c r="H66" s="17"/>
      <c r="I66" s="25">
        <f>(K11)</f>
        <v>2380</v>
      </c>
      <c r="J66" s="25">
        <f>(L11)</f>
        <v>7570</v>
      </c>
      <c r="K66" s="25">
        <f>(M11)</f>
        <v>0</v>
      </c>
      <c r="L66" s="17"/>
      <c r="M66" s="17"/>
      <c r="N66" s="17"/>
      <c r="O66" s="17"/>
      <c r="P66" s="38"/>
    </row>
    <row r="67" spans="2:16" x14ac:dyDescent="0.25">
      <c r="B67" s="16"/>
      <c r="C67" s="17"/>
      <c r="D67" s="17"/>
      <c r="E67" s="17"/>
      <c r="F67" s="17"/>
      <c r="G67" s="17"/>
      <c r="H67" s="25">
        <f>(O11)</f>
        <v>13620</v>
      </c>
      <c r="I67" s="17"/>
      <c r="J67" s="25">
        <f>(N11)</f>
        <v>9950</v>
      </c>
      <c r="K67" s="17"/>
      <c r="L67" s="17"/>
      <c r="M67" s="17"/>
      <c r="N67" s="17"/>
      <c r="O67" s="17"/>
      <c r="P67" s="38"/>
    </row>
    <row r="68" spans="2:16" x14ac:dyDescent="0.25">
      <c r="B68" s="16"/>
      <c r="C68" s="17"/>
      <c r="D68" s="17"/>
      <c r="E68" s="17"/>
      <c r="F68" s="17"/>
      <c r="G68" s="17"/>
      <c r="H68" s="46" t="s">
        <v>32</v>
      </c>
      <c r="I68" s="25">
        <f>H67+J67</f>
        <v>23570</v>
      </c>
      <c r="J68" s="46" t="s">
        <v>31</v>
      </c>
      <c r="K68" s="17"/>
      <c r="L68" s="17"/>
      <c r="M68" s="17"/>
      <c r="N68" s="17"/>
      <c r="O68" s="17"/>
      <c r="P68" s="38"/>
    </row>
    <row r="69" spans="2:16" ht="13.8" thickBot="1" x14ac:dyDescent="0.3">
      <c r="B69" s="29"/>
      <c r="C69" s="31"/>
      <c r="D69" s="31"/>
      <c r="E69" s="31"/>
      <c r="F69" s="31"/>
      <c r="G69" s="31"/>
      <c r="H69" s="31"/>
      <c r="I69" s="30" t="str">
        <f>$C$7</f>
        <v>SR-747</v>
      </c>
      <c r="J69" s="31"/>
      <c r="K69" s="31"/>
      <c r="L69" s="31"/>
      <c r="M69" s="31"/>
      <c r="N69" s="31"/>
      <c r="O69" s="31"/>
      <c r="P69" s="32"/>
    </row>
    <row r="70" spans="2:16" ht="15" x14ac:dyDescent="0.25">
      <c r="B70" s="44"/>
      <c r="C70" s="12"/>
      <c r="D70" s="12"/>
      <c r="E70" s="12"/>
      <c r="F70" s="12"/>
      <c r="G70" s="12"/>
      <c r="H70" s="76" t="str">
        <f>$C$19</f>
        <v>SR-747</v>
      </c>
      <c r="I70" s="77"/>
      <c r="J70" s="77"/>
      <c r="K70" s="12"/>
      <c r="L70" s="12"/>
      <c r="M70" s="12"/>
      <c r="N70" s="12"/>
      <c r="O70" s="12"/>
      <c r="P70" s="15"/>
    </row>
    <row r="71" spans="2:16" x14ac:dyDescent="0.25">
      <c r="B71" s="45" t="s">
        <v>40</v>
      </c>
      <c r="C71" s="17"/>
      <c r="D71" s="17"/>
      <c r="E71" s="17"/>
      <c r="F71" s="17"/>
      <c r="G71" s="17"/>
      <c r="H71" s="46" t="s">
        <v>31</v>
      </c>
      <c r="I71" s="25">
        <f>H72+J72</f>
        <v>0</v>
      </c>
      <c r="J71" s="46" t="s">
        <v>32</v>
      </c>
      <c r="K71" s="17"/>
      <c r="L71" s="17"/>
      <c r="M71" s="17"/>
      <c r="N71" s="17"/>
      <c r="O71" s="17"/>
      <c r="P71" s="38"/>
    </row>
    <row r="72" spans="2:16" x14ac:dyDescent="0.25">
      <c r="B72" s="16"/>
      <c r="C72" s="17"/>
      <c r="D72" s="17"/>
      <c r="E72" s="17"/>
      <c r="F72" s="17"/>
      <c r="G72" s="17"/>
      <c r="H72" s="25">
        <f>N49</f>
        <v>0</v>
      </c>
      <c r="I72" s="25"/>
      <c r="J72" s="25">
        <f>O49</f>
        <v>0</v>
      </c>
      <c r="K72" s="17"/>
      <c r="L72" s="17"/>
      <c r="M72" s="17"/>
      <c r="N72" s="17"/>
      <c r="O72" s="17"/>
      <c r="P72" s="38"/>
    </row>
    <row r="73" spans="2:16" ht="12.75" customHeight="1" x14ac:dyDescent="0.25">
      <c r="B73" s="16"/>
      <c r="C73" s="17"/>
      <c r="D73" s="17"/>
      <c r="E73" s="17"/>
      <c r="F73" s="17"/>
      <c r="G73" s="25">
        <f>(M49)</f>
        <v>0</v>
      </c>
      <c r="H73" s="25">
        <f>(L49)</f>
        <v>0</v>
      </c>
      <c r="I73" s="25">
        <f>(K49)</f>
        <v>0</v>
      </c>
      <c r="J73" s="17"/>
      <c r="K73" s="17"/>
      <c r="L73" s="17"/>
      <c r="M73" s="17"/>
      <c r="N73" s="17"/>
      <c r="O73" s="17"/>
      <c r="P73" s="38"/>
    </row>
    <row r="74" spans="2:16" ht="12.75" customHeight="1" x14ac:dyDescent="0.25">
      <c r="B74" s="16"/>
      <c r="C74" s="17"/>
      <c r="D74" s="17"/>
      <c r="E74" s="17"/>
      <c r="F74" s="17"/>
      <c r="G74" s="46">
        <v>8</v>
      </c>
      <c r="H74" s="46" t="s">
        <v>31</v>
      </c>
      <c r="I74" s="46">
        <v>9</v>
      </c>
      <c r="J74" s="17"/>
      <c r="K74" s="17"/>
      <c r="L74" s="47" t="s">
        <v>33</v>
      </c>
      <c r="M74" s="48">
        <f>(M55)</f>
        <v>0</v>
      </c>
      <c r="N74" s="80" t="str">
        <f>$C$25</f>
        <v>SR-129 WB</v>
      </c>
      <c r="O74" s="81"/>
      <c r="P74" s="82"/>
    </row>
    <row r="75" spans="2:16" x14ac:dyDescent="0.25">
      <c r="B75" s="16"/>
      <c r="C75" s="17"/>
      <c r="D75" s="47" t="s">
        <v>34</v>
      </c>
      <c r="E75" s="48">
        <f>(O43)</f>
        <v>0</v>
      </c>
      <c r="F75" s="17"/>
      <c r="G75" s="17"/>
      <c r="H75" s="17"/>
      <c r="I75" s="17"/>
      <c r="J75" s="17"/>
      <c r="K75" s="17"/>
      <c r="L75" s="47" t="s">
        <v>34</v>
      </c>
      <c r="M75" s="48">
        <f>(L55)</f>
        <v>0</v>
      </c>
      <c r="N75" s="17">
        <f>(N55)</f>
        <v>0</v>
      </c>
      <c r="O75" s="49" t="s">
        <v>34</v>
      </c>
      <c r="P75" s="38"/>
    </row>
    <row r="76" spans="2:16" x14ac:dyDescent="0.25">
      <c r="B76" s="16"/>
      <c r="C76" s="17"/>
      <c r="D76" s="48">
        <f>E75+E77</f>
        <v>0</v>
      </c>
      <c r="E76" s="48"/>
      <c r="F76" s="17">
        <f>(K43)</f>
        <v>0</v>
      </c>
      <c r="G76" s="49" t="s">
        <v>17</v>
      </c>
      <c r="H76" s="17"/>
      <c r="I76" s="17"/>
      <c r="J76" s="17"/>
      <c r="K76" s="17"/>
      <c r="L76" s="47" t="s">
        <v>35</v>
      </c>
      <c r="M76" s="48">
        <f>(K55)</f>
        <v>0</v>
      </c>
      <c r="N76" s="17"/>
      <c r="O76" s="17">
        <f>N75+N78</f>
        <v>0</v>
      </c>
      <c r="P76" s="38"/>
    </row>
    <row r="77" spans="2:16" x14ac:dyDescent="0.25">
      <c r="B77" s="16"/>
      <c r="C77" s="17"/>
      <c r="D77" s="47" t="s">
        <v>36</v>
      </c>
      <c r="E77" s="48">
        <f>(N43)</f>
        <v>0</v>
      </c>
      <c r="F77" s="17">
        <f>(L43)</f>
        <v>0</v>
      </c>
      <c r="G77" s="49" t="s">
        <v>36</v>
      </c>
      <c r="H77" s="17"/>
      <c r="I77" s="17"/>
      <c r="J77" s="17"/>
      <c r="K77" s="17"/>
      <c r="L77" s="17"/>
      <c r="M77" s="17"/>
      <c r="N77" s="17"/>
      <c r="O77" s="17"/>
      <c r="P77" s="38"/>
    </row>
    <row r="78" spans="2:16" ht="12.75" customHeight="1" x14ac:dyDescent="0.25">
      <c r="B78" s="16"/>
      <c r="C78" s="78" t="str">
        <f>$C$13</f>
        <v>SR-129 WB</v>
      </c>
      <c r="D78" s="79"/>
      <c r="E78" s="79"/>
      <c r="F78" s="17">
        <f>(M43)</f>
        <v>0</v>
      </c>
      <c r="G78" s="49" t="s">
        <v>37</v>
      </c>
      <c r="H78" s="17"/>
      <c r="I78" s="46" t="s">
        <v>38</v>
      </c>
      <c r="J78" s="46" t="s">
        <v>32</v>
      </c>
      <c r="K78" s="46" t="s">
        <v>39</v>
      </c>
      <c r="L78" s="17"/>
      <c r="M78" s="17"/>
      <c r="N78" s="17">
        <f>(O55)</f>
        <v>0</v>
      </c>
      <c r="O78" s="49" t="s">
        <v>36</v>
      </c>
      <c r="P78" s="38"/>
    </row>
    <row r="79" spans="2:16" x14ac:dyDescent="0.25">
      <c r="B79" s="16"/>
      <c r="C79" s="17"/>
      <c r="D79" s="17"/>
      <c r="E79" s="17"/>
      <c r="F79" s="17"/>
      <c r="G79" s="17"/>
      <c r="H79" s="17"/>
      <c r="I79" s="25">
        <f>(K37)</f>
        <v>0</v>
      </c>
      <c r="J79" s="25">
        <f>(L37)</f>
        <v>0</v>
      </c>
      <c r="K79" s="25">
        <f>(M37)</f>
        <v>0</v>
      </c>
      <c r="L79" s="17"/>
      <c r="M79" s="17"/>
      <c r="N79" s="17"/>
      <c r="O79" s="17"/>
      <c r="P79" s="38"/>
    </row>
    <row r="80" spans="2:16" x14ac:dyDescent="0.25">
      <c r="B80" s="16"/>
      <c r="C80" s="17"/>
      <c r="D80" s="17"/>
      <c r="E80" s="17"/>
      <c r="F80" s="17"/>
      <c r="G80" s="17"/>
      <c r="H80" s="25">
        <f>(O37)</f>
        <v>0</v>
      </c>
      <c r="I80" s="25"/>
      <c r="J80" s="25">
        <f>(N37)</f>
        <v>0</v>
      </c>
      <c r="K80" s="17"/>
      <c r="L80" s="17"/>
      <c r="M80" s="17"/>
      <c r="N80" s="17"/>
      <c r="O80" s="17"/>
      <c r="P80" s="38"/>
    </row>
    <row r="81" spans="2:16" x14ac:dyDescent="0.25">
      <c r="B81" s="16"/>
      <c r="C81" s="17"/>
      <c r="D81" s="17"/>
      <c r="E81" s="17"/>
      <c r="F81" s="17"/>
      <c r="G81" s="17"/>
      <c r="H81" s="46" t="s">
        <v>32</v>
      </c>
      <c r="I81" s="25">
        <f>H80+J80</f>
        <v>0</v>
      </c>
      <c r="J81" s="46" t="s">
        <v>31</v>
      </c>
      <c r="K81" s="17"/>
      <c r="L81" s="17"/>
      <c r="M81" s="17"/>
      <c r="N81" s="17"/>
      <c r="O81" s="17"/>
      <c r="P81" s="38"/>
    </row>
    <row r="82" spans="2:16" ht="13.8" thickBot="1" x14ac:dyDescent="0.3">
      <c r="B82" s="29"/>
      <c r="C82" s="31"/>
      <c r="D82" s="31"/>
      <c r="E82" s="31"/>
      <c r="F82" s="31"/>
      <c r="G82" s="31"/>
      <c r="H82" s="31"/>
      <c r="I82" s="30" t="str">
        <f>$C$7</f>
        <v>SR-747</v>
      </c>
      <c r="J82" s="31"/>
      <c r="K82" s="31"/>
      <c r="L82" s="31"/>
      <c r="M82" s="31"/>
      <c r="N82" s="31"/>
      <c r="O82" s="31"/>
      <c r="P82" s="32"/>
    </row>
    <row r="83" spans="2:16" ht="15" x14ac:dyDescent="0.25">
      <c r="B83" s="44"/>
      <c r="C83" s="12"/>
      <c r="D83" s="12"/>
      <c r="E83" s="12"/>
      <c r="F83" s="12"/>
      <c r="G83" s="12"/>
      <c r="H83" s="76" t="str">
        <f>$C$19</f>
        <v>SR-747</v>
      </c>
      <c r="I83" s="77"/>
      <c r="J83" s="77"/>
      <c r="K83" s="12"/>
      <c r="L83" s="12"/>
      <c r="M83" s="12"/>
      <c r="N83" s="12"/>
      <c r="O83" s="12"/>
      <c r="P83" s="15"/>
    </row>
    <row r="84" spans="2:16" x14ac:dyDescent="0.25">
      <c r="B84" s="16"/>
      <c r="C84" s="17"/>
      <c r="D84" s="17"/>
      <c r="E84" s="17"/>
      <c r="F84" s="17"/>
      <c r="G84" s="17"/>
      <c r="H84" s="46" t="s">
        <v>31</v>
      </c>
      <c r="I84" s="25">
        <f>H85+J85</f>
        <v>25210</v>
      </c>
      <c r="J84" s="46" t="s">
        <v>32</v>
      </c>
      <c r="K84" s="17"/>
      <c r="L84" s="17"/>
      <c r="M84" s="17"/>
      <c r="N84" s="17"/>
      <c r="O84" s="17"/>
      <c r="P84" s="38"/>
    </row>
    <row r="85" spans="2:16" x14ac:dyDescent="0.25">
      <c r="B85" s="45" t="s">
        <v>60</v>
      </c>
      <c r="C85" s="51"/>
      <c r="D85" s="17"/>
      <c r="E85" s="17"/>
      <c r="F85" s="17"/>
      <c r="G85" s="17"/>
      <c r="H85" s="25">
        <f>G86+H86+I86</f>
        <v>11970</v>
      </c>
      <c r="I85" s="25"/>
      <c r="J85" s="25">
        <f>J92+M87+F89</f>
        <v>13240</v>
      </c>
      <c r="K85" s="17"/>
      <c r="L85" s="17"/>
      <c r="M85" s="17"/>
      <c r="N85" s="17"/>
      <c r="O85" s="17"/>
      <c r="P85" s="38"/>
    </row>
    <row r="86" spans="2:16" x14ac:dyDescent="0.25">
      <c r="B86" s="16"/>
      <c r="C86" s="17"/>
      <c r="D86" s="17"/>
      <c r="E86" s="17"/>
      <c r="F86" s="17"/>
      <c r="G86" s="25">
        <f>G60+G73</f>
        <v>930</v>
      </c>
      <c r="H86" s="25">
        <f>H60+H73</f>
        <v>11040</v>
      </c>
      <c r="I86" s="25">
        <f>I60+I73</f>
        <v>0</v>
      </c>
      <c r="J86" s="17"/>
      <c r="K86" s="17"/>
      <c r="L86" s="17"/>
      <c r="M86" s="17"/>
      <c r="N86" s="17"/>
      <c r="O86" s="17"/>
      <c r="P86" s="38"/>
    </row>
    <row r="87" spans="2:16" ht="12.75" customHeight="1" x14ac:dyDescent="0.25">
      <c r="B87" s="16"/>
      <c r="C87" s="17"/>
      <c r="D87" s="17"/>
      <c r="E87" s="17"/>
      <c r="F87" s="17"/>
      <c r="G87" s="46">
        <v>8</v>
      </c>
      <c r="H87" s="46" t="s">
        <v>31</v>
      </c>
      <c r="I87" s="46">
        <v>9</v>
      </c>
      <c r="J87" s="17"/>
      <c r="K87" s="17"/>
      <c r="L87" s="47" t="s">
        <v>33</v>
      </c>
      <c r="M87" s="48">
        <f>M61+M74</f>
        <v>5670</v>
      </c>
      <c r="N87" s="80" t="str">
        <f>$C$25</f>
        <v>SR-129 WB</v>
      </c>
      <c r="O87" s="81"/>
      <c r="P87" s="82"/>
    </row>
    <row r="88" spans="2:16" x14ac:dyDescent="0.25">
      <c r="B88" s="16"/>
      <c r="C88" s="17"/>
      <c r="D88" s="47" t="s">
        <v>34</v>
      </c>
      <c r="E88" s="48">
        <f>E62+E75</f>
        <v>3320</v>
      </c>
      <c r="F88" s="17"/>
      <c r="G88" s="17"/>
      <c r="H88" s="17"/>
      <c r="I88" s="17"/>
      <c r="J88" s="17"/>
      <c r="K88" s="17"/>
      <c r="L88" s="47" t="s">
        <v>34</v>
      </c>
      <c r="M88" s="48">
        <f>M62+M75</f>
        <v>10</v>
      </c>
      <c r="N88" s="17">
        <f>N62+N75</f>
        <v>8260</v>
      </c>
      <c r="O88" s="49" t="s">
        <v>34</v>
      </c>
      <c r="P88" s="38"/>
    </row>
    <row r="89" spans="2:16" x14ac:dyDescent="0.25">
      <c r="B89" s="16"/>
      <c r="C89" s="17"/>
      <c r="D89" s="48">
        <f>E88+E90</f>
        <v>3320</v>
      </c>
      <c r="E89" s="48"/>
      <c r="F89" s="17">
        <f>F63+F76</f>
        <v>0</v>
      </c>
      <c r="G89" s="49" t="s">
        <v>17</v>
      </c>
      <c r="H89" s="17"/>
      <c r="I89" s="17"/>
      <c r="J89" s="17"/>
      <c r="K89" s="17"/>
      <c r="L89" s="47" t="s">
        <v>35</v>
      </c>
      <c r="M89" s="48">
        <f>M63+M76</f>
        <v>2580</v>
      </c>
      <c r="N89" s="17"/>
      <c r="O89" s="17">
        <f>N88+N91</f>
        <v>8260</v>
      </c>
      <c r="P89" s="38"/>
    </row>
    <row r="90" spans="2:16" x14ac:dyDescent="0.25">
      <c r="B90" s="16"/>
      <c r="C90" s="17"/>
      <c r="D90" s="47" t="s">
        <v>36</v>
      </c>
      <c r="E90" s="48">
        <f>E64+E77</f>
        <v>0</v>
      </c>
      <c r="F90" s="17">
        <f>F64+F77</f>
        <v>0</v>
      </c>
      <c r="G90" s="49" t="s">
        <v>36</v>
      </c>
      <c r="H90" s="17"/>
      <c r="I90" s="17"/>
      <c r="J90" s="17"/>
      <c r="K90" s="17"/>
      <c r="L90" s="17"/>
      <c r="M90" s="17"/>
      <c r="N90" s="17"/>
      <c r="O90" s="17"/>
      <c r="P90" s="38"/>
    </row>
    <row r="91" spans="2:16" ht="12.75" customHeight="1" x14ac:dyDescent="0.25">
      <c r="B91" s="16"/>
      <c r="C91" s="78" t="str">
        <f>$C$13</f>
        <v>SR-129 WB</v>
      </c>
      <c r="D91" s="79"/>
      <c r="E91" s="79"/>
      <c r="F91" s="17">
        <f>F65+F78</f>
        <v>0</v>
      </c>
      <c r="G91" s="49" t="s">
        <v>37</v>
      </c>
      <c r="H91" s="17"/>
      <c r="I91" s="46" t="s">
        <v>38</v>
      </c>
      <c r="J91" s="46" t="s">
        <v>32</v>
      </c>
      <c r="K91" s="46" t="s">
        <v>39</v>
      </c>
      <c r="L91" s="17"/>
      <c r="M91" s="17"/>
      <c r="N91" s="17">
        <f>N65+N78</f>
        <v>0</v>
      </c>
      <c r="O91" s="49" t="s">
        <v>36</v>
      </c>
      <c r="P91" s="38"/>
    </row>
    <row r="92" spans="2:16" x14ac:dyDescent="0.25">
      <c r="B92" s="16"/>
      <c r="C92" s="17"/>
      <c r="D92" s="17"/>
      <c r="E92" s="17"/>
      <c r="F92" s="17"/>
      <c r="G92" s="17"/>
      <c r="H92" s="17"/>
      <c r="I92" s="25">
        <f>I66+I79</f>
        <v>2380</v>
      </c>
      <c r="J92" s="25">
        <f>J66+J79</f>
        <v>7570</v>
      </c>
      <c r="K92" s="25">
        <f>K66+K79</f>
        <v>0</v>
      </c>
      <c r="L92" s="17"/>
      <c r="M92" s="17"/>
      <c r="N92" s="17"/>
      <c r="O92" s="17"/>
      <c r="P92" s="38"/>
    </row>
    <row r="93" spans="2:16" x14ac:dyDescent="0.25">
      <c r="B93" s="16"/>
      <c r="C93" s="17"/>
      <c r="D93" s="17"/>
      <c r="E93" s="17"/>
      <c r="F93" s="17"/>
      <c r="G93" s="17"/>
      <c r="H93" s="25">
        <f>H67+H80</f>
        <v>13620</v>
      </c>
      <c r="I93" s="25"/>
      <c r="J93" s="25">
        <f>J67+J80</f>
        <v>9950</v>
      </c>
      <c r="K93" s="17"/>
      <c r="L93" s="17"/>
      <c r="M93" s="17"/>
      <c r="N93" s="17"/>
      <c r="O93" s="17"/>
      <c r="P93" s="38"/>
    </row>
    <row r="94" spans="2:16" x14ac:dyDescent="0.25">
      <c r="B94" s="16"/>
      <c r="C94" s="17"/>
      <c r="D94" s="17"/>
      <c r="E94" s="17"/>
      <c r="F94" s="17"/>
      <c r="G94" s="17"/>
      <c r="H94" s="46" t="s">
        <v>32</v>
      </c>
      <c r="I94" s="25">
        <f>H93+J93</f>
        <v>23570</v>
      </c>
      <c r="J94" s="46" t="s">
        <v>31</v>
      </c>
      <c r="K94" s="17"/>
      <c r="L94" s="17"/>
      <c r="M94" s="17"/>
      <c r="N94" s="17"/>
      <c r="O94" s="17"/>
      <c r="P94" s="38"/>
    </row>
    <row r="95" spans="2:16" ht="13.8" thickBot="1" x14ac:dyDescent="0.3">
      <c r="B95" s="29"/>
      <c r="C95" s="31"/>
      <c r="D95" s="31"/>
      <c r="E95" s="31"/>
      <c r="F95" s="31"/>
      <c r="G95" s="31"/>
      <c r="H95" s="31"/>
      <c r="I95" s="30" t="str">
        <f>$C$7</f>
        <v>SR-747</v>
      </c>
      <c r="J95" s="31"/>
      <c r="K95" s="31"/>
      <c r="L95" s="31"/>
      <c r="M95" s="31"/>
      <c r="N95" s="31"/>
      <c r="O95" s="31"/>
      <c r="P95" s="32"/>
    </row>
    <row r="101" spans="2:6" x14ac:dyDescent="0.25">
      <c r="B101" s="52">
        <v>1</v>
      </c>
      <c r="C101" s="52" t="s">
        <v>41</v>
      </c>
      <c r="D101" s="52">
        <v>1</v>
      </c>
      <c r="E101" s="53" t="s">
        <v>42</v>
      </c>
      <c r="F101" s="52"/>
    </row>
    <row r="102" spans="2:6" x14ac:dyDescent="0.25">
      <c r="B102" s="52">
        <v>2</v>
      </c>
      <c r="C102" s="52" t="s">
        <v>43</v>
      </c>
      <c r="D102" s="52">
        <v>2</v>
      </c>
      <c r="E102" s="53" t="s">
        <v>44</v>
      </c>
      <c r="F102" s="52"/>
    </row>
    <row r="103" spans="2:6" x14ac:dyDescent="0.25">
      <c r="B103" s="52">
        <v>3</v>
      </c>
      <c r="C103" s="52" t="s">
        <v>45</v>
      </c>
      <c r="D103" s="52">
        <v>3</v>
      </c>
      <c r="E103" s="53" t="s">
        <v>46</v>
      </c>
      <c r="F103" s="52"/>
    </row>
    <row r="104" spans="2:6" x14ac:dyDescent="0.25">
      <c r="B104" s="52">
        <v>4</v>
      </c>
      <c r="C104" s="52" t="s">
        <v>47</v>
      </c>
      <c r="D104" s="52">
        <v>4</v>
      </c>
      <c r="E104" s="53" t="s">
        <v>48</v>
      </c>
      <c r="F104" s="52"/>
    </row>
    <row r="105" spans="2:6" x14ac:dyDescent="0.25">
      <c r="B105" s="52">
        <v>5</v>
      </c>
      <c r="C105" s="52" t="s">
        <v>49</v>
      </c>
      <c r="D105" s="52">
        <v>5</v>
      </c>
      <c r="E105" s="53" t="s">
        <v>50</v>
      </c>
      <c r="F105" s="52"/>
    </row>
    <row r="106" spans="2:6" x14ac:dyDescent="0.25">
      <c r="B106" s="52">
        <v>6</v>
      </c>
      <c r="C106" s="52" t="s">
        <v>51</v>
      </c>
      <c r="D106" s="52">
        <v>6</v>
      </c>
      <c r="E106" s="53" t="s">
        <v>52</v>
      </c>
      <c r="F106" s="52"/>
    </row>
    <row r="107" spans="2:6" x14ac:dyDescent="0.25">
      <c r="B107" s="52">
        <v>7</v>
      </c>
      <c r="C107" s="52" t="s">
        <v>53</v>
      </c>
      <c r="D107" s="52">
        <v>7</v>
      </c>
      <c r="E107" s="53" t="s">
        <v>54</v>
      </c>
      <c r="F107" s="52"/>
    </row>
    <row r="108" spans="2:6" x14ac:dyDescent="0.25">
      <c r="B108" s="52"/>
      <c r="C108" s="52"/>
      <c r="D108" s="52">
        <v>8</v>
      </c>
      <c r="E108" s="53" t="s">
        <v>55</v>
      </c>
      <c r="F108" s="52"/>
    </row>
    <row r="109" spans="2:6" x14ac:dyDescent="0.25">
      <c r="B109" s="52"/>
      <c r="C109" s="52"/>
      <c r="D109" s="52">
        <v>9</v>
      </c>
      <c r="E109" s="53" t="s">
        <v>56</v>
      </c>
      <c r="F109" s="52"/>
    </row>
    <row r="110" spans="2:6" x14ac:dyDescent="0.25">
      <c r="B110" s="52"/>
      <c r="C110" s="52"/>
      <c r="D110" s="52">
        <v>10</v>
      </c>
      <c r="E110" s="53" t="s">
        <v>57</v>
      </c>
      <c r="F110" s="52"/>
    </row>
    <row r="111" spans="2:6" x14ac:dyDescent="0.25">
      <c r="B111" s="52"/>
      <c r="C111" s="52"/>
      <c r="D111" s="52">
        <v>11</v>
      </c>
      <c r="E111" s="53" t="s">
        <v>58</v>
      </c>
      <c r="F111" s="52"/>
    </row>
    <row r="112" spans="2:6" x14ac:dyDescent="0.25">
      <c r="B112" s="52"/>
      <c r="C112" s="52"/>
      <c r="D112" s="52">
        <v>12</v>
      </c>
      <c r="E112" s="53" t="s">
        <v>59</v>
      </c>
      <c r="F112" s="52"/>
    </row>
  </sheetData>
  <mergeCells count="19">
    <mergeCell ref="C91:E91"/>
    <mergeCell ref="C65:E65"/>
    <mergeCell ref="H70:J70"/>
    <mergeCell ref="N74:P74"/>
    <mergeCell ref="C78:E78"/>
    <mergeCell ref="H83:J83"/>
    <mergeCell ref="N87:P87"/>
    <mergeCell ref="K34:M34"/>
    <mergeCell ref="K40:M40"/>
    <mergeCell ref="K46:M46"/>
    <mergeCell ref="K52:M52"/>
    <mergeCell ref="H57:J57"/>
    <mergeCell ref="N61:P61"/>
    <mergeCell ref="L5:O5"/>
    <mergeCell ref="K8:M8"/>
    <mergeCell ref="K14:M14"/>
    <mergeCell ref="K20:M20"/>
    <mergeCell ref="K26:M26"/>
    <mergeCell ref="L31:O31"/>
  </mergeCells>
  <dataValidations count="9">
    <dataValidation allowBlank="1" showInputMessage="1" showErrorMessage="1" prompt="Selected Date, Day of Week" sqref="D4:E4" xr:uid="{937C1AC1-7C1F-4869-912A-A65B37EFF65C}"/>
    <dataValidation allowBlank="1" showInputMessage="1" showErrorMessage="1" prompt="Enter date of count" sqref="C4" xr:uid="{19975F4C-C8AB-459C-BDEF-FCCF8ED4C371}"/>
    <dataValidation allowBlank="1" showInputMessage="1" showErrorMessage="1" prompt="Total partial count of right turns" sqref="H9" xr:uid="{4AD34FDF-AAC7-42E3-B3D8-89989BA8732A}"/>
    <dataValidation allowBlank="1" showInputMessage="1" showErrorMessage="1" prompt="Total partial count of thru turns" sqref="G9" xr:uid="{BE1D812A-3E00-4D9C-998B-2A6DA38A5A42}"/>
    <dataValidation allowBlank="1" showInputMessage="1" showErrorMessage="1" prompt="Total partial count of left turns" sqref="F9" xr:uid="{85112F37-C826-4B8D-AB29-BFF4F41832EE}"/>
    <dataValidation allowBlank="1" showInputMessage="1" showErrorMessage="1" prompt="Click the Yellow Seasonal Factor to lookup the factor" sqref="C11 C17 C23 C29" xr:uid="{49B5EFAA-24AA-49C4-BED6-06AB535F6A44}"/>
    <dataValidation allowBlank="1" showInputMessage="1" showErrorMessage="1" prompt="Enter the Factor.  Click GetFACTOR to compute the factor." sqref="C10" xr:uid="{CF0ACCDE-A8C7-4E2A-8E4A-6D150BFAC5F7}"/>
    <dataValidation allowBlank="1" showInputMessage="1" showErrorMessage="1" prompt="For Reference Only.  Not Used" sqref="E7" xr:uid="{F4398B81-E01A-47E4-B587-D78805034995}"/>
    <dataValidation allowBlank="1" showInputMessage="1" showErrorMessage="1" prompt="Enter the Street Name" sqref="C7" xr:uid="{15E3D135-A924-4AB9-8928-32D36659913D}"/>
  </dataValidations>
  <pageMargins left="0.75" right="0.75" top="1" bottom="1" header="0.5" footer="0.5"/>
  <pageSetup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00D2-DF5F-4511-B9AC-086A4446CBFA}">
  <sheetPr>
    <pageSetUpPr fitToPage="1"/>
  </sheetPr>
  <dimension ref="B1:T112"/>
  <sheetViews>
    <sheetView showGridLines="0" tabSelected="1" zoomScale="78" zoomScaleNormal="78" workbookViewId="0">
      <selection activeCell="H28" sqref="H28"/>
    </sheetView>
  </sheetViews>
  <sheetFormatPr defaultColWidth="8" defaultRowHeight="13.2" x14ac:dyDescent="0.25"/>
  <cols>
    <col min="1" max="1" width="1.33203125" style="2" customWidth="1"/>
    <col min="2" max="2" width="19" style="2" customWidth="1"/>
    <col min="3" max="3" width="10.109375" style="2" customWidth="1"/>
    <col min="4" max="13" width="8" style="2" customWidth="1"/>
    <col min="14" max="14" width="9" style="2" customWidth="1"/>
    <col min="15" max="15" width="8" style="2"/>
    <col min="16" max="16" width="5.109375" style="2" customWidth="1"/>
    <col min="17" max="17" width="5.5546875" style="2" customWidth="1"/>
    <col min="18" max="20" width="8" style="2"/>
    <col min="21" max="21" width="14.88671875" style="2" customWidth="1"/>
    <col min="22" max="16384" width="8" style="2"/>
  </cols>
  <sheetData>
    <row r="1" spans="2:20" ht="14.4" x14ac:dyDescent="0.3">
      <c r="B1" s="1" t="s">
        <v>61</v>
      </c>
      <c r="Q1" s="54"/>
      <c r="R1"/>
      <c r="T1" s="54"/>
    </row>
    <row r="2" spans="2:20" ht="14.4" x14ac:dyDescent="0.3">
      <c r="B2" s="1" t="s">
        <v>0</v>
      </c>
      <c r="S2" s="54"/>
      <c r="T2" s="54"/>
    </row>
    <row r="3" spans="2:20" ht="13.8" thickBot="1" x14ac:dyDescent="0.3">
      <c r="B3" s="1" t="s">
        <v>77</v>
      </c>
    </row>
    <row r="4" spans="2:20" ht="13.8" thickBot="1" x14ac:dyDescent="0.3">
      <c r="B4" s="3" t="s">
        <v>1</v>
      </c>
      <c r="C4" s="4">
        <v>44728</v>
      </c>
      <c r="D4" s="2">
        <f>WEEKDAY(C4)</f>
        <v>5</v>
      </c>
      <c r="E4" s="5" t="str">
        <f>LOOKUP(D4,B101:C107)</f>
        <v>Thursday</v>
      </c>
      <c r="F4" s="6" t="str">
        <f>VLOOKUP(MONTH(C4),D101:E112,2)</f>
        <v>June</v>
      </c>
    </row>
    <row r="5" spans="2:20" ht="15.6" thickBot="1" x14ac:dyDescent="0.3">
      <c r="B5" s="7" t="s">
        <v>2</v>
      </c>
      <c r="C5" s="8" t="s">
        <v>3</v>
      </c>
      <c r="D5" s="8"/>
      <c r="E5" s="8"/>
      <c r="F5" s="8"/>
      <c r="G5" s="8"/>
      <c r="H5" s="8"/>
      <c r="I5" s="8"/>
      <c r="J5" s="8"/>
      <c r="K5" s="8" t="s">
        <v>4</v>
      </c>
      <c r="L5" s="83" t="s">
        <v>78</v>
      </c>
      <c r="M5" s="84"/>
      <c r="N5" s="84"/>
      <c r="O5" s="85"/>
    </row>
    <row r="6" spans="2:20" ht="13.8" thickBot="1" x14ac:dyDescent="0.3">
      <c r="B6" s="8"/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20" ht="13.8" thickBot="1" x14ac:dyDescent="0.3">
      <c r="B7" s="9" t="s">
        <v>6</v>
      </c>
      <c r="C7" s="10" t="s">
        <v>78</v>
      </c>
      <c r="D7" s="11" t="s">
        <v>7</v>
      </c>
      <c r="E7" s="10">
        <v>3</v>
      </c>
      <c r="F7" s="12"/>
      <c r="G7" s="12" t="s">
        <v>8</v>
      </c>
      <c r="H7" s="12"/>
      <c r="I7" s="13" t="s">
        <v>9</v>
      </c>
      <c r="J7" s="14" t="s">
        <v>10</v>
      </c>
      <c r="K7" s="12"/>
      <c r="L7" s="12"/>
      <c r="M7" s="12"/>
      <c r="N7" s="12"/>
      <c r="O7" s="15"/>
    </row>
    <row r="8" spans="2:20" ht="13.8" thickBot="1" x14ac:dyDescent="0.3">
      <c r="B8" s="16"/>
      <c r="C8" s="17"/>
      <c r="D8" s="17"/>
      <c r="E8" s="17"/>
      <c r="F8" s="74" t="s">
        <v>11</v>
      </c>
      <c r="G8" s="74" t="s">
        <v>12</v>
      </c>
      <c r="H8" s="74" t="s">
        <v>13</v>
      </c>
      <c r="I8" s="19" t="s">
        <v>14</v>
      </c>
      <c r="J8" s="20" t="s">
        <v>14</v>
      </c>
      <c r="K8" s="86" t="s">
        <v>6</v>
      </c>
      <c r="L8" s="86"/>
      <c r="M8" s="86"/>
      <c r="N8" s="73" t="s">
        <v>9</v>
      </c>
      <c r="O8" s="21" t="s">
        <v>10</v>
      </c>
    </row>
    <row r="9" spans="2:20" ht="13.8" thickBot="1" x14ac:dyDescent="0.3">
      <c r="B9" s="22"/>
      <c r="C9" s="17" t="s">
        <v>11</v>
      </c>
      <c r="D9" s="17" t="s">
        <v>12</v>
      </c>
      <c r="E9" s="17" t="s">
        <v>13</v>
      </c>
      <c r="F9" s="10">
        <v>0</v>
      </c>
      <c r="G9" s="10">
        <v>7793</v>
      </c>
      <c r="H9" s="10">
        <v>2869</v>
      </c>
      <c r="I9" s="17">
        <f>F9+G9+H9</f>
        <v>10662</v>
      </c>
      <c r="J9" s="17">
        <f>H15+G21+F27</f>
        <v>9403</v>
      </c>
      <c r="K9" s="74" t="s">
        <v>11</v>
      </c>
      <c r="L9" s="74" t="s">
        <v>12</v>
      </c>
      <c r="M9" s="74" t="s">
        <v>13</v>
      </c>
      <c r="N9" s="74" t="s">
        <v>14</v>
      </c>
      <c r="O9" s="23" t="s">
        <v>14</v>
      </c>
    </row>
    <row r="10" spans="2:20" ht="13.8" thickBot="1" x14ac:dyDescent="0.3">
      <c r="B10" s="16" t="s">
        <v>15</v>
      </c>
      <c r="C10" s="24">
        <v>1.2909999999999999</v>
      </c>
      <c r="D10" s="24">
        <f>C10</f>
        <v>1.2909999999999999</v>
      </c>
      <c r="E10" s="24">
        <f>C10</f>
        <v>1.2909999999999999</v>
      </c>
      <c r="F10" s="17">
        <f t="shared" ref="F10:H11" si="0">F9*C10</f>
        <v>0</v>
      </c>
      <c r="G10" s="17">
        <f t="shared" si="0"/>
        <v>10060.762999999999</v>
      </c>
      <c r="H10" s="17">
        <f t="shared" si="0"/>
        <v>3703.8789999999999</v>
      </c>
      <c r="I10" s="17">
        <f>F10+G10+H10</f>
        <v>13764.642</v>
      </c>
      <c r="J10" s="17">
        <f>H16+G22+F28</f>
        <v>11858.681</v>
      </c>
      <c r="K10" s="25">
        <f t="shared" ref="K10:M11" si="1">ROUND(F10/10,0)*10</f>
        <v>0</v>
      </c>
      <c r="L10" s="25">
        <f t="shared" si="1"/>
        <v>10060</v>
      </c>
      <c r="M10" s="25">
        <f t="shared" si="1"/>
        <v>3700</v>
      </c>
      <c r="N10" s="25">
        <f>K10+L10+M10</f>
        <v>13760</v>
      </c>
      <c r="O10" s="26">
        <f>M16+L22+K28</f>
        <v>11850</v>
      </c>
    </row>
    <row r="11" spans="2:20" ht="13.8" thickBot="1" x14ac:dyDescent="0.3">
      <c r="B11" s="16" t="s">
        <v>16</v>
      </c>
      <c r="C11" s="24">
        <v>0.90800000000000003</v>
      </c>
      <c r="D11" s="24">
        <f>C11</f>
        <v>0.90800000000000003</v>
      </c>
      <c r="E11" s="24">
        <f>D11</f>
        <v>0.90800000000000003</v>
      </c>
      <c r="F11" s="17">
        <f t="shared" si="0"/>
        <v>0</v>
      </c>
      <c r="G11" s="17">
        <f t="shared" si="0"/>
        <v>9135.1728039999998</v>
      </c>
      <c r="H11" s="17">
        <f t="shared" si="0"/>
        <v>3363.122132</v>
      </c>
      <c r="I11" s="17">
        <f>F11+G11+H11</f>
        <v>12498.294936</v>
      </c>
      <c r="J11" s="17">
        <f>H17+G23+F29</f>
        <v>10677.504724000002</v>
      </c>
      <c r="K11" s="27">
        <f t="shared" si="1"/>
        <v>0</v>
      </c>
      <c r="L11" s="27">
        <f t="shared" si="1"/>
        <v>9140</v>
      </c>
      <c r="M11" s="27">
        <f t="shared" si="1"/>
        <v>3360</v>
      </c>
      <c r="N11" s="27">
        <f>K11+L11+M11</f>
        <v>12500</v>
      </c>
      <c r="O11" s="28">
        <f>M17+L23+K29</f>
        <v>10670</v>
      </c>
    </row>
    <row r="12" spans="2:20" ht="3.9" customHeight="1" thickBot="1" x14ac:dyDescent="0.3">
      <c r="B12" s="29" t="s">
        <v>17</v>
      </c>
      <c r="C12" s="30" t="s">
        <v>17</v>
      </c>
      <c r="D12" s="30" t="s">
        <v>17</v>
      </c>
      <c r="E12" s="30">
        <f>C11</f>
        <v>0.90800000000000003</v>
      </c>
      <c r="F12" s="31" t="s">
        <v>17</v>
      </c>
      <c r="G12" s="31" t="s">
        <v>17</v>
      </c>
      <c r="H12" s="31" t="s">
        <v>17</v>
      </c>
      <c r="I12" s="31" t="s">
        <v>17</v>
      </c>
      <c r="J12" s="31" t="s">
        <v>17</v>
      </c>
      <c r="K12" s="31"/>
      <c r="L12" s="31"/>
      <c r="M12" s="31"/>
      <c r="N12" s="31"/>
      <c r="O12" s="32"/>
    </row>
    <row r="13" spans="2:20" ht="13.8" thickBot="1" x14ac:dyDescent="0.3">
      <c r="B13" s="9" t="s">
        <v>18</v>
      </c>
      <c r="C13" s="24" t="s">
        <v>82</v>
      </c>
      <c r="D13" s="33" t="s">
        <v>7</v>
      </c>
      <c r="E13" s="10">
        <v>2</v>
      </c>
      <c r="F13" s="12"/>
      <c r="G13" s="12" t="s">
        <v>19</v>
      </c>
      <c r="H13" s="12"/>
      <c r="I13" s="13" t="s">
        <v>9</v>
      </c>
      <c r="J13" s="34" t="s">
        <v>10</v>
      </c>
      <c r="K13" s="12"/>
      <c r="L13" s="12"/>
      <c r="M13" s="12"/>
      <c r="N13" s="12"/>
      <c r="O13" s="15"/>
    </row>
    <row r="14" spans="2:20" ht="13.8" thickBot="1" x14ac:dyDescent="0.3">
      <c r="B14" s="16"/>
      <c r="C14" s="75" t="s">
        <v>20</v>
      </c>
      <c r="D14" s="75"/>
      <c r="E14" s="75"/>
      <c r="F14" s="74" t="s">
        <v>11</v>
      </c>
      <c r="G14" s="74" t="s">
        <v>12</v>
      </c>
      <c r="H14" s="74" t="s">
        <v>13</v>
      </c>
      <c r="I14" s="19" t="s">
        <v>14</v>
      </c>
      <c r="J14" s="19" t="s">
        <v>14</v>
      </c>
      <c r="K14" s="86" t="s">
        <v>18</v>
      </c>
      <c r="L14" s="86"/>
      <c r="M14" s="86"/>
      <c r="N14" s="73" t="s">
        <v>9</v>
      </c>
      <c r="O14" s="21" t="s">
        <v>10</v>
      </c>
    </row>
    <row r="15" spans="2:20" ht="13.8" thickBot="1" x14ac:dyDescent="0.3">
      <c r="B15" s="22"/>
      <c r="C15" s="17" t="s">
        <v>11</v>
      </c>
      <c r="D15" s="17" t="s">
        <v>12</v>
      </c>
      <c r="E15" s="17" t="s">
        <v>13</v>
      </c>
      <c r="F15" s="10">
        <v>629</v>
      </c>
      <c r="G15" s="10">
        <v>1</v>
      </c>
      <c r="H15" s="10">
        <v>1902</v>
      </c>
      <c r="I15" s="17">
        <f>F15+G15+H15</f>
        <v>2532</v>
      </c>
      <c r="J15" s="17">
        <f>F9+H21+G27</f>
        <v>0</v>
      </c>
      <c r="K15" s="74" t="s">
        <v>11</v>
      </c>
      <c r="L15" s="74" t="s">
        <v>12</v>
      </c>
      <c r="M15" s="74" t="s">
        <v>13</v>
      </c>
      <c r="N15" s="74" t="s">
        <v>14</v>
      </c>
      <c r="O15" s="23" t="s">
        <v>14</v>
      </c>
    </row>
    <row r="16" spans="2:20" ht="13.8" thickBot="1" x14ac:dyDescent="0.3">
      <c r="B16" s="16" t="s">
        <v>15</v>
      </c>
      <c r="C16" s="24">
        <v>1.3169999999999999</v>
      </c>
      <c r="D16" s="24">
        <f>C16</f>
        <v>1.3169999999999999</v>
      </c>
      <c r="E16" s="24">
        <f>C16</f>
        <v>1.3169999999999999</v>
      </c>
      <c r="F16" s="17">
        <f t="shared" ref="F16:H17" si="2">F15*C16</f>
        <v>828.39299999999992</v>
      </c>
      <c r="G16" s="17">
        <f t="shared" si="2"/>
        <v>1.3169999999999999</v>
      </c>
      <c r="H16" s="17">
        <f t="shared" si="2"/>
        <v>2504.9339999999997</v>
      </c>
      <c r="I16" s="17">
        <f>F16+G16+H16</f>
        <v>3334.6439999999998</v>
      </c>
      <c r="J16" s="17">
        <f>F10+H22+G28</f>
        <v>0</v>
      </c>
      <c r="K16" s="25">
        <f t="shared" ref="K16:M17" si="3">ROUND(F16/10,0)*10</f>
        <v>830</v>
      </c>
      <c r="L16" s="25">
        <f t="shared" si="3"/>
        <v>0</v>
      </c>
      <c r="M16" s="25">
        <f t="shared" si="3"/>
        <v>2500</v>
      </c>
      <c r="N16" s="25">
        <f>K16+L16+M16</f>
        <v>3330</v>
      </c>
      <c r="O16" s="26">
        <f>K10+M22+L28</f>
        <v>0</v>
      </c>
    </row>
    <row r="17" spans="2:15" ht="13.8" thickBot="1" x14ac:dyDescent="0.3">
      <c r="B17" s="16" t="s">
        <v>21</v>
      </c>
      <c r="C17" s="24">
        <v>0.872</v>
      </c>
      <c r="D17" s="24">
        <f>C17</f>
        <v>0.872</v>
      </c>
      <c r="E17" s="24">
        <f>C17</f>
        <v>0.872</v>
      </c>
      <c r="F17" s="17">
        <f t="shared" si="2"/>
        <v>722.3586959999999</v>
      </c>
      <c r="G17" s="17">
        <f t="shared" si="2"/>
        <v>1.1484239999999999</v>
      </c>
      <c r="H17" s="17">
        <f t="shared" si="2"/>
        <v>2184.3024479999999</v>
      </c>
      <c r="I17" s="17">
        <f>F17+G17+H17</f>
        <v>2907.8095679999997</v>
      </c>
      <c r="J17" s="17">
        <f>F11+H23+G29</f>
        <v>0</v>
      </c>
      <c r="K17" s="27">
        <f t="shared" si="3"/>
        <v>720</v>
      </c>
      <c r="L17" s="27">
        <f t="shared" si="3"/>
        <v>0</v>
      </c>
      <c r="M17" s="27">
        <f t="shared" si="3"/>
        <v>2180</v>
      </c>
      <c r="N17" s="27">
        <f>K17+L17+M17</f>
        <v>2900</v>
      </c>
      <c r="O17" s="28">
        <f>K11+M23+L29</f>
        <v>0</v>
      </c>
    </row>
    <row r="18" spans="2:15" ht="3.9" customHeight="1" thickBot="1" x14ac:dyDescent="0.3">
      <c r="B18" s="29" t="s">
        <v>17</v>
      </c>
      <c r="C18" s="30" t="s">
        <v>17</v>
      </c>
      <c r="D18" s="30" t="s">
        <v>17</v>
      </c>
      <c r="E18" s="30" t="s">
        <v>17</v>
      </c>
      <c r="F18" s="31" t="s">
        <v>17</v>
      </c>
      <c r="G18" s="31" t="s">
        <v>17</v>
      </c>
      <c r="H18" s="31" t="s">
        <v>17</v>
      </c>
      <c r="I18" s="31" t="s">
        <v>17</v>
      </c>
      <c r="J18" s="31" t="s">
        <v>17</v>
      </c>
      <c r="K18" s="31"/>
      <c r="L18" s="31"/>
      <c r="M18" s="31"/>
      <c r="N18" s="31"/>
      <c r="O18" s="32"/>
    </row>
    <row r="19" spans="2:15" ht="13.8" thickBot="1" x14ac:dyDescent="0.3">
      <c r="B19" s="9" t="s">
        <v>22</v>
      </c>
      <c r="C19" s="24" t="str">
        <f>C7</f>
        <v>SR-747</v>
      </c>
      <c r="D19" s="33" t="s">
        <v>7</v>
      </c>
      <c r="E19" s="10">
        <v>4</v>
      </c>
      <c r="F19" s="12"/>
      <c r="G19" s="12" t="s">
        <v>23</v>
      </c>
      <c r="H19" s="12"/>
      <c r="I19" s="13" t="s">
        <v>9</v>
      </c>
      <c r="J19" s="34" t="s">
        <v>10</v>
      </c>
      <c r="K19" s="12"/>
      <c r="L19" s="12"/>
      <c r="M19" s="12"/>
      <c r="N19" s="12"/>
      <c r="O19" s="15"/>
    </row>
    <row r="20" spans="2:15" ht="13.8" thickBot="1" x14ac:dyDescent="0.3">
      <c r="B20" s="16"/>
      <c r="C20" s="75" t="s">
        <v>20</v>
      </c>
      <c r="D20" s="75"/>
      <c r="E20" s="75"/>
      <c r="F20" s="74" t="s">
        <v>11</v>
      </c>
      <c r="G20" s="74" t="s">
        <v>12</v>
      </c>
      <c r="H20" s="74" t="s">
        <v>13</v>
      </c>
      <c r="I20" s="19" t="s">
        <v>14</v>
      </c>
      <c r="J20" s="19" t="s">
        <v>14</v>
      </c>
      <c r="K20" s="86" t="s">
        <v>22</v>
      </c>
      <c r="L20" s="86"/>
      <c r="M20" s="86"/>
      <c r="N20" s="73" t="s">
        <v>9</v>
      </c>
      <c r="O20" s="21" t="s">
        <v>10</v>
      </c>
    </row>
    <row r="21" spans="2:15" ht="13.8" thickBot="1" x14ac:dyDescent="0.3">
      <c r="B21" s="22"/>
      <c r="C21" s="17" t="s">
        <v>11</v>
      </c>
      <c r="D21" s="17" t="s">
        <v>12</v>
      </c>
      <c r="E21" s="17" t="s">
        <v>13</v>
      </c>
      <c r="F21" s="10">
        <v>4633</v>
      </c>
      <c r="G21" s="10">
        <v>7501</v>
      </c>
      <c r="H21" s="10">
        <v>0</v>
      </c>
      <c r="I21" s="17">
        <f>F21+G21+H21</f>
        <v>12134</v>
      </c>
      <c r="J21" s="17">
        <f>G9+F15+H27</f>
        <v>8422</v>
      </c>
      <c r="K21" s="74" t="s">
        <v>11</v>
      </c>
      <c r="L21" s="74" t="s">
        <v>12</v>
      </c>
      <c r="M21" s="74" t="s">
        <v>13</v>
      </c>
      <c r="N21" s="74" t="s">
        <v>14</v>
      </c>
      <c r="O21" s="23" t="s">
        <v>14</v>
      </c>
    </row>
    <row r="22" spans="2:15" ht="13.8" thickBot="1" x14ac:dyDescent="0.3">
      <c r="B22" s="16" t="s">
        <v>15</v>
      </c>
      <c r="C22" s="24">
        <v>1.2470000000000001</v>
      </c>
      <c r="D22" s="24">
        <f>C22</f>
        <v>1.2470000000000001</v>
      </c>
      <c r="E22" s="24">
        <f>C22</f>
        <v>1.2470000000000001</v>
      </c>
      <c r="F22" s="17">
        <f t="shared" ref="F22:H23" si="4">F21*C22</f>
        <v>5777.3510000000006</v>
      </c>
      <c r="G22" s="17">
        <f t="shared" si="4"/>
        <v>9353.7470000000012</v>
      </c>
      <c r="H22" s="17">
        <f t="shared" si="4"/>
        <v>0</v>
      </c>
      <c r="I22" s="17">
        <f>F22+G22+H22</f>
        <v>15131.098000000002</v>
      </c>
      <c r="J22" s="17">
        <f>G10+F16+H28</f>
        <v>10889.155999999999</v>
      </c>
      <c r="K22" s="25">
        <f t="shared" ref="K22:M23" si="5">ROUND(F22/10,0)*10</f>
        <v>5780</v>
      </c>
      <c r="L22" s="25">
        <f t="shared" si="5"/>
        <v>9350</v>
      </c>
      <c r="M22" s="25">
        <f t="shared" si="5"/>
        <v>0</v>
      </c>
      <c r="N22" s="25">
        <f>K22+L22+M22</f>
        <v>15130</v>
      </c>
      <c r="O22" s="26">
        <f>L10+K16+M28</f>
        <v>10890</v>
      </c>
    </row>
    <row r="23" spans="2:15" ht="13.8" thickBot="1" x14ac:dyDescent="0.3">
      <c r="B23" s="16" t="s">
        <v>21</v>
      </c>
      <c r="C23" s="24">
        <v>0.90800000000000003</v>
      </c>
      <c r="D23" s="24">
        <f>C23</f>
        <v>0.90800000000000003</v>
      </c>
      <c r="E23" s="24">
        <f>C23</f>
        <v>0.90800000000000003</v>
      </c>
      <c r="F23" s="17">
        <f t="shared" si="4"/>
        <v>5245.8347080000003</v>
      </c>
      <c r="G23" s="17">
        <f t="shared" si="4"/>
        <v>8493.2022760000018</v>
      </c>
      <c r="H23" s="17">
        <f t="shared" si="4"/>
        <v>0</v>
      </c>
      <c r="I23" s="17">
        <f>F23+G23+H23</f>
        <v>13739.036984000002</v>
      </c>
      <c r="J23" s="17">
        <f>G11+F17+H29</f>
        <v>9857.5314999999991</v>
      </c>
      <c r="K23" s="27">
        <f t="shared" si="5"/>
        <v>5250</v>
      </c>
      <c r="L23" s="27">
        <f t="shared" si="5"/>
        <v>8490</v>
      </c>
      <c r="M23" s="27">
        <f t="shared" si="5"/>
        <v>0</v>
      </c>
      <c r="N23" s="27">
        <f>K23+L23+M23</f>
        <v>13740</v>
      </c>
      <c r="O23" s="28">
        <f>L11+K17+M29</f>
        <v>9860</v>
      </c>
    </row>
    <row r="24" spans="2:15" ht="3.9" customHeight="1" thickBot="1" x14ac:dyDescent="0.3">
      <c r="B24" s="29" t="s">
        <v>17</v>
      </c>
      <c r="C24" s="30" t="s">
        <v>17</v>
      </c>
      <c r="D24" s="30" t="s">
        <v>17</v>
      </c>
      <c r="E24" s="30" t="s">
        <v>17</v>
      </c>
      <c r="F24" s="31" t="s">
        <v>17</v>
      </c>
      <c r="G24" s="31" t="s">
        <v>17</v>
      </c>
      <c r="H24" s="31" t="s">
        <v>17</v>
      </c>
      <c r="I24" s="31" t="s">
        <v>17</v>
      </c>
      <c r="J24" s="31" t="s">
        <v>17</v>
      </c>
      <c r="K24" s="31"/>
      <c r="L24" s="31"/>
      <c r="M24" s="31"/>
      <c r="N24" s="31"/>
      <c r="O24" s="32"/>
    </row>
    <row r="25" spans="2:15" ht="13.8" thickBot="1" x14ac:dyDescent="0.3">
      <c r="B25" s="9" t="s">
        <v>24</v>
      </c>
      <c r="C25" s="24" t="s">
        <v>82</v>
      </c>
      <c r="D25" s="33" t="s">
        <v>7</v>
      </c>
      <c r="E25" s="10">
        <v>2</v>
      </c>
      <c r="F25" s="12"/>
      <c r="G25" s="12" t="s">
        <v>25</v>
      </c>
      <c r="H25" s="12"/>
      <c r="I25" s="13" t="s">
        <v>9</v>
      </c>
      <c r="J25" s="34" t="s">
        <v>10</v>
      </c>
      <c r="K25" s="12"/>
      <c r="L25" s="12"/>
      <c r="M25" s="12"/>
      <c r="N25" s="12"/>
      <c r="O25" s="15"/>
    </row>
    <row r="26" spans="2:15" ht="13.8" thickBot="1" x14ac:dyDescent="0.3">
      <c r="B26" s="16"/>
      <c r="C26" s="75" t="s">
        <v>20</v>
      </c>
      <c r="D26" s="75"/>
      <c r="E26" s="75"/>
      <c r="F26" s="74" t="s">
        <v>11</v>
      </c>
      <c r="G26" s="74" t="s">
        <v>12</v>
      </c>
      <c r="H26" s="74" t="s">
        <v>13</v>
      </c>
      <c r="I26" s="19" t="s">
        <v>14</v>
      </c>
      <c r="J26" s="19" t="s">
        <v>14</v>
      </c>
      <c r="K26" s="86" t="s">
        <v>24</v>
      </c>
      <c r="L26" s="86"/>
      <c r="M26" s="86"/>
      <c r="N26" s="73" t="s">
        <v>9</v>
      </c>
      <c r="O26" s="21" t="s">
        <v>10</v>
      </c>
    </row>
    <row r="27" spans="2:15" ht="13.8" thickBot="1" x14ac:dyDescent="0.3">
      <c r="B27" s="22"/>
      <c r="C27" s="17" t="s">
        <v>11</v>
      </c>
      <c r="D27" s="17" t="s">
        <v>12</v>
      </c>
      <c r="E27" s="17" t="s">
        <v>13</v>
      </c>
      <c r="F27" s="10">
        <v>0</v>
      </c>
      <c r="G27" s="10">
        <v>0</v>
      </c>
      <c r="H27" s="10">
        <v>0</v>
      </c>
      <c r="I27" s="17">
        <f>F27+G27+H27</f>
        <v>0</v>
      </c>
      <c r="J27" s="17">
        <f>H9+G15+F21</f>
        <v>7503</v>
      </c>
      <c r="K27" s="74" t="s">
        <v>11</v>
      </c>
      <c r="L27" s="74" t="s">
        <v>12</v>
      </c>
      <c r="M27" s="74" t="s">
        <v>13</v>
      </c>
      <c r="N27" s="74" t="s">
        <v>14</v>
      </c>
      <c r="O27" s="23" t="s">
        <v>14</v>
      </c>
    </row>
    <row r="28" spans="2:15" ht="13.8" thickBot="1" x14ac:dyDescent="0.3">
      <c r="B28" s="16" t="s">
        <v>15</v>
      </c>
      <c r="C28" s="24">
        <v>1.3169999999999999</v>
      </c>
      <c r="D28" s="24">
        <f>C28</f>
        <v>1.3169999999999999</v>
      </c>
      <c r="E28" s="24">
        <f>C28</f>
        <v>1.3169999999999999</v>
      </c>
      <c r="F28" s="17">
        <f t="shared" ref="F28:H29" si="6">F27*C28</f>
        <v>0</v>
      </c>
      <c r="G28" s="17">
        <f t="shared" si="6"/>
        <v>0</v>
      </c>
      <c r="H28" s="17">
        <f t="shared" si="6"/>
        <v>0</v>
      </c>
      <c r="I28" s="17">
        <f>F28+G28+H28</f>
        <v>0</v>
      </c>
      <c r="J28" s="17">
        <f>H10+G16+F22</f>
        <v>9482.5470000000005</v>
      </c>
      <c r="K28" s="25">
        <f t="shared" ref="K28:M29" si="7">ROUND(F28/10,0)*10</f>
        <v>0</v>
      </c>
      <c r="L28" s="25">
        <f t="shared" si="7"/>
        <v>0</v>
      </c>
      <c r="M28" s="25">
        <f t="shared" si="7"/>
        <v>0</v>
      </c>
      <c r="N28" s="25">
        <f>K28+L28+M28</f>
        <v>0</v>
      </c>
      <c r="O28" s="26">
        <f>M10+L16+K22</f>
        <v>9480</v>
      </c>
    </row>
    <row r="29" spans="2:15" ht="13.8" thickBot="1" x14ac:dyDescent="0.3">
      <c r="B29" s="16" t="s">
        <v>21</v>
      </c>
      <c r="C29" s="24">
        <v>0.872</v>
      </c>
      <c r="D29" s="24">
        <f>C29</f>
        <v>0.872</v>
      </c>
      <c r="E29" s="24">
        <f>C29</f>
        <v>0.872</v>
      </c>
      <c r="F29" s="17">
        <f t="shared" si="6"/>
        <v>0</v>
      </c>
      <c r="G29" s="17">
        <f t="shared" si="6"/>
        <v>0</v>
      </c>
      <c r="H29" s="17">
        <f t="shared" si="6"/>
        <v>0</v>
      </c>
      <c r="I29" s="17">
        <f>F29+G29+H29</f>
        <v>0</v>
      </c>
      <c r="J29" s="17">
        <f>H11+G17+F23</f>
        <v>8610.1052639999998</v>
      </c>
      <c r="K29" s="27">
        <f t="shared" si="7"/>
        <v>0</v>
      </c>
      <c r="L29" s="27">
        <f t="shared" si="7"/>
        <v>0</v>
      </c>
      <c r="M29" s="27">
        <f t="shared" si="7"/>
        <v>0</v>
      </c>
      <c r="N29" s="27">
        <f>K29+L29+M29</f>
        <v>0</v>
      </c>
      <c r="O29" s="28">
        <f>M11+L17+K23</f>
        <v>8610</v>
      </c>
    </row>
    <row r="30" spans="2:15" ht="13.8" thickBot="1" x14ac:dyDescent="0.3">
      <c r="B30" s="2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</row>
    <row r="31" spans="2:15" ht="15" x14ac:dyDescent="0.25">
      <c r="B31" s="36" t="s">
        <v>26</v>
      </c>
      <c r="C31" s="37" t="s">
        <v>27</v>
      </c>
      <c r="D31" s="37"/>
      <c r="E31" s="37"/>
      <c r="F31" s="37"/>
      <c r="G31" s="37"/>
      <c r="H31" s="37"/>
      <c r="I31" s="37"/>
      <c r="J31" s="37"/>
      <c r="K31" s="37" t="s">
        <v>4</v>
      </c>
      <c r="L31" s="87" t="str">
        <f>L5</f>
        <v>SR-747</v>
      </c>
      <c r="M31" s="88"/>
      <c r="N31" s="88"/>
      <c r="O31" s="88"/>
    </row>
    <row r="32" spans="2:15" ht="13.8" thickBot="1" x14ac:dyDescent="0.3">
      <c r="B32" s="37"/>
      <c r="C32" s="37" t="s">
        <v>28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ht="13.8" thickBot="1" x14ac:dyDescent="0.3">
      <c r="B33" s="9" t="s">
        <v>6</v>
      </c>
      <c r="C33" s="10" t="str">
        <f>C7</f>
        <v>SR-747</v>
      </c>
      <c r="D33" s="11" t="s">
        <v>7</v>
      </c>
      <c r="E33" s="10">
        <f>E7</f>
        <v>3</v>
      </c>
      <c r="F33" s="12"/>
      <c r="G33" s="12" t="s">
        <v>8</v>
      </c>
      <c r="H33" s="12"/>
      <c r="I33" s="13" t="s">
        <v>9</v>
      </c>
      <c r="J33" s="34" t="s">
        <v>10</v>
      </c>
      <c r="K33" s="12"/>
      <c r="L33" s="12"/>
      <c r="M33" s="12"/>
      <c r="N33" s="12"/>
      <c r="O33" s="15"/>
    </row>
    <row r="34" spans="2:15" ht="13.8" thickBot="1" x14ac:dyDescent="0.3">
      <c r="B34" s="16"/>
      <c r="C34" s="17" t="s">
        <v>20</v>
      </c>
      <c r="D34" s="17"/>
      <c r="E34" s="17"/>
      <c r="F34" s="74" t="s">
        <v>11</v>
      </c>
      <c r="G34" s="74" t="s">
        <v>12</v>
      </c>
      <c r="H34" s="74" t="s">
        <v>13</v>
      </c>
      <c r="I34" s="19" t="s">
        <v>14</v>
      </c>
      <c r="J34" s="19" t="s">
        <v>14</v>
      </c>
      <c r="K34" s="86" t="s">
        <v>6</v>
      </c>
      <c r="L34" s="86"/>
      <c r="M34" s="86"/>
      <c r="N34" s="73" t="s">
        <v>9</v>
      </c>
      <c r="O34" s="21" t="s">
        <v>10</v>
      </c>
    </row>
    <row r="35" spans="2:15" ht="13.8" thickBot="1" x14ac:dyDescent="0.3">
      <c r="B35" s="16"/>
      <c r="C35" s="17" t="s">
        <v>11</v>
      </c>
      <c r="D35" s="17" t="s">
        <v>12</v>
      </c>
      <c r="E35" s="17" t="s">
        <v>13</v>
      </c>
      <c r="F35" s="10"/>
      <c r="G35" s="10"/>
      <c r="H35" s="10"/>
      <c r="I35" s="17">
        <f>F35+G35+H35</f>
        <v>0</v>
      </c>
      <c r="J35" s="17">
        <f>H41+G47+F53</f>
        <v>0</v>
      </c>
      <c r="K35" s="74" t="s">
        <v>11</v>
      </c>
      <c r="L35" s="74" t="s">
        <v>12</v>
      </c>
      <c r="M35" s="74" t="s">
        <v>13</v>
      </c>
      <c r="N35" s="74" t="s">
        <v>14</v>
      </c>
      <c r="O35" s="23" t="s">
        <v>14</v>
      </c>
    </row>
    <row r="36" spans="2:15" ht="13.8" thickBot="1" x14ac:dyDescent="0.3">
      <c r="B36" s="16" t="s">
        <v>29</v>
      </c>
      <c r="C36" s="24"/>
      <c r="D36" s="24">
        <f>C36</f>
        <v>0</v>
      </c>
      <c r="E36" s="24">
        <f>C36</f>
        <v>0</v>
      </c>
      <c r="F36" s="17">
        <f t="shared" ref="F36:H37" si="8">F35*C36</f>
        <v>0</v>
      </c>
      <c r="G36" s="17">
        <f t="shared" si="8"/>
        <v>0</v>
      </c>
      <c r="H36" s="17">
        <f t="shared" si="8"/>
        <v>0</v>
      </c>
      <c r="I36" s="17">
        <f>F36+G36+H36</f>
        <v>0</v>
      </c>
      <c r="J36" s="17">
        <f>H42+G48+F54</f>
        <v>0</v>
      </c>
      <c r="K36" s="17">
        <f t="shared" ref="K36:M37" si="9">ROUND(F36/10,0)*10</f>
        <v>0</v>
      </c>
      <c r="L36" s="17">
        <f t="shared" si="9"/>
        <v>0</v>
      </c>
      <c r="M36" s="17">
        <f t="shared" si="9"/>
        <v>0</v>
      </c>
      <c r="N36" s="17">
        <f>K36+L36+M36</f>
        <v>0</v>
      </c>
      <c r="O36" s="38">
        <f>M42+L48+K54</f>
        <v>0</v>
      </c>
    </row>
    <row r="37" spans="2:15" ht="13.8" thickBot="1" x14ac:dyDescent="0.3">
      <c r="B37" s="16" t="s">
        <v>16</v>
      </c>
      <c r="C37" s="24">
        <f>C11</f>
        <v>0.90800000000000003</v>
      </c>
      <c r="D37" s="24">
        <f>C37</f>
        <v>0.90800000000000003</v>
      </c>
      <c r="E37" s="24">
        <f>C37</f>
        <v>0.90800000000000003</v>
      </c>
      <c r="F37" s="17">
        <f t="shared" si="8"/>
        <v>0</v>
      </c>
      <c r="G37" s="17">
        <f t="shared" si="8"/>
        <v>0</v>
      </c>
      <c r="H37" s="17">
        <f t="shared" si="8"/>
        <v>0</v>
      </c>
      <c r="I37" s="17">
        <f>F37+G37+H37</f>
        <v>0</v>
      </c>
      <c r="J37" s="17">
        <f>H43+G49+F55</f>
        <v>0</v>
      </c>
      <c r="K37" s="39">
        <f t="shared" si="9"/>
        <v>0</v>
      </c>
      <c r="L37" s="39">
        <f t="shared" si="9"/>
        <v>0</v>
      </c>
      <c r="M37" s="39">
        <f t="shared" si="9"/>
        <v>0</v>
      </c>
      <c r="N37" s="39">
        <f>K37+L37+M37</f>
        <v>0</v>
      </c>
      <c r="O37" s="40">
        <f>M43+L49+K55</f>
        <v>0</v>
      </c>
    </row>
    <row r="38" spans="2:15" ht="3.9" customHeight="1" thickBot="1" x14ac:dyDescent="0.3">
      <c r="B38" s="29" t="s">
        <v>17</v>
      </c>
      <c r="C38" s="30" t="s">
        <v>17</v>
      </c>
      <c r="D38" s="30" t="s">
        <v>17</v>
      </c>
      <c r="E38" s="30" t="s">
        <v>17</v>
      </c>
      <c r="F38" s="31" t="s">
        <v>17</v>
      </c>
      <c r="G38" s="31" t="s">
        <v>17</v>
      </c>
      <c r="H38" s="31" t="s">
        <v>17</v>
      </c>
      <c r="I38" s="31" t="s">
        <v>17</v>
      </c>
      <c r="J38" s="31" t="s">
        <v>17</v>
      </c>
      <c r="K38" s="31"/>
      <c r="L38" s="31"/>
      <c r="M38" s="31"/>
      <c r="N38" s="31"/>
      <c r="O38" s="32"/>
    </row>
    <row r="39" spans="2:15" ht="13.8" thickBot="1" x14ac:dyDescent="0.3">
      <c r="B39" s="9" t="s">
        <v>18</v>
      </c>
      <c r="C39" s="24" t="str">
        <f>C13</f>
        <v>SR-129 EB</v>
      </c>
      <c r="D39" s="33" t="s">
        <v>7</v>
      </c>
      <c r="E39" s="10">
        <f>E13</f>
        <v>2</v>
      </c>
      <c r="F39" s="12"/>
      <c r="G39" s="12" t="s">
        <v>19</v>
      </c>
      <c r="H39" s="12"/>
      <c r="I39" s="13" t="s">
        <v>9</v>
      </c>
      <c r="J39" s="34" t="s">
        <v>10</v>
      </c>
      <c r="K39" s="12"/>
      <c r="L39" s="12"/>
      <c r="M39" s="12"/>
      <c r="N39" s="12"/>
      <c r="O39" s="15"/>
    </row>
    <row r="40" spans="2:15" ht="13.8" thickBot="1" x14ac:dyDescent="0.3">
      <c r="B40" s="16"/>
      <c r="C40" s="75" t="s">
        <v>20</v>
      </c>
      <c r="D40" s="75"/>
      <c r="E40" s="75"/>
      <c r="F40" s="74" t="s">
        <v>11</v>
      </c>
      <c r="G40" s="74" t="s">
        <v>12</v>
      </c>
      <c r="H40" s="74" t="s">
        <v>13</v>
      </c>
      <c r="I40" s="19" t="s">
        <v>14</v>
      </c>
      <c r="J40" s="19" t="s">
        <v>14</v>
      </c>
      <c r="K40" s="86" t="s">
        <v>18</v>
      </c>
      <c r="L40" s="86"/>
      <c r="M40" s="86"/>
      <c r="N40" s="73" t="s">
        <v>9</v>
      </c>
      <c r="O40" s="21" t="s">
        <v>10</v>
      </c>
    </row>
    <row r="41" spans="2:15" ht="13.8" thickBot="1" x14ac:dyDescent="0.3">
      <c r="B41" s="16"/>
      <c r="C41" s="17" t="s">
        <v>11</v>
      </c>
      <c r="D41" s="17" t="s">
        <v>12</v>
      </c>
      <c r="E41" s="17" t="s">
        <v>13</v>
      </c>
      <c r="F41" s="10"/>
      <c r="G41" s="10"/>
      <c r="H41" s="10"/>
      <c r="I41" s="17">
        <f>F41+G41+H41</f>
        <v>0</v>
      </c>
      <c r="J41" s="17">
        <f>F35+H47+G53</f>
        <v>0</v>
      </c>
      <c r="K41" s="74" t="s">
        <v>11</v>
      </c>
      <c r="L41" s="74" t="s">
        <v>12</v>
      </c>
      <c r="M41" s="74" t="s">
        <v>13</v>
      </c>
      <c r="N41" s="74" t="s">
        <v>14</v>
      </c>
      <c r="O41" s="23" t="s">
        <v>14</v>
      </c>
    </row>
    <row r="42" spans="2:15" ht="13.8" thickBot="1" x14ac:dyDescent="0.3">
      <c r="B42" s="16" t="s">
        <v>29</v>
      </c>
      <c r="C42" s="24"/>
      <c r="D42" s="24">
        <f>C42</f>
        <v>0</v>
      </c>
      <c r="E42" s="24">
        <f>C42</f>
        <v>0</v>
      </c>
      <c r="F42" s="17">
        <f t="shared" ref="F42:H43" si="10">F41*C42</f>
        <v>0</v>
      </c>
      <c r="G42" s="17">
        <f t="shared" si="10"/>
        <v>0</v>
      </c>
      <c r="H42" s="17">
        <f t="shared" si="10"/>
        <v>0</v>
      </c>
      <c r="I42" s="17">
        <f>F42+G42+H42</f>
        <v>0</v>
      </c>
      <c r="J42" s="17">
        <f>F36+H48+G54</f>
        <v>0</v>
      </c>
      <c r="K42" s="17">
        <f t="shared" ref="K42:M43" si="11">ROUND(F42/10,0)*10</f>
        <v>0</v>
      </c>
      <c r="L42" s="17">
        <f t="shared" si="11"/>
        <v>0</v>
      </c>
      <c r="M42" s="17">
        <f t="shared" si="11"/>
        <v>0</v>
      </c>
      <c r="N42" s="17">
        <f>K42+L42+M42</f>
        <v>0</v>
      </c>
      <c r="O42" s="38">
        <f>K36+M48+L54</f>
        <v>0</v>
      </c>
    </row>
    <row r="43" spans="2:15" ht="13.8" thickBot="1" x14ac:dyDescent="0.3">
      <c r="B43" s="16" t="s">
        <v>16</v>
      </c>
      <c r="C43" s="24">
        <f>C17</f>
        <v>0.872</v>
      </c>
      <c r="D43" s="24">
        <f>C43</f>
        <v>0.872</v>
      </c>
      <c r="E43" s="24">
        <f>C43</f>
        <v>0.872</v>
      </c>
      <c r="F43" s="17">
        <f t="shared" si="10"/>
        <v>0</v>
      </c>
      <c r="G43" s="17">
        <f t="shared" si="10"/>
        <v>0</v>
      </c>
      <c r="H43" s="17">
        <f t="shared" si="10"/>
        <v>0</v>
      </c>
      <c r="I43" s="17">
        <f>F43+G43+H43</f>
        <v>0</v>
      </c>
      <c r="J43" s="17">
        <f>H49+G55+D61</f>
        <v>0</v>
      </c>
      <c r="K43" s="39">
        <f t="shared" si="11"/>
        <v>0</v>
      </c>
      <c r="L43" s="39">
        <f t="shared" si="11"/>
        <v>0</v>
      </c>
      <c r="M43" s="39">
        <f t="shared" si="11"/>
        <v>0</v>
      </c>
      <c r="N43" s="39">
        <f>K43+L43+M43</f>
        <v>0</v>
      </c>
      <c r="O43" s="40">
        <f>K37+M49+L55</f>
        <v>0</v>
      </c>
    </row>
    <row r="44" spans="2:15" ht="3.9" customHeight="1" thickBot="1" x14ac:dyDescent="0.3">
      <c r="B44" s="29" t="s">
        <v>17</v>
      </c>
      <c r="C44" s="30" t="s">
        <v>17</v>
      </c>
      <c r="D44" s="30" t="s">
        <v>17</v>
      </c>
      <c r="E44" s="30" t="s">
        <v>17</v>
      </c>
      <c r="F44" s="31" t="s">
        <v>17</v>
      </c>
      <c r="G44" s="31" t="s">
        <v>17</v>
      </c>
      <c r="H44" s="31" t="s">
        <v>17</v>
      </c>
      <c r="I44" s="31" t="s">
        <v>17</v>
      </c>
      <c r="J44" s="31" t="s">
        <v>17</v>
      </c>
      <c r="K44" s="31"/>
      <c r="L44" s="31"/>
      <c r="M44" s="31"/>
      <c r="N44" s="31"/>
      <c r="O44" s="32"/>
    </row>
    <row r="45" spans="2:15" ht="13.8" thickBot="1" x14ac:dyDescent="0.3">
      <c r="B45" s="9" t="s">
        <v>22</v>
      </c>
      <c r="C45" s="24" t="str">
        <f>C19</f>
        <v>SR-747</v>
      </c>
      <c r="D45" s="33" t="s">
        <v>7</v>
      </c>
      <c r="E45" s="10">
        <f>E19</f>
        <v>4</v>
      </c>
      <c r="F45" s="12"/>
      <c r="G45" s="12" t="s">
        <v>23</v>
      </c>
      <c r="H45" s="12"/>
      <c r="I45" s="13" t="s">
        <v>9</v>
      </c>
      <c r="J45" s="34" t="s">
        <v>10</v>
      </c>
      <c r="K45" s="12"/>
      <c r="L45" s="12"/>
      <c r="M45" s="12"/>
      <c r="N45" s="12"/>
      <c r="O45" s="15"/>
    </row>
    <row r="46" spans="2:15" ht="13.8" thickBot="1" x14ac:dyDescent="0.3">
      <c r="B46" s="16"/>
      <c r="C46" s="75" t="s">
        <v>20</v>
      </c>
      <c r="D46" s="75"/>
      <c r="E46" s="75"/>
      <c r="F46" s="74" t="s">
        <v>11</v>
      </c>
      <c r="G46" s="74" t="s">
        <v>12</v>
      </c>
      <c r="H46" s="74" t="s">
        <v>13</v>
      </c>
      <c r="I46" s="19" t="s">
        <v>14</v>
      </c>
      <c r="J46" s="19" t="s">
        <v>14</v>
      </c>
      <c r="K46" s="86" t="s">
        <v>22</v>
      </c>
      <c r="L46" s="86"/>
      <c r="M46" s="86"/>
      <c r="N46" s="73" t="s">
        <v>9</v>
      </c>
      <c r="O46" s="21" t="s">
        <v>10</v>
      </c>
    </row>
    <row r="47" spans="2:15" ht="13.8" thickBot="1" x14ac:dyDescent="0.3">
      <c r="B47" s="16"/>
      <c r="C47" s="17" t="s">
        <v>11</v>
      </c>
      <c r="D47" s="17" t="s">
        <v>12</v>
      </c>
      <c r="E47" s="17" t="s">
        <v>13</v>
      </c>
      <c r="F47" s="10"/>
      <c r="G47" s="10"/>
      <c r="H47" s="10"/>
      <c r="I47" s="17">
        <f>F47+G47+H47</f>
        <v>0</v>
      </c>
      <c r="J47" s="17">
        <f>G35+F41+H53</f>
        <v>0</v>
      </c>
      <c r="K47" s="74" t="s">
        <v>11</v>
      </c>
      <c r="L47" s="74" t="s">
        <v>12</v>
      </c>
      <c r="M47" s="74" t="s">
        <v>13</v>
      </c>
      <c r="N47" s="74" t="s">
        <v>14</v>
      </c>
      <c r="O47" s="23" t="s">
        <v>14</v>
      </c>
    </row>
    <row r="48" spans="2:15" ht="13.8" thickBot="1" x14ac:dyDescent="0.3">
      <c r="B48" s="16" t="s">
        <v>29</v>
      </c>
      <c r="C48" s="24"/>
      <c r="D48" s="24">
        <f>C48</f>
        <v>0</v>
      </c>
      <c r="E48" s="24">
        <f>C48</f>
        <v>0</v>
      </c>
      <c r="F48" s="17">
        <f t="shared" ref="F48:H49" si="12">F47*C48</f>
        <v>0</v>
      </c>
      <c r="G48" s="17">
        <f t="shared" si="12"/>
        <v>0</v>
      </c>
      <c r="H48" s="17">
        <f t="shared" si="12"/>
        <v>0</v>
      </c>
      <c r="I48" s="17">
        <f>F48+G48+H48</f>
        <v>0</v>
      </c>
      <c r="J48" s="17">
        <f>G36+F42+H54</f>
        <v>0</v>
      </c>
      <c r="K48" s="17">
        <f t="shared" ref="K48:M49" si="13">ROUND(F48/10,0)*10</f>
        <v>0</v>
      </c>
      <c r="L48" s="17">
        <f t="shared" si="13"/>
        <v>0</v>
      </c>
      <c r="M48" s="17">
        <f t="shared" si="13"/>
        <v>0</v>
      </c>
      <c r="N48" s="17">
        <f>K48+L48+M48</f>
        <v>0</v>
      </c>
      <c r="O48" s="38">
        <f>L36+K42+M54</f>
        <v>0</v>
      </c>
    </row>
    <row r="49" spans="2:16" ht="13.8" thickBot="1" x14ac:dyDescent="0.3">
      <c r="B49" s="16" t="s">
        <v>16</v>
      </c>
      <c r="C49" s="24">
        <f>C23</f>
        <v>0.90800000000000003</v>
      </c>
      <c r="D49" s="24">
        <f>C49</f>
        <v>0.90800000000000003</v>
      </c>
      <c r="E49" s="24">
        <f>C49</f>
        <v>0.90800000000000003</v>
      </c>
      <c r="F49" s="17">
        <f t="shared" si="12"/>
        <v>0</v>
      </c>
      <c r="G49" s="17">
        <f t="shared" si="12"/>
        <v>0</v>
      </c>
      <c r="H49" s="17">
        <f t="shared" si="12"/>
        <v>0</v>
      </c>
      <c r="I49" s="17">
        <f>F49+G49+H49</f>
        <v>0</v>
      </c>
      <c r="J49" s="17">
        <f>G37+F43+H55</f>
        <v>0</v>
      </c>
      <c r="K49" s="39">
        <f t="shared" si="13"/>
        <v>0</v>
      </c>
      <c r="L49" s="39">
        <f t="shared" si="13"/>
        <v>0</v>
      </c>
      <c r="M49" s="39">
        <f t="shared" si="13"/>
        <v>0</v>
      </c>
      <c r="N49" s="39">
        <f>K49+L49+M49</f>
        <v>0</v>
      </c>
      <c r="O49" s="40">
        <f>L37+K43+M55</f>
        <v>0</v>
      </c>
    </row>
    <row r="50" spans="2:16" ht="3.9" customHeight="1" thickBot="1" x14ac:dyDescent="0.3">
      <c r="B50" s="29" t="s">
        <v>17</v>
      </c>
      <c r="C50" s="30" t="s">
        <v>17</v>
      </c>
      <c r="D50" s="30" t="s">
        <v>17</v>
      </c>
      <c r="E50" s="30" t="s">
        <v>17</v>
      </c>
      <c r="F50" s="31" t="s">
        <v>17</v>
      </c>
      <c r="G50" s="31" t="s">
        <v>17</v>
      </c>
      <c r="H50" s="31" t="s">
        <v>17</v>
      </c>
      <c r="I50" s="31" t="s">
        <v>17</v>
      </c>
      <c r="J50" s="31" t="s">
        <v>17</v>
      </c>
      <c r="K50" s="31"/>
      <c r="L50" s="31"/>
      <c r="M50" s="31"/>
      <c r="N50" s="31"/>
      <c r="O50" s="32"/>
    </row>
    <row r="51" spans="2:16" ht="13.8" thickBot="1" x14ac:dyDescent="0.3">
      <c r="B51" s="9" t="s">
        <v>24</v>
      </c>
      <c r="C51" s="24" t="str">
        <f>C25</f>
        <v>SR-129 EB</v>
      </c>
      <c r="D51" s="33" t="s">
        <v>7</v>
      </c>
      <c r="E51" s="10">
        <f>E25</f>
        <v>2</v>
      </c>
      <c r="F51" s="12"/>
      <c r="G51" s="12" t="s">
        <v>25</v>
      </c>
      <c r="H51" s="12"/>
      <c r="I51" s="13" t="s">
        <v>9</v>
      </c>
      <c r="J51" s="34" t="s">
        <v>10</v>
      </c>
      <c r="K51" s="12"/>
      <c r="L51" s="12"/>
      <c r="M51" s="12"/>
      <c r="N51" s="12"/>
      <c r="O51" s="15"/>
    </row>
    <row r="52" spans="2:16" ht="13.8" thickBot="1" x14ac:dyDescent="0.3">
      <c r="B52" s="16"/>
      <c r="C52" s="75" t="s">
        <v>20</v>
      </c>
      <c r="D52" s="75"/>
      <c r="E52" s="75"/>
      <c r="F52" s="74" t="s">
        <v>11</v>
      </c>
      <c r="G52" s="74" t="s">
        <v>12</v>
      </c>
      <c r="H52" s="74" t="s">
        <v>13</v>
      </c>
      <c r="I52" s="19" t="s">
        <v>14</v>
      </c>
      <c r="J52" s="19" t="s">
        <v>14</v>
      </c>
      <c r="K52" s="86" t="s">
        <v>24</v>
      </c>
      <c r="L52" s="86"/>
      <c r="M52" s="86"/>
      <c r="N52" s="73" t="s">
        <v>9</v>
      </c>
      <c r="O52" s="21" t="s">
        <v>10</v>
      </c>
    </row>
    <row r="53" spans="2:16" ht="13.8" thickBot="1" x14ac:dyDescent="0.3">
      <c r="B53" s="16"/>
      <c r="C53" s="17" t="s">
        <v>11</v>
      </c>
      <c r="D53" s="17" t="s">
        <v>12</v>
      </c>
      <c r="E53" s="17" t="s">
        <v>13</v>
      </c>
      <c r="F53" s="10"/>
      <c r="G53" s="10"/>
      <c r="H53" s="10"/>
      <c r="I53" s="17">
        <f>F53+G53+H53</f>
        <v>0</v>
      </c>
      <c r="J53" s="17">
        <f>H35+G41+F47</f>
        <v>0</v>
      </c>
      <c r="K53" s="74" t="s">
        <v>11</v>
      </c>
      <c r="L53" s="74" t="s">
        <v>12</v>
      </c>
      <c r="M53" s="74" t="s">
        <v>13</v>
      </c>
      <c r="N53" s="74" t="s">
        <v>14</v>
      </c>
      <c r="O53" s="23" t="s">
        <v>14</v>
      </c>
    </row>
    <row r="54" spans="2:16" ht="13.8" thickBot="1" x14ac:dyDescent="0.3">
      <c r="B54" s="16" t="s">
        <v>29</v>
      </c>
      <c r="C54" s="24"/>
      <c r="D54" s="24">
        <f>C54</f>
        <v>0</v>
      </c>
      <c r="E54" s="24">
        <f>C54</f>
        <v>0</v>
      </c>
      <c r="F54" s="17">
        <f t="shared" ref="F54:H55" si="14">F53*C54</f>
        <v>0</v>
      </c>
      <c r="G54" s="17">
        <f t="shared" si="14"/>
        <v>0</v>
      </c>
      <c r="H54" s="17">
        <f t="shared" si="14"/>
        <v>0</v>
      </c>
      <c r="I54" s="17">
        <f>F54+G54+H54</f>
        <v>0</v>
      </c>
      <c r="J54" s="17">
        <f>H36+G42+F48</f>
        <v>0</v>
      </c>
      <c r="K54" s="17">
        <f t="shared" ref="K54:M55" si="15">ROUND(F54/10,0)*10</f>
        <v>0</v>
      </c>
      <c r="L54" s="17">
        <f t="shared" si="15"/>
        <v>0</v>
      </c>
      <c r="M54" s="17">
        <f t="shared" si="15"/>
        <v>0</v>
      </c>
      <c r="N54" s="17">
        <f>K54+L54+M54</f>
        <v>0</v>
      </c>
      <c r="O54" s="38">
        <f>M36+L42+K48</f>
        <v>0</v>
      </c>
    </row>
    <row r="55" spans="2:16" ht="13.8" thickBot="1" x14ac:dyDescent="0.3">
      <c r="B55" s="29" t="s">
        <v>16</v>
      </c>
      <c r="C55" s="24">
        <f>C29</f>
        <v>0.872</v>
      </c>
      <c r="D55" s="24">
        <f>C55</f>
        <v>0.872</v>
      </c>
      <c r="E55" s="24">
        <f>C55</f>
        <v>0.872</v>
      </c>
      <c r="F55" s="31">
        <f t="shared" si="14"/>
        <v>0</v>
      </c>
      <c r="G55" s="31">
        <f t="shared" si="14"/>
        <v>0</v>
      </c>
      <c r="H55" s="31">
        <f t="shared" si="14"/>
        <v>0</v>
      </c>
      <c r="I55" s="31">
        <f>F55+G55+H55</f>
        <v>0</v>
      </c>
      <c r="J55" s="31">
        <f>H37+G43+F49</f>
        <v>0</v>
      </c>
      <c r="K55" s="41">
        <f t="shared" si="15"/>
        <v>0</v>
      </c>
      <c r="L55" s="41">
        <f t="shared" si="15"/>
        <v>0</v>
      </c>
      <c r="M55" s="41">
        <f t="shared" si="15"/>
        <v>0</v>
      </c>
      <c r="N55" s="41">
        <f>K55+L55+M55</f>
        <v>0</v>
      </c>
      <c r="O55" s="42">
        <f>M37+L43+K49</f>
        <v>0</v>
      </c>
    </row>
    <row r="56" spans="2:16" ht="13.8" thickBot="1" x14ac:dyDescent="0.3">
      <c r="C56" s="43"/>
      <c r="D56" s="43"/>
      <c r="E56" s="43"/>
    </row>
    <row r="57" spans="2:16" ht="15" x14ac:dyDescent="0.25">
      <c r="B57" s="44"/>
      <c r="C57" s="12"/>
      <c r="D57" s="12"/>
      <c r="E57" s="12"/>
      <c r="F57" s="12"/>
      <c r="G57" s="12"/>
      <c r="H57" s="76" t="str">
        <f>$C$19</f>
        <v>SR-747</v>
      </c>
      <c r="I57" s="77"/>
      <c r="J57" s="77"/>
      <c r="K57" s="12"/>
      <c r="L57" s="12"/>
      <c r="M57" s="12"/>
      <c r="N57" s="12"/>
      <c r="O57" s="12"/>
      <c r="P57" s="15"/>
    </row>
    <row r="58" spans="2:16" x14ac:dyDescent="0.25">
      <c r="B58" s="45" t="s">
        <v>30</v>
      </c>
      <c r="C58" s="17"/>
      <c r="D58" s="17"/>
      <c r="E58" s="17"/>
      <c r="F58" s="17"/>
      <c r="G58" s="17"/>
      <c r="H58" s="46" t="s">
        <v>31</v>
      </c>
      <c r="I58" s="25">
        <f>H59+J59</f>
        <v>23600</v>
      </c>
      <c r="J58" s="46" t="s">
        <v>32</v>
      </c>
      <c r="K58" s="17"/>
      <c r="L58" s="17"/>
      <c r="M58" s="17"/>
      <c r="N58" s="17"/>
      <c r="O58" s="17"/>
      <c r="P58" s="38"/>
    </row>
    <row r="59" spans="2:16" x14ac:dyDescent="0.25">
      <c r="B59" s="16"/>
      <c r="C59" s="17"/>
      <c r="D59" s="17"/>
      <c r="E59" s="17"/>
      <c r="F59" s="17"/>
      <c r="G59" s="17"/>
      <c r="H59" s="25">
        <f>(N23)</f>
        <v>13740</v>
      </c>
      <c r="I59" s="25"/>
      <c r="J59" s="25">
        <f>(O23)</f>
        <v>9860</v>
      </c>
      <c r="K59" s="17"/>
      <c r="L59" s="17"/>
      <c r="M59" s="17"/>
      <c r="N59" s="17"/>
      <c r="O59" s="17"/>
      <c r="P59" s="38"/>
    </row>
    <row r="60" spans="2:16" x14ac:dyDescent="0.25">
      <c r="B60" s="16"/>
      <c r="C60" s="17"/>
      <c r="D60" s="17"/>
      <c r="E60" s="17"/>
      <c r="F60" s="17"/>
      <c r="G60" s="25">
        <f>(M23)</f>
        <v>0</v>
      </c>
      <c r="H60" s="25">
        <f>(L23)</f>
        <v>8490</v>
      </c>
      <c r="I60" s="25">
        <f>(K23)</f>
        <v>5250</v>
      </c>
      <c r="J60" s="17"/>
      <c r="K60" s="17"/>
      <c r="L60" s="17"/>
      <c r="M60" s="17"/>
      <c r="N60" s="17"/>
      <c r="O60" s="17"/>
      <c r="P60" s="38"/>
    </row>
    <row r="61" spans="2:16" ht="15" x14ac:dyDescent="0.25">
      <c r="B61" s="16"/>
      <c r="C61" s="17"/>
      <c r="D61" s="17"/>
      <c r="E61" s="17"/>
      <c r="F61" s="17"/>
      <c r="G61" s="46">
        <v>8</v>
      </c>
      <c r="H61" s="46" t="s">
        <v>31</v>
      </c>
      <c r="I61" s="46">
        <v>9</v>
      </c>
      <c r="J61" s="17"/>
      <c r="K61" s="17"/>
      <c r="L61" s="47" t="s">
        <v>33</v>
      </c>
      <c r="M61" s="48">
        <f>(M29)</f>
        <v>0</v>
      </c>
      <c r="N61" s="80" t="str">
        <f>$C$25</f>
        <v>SR-129 EB</v>
      </c>
      <c r="O61" s="81"/>
      <c r="P61" s="82"/>
    </row>
    <row r="62" spans="2:16" x14ac:dyDescent="0.25">
      <c r="B62" s="16"/>
      <c r="C62" s="17"/>
      <c r="D62" s="47" t="s">
        <v>34</v>
      </c>
      <c r="E62" s="48">
        <f>(O17)</f>
        <v>0</v>
      </c>
      <c r="F62" s="17"/>
      <c r="G62" s="17"/>
      <c r="H62" s="17"/>
      <c r="I62" s="17"/>
      <c r="J62" s="17"/>
      <c r="K62" s="17"/>
      <c r="L62" s="47" t="s">
        <v>34</v>
      </c>
      <c r="M62" s="48">
        <f>(L29)</f>
        <v>0</v>
      </c>
      <c r="N62" s="17">
        <f>(N29)</f>
        <v>0</v>
      </c>
      <c r="O62" s="49" t="s">
        <v>34</v>
      </c>
      <c r="P62" s="38"/>
    </row>
    <row r="63" spans="2:16" x14ac:dyDescent="0.25">
      <c r="B63" s="16"/>
      <c r="C63" s="17"/>
      <c r="D63" s="48">
        <f>E62+E64</f>
        <v>2900</v>
      </c>
      <c r="E63" s="48"/>
      <c r="F63" s="50">
        <f>(K17)</f>
        <v>720</v>
      </c>
      <c r="G63" s="49" t="s">
        <v>17</v>
      </c>
      <c r="H63" s="17"/>
      <c r="I63" s="17"/>
      <c r="J63" s="17"/>
      <c r="K63" s="17"/>
      <c r="L63" s="47" t="s">
        <v>35</v>
      </c>
      <c r="M63" s="48">
        <f>(K29)</f>
        <v>0</v>
      </c>
      <c r="N63" s="17"/>
      <c r="O63" s="17">
        <f>N62+N65</f>
        <v>8610</v>
      </c>
      <c r="P63" s="38"/>
    </row>
    <row r="64" spans="2:16" x14ac:dyDescent="0.25">
      <c r="B64" s="16"/>
      <c r="C64" s="17"/>
      <c r="D64" s="47" t="s">
        <v>36</v>
      </c>
      <c r="E64" s="48">
        <f>(N17)</f>
        <v>2900</v>
      </c>
      <c r="F64" s="50">
        <f>(L17)</f>
        <v>0</v>
      </c>
      <c r="G64" s="49" t="s">
        <v>36</v>
      </c>
      <c r="H64" s="17"/>
      <c r="I64" s="17"/>
      <c r="J64" s="17"/>
      <c r="K64" s="17"/>
      <c r="L64" s="17"/>
      <c r="M64" s="17"/>
      <c r="N64" s="17"/>
      <c r="O64" s="17"/>
      <c r="P64" s="38"/>
    </row>
    <row r="65" spans="2:16" ht="15" x14ac:dyDescent="0.25">
      <c r="B65" s="16"/>
      <c r="C65" s="78" t="str">
        <f>$C$13</f>
        <v>SR-129 EB</v>
      </c>
      <c r="D65" s="79"/>
      <c r="E65" s="79"/>
      <c r="F65" s="50">
        <f>(M17)</f>
        <v>2180</v>
      </c>
      <c r="G65" s="49" t="s">
        <v>37</v>
      </c>
      <c r="H65" s="17"/>
      <c r="I65" s="46" t="s">
        <v>38</v>
      </c>
      <c r="J65" s="46" t="s">
        <v>32</v>
      </c>
      <c r="K65" s="46" t="s">
        <v>39</v>
      </c>
      <c r="L65" s="17"/>
      <c r="M65" s="17"/>
      <c r="N65" s="17">
        <f>(O29)</f>
        <v>8610</v>
      </c>
      <c r="O65" s="49" t="s">
        <v>36</v>
      </c>
      <c r="P65" s="38"/>
    </row>
    <row r="66" spans="2:16" x14ac:dyDescent="0.25">
      <c r="B66" s="16"/>
      <c r="C66" s="17"/>
      <c r="D66" s="17"/>
      <c r="E66" s="17"/>
      <c r="F66" s="17"/>
      <c r="G66" s="17"/>
      <c r="H66" s="17"/>
      <c r="I66" s="25">
        <f>(K11)</f>
        <v>0</v>
      </c>
      <c r="J66" s="25">
        <f>(L11)</f>
        <v>9140</v>
      </c>
      <c r="K66" s="25">
        <f>(M11)</f>
        <v>3360</v>
      </c>
      <c r="L66" s="17"/>
      <c r="M66" s="17"/>
      <c r="N66" s="17"/>
      <c r="O66" s="17"/>
      <c r="P66" s="38"/>
    </row>
    <row r="67" spans="2:16" x14ac:dyDescent="0.25">
      <c r="B67" s="16"/>
      <c r="C67" s="17"/>
      <c r="D67" s="17"/>
      <c r="E67" s="17"/>
      <c r="F67" s="17"/>
      <c r="G67" s="17"/>
      <c r="H67" s="25">
        <f>(O11)</f>
        <v>10670</v>
      </c>
      <c r="I67" s="17"/>
      <c r="J67" s="25">
        <f>(N11)</f>
        <v>12500</v>
      </c>
      <c r="K67" s="17"/>
      <c r="L67" s="17"/>
      <c r="M67" s="17"/>
      <c r="N67" s="17"/>
      <c r="O67" s="17"/>
      <c r="P67" s="38"/>
    </row>
    <row r="68" spans="2:16" x14ac:dyDescent="0.25">
      <c r="B68" s="16"/>
      <c r="C68" s="17"/>
      <c r="D68" s="17"/>
      <c r="E68" s="17"/>
      <c r="F68" s="17"/>
      <c r="G68" s="17"/>
      <c r="H68" s="46" t="s">
        <v>32</v>
      </c>
      <c r="I68" s="25">
        <f>H67+J67</f>
        <v>23170</v>
      </c>
      <c r="J68" s="46" t="s">
        <v>31</v>
      </c>
      <c r="K68" s="17"/>
      <c r="L68" s="17"/>
      <c r="M68" s="17"/>
      <c r="N68" s="17"/>
      <c r="O68" s="17"/>
      <c r="P68" s="38"/>
    </row>
    <row r="69" spans="2:16" ht="13.8" thickBot="1" x14ac:dyDescent="0.3">
      <c r="B69" s="29"/>
      <c r="C69" s="31"/>
      <c r="D69" s="31"/>
      <c r="E69" s="31"/>
      <c r="F69" s="31"/>
      <c r="G69" s="31"/>
      <c r="H69" s="31"/>
      <c r="I69" s="30" t="str">
        <f>$C$7</f>
        <v>SR-747</v>
      </c>
      <c r="J69" s="31"/>
      <c r="K69" s="31"/>
      <c r="L69" s="31"/>
      <c r="M69" s="31"/>
      <c r="N69" s="31"/>
      <c r="O69" s="31"/>
      <c r="P69" s="32"/>
    </row>
    <row r="70" spans="2:16" ht="15" x14ac:dyDescent="0.25">
      <c r="B70" s="44"/>
      <c r="C70" s="12"/>
      <c r="D70" s="12"/>
      <c r="E70" s="12"/>
      <c r="F70" s="12"/>
      <c r="G70" s="12"/>
      <c r="H70" s="76" t="str">
        <f>$C$19</f>
        <v>SR-747</v>
      </c>
      <c r="I70" s="77"/>
      <c r="J70" s="77"/>
      <c r="K70" s="12"/>
      <c r="L70" s="12"/>
      <c r="M70" s="12"/>
      <c r="N70" s="12"/>
      <c r="O70" s="12"/>
      <c r="P70" s="15"/>
    </row>
    <row r="71" spans="2:16" x14ac:dyDescent="0.25">
      <c r="B71" s="45" t="s">
        <v>40</v>
      </c>
      <c r="C71" s="17"/>
      <c r="D71" s="17"/>
      <c r="E71" s="17"/>
      <c r="F71" s="17"/>
      <c r="G71" s="17"/>
      <c r="H71" s="46" t="s">
        <v>31</v>
      </c>
      <c r="I71" s="25">
        <f>H72+J72</f>
        <v>0</v>
      </c>
      <c r="J71" s="46" t="s">
        <v>32</v>
      </c>
      <c r="K71" s="17"/>
      <c r="L71" s="17"/>
      <c r="M71" s="17"/>
      <c r="N71" s="17"/>
      <c r="O71" s="17"/>
      <c r="P71" s="38"/>
    </row>
    <row r="72" spans="2:16" x14ac:dyDescent="0.25">
      <c r="B72" s="16"/>
      <c r="C72" s="17"/>
      <c r="D72" s="17"/>
      <c r="E72" s="17"/>
      <c r="F72" s="17"/>
      <c r="G72" s="17"/>
      <c r="H72" s="25">
        <f>N49</f>
        <v>0</v>
      </c>
      <c r="I72" s="25"/>
      <c r="J72" s="25">
        <f>O49</f>
        <v>0</v>
      </c>
      <c r="K72" s="17"/>
      <c r="L72" s="17"/>
      <c r="M72" s="17"/>
      <c r="N72" s="17"/>
      <c r="O72" s="17"/>
      <c r="P72" s="38"/>
    </row>
    <row r="73" spans="2:16" ht="12.75" customHeight="1" x14ac:dyDescent="0.25">
      <c r="B73" s="16"/>
      <c r="C73" s="17"/>
      <c r="D73" s="17"/>
      <c r="E73" s="17"/>
      <c r="F73" s="17"/>
      <c r="G73" s="25">
        <f>(M49)</f>
        <v>0</v>
      </c>
      <c r="H73" s="25">
        <f>(L49)</f>
        <v>0</v>
      </c>
      <c r="I73" s="25">
        <f>(K49)</f>
        <v>0</v>
      </c>
      <c r="J73" s="17"/>
      <c r="K73" s="17"/>
      <c r="L73" s="17"/>
      <c r="M73" s="17"/>
      <c r="N73" s="17"/>
      <c r="O73" s="17"/>
      <c r="P73" s="38"/>
    </row>
    <row r="74" spans="2:16" ht="12.75" customHeight="1" x14ac:dyDescent="0.25">
      <c r="B74" s="16"/>
      <c r="C74" s="17"/>
      <c r="D74" s="17"/>
      <c r="E74" s="17"/>
      <c r="F74" s="17"/>
      <c r="G74" s="46">
        <v>8</v>
      </c>
      <c r="H74" s="46" t="s">
        <v>31</v>
      </c>
      <c r="I74" s="46">
        <v>9</v>
      </c>
      <c r="J74" s="17"/>
      <c r="K74" s="17"/>
      <c r="L74" s="47" t="s">
        <v>33</v>
      </c>
      <c r="M74" s="48">
        <f>(M55)</f>
        <v>0</v>
      </c>
      <c r="N74" s="80" t="str">
        <f>$C$25</f>
        <v>SR-129 EB</v>
      </c>
      <c r="O74" s="81"/>
      <c r="P74" s="82"/>
    </row>
    <row r="75" spans="2:16" x14ac:dyDescent="0.25">
      <c r="B75" s="16"/>
      <c r="C75" s="17"/>
      <c r="D75" s="47" t="s">
        <v>34</v>
      </c>
      <c r="E75" s="48">
        <f>(O43)</f>
        <v>0</v>
      </c>
      <c r="F75" s="17"/>
      <c r="G75" s="17"/>
      <c r="H75" s="17"/>
      <c r="I75" s="17"/>
      <c r="J75" s="17"/>
      <c r="K75" s="17"/>
      <c r="L75" s="47" t="s">
        <v>34</v>
      </c>
      <c r="M75" s="48">
        <f>(L55)</f>
        <v>0</v>
      </c>
      <c r="N75" s="17">
        <f>(N55)</f>
        <v>0</v>
      </c>
      <c r="O75" s="49" t="s">
        <v>34</v>
      </c>
      <c r="P75" s="38"/>
    </row>
    <row r="76" spans="2:16" x14ac:dyDescent="0.25">
      <c r="B76" s="16"/>
      <c r="C76" s="17"/>
      <c r="D76" s="48">
        <f>E75+E77</f>
        <v>0</v>
      </c>
      <c r="E76" s="48"/>
      <c r="F76" s="17">
        <f>(K43)</f>
        <v>0</v>
      </c>
      <c r="G76" s="49" t="s">
        <v>17</v>
      </c>
      <c r="H76" s="17"/>
      <c r="I76" s="17"/>
      <c r="J76" s="17"/>
      <c r="K76" s="17"/>
      <c r="L76" s="47" t="s">
        <v>35</v>
      </c>
      <c r="M76" s="48">
        <f>(K55)</f>
        <v>0</v>
      </c>
      <c r="N76" s="17"/>
      <c r="O76" s="17">
        <f>N75+N78</f>
        <v>0</v>
      </c>
      <c r="P76" s="38"/>
    </row>
    <row r="77" spans="2:16" x14ac:dyDescent="0.25">
      <c r="B77" s="16"/>
      <c r="C77" s="17"/>
      <c r="D77" s="47" t="s">
        <v>36</v>
      </c>
      <c r="E77" s="48">
        <f>(N43)</f>
        <v>0</v>
      </c>
      <c r="F77" s="17">
        <f>(L43)</f>
        <v>0</v>
      </c>
      <c r="G77" s="49" t="s">
        <v>36</v>
      </c>
      <c r="H77" s="17"/>
      <c r="I77" s="17"/>
      <c r="J77" s="17"/>
      <c r="K77" s="17"/>
      <c r="L77" s="17"/>
      <c r="M77" s="17"/>
      <c r="N77" s="17"/>
      <c r="O77" s="17"/>
      <c r="P77" s="38"/>
    </row>
    <row r="78" spans="2:16" ht="12.75" customHeight="1" x14ac:dyDescent="0.25">
      <c r="B78" s="16"/>
      <c r="C78" s="78" t="str">
        <f>$C$13</f>
        <v>SR-129 EB</v>
      </c>
      <c r="D78" s="79"/>
      <c r="E78" s="79"/>
      <c r="F78" s="17">
        <f>(M43)</f>
        <v>0</v>
      </c>
      <c r="G78" s="49" t="s">
        <v>37</v>
      </c>
      <c r="H78" s="17"/>
      <c r="I78" s="46" t="s">
        <v>38</v>
      </c>
      <c r="J78" s="46" t="s">
        <v>32</v>
      </c>
      <c r="K78" s="46" t="s">
        <v>39</v>
      </c>
      <c r="L78" s="17"/>
      <c r="M78" s="17"/>
      <c r="N78" s="17">
        <f>(O55)</f>
        <v>0</v>
      </c>
      <c r="O78" s="49" t="s">
        <v>36</v>
      </c>
      <c r="P78" s="38"/>
    </row>
    <row r="79" spans="2:16" x14ac:dyDescent="0.25">
      <c r="B79" s="16"/>
      <c r="C79" s="17"/>
      <c r="D79" s="17"/>
      <c r="E79" s="17"/>
      <c r="F79" s="17"/>
      <c r="G79" s="17"/>
      <c r="H79" s="17"/>
      <c r="I79" s="25">
        <f>(K37)</f>
        <v>0</v>
      </c>
      <c r="J79" s="25">
        <f>(L37)</f>
        <v>0</v>
      </c>
      <c r="K79" s="25">
        <f>(M37)</f>
        <v>0</v>
      </c>
      <c r="L79" s="17"/>
      <c r="M79" s="17"/>
      <c r="N79" s="17"/>
      <c r="O79" s="17"/>
      <c r="P79" s="38"/>
    </row>
    <row r="80" spans="2:16" x14ac:dyDescent="0.25">
      <c r="B80" s="16"/>
      <c r="C80" s="17"/>
      <c r="D80" s="17"/>
      <c r="E80" s="17"/>
      <c r="F80" s="17"/>
      <c r="G80" s="17"/>
      <c r="H80" s="25">
        <f>(O37)</f>
        <v>0</v>
      </c>
      <c r="I80" s="25"/>
      <c r="J80" s="25">
        <f>(N37)</f>
        <v>0</v>
      </c>
      <c r="K80" s="17"/>
      <c r="L80" s="17"/>
      <c r="M80" s="17"/>
      <c r="N80" s="17"/>
      <c r="O80" s="17"/>
      <c r="P80" s="38"/>
    </row>
    <row r="81" spans="2:16" x14ac:dyDescent="0.25">
      <c r="B81" s="16"/>
      <c r="C81" s="17"/>
      <c r="D81" s="17"/>
      <c r="E81" s="17"/>
      <c r="F81" s="17"/>
      <c r="G81" s="17"/>
      <c r="H81" s="46" t="s">
        <v>32</v>
      </c>
      <c r="I81" s="25">
        <f>H80+J80</f>
        <v>0</v>
      </c>
      <c r="J81" s="46" t="s">
        <v>31</v>
      </c>
      <c r="K81" s="17"/>
      <c r="L81" s="17"/>
      <c r="M81" s="17"/>
      <c r="N81" s="17"/>
      <c r="O81" s="17"/>
      <c r="P81" s="38"/>
    </row>
    <row r="82" spans="2:16" ht="13.8" thickBot="1" x14ac:dyDescent="0.3">
      <c r="B82" s="29"/>
      <c r="C82" s="31"/>
      <c r="D82" s="31"/>
      <c r="E82" s="31"/>
      <c r="F82" s="31"/>
      <c r="G82" s="31"/>
      <c r="H82" s="31"/>
      <c r="I82" s="30" t="str">
        <f>$C$7</f>
        <v>SR-747</v>
      </c>
      <c r="J82" s="31"/>
      <c r="K82" s="31"/>
      <c r="L82" s="31"/>
      <c r="M82" s="31"/>
      <c r="N82" s="31"/>
      <c r="O82" s="31"/>
      <c r="P82" s="32"/>
    </row>
    <row r="83" spans="2:16" ht="15" x14ac:dyDescent="0.25">
      <c r="B83" s="44"/>
      <c r="C83" s="12"/>
      <c r="D83" s="12"/>
      <c r="E83" s="12"/>
      <c r="F83" s="12"/>
      <c r="G83" s="12"/>
      <c r="H83" s="76" t="str">
        <f>$C$19</f>
        <v>SR-747</v>
      </c>
      <c r="I83" s="77"/>
      <c r="J83" s="77"/>
      <c r="K83" s="12"/>
      <c r="L83" s="12"/>
      <c r="M83" s="12"/>
      <c r="N83" s="12"/>
      <c r="O83" s="12"/>
      <c r="P83" s="15"/>
    </row>
    <row r="84" spans="2:16" x14ac:dyDescent="0.25">
      <c r="B84" s="16"/>
      <c r="C84" s="17"/>
      <c r="D84" s="17"/>
      <c r="E84" s="17"/>
      <c r="F84" s="17"/>
      <c r="G84" s="17"/>
      <c r="H84" s="46" t="s">
        <v>31</v>
      </c>
      <c r="I84" s="25">
        <f>H85+J85</f>
        <v>23600</v>
      </c>
      <c r="J84" s="46" t="s">
        <v>32</v>
      </c>
      <c r="K84" s="17"/>
      <c r="L84" s="17"/>
      <c r="M84" s="17"/>
      <c r="N84" s="17"/>
      <c r="O84" s="17"/>
      <c r="P84" s="38"/>
    </row>
    <row r="85" spans="2:16" x14ac:dyDescent="0.25">
      <c r="B85" s="45" t="s">
        <v>60</v>
      </c>
      <c r="C85" s="51"/>
      <c r="D85" s="17"/>
      <c r="E85" s="17"/>
      <c r="F85" s="17"/>
      <c r="G85" s="17"/>
      <c r="H85" s="25">
        <f>G86+H86+I86</f>
        <v>13740</v>
      </c>
      <c r="I85" s="25"/>
      <c r="J85" s="25">
        <f>J92+M87+F89</f>
        <v>9860</v>
      </c>
      <c r="K85" s="17"/>
      <c r="L85" s="17"/>
      <c r="M85" s="17"/>
      <c r="N85" s="17"/>
      <c r="O85" s="17"/>
      <c r="P85" s="38"/>
    </row>
    <row r="86" spans="2:16" x14ac:dyDescent="0.25">
      <c r="B86" s="16"/>
      <c r="C86" s="17"/>
      <c r="D86" s="17"/>
      <c r="E86" s="17"/>
      <c r="F86" s="17"/>
      <c r="G86" s="25">
        <f>G60+G73</f>
        <v>0</v>
      </c>
      <c r="H86" s="25">
        <f>H60+H73</f>
        <v>8490</v>
      </c>
      <c r="I86" s="25">
        <f>I60+I73</f>
        <v>5250</v>
      </c>
      <c r="J86" s="17"/>
      <c r="K86" s="17"/>
      <c r="L86" s="17"/>
      <c r="M86" s="17"/>
      <c r="N86" s="17"/>
      <c r="O86" s="17"/>
      <c r="P86" s="38"/>
    </row>
    <row r="87" spans="2:16" ht="12.75" customHeight="1" x14ac:dyDescent="0.25">
      <c r="B87" s="16"/>
      <c r="C87" s="17"/>
      <c r="D87" s="17"/>
      <c r="E87" s="17"/>
      <c r="F87" s="17"/>
      <c r="G87" s="46">
        <v>8</v>
      </c>
      <c r="H87" s="46" t="s">
        <v>31</v>
      </c>
      <c r="I87" s="46">
        <v>9</v>
      </c>
      <c r="J87" s="17"/>
      <c r="K87" s="17"/>
      <c r="L87" s="47" t="s">
        <v>33</v>
      </c>
      <c r="M87" s="48">
        <f>M61+M74</f>
        <v>0</v>
      </c>
      <c r="N87" s="80" t="str">
        <f>$C$25</f>
        <v>SR-129 EB</v>
      </c>
      <c r="O87" s="81"/>
      <c r="P87" s="82"/>
    </row>
    <row r="88" spans="2:16" x14ac:dyDescent="0.25">
      <c r="B88" s="16"/>
      <c r="C88" s="17"/>
      <c r="D88" s="47" t="s">
        <v>34</v>
      </c>
      <c r="E88" s="48">
        <f>E62+E75</f>
        <v>0</v>
      </c>
      <c r="F88" s="17"/>
      <c r="G88" s="17"/>
      <c r="H88" s="17"/>
      <c r="I88" s="17"/>
      <c r="J88" s="17"/>
      <c r="K88" s="17"/>
      <c r="L88" s="47" t="s">
        <v>34</v>
      </c>
      <c r="M88" s="48">
        <f>M62+M75</f>
        <v>0</v>
      </c>
      <c r="N88" s="17">
        <f>N62+N75</f>
        <v>0</v>
      </c>
      <c r="O88" s="49" t="s">
        <v>34</v>
      </c>
      <c r="P88" s="38"/>
    </row>
    <row r="89" spans="2:16" x14ac:dyDescent="0.25">
      <c r="B89" s="16"/>
      <c r="C89" s="17"/>
      <c r="D89" s="48">
        <f>E88+E90</f>
        <v>2900</v>
      </c>
      <c r="E89" s="48"/>
      <c r="F89" s="17">
        <f>F63+F76</f>
        <v>720</v>
      </c>
      <c r="G89" s="49" t="s">
        <v>17</v>
      </c>
      <c r="H89" s="17"/>
      <c r="I89" s="17"/>
      <c r="J89" s="17"/>
      <c r="K89" s="17"/>
      <c r="L89" s="47" t="s">
        <v>35</v>
      </c>
      <c r="M89" s="48">
        <f>M63+M76</f>
        <v>0</v>
      </c>
      <c r="N89" s="17"/>
      <c r="O89" s="17">
        <f>N88+N91</f>
        <v>8610</v>
      </c>
      <c r="P89" s="38"/>
    </row>
    <row r="90" spans="2:16" x14ac:dyDescent="0.25">
      <c r="B90" s="16"/>
      <c r="C90" s="17"/>
      <c r="D90" s="47" t="s">
        <v>36</v>
      </c>
      <c r="E90" s="48">
        <f>E64+E77</f>
        <v>2900</v>
      </c>
      <c r="F90" s="17">
        <f>F64+F77</f>
        <v>0</v>
      </c>
      <c r="G90" s="49" t="s">
        <v>36</v>
      </c>
      <c r="H90" s="17"/>
      <c r="I90" s="17"/>
      <c r="J90" s="17"/>
      <c r="K90" s="17"/>
      <c r="L90" s="17"/>
      <c r="M90" s="17"/>
      <c r="N90" s="17"/>
      <c r="O90" s="17"/>
      <c r="P90" s="38"/>
    </row>
    <row r="91" spans="2:16" ht="12.75" customHeight="1" x14ac:dyDescent="0.25">
      <c r="B91" s="16"/>
      <c r="C91" s="78" t="str">
        <f>$C$13</f>
        <v>SR-129 EB</v>
      </c>
      <c r="D91" s="79"/>
      <c r="E91" s="79"/>
      <c r="F91" s="17">
        <f>F65+F78</f>
        <v>2180</v>
      </c>
      <c r="G91" s="49" t="s">
        <v>37</v>
      </c>
      <c r="H91" s="17"/>
      <c r="I91" s="46" t="s">
        <v>38</v>
      </c>
      <c r="J91" s="46" t="s">
        <v>32</v>
      </c>
      <c r="K91" s="46" t="s">
        <v>39</v>
      </c>
      <c r="L91" s="17"/>
      <c r="M91" s="17"/>
      <c r="N91" s="17">
        <f>N65+N78</f>
        <v>8610</v>
      </c>
      <c r="O91" s="49" t="s">
        <v>36</v>
      </c>
      <c r="P91" s="38"/>
    </row>
    <row r="92" spans="2:16" x14ac:dyDescent="0.25">
      <c r="B92" s="16"/>
      <c r="C92" s="17"/>
      <c r="D92" s="17"/>
      <c r="E92" s="17"/>
      <c r="F92" s="17"/>
      <c r="G92" s="17"/>
      <c r="H92" s="17"/>
      <c r="I92" s="25">
        <f>I66+I79</f>
        <v>0</v>
      </c>
      <c r="J92" s="25">
        <f>J66+J79</f>
        <v>9140</v>
      </c>
      <c r="K92" s="25">
        <f>K66+K79</f>
        <v>3360</v>
      </c>
      <c r="L92" s="17"/>
      <c r="M92" s="17"/>
      <c r="N92" s="17"/>
      <c r="O92" s="17"/>
      <c r="P92" s="38"/>
    </row>
    <row r="93" spans="2:16" x14ac:dyDescent="0.25">
      <c r="B93" s="16"/>
      <c r="C93" s="17"/>
      <c r="D93" s="17"/>
      <c r="E93" s="17"/>
      <c r="F93" s="17"/>
      <c r="G93" s="17"/>
      <c r="H93" s="25">
        <f>H67+H80</f>
        <v>10670</v>
      </c>
      <c r="I93" s="25"/>
      <c r="J93" s="25">
        <f>J67+J80</f>
        <v>12500</v>
      </c>
      <c r="K93" s="17"/>
      <c r="L93" s="17"/>
      <c r="M93" s="17"/>
      <c r="N93" s="17"/>
      <c r="O93" s="17"/>
      <c r="P93" s="38"/>
    </row>
    <row r="94" spans="2:16" x14ac:dyDescent="0.25">
      <c r="B94" s="16"/>
      <c r="C94" s="17"/>
      <c r="D94" s="17"/>
      <c r="E94" s="17"/>
      <c r="F94" s="17"/>
      <c r="G94" s="17"/>
      <c r="H94" s="46" t="s">
        <v>32</v>
      </c>
      <c r="I94" s="25">
        <f>H93+J93</f>
        <v>23170</v>
      </c>
      <c r="J94" s="46" t="s">
        <v>31</v>
      </c>
      <c r="K94" s="17"/>
      <c r="L94" s="17"/>
      <c r="M94" s="17"/>
      <c r="N94" s="17"/>
      <c r="O94" s="17"/>
      <c r="P94" s="38"/>
    </row>
    <row r="95" spans="2:16" ht="13.8" thickBot="1" x14ac:dyDescent="0.3">
      <c r="B95" s="29"/>
      <c r="C95" s="31"/>
      <c r="D95" s="31"/>
      <c r="E95" s="31"/>
      <c r="F95" s="31"/>
      <c r="G95" s="31"/>
      <c r="H95" s="31"/>
      <c r="I95" s="30" t="str">
        <f>$C$7</f>
        <v>SR-747</v>
      </c>
      <c r="J95" s="31"/>
      <c r="K95" s="31"/>
      <c r="L95" s="31"/>
      <c r="M95" s="31"/>
      <c r="N95" s="31"/>
      <c r="O95" s="31"/>
      <c r="P95" s="32"/>
    </row>
    <row r="101" spans="2:6" x14ac:dyDescent="0.25">
      <c r="B101" s="52">
        <v>1</v>
      </c>
      <c r="C101" s="52" t="s">
        <v>41</v>
      </c>
      <c r="D101" s="52">
        <v>1</v>
      </c>
      <c r="E101" s="53" t="s">
        <v>42</v>
      </c>
      <c r="F101" s="52"/>
    </row>
    <row r="102" spans="2:6" x14ac:dyDescent="0.25">
      <c r="B102" s="52">
        <v>2</v>
      </c>
      <c r="C102" s="52" t="s">
        <v>43</v>
      </c>
      <c r="D102" s="52">
        <v>2</v>
      </c>
      <c r="E102" s="53" t="s">
        <v>44</v>
      </c>
      <c r="F102" s="52"/>
    </row>
    <row r="103" spans="2:6" x14ac:dyDescent="0.25">
      <c r="B103" s="52">
        <v>3</v>
      </c>
      <c r="C103" s="52" t="s">
        <v>45</v>
      </c>
      <c r="D103" s="52">
        <v>3</v>
      </c>
      <c r="E103" s="53" t="s">
        <v>46</v>
      </c>
      <c r="F103" s="52"/>
    </row>
    <row r="104" spans="2:6" x14ac:dyDescent="0.25">
      <c r="B104" s="52">
        <v>4</v>
      </c>
      <c r="C104" s="52" t="s">
        <v>47</v>
      </c>
      <c r="D104" s="52">
        <v>4</v>
      </c>
      <c r="E104" s="53" t="s">
        <v>48</v>
      </c>
      <c r="F104" s="52"/>
    </row>
    <row r="105" spans="2:6" x14ac:dyDescent="0.25">
      <c r="B105" s="52">
        <v>5</v>
      </c>
      <c r="C105" s="52" t="s">
        <v>49</v>
      </c>
      <c r="D105" s="52">
        <v>5</v>
      </c>
      <c r="E105" s="53" t="s">
        <v>50</v>
      </c>
      <c r="F105" s="52"/>
    </row>
    <row r="106" spans="2:6" x14ac:dyDescent="0.25">
      <c r="B106" s="52">
        <v>6</v>
      </c>
      <c r="C106" s="52" t="s">
        <v>51</v>
      </c>
      <c r="D106" s="52">
        <v>6</v>
      </c>
      <c r="E106" s="53" t="s">
        <v>52</v>
      </c>
      <c r="F106" s="52"/>
    </row>
    <row r="107" spans="2:6" x14ac:dyDescent="0.25">
      <c r="B107" s="52">
        <v>7</v>
      </c>
      <c r="C107" s="52" t="s">
        <v>53</v>
      </c>
      <c r="D107" s="52">
        <v>7</v>
      </c>
      <c r="E107" s="53" t="s">
        <v>54</v>
      </c>
      <c r="F107" s="52"/>
    </row>
    <row r="108" spans="2:6" x14ac:dyDescent="0.25">
      <c r="B108" s="52"/>
      <c r="C108" s="52"/>
      <c r="D108" s="52">
        <v>8</v>
      </c>
      <c r="E108" s="53" t="s">
        <v>55</v>
      </c>
      <c r="F108" s="52"/>
    </row>
    <row r="109" spans="2:6" x14ac:dyDescent="0.25">
      <c r="B109" s="52"/>
      <c r="C109" s="52"/>
      <c r="D109" s="52">
        <v>9</v>
      </c>
      <c r="E109" s="53" t="s">
        <v>56</v>
      </c>
      <c r="F109" s="52"/>
    </row>
    <row r="110" spans="2:6" x14ac:dyDescent="0.25">
      <c r="B110" s="52"/>
      <c r="C110" s="52"/>
      <c r="D110" s="52">
        <v>10</v>
      </c>
      <c r="E110" s="53" t="s">
        <v>57</v>
      </c>
      <c r="F110" s="52"/>
    </row>
    <row r="111" spans="2:6" x14ac:dyDescent="0.25">
      <c r="B111" s="52"/>
      <c r="C111" s="52"/>
      <c r="D111" s="52">
        <v>11</v>
      </c>
      <c r="E111" s="53" t="s">
        <v>58</v>
      </c>
      <c r="F111" s="52"/>
    </row>
    <row r="112" spans="2:6" x14ac:dyDescent="0.25">
      <c r="B112" s="52"/>
      <c r="C112" s="52"/>
      <c r="D112" s="52">
        <v>12</v>
      </c>
      <c r="E112" s="53" t="s">
        <v>59</v>
      </c>
      <c r="F112" s="52"/>
    </row>
  </sheetData>
  <mergeCells count="19">
    <mergeCell ref="C91:E91"/>
    <mergeCell ref="C65:E65"/>
    <mergeCell ref="H70:J70"/>
    <mergeCell ref="N74:P74"/>
    <mergeCell ref="C78:E78"/>
    <mergeCell ref="H83:J83"/>
    <mergeCell ref="N87:P87"/>
    <mergeCell ref="K34:M34"/>
    <mergeCell ref="K40:M40"/>
    <mergeCell ref="K46:M46"/>
    <mergeCell ref="K52:M52"/>
    <mergeCell ref="H57:J57"/>
    <mergeCell ref="N61:P61"/>
    <mergeCell ref="L5:O5"/>
    <mergeCell ref="K8:M8"/>
    <mergeCell ref="K14:M14"/>
    <mergeCell ref="K20:M20"/>
    <mergeCell ref="K26:M26"/>
    <mergeCell ref="L31:O31"/>
  </mergeCells>
  <dataValidations count="9">
    <dataValidation allowBlank="1" showInputMessage="1" showErrorMessage="1" prompt="Enter the Street Name" sqref="C7" xr:uid="{9BC108E1-1D81-4F84-A9F6-16AE6402B20F}"/>
    <dataValidation allowBlank="1" showInputMessage="1" showErrorMessage="1" prompt="For Reference Only.  Not Used" sqref="E7" xr:uid="{63623531-4A50-4385-82DC-1C2AE0B4C8E6}"/>
    <dataValidation allowBlank="1" showInputMessage="1" showErrorMessage="1" prompt="Enter the Factor.  Click GetFACTOR to compute the factor." sqref="C10" xr:uid="{6C00AE74-EEBF-49DC-AC0D-1C51E997101C}"/>
    <dataValidation allowBlank="1" showInputMessage="1" showErrorMessage="1" prompt="Click the Yellow Seasonal Factor to lookup the factor" sqref="C11 C17 C23 C29" xr:uid="{FE641DD4-0838-487B-B148-320FA83C4876}"/>
    <dataValidation allowBlank="1" showInputMessage="1" showErrorMessage="1" prompt="Total partial count of left turns" sqref="F9" xr:uid="{225D6DF4-A76B-4FAE-B476-06B03C55AEC7}"/>
    <dataValidation allowBlank="1" showInputMessage="1" showErrorMessage="1" prompt="Total partial count of thru turns" sqref="G9" xr:uid="{D5B3B1E6-C472-4CA0-8399-FEE77C887C30}"/>
    <dataValidation allowBlank="1" showInputMessage="1" showErrorMessage="1" prompt="Total partial count of right turns" sqref="H9" xr:uid="{8C584E8B-BFE1-48B3-B654-691E56894311}"/>
    <dataValidation allowBlank="1" showInputMessage="1" showErrorMessage="1" prompt="Enter date of count" sqref="C4" xr:uid="{EDF75658-0483-4268-A69A-907F90318004}"/>
    <dataValidation allowBlank="1" showInputMessage="1" showErrorMessage="1" prompt="Selected Date, Day of Week" sqref="D4:E4" xr:uid="{2DCCA15C-3290-480C-AE96-4D9E805F6C6E}"/>
  </dataValidations>
  <pageMargins left="0.75" right="0.75" top="1" bottom="1" header="0.5" footer="0.5"/>
  <pageSetup scale="4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9B932-3A5D-499F-B765-5B144BFD6146}">
  <sheetPr>
    <pageSetUpPr fitToPage="1"/>
  </sheetPr>
  <dimension ref="B1:W129"/>
  <sheetViews>
    <sheetView showGridLines="0" zoomScale="70" zoomScaleNormal="70" workbookViewId="0">
      <selection activeCell="AA29" sqref="AA28:AA29"/>
    </sheetView>
  </sheetViews>
  <sheetFormatPr defaultColWidth="8" defaultRowHeight="13.2" x14ac:dyDescent="0.25"/>
  <cols>
    <col min="1" max="1" width="1.33203125" style="2" customWidth="1"/>
    <col min="2" max="2" width="19" style="2" customWidth="1"/>
    <col min="3" max="3" width="12.44140625" style="2" customWidth="1"/>
    <col min="4" max="4" width="8" style="2" customWidth="1"/>
    <col min="5" max="5" width="10.33203125" style="2" customWidth="1"/>
    <col min="6" max="16" width="8" style="2" customWidth="1"/>
    <col min="17" max="17" width="10.33203125" style="2" customWidth="1"/>
    <col min="18" max="18" width="8" style="2"/>
    <col min="19" max="19" width="7.33203125" style="2" customWidth="1"/>
    <col min="20" max="20" width="5.5546875" style="2" customWidth="1"/>
    <col min="21" max="23" width="8" style="2"/>
    <col min="24" max="24" width="14.88671875" style="2" customWidth="1"/>
    <col min="25" max="16384" width="8" style="2"/>
  </cols>
  <sheetData>
    <row r="1" spans="2:23" ht="14.4" x14ac:dyDescent="0.3">
      <c r="B1" s="1" t="s">
        <v>61</v>
      </c>
      <c r="T1" s="54"/>
      <c r="U1"/>
      <c r="W1" s="54"/>
    </row>
    <row r="2" spans="2:23" ht="14.4" x14ac:dyDescent="0.3">
      <c r="B2" s="1" t="s">
        <v>0</v>
      </c>
      <c r="V2" s="54"/>
      <c r="W2" s="54"/>
    </row>
    <row r="3" spans="2:23" ht="13.8" thickBot="1" x14ac:dyDescent="0.3">
      <c r="B3" s="1" t="s">
        <v>77</v>
      </c>
    </row>
    <row r="4" spans="2:23" ht="13.8" thickBot="1" x14ac:dyDescent="0.3">
      <c r="B4" s="3" t="s">
        <v>1</v>
      </c>
      <c r="C4" s="4">
        <v>41640</v>
      </c>
      <c r="D4" s="2">
        <f>WEEKDAY(C4)</f>
        <v>4</v>
      </c>
      <c r="E4" s="5" t="str">
        <f>LOOKUP(D4,B118:C124)</f>
        <v>Wednesday</v>
      </c>
      <c r="F4" s="6" t="str">
        <f>VLOOKUP(MONTH(C4),D118:E129,2)</f>
        <v>January</v>
      </c>
    </row>
    <row r="5" spans="2:23" ht="15.6" thickBot="1" x14ac:dyDescent="0.3">
      <c r="B5" s="7" t="s">
        <v>2</v>
      </c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 t="s">
        <v>4</v>
      </c>
      <c r="N5" s="83"/>
      <c r="O5" s="84"/>
      <c r="P5" s="84"/>
      <c r="Q5" s="84"/>
      <c r="R5" s="85"/>
    </row>
    <row r="6" spans="2:23" ht="13.8" thickBot="1" x14ac:dyDescent="0.3">
      <c r="B6" s="8"/>
      <c r="C6" s="8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3" ht="13.8" thickBot="1" x14ac:dyDescent="0.3">
      <c r="B7" s="9" t="s">
        <v>6</v>
      </c>
      <c r="C7" s="10" t="s">
        <v>62</v>
      </c>
      <c r="D7" s="11" t="s">
        <v>7</v>
      </c>
      <c r="E7" s="10"/>
      <c r="F7" s="60"/>
      <c r="G7" s="12"/>
      <c r="H7" s="12" t="s">
        <v>8</v>
      </c>
      <c r="I7" s="12"/>
      <c r="J7" s="12"/>
      <c r="K7" s="13" t="s">
        <v>9</v>
      </c>
      <c r="L7" s="14" t="s">
        <v>10</v>
      </c>
      <c r="M7" s="12"/>
      <c r="N7" s="12"/>
      <c r="O7" s="12"/>
      <c r="P7" s="12"/>
      <c r="Q7" s="12"/>
      <c r="R7" s="15"/>
    </row>
    <row r="8" spans="2:23" ht="13.8" thickBot="1" x14ac:dyDescent="0.3">
      <c r="B8" s="16"/>
      <c r="C8" s="17"/>
      <c r="D8" s="17"/>
      <c r="E8" s="17"/>
      <c r="F8" s="17"/>
      <c r="G8" s="59" t="s">
        <v>11</v>
      </c>
      <c r="H8" s="59" t="s">
        <v>12</v>
      </c>
      <c r="I8" s="59" t="s">
        <v>63</v>
      </c>
      <c r="J8" s="59" t="s">
        <v>64</v>
      </c>
      <c r="K8" s="19" t="s">
        <v>14</v>
      </c>
      <c r="L8" s="20" t="s">
        <v>14</v>
      </c>
      <c r="M8" s="86" t="s">
        <v>6</v>
      </c>
      <c r="N8" s="86"/>
      <c r="O8" s="86"/>
      <c r="P8" s="59"/>
      <c r="Q8" s="61" t="s">
        <v>9</v>
      </c>
      <c r="R8" s="21" t="s">
        <v>10</v>
      </c>
    </row>
    <row r="9" spans="2:23" ht="13.8" thickBot="1" x14ac:dyDescent="0.3">
      <c r="B9" s="22"/>
      <c r="C9" s="17" t="s">
        <v>11</v>
      </c>
      <c r="D9" s="17" t="s">
        <v>12</v>
      </c>
      <c r="E9" s="17" t="s">
        <v>65</v>
      </c>
      <c r="F9" s="17" t="s">
        <v>66</v>
      </c>
      <c r="G9" s="10">
        <v>0</v>
      </c>
      <c r="H9" s="10">
        <v>0</v>
      </c>
      <c r="I9" s="10">
        <v>0</v>
      </c>
      <c r="J9" s="10">
        <v>0</v>
      </c>
      <c r="K9" s="17">
        <f>G9+H9+I9+J9</f>
        <v>0</v>
      </c>
      <c r="L9" s="17">
        <f>J15+I21+H27+G33</f>
        <v>0</v>
      </c>
      <c r="M9" s="59" t="s">
        <v>11</v>
      </c>
      <c r="N9" s="59" t="s">
        <v>12</v>
      </c>
      <c r="O9" s="61" t="s">
        <v>67</v>
      </c>
      <c r="P9" s="61" t="s">
        <v>64</v>
      </c>
      <c r="Q9" s="61" t="s">
        <v>14</v>
      </c>
      <c r="R9" s="21" t="s">
        <v>14</v>
      </c>
    </row>
    <row r="10" spans="2:23" ht="13.8" thickBot="1" x14ac:dyDescent="0.3">
      <c r="B10" s="16" t="s">
        <v>15</v>
      </c>
      <c r="C10" s="24">
        <v>1</v>
      </c>
      <c r="D10" s="24">
        <f t="shared" ref="D10:F11" si="0">C10</f>
        <v>1</v>
      </c>
      <c r="E10" s="24">
        <f t="shared" si="0"/>
        <v>1</v>
      </c>
      <c r="F10" s="24">
        <f t="shared" si="0"/>
        <v>1</v>
      </c>
      <c r="G10" s="17">
        <f t="shared" ref="G10:J11" si="1">G9*C10</f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>G10+H10+I10+J10</f>
        <v>0</v>
      </c>
      <c r="L10" s="17">
        <f>J16+I22+H28+G34</f>
        <v>0</v>
      </c>
      <c r="M10" s="25">
        <f t="shared" ref="M10:P11" si="2">ROUND(G10/10,0)*10</f>
        <v>0</v>
      </c>
      <c r="N10" s="25">
        <f t="shared" si="2"/>
        <v>0</v>
      </c>
      <c r="O10" s="25">
        <f t="shared" si="2"/>
        <v>0</v>
      </c>
      <c r="P10" s="25">
        <f t="shared" si="2"/>
        <v>0</v>
      </c>
      <c r="Q10" s="25">
        <f>M10+N10+O10+P10</f>
        <v>0</v>
      </c>
      <c r="R10" s="26">
        <f>P16+O22+N28+M34</f>
        <v>0</v>
      </c>
    </row>
    <row r="11" spans="2:23" ht="13.8" thickBot="1" x14ac:dyDescent="0.3">
      <c r="B11" s="16" t="s">
        <v>16</v>
      </c>
      <c r="C11" s="24">
        <v>1</v>
      </c>
      <c r="D11" s="24">
        <f t="shared" si="0"/>
        <v>1</v>
      </c>
      <c r="E11" s="24">
        <f t="shared" si="0"/>
        <v>1</v>
      </c>
      <c r="F11" s="24">
        <f t="shared" si="0"/>
        <v>1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>G11+H11+I11+J11</f>
        <v>0</v>
      </c>
      <c r="L11" s="17">
        <f>J17+I23+H29+G35</f>
        <v>0</v>
      </c>
      <c r="M11" s="27">
        <f t="shared" si="2"/>
        <v>0</v>
      </c>
      <c r="N11" s="27">
        <f t="shared" si="2"/>
        <v>0</v>
      </c>
      <c r="O11" s="27">
        <f t="shared" si="2"/>
        <v>0</v>
      </c>
      <c r="P11" s="27">
        <f t="shared" si="2"/>
        <v>0</v>
      </c>
      <c r="Q11" s="27">
        <f>M11+N11+O11+P11</f>
        <v>0</v>
      </c>
      <c r="R11" s="28">
        <f>P17+O23+N29+M35</f>
        <v>0</v>
      </c>
    </row>
    <row r="12" spans="2:23" ht="3.9" customHeight="1" thickBot="1" x14ac:dyDescent="0.3">
      <c r="B12" s="29" t="s">
        <v>17</v>
      </c>
      <c r="C12" s="30" t="s">
        <v>17</v>
      </c>
      <c r="D12" s="30" t="s">
        <v>17</v>
      </c>
      <c r="E12" s="30"/>
      <c r="F12" s="30"/>
      <c r="G12" s="31" t="s">
        <v>17</v>
      </c>
      <c r="H12" s="31" t="s">
        <v>17</v>
      </c>
      <c r="I12" s="31" t="s">
        <v>17</v>
      </c>
      <c r="J12" s="31"/>
      <c r="K12" s="31" t="s">
        <v>17</v>
      </c>
      <c r="L12" s="31" t="s">
        <v>17</v>
      </c>
      <c r="M12" s="31"/>
      <c r="N12" s="31"/>
      <c r="O12" s="31"/>
      <c r="P12" s="31"/>
      <c r="Q12" s="31"/>
      <c r="R12" s="32"/>
    </row>
    <row r="13" spans="2:23" ht="13.8" thickBot="1" x14ac:dyDescent="0.3">
      <c r="B13" s="9" t="s">
        <v>18</v>
      </c>
      <c r="C13" s="10" t="s">
        <v>68</v>
      </c>
      <c r="D13" s="33" t="s">
        <v>7</v>
      </c>
      <c r="E13" s="10"/>
      <c r="F13" s="60"/>
      <c r="G13" s="12"/>
      <c r="H13" s="12" t="s">
        <v>19</v>
      </c>
      <c r="I13" s="12"/>
      <c r="J13" s="12"/>
      <c r="K13" s="13" t="s">
        <v>9</v>
      </c>
      <c r="L13" s="34" t="s">
        <v>10</v>
      </c>
      <c r="M13" s="12"/>
      <c r="N13" s="12"/>
      <c r="O13" s="12"/>
      <c r="P13" s="12"/>
      <c r="Q13" s="12"/>
      <c r="R13" s="15"/>
    </row>
    <row r="14" spans="2:23" ht="13.8" thickBot="1" x14ac:dyDescent="0.3">
      <c r="B14" s="16"/>
      <c r="C14" s="35" t="s">
        <v>20</v>
      </c>
      <c r="D14" s="35"/>
      <c r="E14" s="35"/>
      <c r="F14" s="35"/>
      <c r="G14" s="59" t="s">
        <v>11</v>
      </c>
      <c r="H14" s="59" t="s">
        <v>12</v>
      </c>
      <c r="I14" s="59" t="s">
        <v>63</v>
      </c>
      <c r="J14" s="59" t="s">
        <v>64</v>
      </c>
      <c r="K14" s="19" t="s">
        <v>14</v>
      </c>
      <c r="L14" s="19" t="s">
        <v>14</v>
      </c>
      <c r="M14" s="86" t="s">
        <v>18</v>
      </c>
      <c r="N14" s="86"/>
      <c r="O14" s="86"/>
      <c r="P14" s="59"/>
      <c r="Q14" s="61" t="s">
        <v>9</v>
      </c>
      <c r="R14" s="21" t="s">
        <v>10</v>
      </c>
    </row>
    <row r="15" spans="2:23" ht="13.8" thickBot="1" x14ac:dyDescent="0.3">
      <c r="B15" s="22"/>
      <c r="C15" s="17" t="s">
        <v>11</v>
      </c>
      <c r="D15" s="17" t="s">
        <v>12</v>
      </c>
      <c r="E15" s="17" t="s">
        <v>65</v>
      </c>
      <c r="F15" s="17" t="s">
        <v>66</v>
      </c>
      <c r="G15" s="10">
        <v>0</v>
      </c>
      <c r="H15" s="10">
        <v>0</v>
      </c>
      <c r="I15" s="10">
        <v>0</v>
      </c>
      <c r="J15" s="10">
        <v>0</v>
      </c>
      <c r="K15" s="17">
        <f>G15+H15+I15+J15</f>
        <v>0</v>
      </c>
      <c r="L15" s="17">
        <f>G9+H33+I27+J21</f>
        <v>0</v>
      </c>
      <c r="M15" s="59" t="s">
        <v>11</v>
      </c>
      <c r="N15" s="59" t="s">
        <v>12</v>
      </c>
      <c r="O15" s="61" t="s">
        <v>67</v>
      </c>
      <c r="P15" s="61" t="s">
        <v>64</v>
      </c>
      <c r="Q15" s="61" t="s">
        <v>14</v>
      </c>
      <c r="R15" s="21" t="s">
        <v>14</v>
      </c>
    </row>
    <row r="16" spans="2:23" ht="13.8" thickBot="1" x14ac:dyDescent="0.3">
      <c r="B16" s="16" t="s">
        <v>15</v>
      </c>
      <c r="C16" s="24">
        <v>1</v>
      </c>
      <c r="D16" s="24">
        <f t="shared" ref="D16:F17" si="3">C16</f>
        <v>1</v>
      </c>
      <c r="E16" s="24">
        <f t="shared" si="3"/>
        <v>1</v>
      </c>
      <c r="F16" s="24">
        <f t="shared" si="3"/>
        <v>1</v>
      </c>
      <c r="G16" s="17">
        <f t="shared" ref="G16:J17" si="4">G15*C16</f>
        <v>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>G16+H16+I16+J16</f>
        <v>0</v>
      </c>
      <c r="L16" s="17">
        <f>G10+H34+I28+J22</f>
        <v>0</v>
      </c>
      <c r="M16" s="25">
        <f t="shared" ref="M16:P17" si="5">ROUND(G16/10,0)*10</f>
        <v>0</v>
      </c>
      <c r="N16" s="25">
        <f t="shared" si="5"/>
        <v>0</v>
      </c>
      <c r="O16" s="25">
        <f t="shared" si="5"/>
        <v>0</v>
      </c>
      <c r="P16" s="25">
        <f t="shared" si="5"/>
        <v>0</v>
      </c>
      <c r="Q16" s="25">
        <f>M16+N16+O16+P16</f>
        <v>0</v>
      </c>
      <c r="R16" s="26">
        <f>M10+N34+P22+O28</f>
        <v>0</v>
      </c>
    </row>
    <row r="17" spans="2:18" ht="13.8" thickBot="1" x14ac:dyDescent="0.3">
      <c r="B17" s="16" t="s">
        <v>21</v>
      </c>
      <c r="C17" s="24">
        <v>1</v>
      </c>
      <c r="D17" s="24">
        <f t="shared" si="3"/>
        <v>1</v>
      </c>
      <c r="E17" s="24">
        <f t="shared" si="3"/>
        <v>1</v>
      </c>
      <c r="F17" s="24">
        <f t="shared" si="3"/>
        <v>1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7">
        <f t="shared" si="4"/>
        <v>0</v>
      </c>
      <c r="K17" s="17">
        <f>G17+H17+I17+J17</f>
        <v>0</v>
      </c>
      <c r="L17" s="17">
        <f>G11+H35+I29+J23</f>
        <v>0</v>
      </c>
      <c r="M17" s="27">
        <f t="shared" si="5"/>
        <v>0</v>
      </c>
      <c r="N17" s="27">
        <f t="shared" si="5"/>
        <v>0</v>
      </c>
      <c r="O17" s="27">
        <f t="shared" si="5"/>
        <v>0</v>
      </c>
      <c r="P17" s="27">
        <f t="shared" si="5"/>
        <v>0</v>
      </c>
      <c r="Q17" s="27">
        <f>M17+N17+O17+P17</f>
        <v>0</v>
      </c>
      <c r="R17" s="28">
        <f>M11+N35+P23+O29</f>
        <v>0</v>
      </c>
    </row>
    <row r="18" spans="2:18" ht="3.9" customHeight="1" thickBot="1" x14ac:dyDescent="0.3">
      <c r="B18" s="29" t="s">
        <v>17</v>
      </c>
      <c r="C18" s="30" t="s">
        <v>17</v>
      </c>
      <c r="D18" s="30" t="s">
        <v>17</v>
      </c>
      <c r="E18" s="30" t="s">
        <v>17</v>
      </c>
      <c r="F18" s="30"/>
      <c r="G18" s="31" t="s">
        <v>17</v>
      </c>
      <c r="H18" s="31" t="s">
        <v>17</v>
      </c>
      <c r="I18" s="31" t="s">
        <v>17</v>
      </c>
      <c r="J18" s="31"/>
      <c r="K18" s="31" t="s">
        <v>17</v>
      </c>
      <c r="L18" s="31" t="s">
        <v>17</v>
      </c>
      <c r="M18" s="31"/>
      <c r="N18" s="31"/>
      <c r="O18" s="31"/>
      <c r="P18" s="31"/>
      <c r="Q18" s="31"/>
      <c r="R18" s="32"/>
    </row>
    <row r="19" spans="2:18" ht="13.8" thickBot="1" x14ac:dyDescent="0.3">
      <c r="B19" s="9" t="s">
        <v>22</v>
      </c>
      <c r="C19" s="24" t="s">
        <v>69</v>
      </c>
      <c r="D19" s="33" t="s">
        <v>7</v>
      </c>
      <c r="E19" s="10"/>
      <c r="F19" s="60"/>
      <c r="G19" s="12"/>
      <c r="H19" s="12" t="s">
        <v>23</v>
      </c>
      <c r="I19" s="12"/>
      <c r="J19" s="12"/>
      <c r="K19" s="13" t="s">
        <v>9</v>
      </c>
      <c r="L19" s="34" t="s">
        <v>10</v>
      </c>
      <c r="M19" s="12"/>
      <c r="N19" s="12"/>
      <c r="O19" s="12"/>
      <c r="P19" s="12"/>
      <c r="Q19" s="12"/>
      <c r="R19" s="15"/>
    </row>
    <row r="20" spans="2:18" ht="13.8" thickBot="1" x14ac:dyDescent="0.3">
      <c r="B20" s="16"/>
      <c r="C20" s="35" t="s">
        <v>20</v>
      </c>
      <c r="D20" s="35"/>
      <c r="E20" s="35"/>
      <c r="F20" s="35"/>
      <c r="G20" s="59" t="s">
        <v>11</v>
      </c>
      <c r="H20" s="59" t="s">
        <v>12</v>
      </c>
      <c r="I20" s="59" t="s">
        <v>63</v>
      </c>
      <c r="J20" s="59" t="s">
        <v>64</v>
      </c>
      <c r="K20" s="19" t="s">
        <v>14</v>
      </c>
      <c r="L20" s="19" t="s">
        <v>14</v>
      </c>
      <c r="M20" s="86" t="s">
        <v>22</v>
      </c>
      <c r="N20" s="86"/>
      <c r="O20" s="86"/>
      <c r="P20" s="59"/>
      <c r="Q20" s="61" t="s">
        <v>9</v>
      </c>
      <c r="R20" s="21" t="s">
        <v>10</v>
      </c>
    </row>
    <row r="21" spans="2:18" ht="13.8" thickBot="1" x14ac:dyDescent="0.3">
      <c r="B21" s="22"/>
      <c r="C21" s="17" t="s">
        <v>11</v>
      </c>
      <c r="D21" s="17" t="s">
        <v>12</v>
      </c>
      <c r="E21" s="17" t="s">
        <v>65</v>
      </c>
      <c r="F21" s="17" t="s">
        <v>66</v>
      </c>
      <c r="G21" s="10">
        <v>0</v>
      </c>
      <c r="H21" s="10">
        <v>0</v>
      </c>
      <c r="I21" s="10">
        <v>0</v>
      </c>
      <c r="J21" s="10">
        <v>0</v>
      </c>
      <c r="K21" s="17">
        <f>G21+H21+I21+J21</f>
        <v>0</v>
      </c>
      <c r="L21" s="17">
        <f>H9+G15+I33+J27</f>
        <v>0</v>
      </c>
      <c r="M21" s="59" t="s">
        <v>11</v>
      </c>
      <c r="N21" s="59" t="s">
        <v>12</v>
      </c>
      <c r="O21" s="61" t="s">
        <v>67</v>
      </c>
      <c r="P21" s="61" t="s">
        <v>64</v>
      </c>
      <c r="Q21" s="61" t="s">
        <v>14</v>
      </c>
      <c r="R21" s="21" t="s">
        <v>14</v>
      </c>
    </row>
    <row r="22" spans="2:18" ht="13.8" thickBot="1" x14ac:dyDescent="0.3">
      <c r="B22" s="16" t="s">
        <v>15</v>
      </c>
      <c r="C22" s="24">
        <v>1</v>
      </c>
      <c r="D22" s="24">
        <v>1</v>
      </c>
      <c r="E22" s="24">
        <v>1</v>
      </c>
      <c r="F22" s="24">
        <v>1</v>
      </c>
      <c r="G22" s="17">
        <f t="shared" ref="G22:J23" si="6">G21*C22</f>
        <v>0</v>
      </c>
      <c r="H22" s="17">
        <f t="shared" si="6"/>
        <v>0</v>
      </c>
      <c r="I22" s="17">
        <f t="shared" si="6"/>
        <v>0</v>
      </c>
      <c r="J22" s="17">
        <f t="shared" si="6"/>
        <v>0</v>
      </c>
      <c r="K22" s="17">
        <f>G22+H22+I22+J22</f>
        <v>0</v>
      </c>
      <c r="L22" s="17">
        <f>H10+G16+I34+J28</f>
        <v>0</v>
      </c>
      <c r="M22" s="25">
        <f t="shared" ref="M22:P23" si="7">ROUND(G22/10,0)*10</f>
        <v>0</v>
      </c>
      <c r="N22" s="25">
        <f t="shared" si="7"/>
        <v>0</v>
      </c>
      <c r="O22" s="25">
        <f t="shared" si="7"/>
        <v>0</v>
      </c>
      <c r="P22" s="25">
        <f t="shared" si="7"/>
        <v>0</v>
      </c>
      <c r="Q22" s="25">
        <f>M22+N22+O22+P22</f>
        <v>0</v>
      </c>
      <c r="R22" s="26">
        <f>N10+M16+O28</f>
        <v>0</v>
      </c>
    </row>
    <row r="23" spans="2:18" ht="13.8" thickBot="1" x14ac:dyDescent="0.3">
      <c r="B23" s="16" t="s">
        <v>21</v>
      </c>
      <c r="C23" s="24">
        <v>1</v>
      </c>
      <c r="D23" s="24">
        <f>C23</f>
        <v>1</v>
      </c>
      <c r="E23" s="24">
        <f>D23</f>
        <v>1</v>
      </c>
      <c r="F23" s="24">
        <f>E23</f>
        <v>1</v>
      </c>
      <c r="G23" s="17">
        <f t="shared" si="6"/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  <c r="K23" s="17">
        <f>G23+H23+I23+J23</f>
        <v>0</v>
      </c>
      <c r="L23" s="17">
        <f>H11+G17+I35+J29</f>
        <v>0</v>
      </c>
      <c r="M23" s="27">
        <f t="shared" si="7"/>
        <v>0</v>
      </c>
      <c r="N23" s="27">
        <f t="shared" si="7"/>
        <v>0</v>
      </c>
      <c r="O23" s="27">
        <f t="shared" si="7"/>
        <v>0</v>
      </c>
      <c r="P23" s="27">
        <f t="shared" si="7"/>
        <v>0</v>
      </c>
      <c r="Q23" s="27">
        <f>M23+N23+O23+P23</f>
        <v>0</v>
      </c>
      <c r="R23" s="28">
        <f>N11+M17+O29</f>
        <v>0</v>
      </c>
    </row>
    <row r="24" spans="2:18" ht="3.9" customHeight="1" thickBot="1" x14ac:dyDescent="0.3">
      <c r="B24" s="29" t="s">
        <v>17</v>
      </c>
      <c r="C24" s="30" t="s">
        <v>17</v>
      </c>
      <c r="D24" s="30" t="s">
        <v>17</v>
      </c>
      <c r="E24" s="30" t="s">
        <v>17</v>
      </c>
      <c r="F24" s="30"/>
      <c r="G24" s="31" t="s">
        <v>17</v>
      </c>
      <c r="H24" s="31" t="s">
        <v>17</v>
      </c>
      <c r="I24" s="31" t="s">
        <v>17</v>
      </c>
      <c r="J24" s="31"/>
      <c r="K24" s="31" t="s">
        <v>17</v>
      </c>
      <c r="L24" s="31" t="s">
        <v>17</v>
      </c>
      <c r="M24" s="31"/>
      <c r="N24" s="31"/>
      <c r="O24" s="31"/>
      <c r="P24" s="31"/>
      <c r="Q24" s="31"/>
      <c r="R24" s="32"/>
    </row>
    <row r="25" spans="2:18" ht="13.8" thickBot="1" x14ac:dyDescent="0.3">
      <c r="B25" s="9" t="s">
        <v>24</v>
      </c>
      <c r="C25" s="10" t="s">
        <v>70</v>
      </c>
      <c r="D25" s="33" t="s">
        <v>7</v>
      </c>
      <c r="E25" s="10"/>
      <c r="F25" s="60"/>
      <c r="G25" s="12"/>
      <c r="H25" s="12" t="s">
        <v>25</v>
      </c>
      <c r="I25" s="12"/>
      <c r="J25" s="12"/>
      <c r="K25" s="13" t="s">
        <v>9</v>
      </c>
      <c r="L25" s="34" t="s">
        <v>10</v>
      </c>
      <c r="M25" s="12"/>
      <c r="N25" s="12"/>
      <c r="O25" s="12"/>
      <c r="P25" s="12"/>
      <c r="Q25" s="12"/>
      <c r="R25" s="15"/>
    </row>
    <row r="26" spans="2:18" ht="13.8" thickBot="1" x14ac:dyDescent="0.3">
      <c r="B26" s="16"/>
      <c r="C26" s="35" t="s">
        <v>20</v>
      </c>
      <c r="D26" s="35"/>
      <c r="E26" s="35"/>
      <c r="F26" s="35"/>
      <c r="G26" s="59" t="s">
        <v>11</v>
      </c>
      <c r="H26" s="59" t="s">
        <v>12</v>
      </c>
      <c r="I26" s="59" t="s">
        <v>63</v>
      </c>
      <c r="J26" s="59" t="s">
        <v>64</v>
      </c>
      <c r="K26" s="19" t="s">
        <v>14</v>
      </c>
      <c r="L26" s="19" t="s">
        <v>14</v>
      </c>
      <c r="M26" s="86" t="s">
        <v>24</v>
      </c>
      <c r="N26" s="86"/>
      <c r="O26" s="86"/>
      <c r="P26" s="59"/>
      <c r="Q26" s="61" t="s">
        <v>9</v>
      </c>
      <c r="R26" s="21" t="s">
        <v>10</v>
      </c>
    </row>
    <row r="27" spans="2:18" ht="13.8" thickBot="1" x14ac:dyDescent="0.3">
      <c r="B27" s="22"/>
      <c r="C27" s="17" t="s">
        <v>11</v>
      </c>
      <c r="D27" s="17" t="s">
        <v>12</v>
      </c>
      <c r="E27" s="17" t="s">
        <v>65</v>
      </c>
      <c r="F27" s="17" t="s">
        <v>66</v>
      </c>
      <c r="G27" s="10">
        <v>0</v>
      </c>
      <c r="H27" s="10">
        <v>0</v>
      </c>
      <c r="I27" s="10">
        <v>0</v>
      </c>
      <c r="J27" s="10">
        <v>0</v>
      </c>
      <c r="K27" s="17">
        <f>G27+H27+I27+J27</f>
        <v>0</v>
      </c>
      <c r="L27" s="17">
        <f>I9+H15+G21+J33</f>
        <v>0</v>
      </c>
      <c r="M27" s="59" t="s">
        <v>11</v>
      </c>
      <c r="N27" s="59" t="s">
        <v>12</v>
      </c>
      <c r="O27" s="61" t="s">
        <v>67</v>
      </c>
      <c r="P27" s="61" t="s">
        <v>64</v>
      </c>
      <c r="Q27" s="61" t="s">
        <v>14</v>
      </c>
      <c r="R27" s="21" t="s">
        <v>14</v>
      </c>
    </row>
    <row r="28" spans="2:18" ht="13.8" thickBot="1" x14ac:dyDescent="0.3">
      <c r="B28" s="16" t="s">
        <v>15</v>
      </c>
      <c r="C28" s="24">
        <v>1</v>
      </c>
      <c r="D28" s="24">
        <v>1</v>
      </c>
      <c r="E28" s="24">
        <f>C28</f>
        <v>1</v>
      </c>
      <c r="F28" s="24">
        <f>D28</f>
        <v>1</v>
      </c>
      <c r="G28" s="17">
        <f t="shared" ref="G28:J29" si="8">G27*C28</f>
        <v>0</v>
      </c>
      <c r="H28" s="17">
        <f t="shared" si="8"/>
        <v>0</v>
      </c>
      <c r="I28" s="17">
        <f t="shared" si="8"/>
        <v>0</v>
      </c>
      <c r="J28" s="17">
        <f t="shared" si="8"/>
        <v>0</v>
      </c>
      <c r="K28" s="17">
        <f>G28+H28+I28+J28</f>
        <v>0</v>
      </c>
      <c r="L28" s="17">
        <f>I10+H16+G22+J34</f>
        <v>0</v>
      </c>
      <c r="M28" s="25">
        <f t="shared" ref="M28:P29" si="9">ROUND(G28/10,0)*10</f>
        <v>0</v>
      </c>
      <c r="N28" s="25">
        <f t="shared" si="9"/>
        <v>0</v>
      </c>
      <c r="O28" s="25">
        <f t="shared" si="9"/>
        <v>0</v>
      </c>
      <c r="P28" s="25">
        <f t="shared" si="9"/>
        <v>0</v>
      </c>
      <c r="Q28" s="25">
        <f>M28+N28+O28+P28</f>
        <v>0</v>
      </c>
      <c r="R28" s="26">
        <f>P34+O10+N16+M22</f>
        <v>0</v>
      </c>
    </row>
    <row r="29" spans="2:18" ht="13.8" thickBot="1" x14ac:dyDescent="0.3">
      <c r="B29" s="16" t="s">
        <v>21</v>
      </c>
      <c r="C29" s="24">
        <v>1</v>
      </c>
      <c r="D29" s="24">
        <f>C29</f>
        <v>1</v>
      </c>
      <c r="E29" s="24">
        <f>D29</f>
        <v>1</v>
      </c>
      <c r="F29" s="24">
        <f>E29</f>
        <v>1</v>
      </c>
      <c r="G29" s="17">
        <f t="shared" si="8"/>
        <v>0</v>
      </c>
      <c r="H29" s="17">
        <f t="shared" si="8"/>
        <v>0</v>
      </c>
      <c r="I29" s="17">
        <f t="shared" si="8"/>
        <v>0</v>
      </c>
      <c r="J29" s="17">
        <f t="shared" si="8"/>
        <v>0</v>
      </c>
      <c r="K29" s="17">
        <f>G29+H29+I29+J29</f>
        <v>0</v>
      </c>
      <c r="L29" s="17">
        <f>I11+H17+G23+J35</f>
        <v>0</v>
      </c>
      <c r="M29" s="27">
        <f t="shared" si="9"/>
        <v>0</v>
      </c>
      <c r="N29" s="27">
        <f t="shared" si="9"/>
        <v>0</v>
      </c>
      <c r="O29" s="27">
        <f t="shared" si="9"/>
        <v>0</v>
      </c>
      <c r="P29" s="27">
        <f t="shared" si="9"/>
        <v>0</v>
      </c>
      <c r="Q29" s="27">
        <f>M29+N29+O29+P29</f>
        <v>0</v>
      </c>
      <c r="R29" s="28">
        <f>P35+O11+N17+M23</f>
        <v>0</v>
      </c>
    </row>
    <row r="30" spans="2:18" ht="5.25" customHeight="1" thickBot="1" x14ac:dyDescent="0.3">
      <c r="B30" s="16"/>
      <c r="C30" s="62"/>
      <c r="D30" s="62"/>
      <c r="E30" s="62"/>
      <c r="F30" s="62"/>
      <c r="G30" s="17"/>
      <c r="H30" s="17"/>
      <c r="I30" s="17"/>
      <c r="J30" s="17"/>
      <c r="K30" s="17"/>
      <c r="L30" s="17"/>
      <c r="M30" s="27"/>
      <c r="N30" s="27"/>
      <c r="O30" s="27"/>
      <c r="P30" s="27"/>
      <c r="Q30" s="27"/>
      <c r="R30" s="28"/>
    </row>
    <row r="31" spans="2:18" ht="13.8" thickBot="1" x14ac:dyDescent="0.3">
      <c r="B31" s="9" t="s">
        <v>71</v>
      </c>
      <c r="C31" s="10" t="s">
        <v>72</v>
      </c>
      <c r="D31" s="11" t="s">
        <v>7</v>
      </c>
      <c r="E31" s="10"/>
      <c r="F31" s="60"/>
      <c r="G31" s="12"/>
      <c r="H31" s="12" t="s">
        <v>73</v>
      </c>
      <c r="I31" s="12"/>
      <c r="J31" s="12"/>
      <c r="K31" s="13" t="s">
        <v>9</v>
      </c>
      <c r="L31" s="34" t="s">
        <v>10</v>
      </c>
      <c r="M31" s="12"/>
      <c r="N31" s="12"/>
      <c r="O31" s="12"/>
      <c r="P31" s="12"/>
      <c r="Q31" s="63"/>
      <c r="R31" s="15"/>
    </row>
    <row r="32" spans="2:18" ht="13.8" thickBot="1" x14ac:dyDescent="0.3">
      <c r="B32" s="16"/>
      <c r="C32" s="2" t="s">
        <v>74</v>
      </c>
      <c r="F32" s="62"/>
      <c r="G32" s="59" t="s">
        <v>11</v>
      </c>
      <c r="H32" s="59" t="s">
        <v>12</v>
      </c>
      <c r="I32" s="59" t="s">
        <v>63</v>
      </c>
      <c r="J32" s="59" t="s">
        <v>64</v>
      </c>
      <c r="K32" s="19" t="s">
        <v>14</v>
      </c>
      <c r="L32" s="19" t="s">
        <v>14</v>
      </c>
      <c r="M32" s="86" t="s">
        <v>75</v>
      </c>
      <c r="N32" s="86"/>
      <c r="O32" s="86"/>
      <c r="P32" s="27"/>
      <c r="Q32" s="61" t="s">
        <v>9</v>
      </c>
      <c r="R32" s="21" t="s">
        <v>10</v>
      </c>
    </row>
    <row r="33" spans="2:18" ht="13.8" thickBot="1" x14ac:dyDescent="0.3">
      <c r="B33" s="22"/>
      <c r="C33" s="17" t="s">
        <v>11</v>
      </c>
      <c r="D33" s="17" t="s">
        <v>12</v>
      </c>
      <c r="E33" s="17" t="s">
        <v>65</v>
      </c>
      <c r="F33" s="17" t="s">
        <v>66</v>
      </c>
      <c r="G33" s="10">
        <v>0</v>
      </c>
      <c r="H33" s="10">
        <v>0</v>
      </c>
      <c r="I33" s="10">
        <v>0</v>
      </c>
      <c r="J33" s="10">
        <v>0</v>
      </c>
      <c r="K33" s="17">
        <f>G33+H33+I33+J33</f>
        <v>0</v>
      </c>
      <c r="L33" s="17">
        <f>J9+I15+H21+G27</f>
        <v>0</v>
      </c>
      <c r="M33" s="59" t="s">
        <v>11</v>
      </c>
      <c r="N33" s="59" t="s">
        <v>12</v>
      </c>
      <c r="O33" s="61" t="s">
        <v>67</v>
      </c>
      <c r="P33" s="61" t="s">
        <v>64</v>
      </c>
      <c r="Q33" s="61" t="s">
        <v>14</v>
      </c>
      <c r="R33" s="21" t="s">
        <v>14</v>
      </c>
    </row>
    <row r="34" spans="2:18" ht="13.8" thickBot="1" x14ac:dyDescent="0.3">
      <c r="B34" s="16" t="s">
        <v>15</v>
      </c>
      <c r="C34" s="24">
        <v>1</v>
      </c>
      <c r="D34" s="24">
        <f>C34</f>
        <v>1</v>
      </c>
      <c r="E34" s="24">
        <f>C34</f>
        <v>1</v>
      </c>
      <c r="F34" s="24">
        <f>D34</f>
        <v>1</v>
      </c>
      <c r="G34" s="17">
        <f t="shared" ref="G34:J35" si="10">G33*C34</f>
        <v>0</v>
      </c>
      <c r="H34" s="17">
        <f t="shared" si="10"/>
        <v>0</v>
      </c>
      <c r="I34" s="17">
        <f t="shared" si="10"/>
        <v>0</v>
      </c>
      <c r="J34" s="17">
        <f t="shared" si="10"/>
        <v>0</v>
      </c>
      <c r="K34" s="17">
        <f>G34+H34+I34+J34</f>
        <v>0</v>
      </c>
      <c r="L34" s="17">
        <f>J10+I16+H22+G28</f>
        <v>0</v>
      </c>
      <c r="M34" s="25">
        <f t="shared" ref="M34:P35" si="11">ROUND(G34/10,0)*10</f>
        <v>0</v>
      </c>
      <c r="N34" s="25">
        <f t="shared" si="11"/>
        <v>0</v>
      </c>
      <c r="O34" s="25">
        <f t="shared" si="11"/>
        <v>0</v>
      </c>
      <c r="P34" s="25">
        <f t="shared" si="11"/>
        <v>0</v>
      </c>
      <c r="Q34" s="25">
        <f>M34+N34+O34+P34</f>
        <v>0</v>
      </c>
      <c r="R34" s="26">
        <f>P10+O16+N22+M28</f>
        <v>0</v>
      </c>
    </row>
    <row r="35" spans="2:18" ht="13.8" thickBot="1" x14ac:dyDescent="0.3">
      <c r="B35" s="16" t="s">
        <v>21</v>
      </c>
      <c r="C35" s="24">
        <v>1</v>
      </c>
      <c r="D35" s="24">
        <f>C35</f>
        <v>1</v>
      </c>
      <c r="E35" s="24">
        <f>D35</f>
        <v>1</v>
      </c>
      <c r="F35" s="24">
        <f>E35</f>
        <v>1</v>
      </c>
      <c r="G35" s="17">
        <f t="shared" si="10"/>
        <v>0</v>
      </c>
      <c r="H35" s="17">
        <f t="shared" si="10"/>
        <v>0</v>
      </c>
      <c r="I35" s="17">
        <f t="shared" si="10"/>
        <v>0</v>
      </c>
      <c r="J35" s="17">
        <f t="shared" si="10"/>
        <v>0</v>
      </c>
      <c r="K35" s="17">
        <f>G35+H35+I35+J35</f>
        <v>0</v>
      </c>
      <c r="L35" s="17">
        <f>J11+I17+H23+G29</f>
        <v>0</v>
      </c>
      <c r="M35" s="27">
        <f t="shared" si="11"/>
        <v>0</v>
      </c>
      <c r="N35" s="27">
        <f t="shared" si="11"/>
        <v>0</v>
      </c>
      <c r="O35" s="27">
        <f t="shared" si="11"/>
        <v>0</v>
      </c>
      <c r="P35" s="27">
        <f t="shared" si="11"/>
        <v>0</v>
      </c>
      <c r="Q35" s="27">
        <f>M35+N35+O35+P35</f>
        <v>0</v>
      </c>
      <c r="R35" s="28">
        <f>P11+O17+N23+M29</f>
        <v>0</v>
      </c>
    </row>
    <row r="36" spans="2:18" ht="6" customHeight="1" thickBot="1" x14ac:dyDescent="0.3">
      <c r="B36" s="29"/>
      <c r="C36" s="30"/>
      <c r="D36" s="30"/>
      <c r="E36" s="30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2:18" x14ac:dyDescent="0.25">
      <c r="B37" s="17"/>
      <c r="C37" s="35"/>
      <c r="D37" s="35"/>
      <c r="E37" s="35"/>
      <c r="F37" s="35"/>
      <c r="G37" s="17"/>
      <c r="H37" s="17"/>
      <c r="I37" s="17"/>
      <c r="J37" s="17"/>
      <c r="K37" s="17"/>
      <c r="L37" s="17"/>
      <c r="M37" s="17"/>
      <c r="N37" s="12"/>
      <c r="O37" s="12"/>
      <c r="P37" s="12"/>
      <c r="Q37" s="12"/>
      <c r="R37" s="12"/>
    </row>
    <row r="38" spans="2:18" ht="15" x14ac:dyDescent="0.25">
      <c r="B38" s="36" t="s">
        <v>26</v>
      </c>
      <c r="C38" s="37" t="s">
        <v>27</v>
      </c>
      <c r="D38" s="37"/>
      <c r="E38" s="37"/>
      <c r="F38" s="37"/>
      <c r="G38" s="37"/>
      <c r="H38" s="37"/>
      <c r="I38" s="37"/>
      <c r="J38" s="37"/>
      <c r="K38" s="37"/>
      <c r="L38" s="37"/>
      <c r="M38" s="37" t="s">
        <v>4</v>
      </c>
      <c r="N38" s="95">
        <f>N5</f>
        <v>0</v>
      </c>
      <c r="O38" s="96"/>
      <c r="P38" s="96"/>
      <c r="Q38" s="96"/>
      <c r="R38" s="96"/>
    </row>
    <row r="39" spans="2:18" ht="13.8" thickBot="1" x14ac:dyDescent="0.3">
      <c r="B39" s="37"/>
      <c r="C39" s="37" t="s">
        <v>28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18" ht="13.8" thickBot="1" x14ac:dyDescent="0.3">
      <c r="B40" s="9" t="s">
        <v>6</v>
      </c>
      <c r="C40" s="10" t="str">
        <f>C7</f>
        <v>St Name S</v>
      </c>
      <c r="D40" s="11" t="s">
        <v>7</v>
      </c>
      <c r="E40" s="10">
        <f>E7</f>
        <v>0</v>
      </c>
      <c r="F40" s="60"/>
      <c r="G40" s="12"/>
      <c r="H40" s="12" t="s">
        <v>8</v>
      </c>
      <c r="I40" s="12"/>
      <c r="J40" s="12"/>
      <c r="K40" s="13" t="s">
        <v>9</v>
      </c>
      <c r="L40" s="14" t="s">
        <v>10</v>
      </c>
      <c r="M40" s="12"/>
      <c r="N40" s="12"/>
      <c r="O40" s="12"/>
      <c r="P40" s="12"/>
      <c r="Q40" s="12"/>
      <c r="R40" s="15"/>
    </row>
    <row r="41" spans="2:18" ht="13.8" thickBot="1" x14ac:dyDescent="0.3">
      <c r="B41" s="16"/>
      <c r="C41" s="17" t="s">
        <v>20</v>
      </c>
      <c r="D41" s="17"/>
      <c r="E41" s="17"/>
      <c r="F41" s="17"/>
      <c r="G41" s="59" t="s">
        <v>11</v>
      </c>
      <c r="H41" s="59" t="s">
        <v>12</v>
      </c>
      <c r="I41" s="59" t="s">
        <v>63</v>
      </c>
      <c r="J41" s="59" t="s">
        <v>64</v>
      </c>
      <c r="K41" s="19" t="s">
        <v>14</v>
      </c>
      <c r="L41" s="20" t="s">
        <v>14</v>
      </c>
      <c r="M41" s="86" t="s">
        <v>6</v>
      </c>
      <c r="N41" s="86"/>
      <c r="O41" s="86"/>
      <c r="P41" s="59"/>
      <c r="Q41" s="61" t="s">
        <v>9</v>
      </c>
      <c r="R41" s="21" t="s">
        <v>10</v>
      </c>
    </row>
    <row r="42" spans="2:18" ht="13.8" thickBot="1" x14ac:dyDescent="0.3">
      <c r="B42" s="16"/>
      <c r="C42" s="17" t="s">
        <v>11</v>
      </c>
      <c r="D42" s="17" t="s">
        <v>12</v>
      </c>
      <c r="E42" s="17" t="s">
        <v>65</v>
      </c>
      <c r="F42" s="17" t="s">
        <v>66</v>
      </c>
      <c r="G42" s="10">
        <v>0</v>
      </c>
      <c r="H42" s="10">
        <v>0</v>
      </c>
      <c r="I42" s="10">
        <v>0</v>
      </c>
      <c r="J42" s="10">
        <v>0</v>
      </c>
      <c r="K42" s="17">
        <f>G42+H42+I42+J42</f>
        <v>0</v>
      </c>
      <c r="L42" s="17">
        <f>J48+I54+H60+G66</f>
        <v>0</v>
      </c>
      <c r="M42" s="59" t="s">
        <v>11</v>
      </c>
      <c r="N42" s="59" t="s">
        <v>12</v>
      </c>
      <c r="O42" s="61" t="s">
        <v>67</v>
      </c>
      <c r="P42" s="61" t="s">
        <v>64</v>
      </c>
      <c r="Q42" s="61" t="s">
        <v>14</v>
      </c>
      <c r="R42" s="21" t="s">
        <v>14</v>
      </c>
    </row>
    <row r="43" spans="2:18" ht="13.8" thickBot="1" x14ac:dyDescent="0.3">
      <c r="B43" s="16" t="s">
        <v>29</v>
      </c>
      <c r="C43" s="24">
        <v>1</v>
      </c>
      <c r="D43" s="24">
        <f>C43</f>
        <v>1</v>
      </c>
      <c r="E43" s="24">
        <f>C43</f>
        <v>1</v>
      </c>
      <c r="F43" s="24">
        <f>D43</f>
        <v>1</v>
      </c>
      <c r="G43" s="17">
        <f t="shared" ref="G43:J44" si="12">G42*C43</f>
        <v>0</v>
      </c>
      <c r="H43" s="17">
        <f t="shared" si="12"/>
        <v>0</v>
      </c>
      <c r="I43" s="17">
        <f t="shared" si="12"/>
        <v>0</v>
      </c>
      <c r="J43" s="17">
        <f t="shared" si="12"/>
        <v>0</v>
      </c>
      <c r="K43" s="17">
        <f>G43+H43+I43+J43</f>
        <v>0</v>
      </c>
      <c r="L43" s="17">
        <f>J49+I55+H61+G67</f>
        <v>0</v>
      </c>
      <c r="M43" s="25">
        <f t="shared" ref="M43:P44" si="13">ROUND(G43/10,0)*10</f>
        <v>0</v>
      </c>
      <c r="N43" s="25">
        <f t="shared" si="13"/>
        <v>0</v>
      </c>
      <c r="O43" s="25">
        <f t="shared" si="13"/>
        <v>0</v>
      </c>
      <c r="P43" s="25">
        <f t="shared" si="13"/>
        <v>0</v>
      </c>
      <c r="Q43" s="25">
        <f>M43+N43+O43+P43</f>
        <v>0</v>
      </c>
      <c r="R43" s="26">
        <f>P49+O55+N61+M67</f>
        <v>0</v>
      </c>
    </row>
    <row r="44" spans="2:18" ht="13.8" thickBot="1" x14ac:dyDescent="0.3">
      <c r="B44" s="16" t="s">
        <v>16</v>
      </c>
      <c r="C44" s="24">
        <f>C11</f>
        <v>1</v>
      </c>
      <c r="D44" s="24">
        <f>C44</f>
        <v>1</v>
      </c>
      <c r="E44" s="24">
        <f>D44</f>
        <v>1</v>
      </c>
      <c r="F44" s="24">
        <f>E44</f>
        <v>1</v>
      </c>
      <c r="G44" s="17">
        <f t="shared" si="12"/>
        <v>0</v>
      </c>
      <c r="H44" s="17">
        <f t="shared" si="12"/>
        <v>0</v>
      </c>
      <c r="I44" s="17">
        <f t="shared" si="12"/>
        <v>0</v>
      </c>
      <c r="J44" s="17">
        <f t="shared" si="12"/>
        <v>0</v>
      </c>
      <c r="K44" s="17">
        <f>G44+H44+I44+J44</f>
        <v>0</v>
      </c>
      <c r="L44" s="17">
        <f>J50+I56+H62+G68</f>
        <v>0</v>
      </c>
      <c r="M44" s="27">
        <f t="shared" si="13"/>
        <v>0</v>
      </c>
      <c r="N44" s="27">
        <f t="shared" si="13"/>
        <v>0</v>
      </c>
      <c r="O44" s="27">
        <f t="shared" si="13"/>
        <v>0</v>
      </c>
      <c r="P44" s="27">
        <f t="shared" si="13"/>
        <v>0</v>
      </c>
      <c r="Q44" s="27">
        <f>M44+N44+O44+P44</f>
        <v>0</v>
      </c>
      <c r="R44" s="28">
        <f>P50+O56+N62+M68</f>
        <v>0</v>
      </c>
    </row>
    <row r="45" spans="2:18" ht="3.9" customHeight="1" thickBot="1" x14ac:dyDescent="0.3">
      <c r="B45" s="29" t="s">
        <v>17</v>
      </c>
      <c r="C45" s="30" t="s">
        <v>17</v>
      </c>
      <c r="D45" s="30" t="s">
        <v>17</v>
      </c>
      <c r="E45" s="30" t="s">
        <v>17</v>
      </c>
      <c r="F45" s="30"/>
      <c r="G45" s="31" t="s">
        <v>17</v>
      </c>
      <c r="H45" s="31" t="s">
        <v>17</v>
      </c>
      <c r="I45" s="31" t="s">
        <v>17</v>
      </c>
      <c r="J45" s="31"/>
      <c r="K45" s="31" t="s">
        <v>17</v>
      </c>
      <c r="L45" s="31" t="s">
        <v>17</v>
      </c>
      <c r="M45" s="31"/>
      <c r="N45" s="31"/>
      <c r="O45" s="31"/>
      <c r="P45" s="31"/>
      <c r="Q45" s="31"/>
      <c r="R45" s="32"/>
    </row>
    <row r="46" spans="2:18" ht="13.8" thickBot="1" x14ac:dyDescent="0.3">
      <c r="B46" s="9" t="s">
        <v>18</v>
      </c>
      <c r="C46" s="24" t="str">
        <f>C13</f>
        <v>St Name W</v>
      </c>
      <c r="D46" s="33" t="s">
        <v>7</v>
      </c>
      <c r="E46" s="10">
        <f>E13</f>
        <v>0</v>
      </c>
      <c r="F46" s="60"/>
      <c r="G46" s="12"/>
      <c r="H46" s="12" t="s">
        <v>19</v>
      </c>
      <c r="I46" s="12"/>
      <c r="J46" s="12"/>
      <c r="K46" s="13" t="s">
        <v>9</v>
      </c>
      <c r="L46" s="34" t="s">
        <v>10</v>
      </c>
      <c r="M46" s="12"/>
      <c r="N46" s="12"/>
      <c r="O46" s="12"/>
      <c r="P46" s="12"/>
      <c r="Q46" s="12"/>
      <c r="R46" s="15"/>
    </row>
    <row r="47" spans="2:18" ht="13.8" thickBot="1" x14ac:dyDescent="0.3">
      <c r="B47" s="16"/>
      <c r="C47" s="35" t="s">
        <v>20</v>
      </c>
      <c r="D47" s="35"/>
      <c r="E47" s="35"/>
      <c r="F47" s="35"/>
      <c r="G47" s="59" t="s">
        <v>11</v>
      </c>
      <c r="H47" s="59" t="s">
        <v>12</v>
      </c>
      <c r="I47" s="59" t="s">
        <v>63</v>
      </c>
      <c r="J47" s="59" t="s">
        <v>64</v>
      </c>
      <c r="K47" s="19" t="s">
        <v>14</v>
      </c>
      <c r="L47" s="19" t="s">
        <v>14</v>
      </c>
      <c r="M47" s="86" t="s">
        <v>18</v>
      </c>
      <c r="N47" s="86"/>
      <c r="O47" s="86"/>
      <c r="P47" s="59"/>
      <c r="Q47" s="61" t="s">
        <v>9</v>
      </c>
      <c r="R47" s="21" t="s">
        <v>10</v>
      </c>
    </row>
    <row r="48" spans="2:18" ht="13.8" thickBot="1" x14ac:dyDescent="0.3">
      <c r="B48" s="16"/>
      <c r="C48" s="17" t="s">
        <v>11</v>
      </c>
      <c r="D48" s="17" t="s">
        <v>12</v>
      </c>
      <c r="E48" s="17" t="s">
        <v>65</v>
      </c>
      <c r="F48" s="17" t="s">
        <v>66</v>
      </c>
      <c r="G48" s="10">
        <v>0</v>
      </c>
      <c r="H48" s="10">
        <v>0</v>
      </c>
      <c r="I48" s="10">
        <v>0</v>
      </c>
      <c r="J48" s="10">
        <v>0</v>
      </c>
      <c r="K48" s="17">
        <f>G48+H48+I48+J48</f>
        <v>0</v>
      </c>
      <c r="L48" s="17">
        <f>G42+H66+I60+J54</f>
        <v>0</v>
      </c>
      <c r="M48" s="59" t="s">
        <v>11</v>
      </c>
      <c r="N48" s="59" t="s">
        <v>12</v>
      </c>
      <c r="O48" s="61" t="s">
        <v>67</v>
      </c>
      <c r="P48" s="61" t="s">
        <v>64</v>
      </c>
      <c r="Q48" s="61" t="s">
        <v>14</v>
      </c>
      <c r="R48" s="21" t="s">
        <v>14</v>
      </c>
    </row>
    <row r="49" spans="2:18" ht="13.8" thickBot="1" x14ac:dyDescent="0.3">
      <c r="B49" s="16" t="s">
        <v>29</v>
      </c>
      <c r="C49" s="24">
        <v>1</v>
      </c>
      <c r="D49" s="24">
        <f>C49</f>
        <v>1</v>
      </c>
      <c r="E49" s="24">
        <f>C49</f>
        <v>1</v>
      </c>
      <c r="F49" s="24">
        <f>D49</f>
        <v>1</v>
      </c>
      <c r="G49" s="17">
        <f t="shared" ref="G49:J50" si="14">G48*C49</f>
        <v>0</v>
      </c>
      <c r="H49" s="17">
        <f t="shared" si="14"/>
        <v>0</v>
      </c>
      <c r="I49" s="17">
        <f t="shared" si="14"/>
        <v>0</v>
      </c>
      <c r="J49" s="17">
        <f t="shared" si="14"/>
        <v>0</v>
      </c>
      <c r="K49" s="17">
        <f>G49+H49+I49+J49</f>
        <v>0</v>
      </c>
      <c r="L49" s="17">
        <f>G43+H67+I61+J55</f>
        <v>0</v>
      </c>
      <c r="M49" s="25">
        <f t="shared" ref="M49:P50" si="15">ROUND(G49/10,0)*10</f>
        <v>0</v>
      </c>
      <c r="N49" s="25">
        <f t="shared" si="15"/>
        <v>0</v>
      </c>
      <c r="O49" s="25">
        <f t="shared" si="15"/>
        <v>0</v>
      </c>
      <c r="P49" s="25">
        <f t="shared" si="15"/>
        <v>0</v>
      </c>
      <c r="Q49" s="25">
        <f>M49+N49+O49+P49</f>
        <v>0</v>
      </c>
      <c r="R49" s="26">
        <f>M43+N67+P55+O61</f>
        <v>0</v>
      </c>
    </row>
    <row r="50" spans="2:18" ht="13.8" thickBot="1" x14ac:dyDescent="0.3">
      <c r="B50" s="16" t="s">
        <v>16</v>
      </c>
      <c r="C50" s="24">
        <f>C17</f>
        <v>1</v>
      </c>
      <c r="D50" s="24">
        <f>C50</f>
        <v>1</v>
      </c>
      <c r="E50" s="24">
        <f>D50</f>
        <v>1</v>
      </c>
      <c r="F50" s="24">
        <f>E50</f>
        <v>1</v>
      </c>
      <c r="G50" s="17">
        <f t="shared" si="14"/>
        <v>0</v>
      </c>
      <c r="H50" s="17">
        <f t="shared" si="14"/>
        <v>0</v>
      </c>
      <c r="I50" s="17">
        <f t="shared" si="14"/>
        <v>0</v>
      </c>
      <c r="J50" s="17">
        <f t="shared" si="14"/>
        <v>0</v>
      </c>
      <c r="K50" s="17">
        <f>G50+H50+I50+J50</f>
        <v>0</v>
      </c>
      <c r="L50" s="17">
        <f>G44+H68+I62+J56</f>
        <v>0</v>
      </c>
      <c r="M50" s="27">
        <f t="shared" si="15"/>
        <v>0</v>
      </c>
      <c r="N50" s="27">
        <f t="shared" si="15"/>
        <v>0</v>
      </c>
      <c r="O50" s="27">
        <f t="shared" si="15"/>
        <v>0</v>
      </c>
      <c r="P50" s="27">
        <f t="shared" si="15"/>
        <v>0</v>
      </c>
      <c r="Q50" s="27">
        <f>M50+N50+O50+P50</f>
        <v>0</v>
      </c>
      <c r="R50" s="28">
        <f>M44+N68+P56+O62</f>
        <v>0</v>
      </c>
    </row>
    <row r="51" spans="2:18" ht="3.9" customHeight="1" thickBot="1" x14ac:dyDescent="0.3">
      <c r="B51" s="29" t="s">
        <v>17</v>
      </c>
      <c r="C51" s="30" t="s">
        <v>17</v>
      </c>
      <c r="D51" s="30" t="s">
        <v>17</v>
      </c>
      <c r="E51" s="30" t="s">
        <v>17</v>
      </c>
      <c r="F51" s="30"/>
      <c r="G51" s="31" t="s">
        <v>17</v>
      </c>
      <c r="H51" s="31" t="s">
        <v>17</v>
      </c>
      <c r="I51" s="31" t="s">
        <v>17</v>
      </c>
      <c r="J51" s="31"/>
      <c r="K51" s="31" t="s">
        <v>17</v>
      </c>
      <c r="L51" s="31" t="s">
        <v>17</v>
      </c>
      <c r="M51" s="31"/>
      <c r="N51" s="31"/>
      <c r="O51" s="31"/>
      <c r="P51" s="31"/>
      <c r="Q51" s="31"/>
      <c r="R51" s="32"/>
    </row>
    <row r="52" spans="2:18" ht="13.8" thickBot="1" x14ac:dyDescent="0.3">
      <c r="B52" s="9" t="s">
        <v>22</v>
      </c>
      <c r="C52" s="24" t="str">
        <f>C19</f>
        <v>St Name N</v>
      </c>
      <c r="D52" s="33" t="s">
        <v>7</v>
      </c>
      <c r="E52" s="10">
        <f>E19</f>
        <v>0</v>
      </c>
      <c r="F52" s="60"/>
      <c r="G52" s="12"/>
      <c r="H52" s="12" t="s">
        <v>23</v>
      </c>
      <c r="I52" s="12"/>
      <c r="J52" s="12"/>
      <c r="K52" s="13" t="s">
        <v>9</v>
      </c>
      <c r="L52" s="34" t="s">
        <v>10</v>
      </c>
      <c r="M52" s="12"/>
      <c r="N52" s="12"/>
      <c r="O52" s="12"/>
      <c r="P52" s="12"/>
      <c r="Q52" s="12"/>
      <c r="R52" s="15"/>
    </row>
    <row r="53" spans="2:18" ht="13.8" thickBot="1" x14ac:dyDescent="0.3">
      <c r="B53" s="16"/>
      <c r="C53" s="35" t="s">
        <v>20</v>
      </c>
      <c r="D53" s="35"/>
      <c r="E53" s="35"/>
      <c r="F53" s="35"/>
      <c r="G53" s="59" t="s">
        <v>11</v>
      </c>
      <c r="H53" s="59" t="s">
        <v>12</v>
      </c>
      <c r="I53" s="59" t="s">
        <v>63</v>
      </c>
      <c r="J53" s="59" t="s">
        <v>64</v>
      </c>
      <c r="K53" s="19" t="s">
        <v>14</v>
      </c>
      <c r="L53" s="19" t="s">
        <v>14</v>
      </c>
      <c r="M53" s="86" t="s">
        <v>22</v>
      </c>
      <c r="N53" s="86"/>
      <c r="O53" s="86"/>
      <c r="P53" s="59"/>
      <c r="Q53" s="61" t="s">
        <v>9</v>
      </c>
      <c r="R53" s="21" t="s">
        <v>10</v>
      </c>
    </row>
    <row r="54" spans="2:18" ht="13.8" thickBot="1" x14ac:dyDescent="0.3">
      <c r="B54" s="16"/>
      <c r="C54" s="17" t="s">
        <v>11</v>
      </c>
      <c r="D54" s="17" t="s">
        <v>12</v>
      </c>
      <c r="E54" s="17" t="s">
        <v>65</v>
      </c>
      <c r="F54" s="17" t="s">
        <v>66</v>
      </c>
      <c r="G54" s="10">
        <v>0</v>
      </c>
      <c r="H54" s="10">
        <v>0</v>
      </c>
      <c r="I54" s="10">
        <v>0</v>
      </c>
      <c r="J54" s="10">
        <v>0</v>
      </c>
      <c r="K54" s="17">
        <f>G54+H54+I54+J54</f>
        <v>0</v>
      </c>
      <c r="L54" s="17">
        <f>H42+G48+I66+J60</f>
        <v>0</v>
      </c>
      <c r="M54" s="59" t="s">
        <v>11</v>
      </c>
      <c r="N54" s="59" t="s">
        <v>12</v>
      </c>
      <c r="O54" s="61" t="s">
        <v>67</v>
      </c>
      <c r="P54" s="61" t="s">
        <v>64</v>
      </c>
      <c r="Q54" s="61" t="s">
        <v>14</v>
      </c>
      <c r="R54" s="21" t="s">
        <v>14</v>
      </c>
    </row>
    <row r="55" spans="2:18" ht="13.8" thickBot="1" x14ac:dyDescent="0.3">
      <c r="B55" s="16" t="s">
        <v>29</v>
      </c>
      <c r="C55" s="24">
        <v>1</v>
      </c>
      <c r="D55" s="24">
        <f>C55</f>
        <v>1</v>
      </c>
      <c r="E55" s="24">
        <f>C55</f>
        <v>1</v>
      </c>
      <c r="F55" s="24">
        <f>D55</f>
        <v>1</v>
      </c>
      <c r="G55" s="17">
        <f t="shared" ref="G55:J56" si="16">G54*C55</f>
        <v>0</v>
      </c>
      <c r="H55" s="17">
        <f t="shared" si="16"/>
        <v>0</v>
      </c>
      <c r="I55" s="17">
        <f t="shared" si="16"/>
        <v>0</v>
      </c>
      <c r="J55" s="17">
        <f t="shared" si="16"/>
        <v>0</v>
      </c>
      <c r="K55" s="17">
        <f>G55+H55+I55+J55</f>
        <v>0</v>
      </c>
      <c r="L55" s="17">
        <f>H43+G49+I67+J61</f>
        <v>0</v>
      </c>
      <c r="M55" s="25">
        <f t="shared" ref="M55:P56" si="17">ROUND(G55/10,0)*10</f>
        <v>0</v>
      </c>
      <c r="N55" s="25">
        <f t="shared" si="17"/>
        <v>0</v>
      </c>
      <c r="O55" s="25">
        <f t="shared" si="17"/>
        <v>0</v>
      </c>
      <c r="P55" s="25">
        <f t="shared" si="17"/>
        <v>0</v>
      </c>
      <c r="Q55" s="25">
        <f>M55+N55+O55+P55</f>
        <v>0</v>
      </c>
      <c r="R55" s="26">
        <f>N43+M49+O61</f>
        <v>0</v>
      </c>
    </row>
    <row r="56" spans="2:18" ht="13.8" thickBot="1" x14ac:dyDescent="0.3">
      <c r="B56" s="16" t="s">
        <v>16</v>
      </c>
      <c r="C56" s="24">
        <f>C23</f>
        <v>1</v>
      </c>
      <c r="D56" s="24">
        <f>C56</f>
        <v>1</v>
      </c>
      <c r="E56" s="24">
        <f>D56</f>
        <v>1</v>
      </c>
      <c r="F56" s="24">
        <f>E56</f>
        <v>1</v>
      </c>
      <c r="G56" s="17">
        <f t="shared" si="16"/>
        <v>0</v>
      </c>
      <c r="H56" s="17">
        <f t="shared" si="16"/>
        <v>0</v>
      </c>
      <c r="I56" s="17">
        <f t="shared" si="16"/>
        <v>0</v>
      </c>
      <c r="J56" s="17">
        <f t="shared" si="16"/>
        <v>0</v>
      </c>
      <c r="K56" s="17">
        <f>G56+H56+I56+J56</f>
        <v>0</v>
      </c>
      <c r="L56" s="17">
        <f>H44+G50+I68+J62</f>
        <v>0</v>
      </c>
      <c r="M56" s="27">
        <f t="shared" si="17"/>
        <v>0</v>
      </c>
      <c r="N56" s="27">
        <f t="shared" si="17"/>
        <v>0</v>
      </c>
      <c r="O56" s="27">
        <f t="shared" si="17"/>
        <v>0</v>
      </c>
      <c r="P56" s="27">
        <f t="shared" si="17"/>
        <v>0</v>
      </c>
      <c r="Q56" s="27">
        <f>M56+N56+O56+P56</f>
        <v>0</v>
      </c>
      <c r="R56" s="28">
        <f>N44+M50+O62</f>
        <v>0</v>
      </c>
    </row>
    <row r="57" spans="2:18" ht="3.9" customHeight="1" thickBot="1" x14ac:dyDescent="0.3">
      <c r="B57" s="29" t="s">
        <v>17</v>
      </c>
      <c r="C57" s="30" t="s">
        <v>17</v>
      </c>
      <c r="D57" s="30" t="s">
        <v>17</v>
      </c>
      <c r="E57" s="30" t="s">
        <v>17</v>
      </c>
      <c r="F57" s="30"/>
      <c r="G57" s="31" t="s">
        <v>17</v>
      </c>
      <c r="H57" s="31" t="s">
        <v>17</v>
      </c>
      <c r="I57" s="31" t="s">
        <v>17</v>
      </c>
      <c r="J57" s="31"/>
      <c r="K57" s="31" t="s">
        <v>17</v>
      </c>
      <c r="L57" s="31" t="s">
        <v>17</v>
      </c>
      <c r="M57" s="31"/>
      <c r="N57" s="31"/>
      <c r="O57" s="31"/>
      <c r="P57" s="31"/>
      <c r="Q57" s="31"/>
      <c r="R57" s="32"/>
    </row>
    <row r="58" spans="2:18" ht="13.8" thickBot="1" x14ac:dyDescent="0.3">
      <c r="B58" s="9" t="s">
        <v>24</v>
      </c>
      <c r="C58" s="24" t="str">
        <f>C25</f>
        <v>St Name E</v>
      </c>
      <c r="D58" s="33" t="s">
        <v>7</v>
      </c>
      <c r="E58" s="10">
        <f>E25</f>
        <v>0</v>
      </c>
      <c r="F58" s="60"/>
      <c r="G58" s="12"/>
      <c r="H58" s="12" t="s">
        <v>25</v>
      </c>
      <c r="I58" s="12"/>
      <c r="J58" s="12"/>
      <c r="K58" s="13" t="s">
        <v>9</v>
      </c>
      <c r="L58" s="34" t="s">
        <v>10</v>
      </c>
      <c r="M58" s="12"/>
      <c r="N58" s="12"/>
      <c r="O58" s="12"/>
      <c r="P58" s="12"/>
      <c r="Q58" s="12"/>
      <c r="R58" s="15"/>
    </row>
    <row r="59" spans="2:18" ht="13.8" thickBot="1" x14ac:dyDescent="0.3">
      <c r="B59" s="16"/>
      <c r="C59" s="35" t="s">
        <v>20</v>
      </c>
      <c r="D59" s="35"/>
      <c r="E59" s="35"/>
      <c r="F59" s="35"/>
      <c r="G59" s="59" t="s">
        <v>11</v>
      </c>
      <c r="H59" s="59" t="s">
        <v>12</v>
      </c>
      <c r="I59" s="59" t="s">
        <v>63</v>
      </c>
      <c r="J59" s="59" t="s">
        <v>64</v>
      </c>
      <c r="K59" s="19" t="s">
        <v>14</v>
      </c>
      <c r="L59" s="19" t="s">
        <v>14</v>
      </c>
      <c r="M59" s="86" t="s">
        <v>24</v>
      </c>
      <c r="N59" s="86"/>
      <c r="O59" s="86"/>
      <c r="P59" s="59"/>
      <c r="Q59" s="61" t="s">
        <v>9</v>
      </c>
      <c r="R59" s="21" t="s">
        <v>10</v>
      </c>
    </row>
    <row r="60" spans="2:18" ht="13.8" thickBot="1" x14ac:dyDescent="0.3">
      <c r="B60" s="16"/>
      <c r="C60" s="17" t="s">
        <v>11</v>
      </c>
      <c r="D60" s="17" t="s">
        <v>12</v>
      </c>
      <c r="E60" s="17" t="s">
        <v>65</v>
      </c>
      <c r="F60" s="17" t="s">
        <v>66</v>
      </c>
      <c r="G60" s="10">
        <v>0</v>
      </c>
      <c r="H60" s="10">
        <v>0</v>
      </c>
      <c r="I60" s="10">
        <v>0</v>
      </c>
      <c r="J60" s="10">
        <v>0</v>
      </c>
      <c r="K60" s="17">
        <f>G60+H60+I60+J60</f>
        <v>0</v>
      </c>
      <c r="L60" s="17">
        <f>I42+H48+G54+J66</f>
        <v>0</v>
      </c>
      <c r="M60" s="59" t="s">
        <v>11</v>
      </c>
      <c r="N60" s="59" t="s">
        <v>12</v>
      </c>
      <c r="O60" s="61" t="s">
        <v>67</v>
      </c>
      <c r="P60" s="61" t="s">
        <v>64</v>
      </c>
      <c r="Q60" s="61" t="s">
        <v>14</v>
      </c>
      <c r="R60" s="21" t="s">
        <v>14</v>
      </c>
    </row>
    <row r="61" spans="2:18" ht="13.8" thickBot="1" x14ac:dyDescent="0.3">
      <c r="B61" s="16" t="s">
        <v>29</v>
      </c>
      <c r="C61" s="24">
        <v>1</v>
      </c>
      <c r="D61" s="24">
        <f>C61</f>
        <v>1</v>
      </c>
      <c r="E61" s="24">
        <f>C61</f>
        <v>1</v>
      </c>
      <c r="F61" s="24">
        <f>D61</f>
        <v>1</v>
      </c>
      <c r="G61" s="17">
        <f t="shared" ref="G61:J62" si="18">G60*C61</f>
        <v>0</v>
      </c>
      <c r="H61" s="17">
        <f t="shared" si="18"/>
        <v>0</v>
      </c>
      <c r="I61" s="17">
        <f t="shared" si="18"/>
        <v>0</v>
      </c>
      <c r="J61" s="17">
        <f t="shared" si="18"/>
        <v>0</v>
      </c>
      <c r="K61" s="17">
        <f>G61+H61+I61+J61</f>
        <v>0</v>
      </c>
      <c r="L61" s="17">
        <f>I43+H49+G55+J67</f>
        <v>0</v>
      </c>
      <c r="M61" s="25">
        <f t="shared" ref="M61:P61" si="19">ROUND(G61/10,0)*10</f>
        <v>0</v>
      </c>
      <c r="N61" s="25">
        <f t="shared" si="19"/>
        <v>0</v>
      </c>
      <c r="O61" s="25">
        <f t="shared" si="19"/>
        <v>0</v>
      </c>
      <c r="P61" s="25">
        <f t="shared" si="19"/>
        <v>0</v>
      </c>
      <c r="Q61" s="25">
        <f>M61+N61+O61+P61</f>
        <v>0</v>
      </c>
      <c r="R61" s="26">
        <f>P67+O43+N49+M55</f>
        <v>0</v>
      </c>
    </row>
    <row r="62" spans="2:18" ht="13.8" thickBot="1" x14ac:dyDescent="0.3">
      <c r="B62" s="16" t="s">
        <v>16</v>
      </c>
      <c r="C62" s="24">
        <f>C29</f>
        <v>1</v>
      </c>
      <c r="D62" s="24">
        <f>C62</f>
        <v>1</v>
      </c>
      <c r="E62" s="24">
        <f>D62</f>
        <v>1</v>
      </c>
      <c r="F62" s="24">
        <f>E62</f>
        <v>1</v>
      </c>
      <c r="G62" s="17">
        <f t="shared" si="18"/>
        <v>0</v>
      </c>
      <c r="H62" s="17">
        <f t="shared" si="18"/>
        <v>0</v>
      </c>
      <c r="I62" s="17">
        <f t="shared" si="18"/>
        <v>0</v>
      </c>
      <c r="J62" s="17">
        <f t="shared" si="18"/>
        <v>0</v>
      </c>
      <c r="K62" s="17">
        <f>G62+H62+I62+J62</f>
        <v>0</v>
      </c>
      <c r="L62" s="17">
        <f>I44+H50+G56+J68</f>
        <v>0</v>
      </c>
      <c r="M62" s="27">
        <f>ROUND(G62/10,0)*10</f>
        <v>0</v>
      </c>
      <c r="N62" s="27">
        <f>ROUND(H62/10,0)*10</f>
        <v>0</v>
      </c>
      <c r="O62" s="27">
        <f>ROUND(I62/10,0)*10</f>
        <v>0</v>
      </c>
      <c r="P62" s="27">
        <f>ROUND(J62/10,0)*10</f>
        <v>0</v>
      </c>
      <c r="Q62" s="27">
        <f>M62+N62+O62+P62</f>
        <v>0</v>
      </c>
      <c r="R62" s="28">
        <f>P68+O44+N50+M56</f>
        <v>0</v>
      </c>
    </row>
    <row r="63" spans="2:18" ht="3.75" customHeight="1" thickBot="1" x14ac:dyDescent="0.3">
      <c r="B63" s="29" t="s">
        <v>17</v>
      </c>
      <c r="C63" s="30" t="s">
        <v>17</v>
      </c>
      <c r="D63" s="30" t="s">
        <v>17</v>
      </c>
      <c r="E63" s="30" t="s">
        <v>17</v>
      </c>
      <c r="F63" s="30"/>
      <c r="G63" s="17"/>
      <c r="H63" s="17"/>
      <c r="I63" s="17"/>
      <c r="J63" s="17"/>
      <c r="K63" s="17"/>
      <c r="L63" s="17"/>
      <c r="M63" s="27"/>
      <c r="N63" s="27"/>
      <c r="O63" s="27"/>
      <c r="P63" s="27"/>
      <c r="Q63" s="27"/>
      <c r="R63" s="28"/>
    </row>
    <row r="64" spans="2:18" ht="13.8" thickBot="1" x14ac:dyDescent="0.3">
      <c r="B64" s="9" t="s">
        <v>71</v>
      </c>
      <c r="C64" s="24" t="str">
        <f>C31</f>
        <v>St Name SE</v>
      </c>
      <c r="D64" s="11" t="s">
        <v>7</v>
      </c>
      <c r="E64" s="10">
        <f>E31</f>
        <v>0</v>
      </c>
      <c r="F64" s="60"/>
      <c r="G64" s="12"/>
      <c r="H64" s="12" t="s">
        <v>73</v>
      </c>
      <c r="I64" s="12"/>
      <c r="J64" s="12"/>
      <c r="K64" s="13" t="s">
        <v>9</v>
      </c>
      <c r="L64" s="34" t="s">
        <v>10</v>
      </c>
      <c r="M64" s="12"/>
      <c r="N64" s="12"/>
      <c r="O64" s="12"/>
      <c r="P64" s="12"/>
      <c r="Q64" s="12"/>
      <c r="R64" s="15"/>
    </row>
    <row r="65" spans="2:21" ht="13.8" thickBot="1" x14ac:dyDescent="0.3">
      <c r="B65" s="16"/>
      <c r="C65" s="2" t="s">
        <v>74</v>
      </c>
      <c r="F65" s="62"/>
      <c r="G65" s="59" t="s">
        <v>11</v>
      </c>
      <c r="H65" s="59" t="s">
        <v>12</v>
      </c>
      <c r="I65" s="59" t="s">
        <v>63</v>
      </c>
      <c r="J65" s="59" t="s">
        <v>64</v>
      </c>
      <c r="K65" s="19" t="s">
        <v>14</v>
      </c>
      <c r="L65" s="19" t="s">
        <v>14</v>
      </c>
      <c r="M65" s="86" t="s">
        <v>75</v>
      </c>
      <c r="N65" s="86"/>
      <c r="O65" s="86"/>
      <c r="P65" s="27"/>
      <c r="Q65" s="61" t="s">
        <v>9</v>
      </c>
      <c r="R65" s="21" t="s">
        <v>10</v>
      </c>
    </row>
    <row r="66" spans="2:21" ht="13.8" thickBot="1" x14ac:dyDescent="0.3">
      <c r="B66" s="22"/>
      <c r="C66" s="17" t="s">
        <v>11</v>
      </c>
      <c r="D66" s="17" t="s">
        <v>12</v>
      </c>
      <c r="E66" s="17" t="s">
        <v>65</v>
      </c>
      <c r="F66" s="17" t="s">
        <v>66</v>
      </c>
      <c r="G66" s="10">
        <v>0</v>
      </c>
      <c r="H66" s="10">
        <v>0</v>
      </c>
      <c r="I66" s="10">
        <v>0</v>
      </c>
      <c r="J66" s="10">
        <v>0</v>
      </c>
      <c r="K66" s="17">
        <f>G66+H66+I66+J66</f>
        <v>0</v>
      </c>
      <c r="L66" s="17">
        <f>J42+I48+H54+G60</f>
        <v>0</v>
      </c>
      <c r="M66" s="59" t="s">
        <v>11</v>
      </c>
      <c r="N66" s="59" t="s">
        <v>12</v>
      </c>
      <c r="O66" s="59" t="s">
        <v>67</v>
      </c>
      <c r="P66" s="59" t="s">
        <v>64</v>
      </c>
      <c r="Q66" s="61" t="s">
        <v>14</v>
      </c>
      <c r="R66" s="21" t="s">
        <v>14</v>
      </c>
    </row>
    <row r="67" spans="2:21" ht="13.8" thickBot="1" x14ac:dyDescent="0.3">
      <c r="B67" s="16" t="s">
        <v>15</v>
      </c>
      <c r="C67" s="24">
        <v>1</v>
      </c>
      <c r="D67" s="24">
        <f>C67</f>
        <v>1</v>
      </c>
      <c r="E67" s="24">
        <f>C67</f>
        <v>1</v>
      </c>
      <c r="F67" s="24">
        <f>D67</f>
        <v>1</v>
      </c>
      <c r="G67" s="17">
        <f t="shared" ref="G67:J68" si="20">G66*C67</f>
        <v>0</v>
      </c>
      <c r="H67" s="17">
        <f t="shared" si="20"/>
        <v>0</v>
      </c>
      <c r="I67" s="17">
        <f t="shared" si="20"/>
        <v>0</v>
      </c>
      <c r="J67" s="17">
        <f t="shared" si="20"/>
        <v>0</v>
      </c>
      <c r="K67" s="17">
        <f>G67+H67+I67+J67</f>
        <v>0</v>
      </c>
      <c r="L67" s="17">
        <f>J43+I49+H55+G61</f>
        <v>0</v>
      </c>
      <c r="M67" s="25">
        <f t="shared" ref="M67:P68" si="21">ROUND(G67/10,0)*10</f>
        <v>0</v>
      </c>
      <c r="N67" s="25">
        <f t="shared" si="21"/>
        <v>0</v>
      </c>
      <c r="O67" s="25">
        <f t="shared" si="21"/>
        <v>0</v>
      </c>
      <c r="P67" s="25">
        <f t="shared" si="21"/>
        <v>0</v>
      </c>
      <c r="Q67" s="25">
        <f>M67+N67+O67+P67</f>
        <v>0</v>
      </c>
      <c r="R67" s="26">
        <f>P43+O49+N55+M61</f>
        <v>0</v>
      </c>
    </row>
    <row r="68" spans="2:21" ht="13.8" thickBot="1" x14ac:dyDescent="0.3">
      <c r="B68" s="16" t="s">
        <v>21</v>
      </c>
      <c r="C68" s="24">
        <v>1</v>
      </c>
      <c r="D68" s="24">
        <f>C68</f>
        <v>1</v>
      </c>
      <c r="E68" s="24">
        <f>D68</f>
        <v>1</v>
      </c>
      <c r="F68" s="24">
        <f>E68</f>
        <v>1</v>
      </c>
      <c r="G68" s="17">
        <f t="shared" si="20"/>
        <v>0</v>
      </c>
      <c r="H68" s="17">
        <f t="shared" si="20"/>
        <v>0</v>
      </c>
      <c r="I68" s="17">
        <f t="shared" si="20"/>
        <v>0</v>
      </c>
      <c r="J68" s="17">
        <f t="shared" si="20"/>
        <v>0</v>
      </c>
      <c r="K68" s="17">
        <f>G68+H68+I68+J68</f>
        <v>0</v>
      </c>
      <c r="L68" s="17">
        <f>J44+I50+H56+G62</f>
        <v>0</v>
      </c>
      <c r="M68" s="27">
        <f t="shared" si="21"/>
        <v>0</v>
      </c>
      <c r="N68" s="27">
        <f t="shared" si="21"/>
        <v>0</v>
      </c>
      <c r="O68" s="27">
        <f t="shared" si="21"/>
        <v>0</v>
      </c>
      <c r="P68" s="27">
        <f t="shared" si="21"/>
        <v>0</v>
      </c>
      <c r="Q68" s="27">
        <f>M68+N68+O68+P68</f>
        <v>0</v>
      </c>
      <c r="R68" s="28">
        <f>P44+O50+N56+M62</f>
        <v>0</v>
      </c>
    </row>
    <row r="69" spans="2:21" ht="6.75" customHeight="1" thickBot="1" x14ac:dyDescent="0.3"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2"/>
    </row>
    <row r="70" spans="2:21" x14ac:dyDescent="0.25">
      <c r="B70" s="17"/>
      <c r="C70" s="62"/>
      <c r="D70" s="62"/>
      <c r="E70" s="62"/>
      <c r="F70" s="62"/>
      <c r="G70" s="17"/>
      <c r="H70" s="17"/>
      <c r="I70" s="17"/>
      <c r="J70" s="17"/>
      <c r="K70" s="17"/>
      <c r="L70" s="17"/>
      <c r="M70" s="39"/>
      <c r="N70" s="39"/>
      <c r="O70" s="39"/>
      <c r="P70" s="39"/>
      <c r="Q70" s="39"/>
      <c r="R70" s="39"/>
    </row>
    <row r="71" spans="2:21" ht="13.8" thickBot="1" x14ac:dyDescent="0.3">
      <c r="C71" s="43"/>
      <c r="D71" s="43"/>
      <c r="E71" s="43"/>
      <c r="F71" s="43"/>
    </row>
    <row r="72" spans="2:21" ht="15" x14ac:dyDescent="0.25">
      <c r="B72" s="44"/>
      <c r="C72" s="12"/>
      <c r="D72" s="12"/>
      <c r="E72" s="12"/>
      <c r="F72" s="12"/>
      <c r="G72" s="12"/>
      <c r="H72" s="12"/>
      <c r="I72" s="76" t="str">
        <f>$C$19</f>
        <v>St Name N</v>
      </c>
      <c r="J72" s="76"/>
      <c r="K72" s="77"/>
      <c r="L72" s="77"/>
      <c r="M72" s="12"/>
      <c r="N72" s="12"/>
      <c r="O72" s="12"/>
      <c r="P72" s="12"/>
      <c r="Q72" s="12"/>
      <c r="R72" s="12"/>
      <c r="S72" s="12"/>
      <c r="T72" s="12"/>
      <c r="U72" s="15"/>
    </row>
    <row r="73" spans="2:21" x14ac:dyDescent="0.25">
      <c r="B73" s="45" t="s">
        <v>30</v>
      </c>
      <c r="C73" s="17"/>
      <c r="D73" s="17"/>
      <c r="E73" s="17"/>
      <c r="F73" s="17"/>
      <c r="G73" s="17"/>
      <c r="H73" s="17"/>
      <c r="I73" s="46" t="s">
        <v>31</v>
      </c>
      <c r="J73" s="46"/>
      <c r="K73" s="25">
        <f>I74+L74</f>
        <v>0</v>
      </c>
      <c r="L73" s="46" t="s">
        <v>32</v>
      </c>
      <c r="M73" s="17"/>
      <c r="P73" s="17"/>
      <c r="Q73" s="17"/>
      <c r="R73" s="17"/>
      <c r="S73" s="17"/>
      <c r="T73" s="17"/>
      <c r="U73" s="38"/>
    </row>
    <row r="74" spans="2:21" x14ac:dyDescent="0.25">
      <c r="B74" s="16"/>
      <c r="C74" s="17"/>
      <c r="D74" s="17"/>
      <c r="E74" s="17"/>
      <c r="F74" s="17"/>
      <c r="G74" s="17"/>
      <c r="H74" s="17"/>
      <c r="I74" s="25">
        <f>(Q23)</f>
        <v>0</v>
      </c>
      <c r="J74" s="25"/>
      <c r="K74" s="25"/>
      <c r="L74" s="25">
        <f>(R23)</f>
        <v>0</v>
      </c>
      <c r="M74" s="17"/>
      <c r="P74" s="17"/>
      <c r="Q74" s="17"/>
      <c r="R74" s="17"/>
      <c r="S74" s="17"/>
      <c r="T74" s="17"/>
      <c r="U74" s="38"/>
    </row>
    <row r="75" spans="2:21" x14ac:dyDescent="0.25">
      <c r="B75" s="16"/>
      <c r="C75" s="17"/>
      <c r="D75" s="17"/>
      <c r="E75" s="17"/>
      <c r="F75" s="17"/>
      <c r="G75" s="17"/>
      <c r="H75" s="25">
        <f>P29</f>
        <v>0</v>
      </c>
      <c r="I75" s="25">
        <f>(N23)</f>
        <v>0</v>
      </c>
      <c r="J75" s="25">
        <f>O23</f>
        <v>0</v>
      </c>
      <c r="K75" s="25">
        <f>(M23)</f>
        <v>0</v>
      </c>
      <c r="L75" s="17"/>
      <c r="M75" s="17"/>
      <c r="P75" s="17"/>
      <c r="Q75" s="17"/>
      <c r="R75" s="17"/>
      <c r="S75" s="17"/>
      <c r="T75" s="17"/>
      <c r="U75" s="38"/>
    </row>
    <row r="76" spans="2:21" ht="16.8" x14ac:dyDescent="0.25">
      <c r="B76" s="16"/>
      <c r="C76" s="17"/>
      <c r="D76" s="17"/>
      <c r="E76" s="17"/>
      <c r="F76" s="17"/>
      <c r="G76" s="17"/>
      <c r="H76" s="46">
        <v>8</v>
      </c>
      <c r="I76" s="46" t="s">
        <v>31</v>
      </c>
      <c r="J76" s="64" t="s">
        <v>31</v>
      </c>
      <c r="K76" s="46">
        <v>9</v>
      </c>
      <c r="L76" s="17"/>
      <c r="M76" s="17"/>
      <c r="P76" s="47" t="s">
        <v>33</v>
      </c>
      <c r="Q76" s="48">
        <f>P29</f>
        <v>0</v>
      </c>
      <c r="R76" s="48"/>
      <c r="S76" s="80" t="str">
        <f>$C$25</f>
        <v>St Name E</v>
      </c>
      <c r="T76" s="81"/>
      <c r="U76" s="82"/>
    </row>
    <row r="77" spans="2:21" x14ac:dyDescent="0.25">
      <c r="B77" s="16"/>
      <c r="C77" s="17"/>
      <c r="D77" s="47" t="s">
        <v>34</v>
      </c>
      <c r="E77" s="48">
        <f>(R17)</f>
        <v>0</v>
      </c>
      <c r="F77" s="48"/>
      <c r="G77" s="17"/>
      <c r="H77" s="17"/>
      <c r="I77" s="17"/>
      <c r="J77" s="17"/>
      <c r="K77" s="17"/>
      <c r="L77" s="17"/>
      <c r="M77" s="17"/>
      <c r="P77" s="65" t="s">
        <v>34</v>
      </c>
      <c r="Q77" s="48">
        <f>(O29)</f>
        <v>0</v>
      </c>
      <c r="R77" s="17">
        <f>(Q29)</f>
        <v>0</v>
      </c>
      <c r="S77" s="49" t="s">
        <v>34</v>
      </c>
      <c r="U77" s="38"/>
    </row>
    <row r="78" spans="2:21" ht="18.600000000000001" x14ac:dyDescent="0.25">
      <c r="B78" s="16"/>
      <c r="C78" s="17"/>
      <c r="D78" s="48">
        <f>E77+E79</f>
        <v>0</v>
      </c>
      <c r="E78" s="48"/>
      <c r="F78" s="48"/>
      <c r="G78" s="50">
        <f>(M17)</f>
        <v>0</v>
      </c>
      <c r="H78" s="49" t="s">
        <v>17</v>
      </c>
      <c r="I78" s="17"/>
      <c r="J78" s="17"/>
      <c r="K78" s="17"/>
      <c r="L78" s="17"/>
      <c r="M78" s="17"/>
      <c r="P78" s="66" t="s">
        <v>34</v>
      </c>
      <c r="Q78" s="67">
        <f>N29</f>
        <v>0</v>
      </c>
      <c r="U78" s="38"/>
    </row>
    <row r="79" spans="2:21" x14ac:dyDescent="0.25">
      <c r="B79" s="16"/>
      <c r="C79" s="17"/>
      <c r="D79" s="47" t="s">
        <v>36</v>
      </c>
      <c r="E79" s="48">
        <f>(Q17)</f>
        <v>0</v>
      </c>
      <c r="F79" s="48"/>
      <c r="G79" s="50">
        <f>(N17)</f>
        <v>0</v>
      </c>
      <c r="H79" s="49" t="s">
        <v>36</v>
      </c>
      <c r="I79" s="17"/>
      <c r="J79" s="17"/>
      <c r="K79" s="17"/>
      <c r="L79" s="17"/>
      <c r="M79" s="17"/>
      <c r="P79" s="47" t="s">
        <v>35</v>
      </c>
      <c r="Q79" s="48">
        <f>(M29)</f>
        <v>0</v>
      </c>
      <c r="R79" s="48"/>
      <c r="S79" s="17"/>
      <c r="T79" s="17">
        <f>R77+R80</f>
        <v>0</v>
      </c>
      <c r="U79" s="38"/>
    </row>
    <row r="80" spans="2:21" ht="18" x14ac:dyDescent="0.25">
      <c r="B80" s="16"/>
      <c r="C80" s="78" t="str">
        <f>$C$13</f>
        <v>St Name W</v>
      </c>
      <c r="D80" s="79"/>
      <c r="E80" s="79"/>
      <c r="F80" s="56"/>
      <c r="G80" s="2">
        <f>O17</f>
        <v>0</v>
      </c>
      <c r="H80" s="68" t="s">
        <v>36</v>
      </c>
      <c r="P80" s="69" t="s">
        <v>33</v>
      </c>
      <c r="Q80" s="17"/>
      <c r="R80" s="17">
        <f>(R29)</f>
        <v>0</v>
      </c>
      <c r="S80" s="49" t="s">
        <v>36</v>
      </c>
      <c r="U80" s="38"/>
    </row>
    <row r="81" spans="2:21" ht="19.2" x14ac:dyDescent="0.25">
      <c r="B81" s="16"/>
      <c r="C81" s="17"/>
      <c r="D81" s="17"/>
      <c r="E81" s="17"/>
      <c r="F81" s="17"/>
      <c r="G81" s="50">
        <f>(P17)</f>
        <v>0</v>
      </c>
      <c r="H81" s="49" t="s">
        <v>37</v>
      </c>
      <c r="I81" s="17"/>
      <c r="J81" s="46" t="s">
        <v>38</v>
      </c>
      <c r="K81" s="46" t="s">
        <v>32</v>
      </c>
      <c r="L81" s="69" t="s">
        <v>32</v>
      </c>
      <c r="M81" s="46" t="s">
        <v>39</v>
      </c>
      <c r="N81" s="70" t="s">
        <v>38</v>
      </c>
      <c r="O81" s="69" t="s">
        <v>34</v>
      </c>
      <c r="P81" s="71" t="s">
        <v>34</v>
      </c>
      <c r="Q81" s="48">
        <f>P35</f>
        <v>0</v>
      </c>
      <c r="R81" s="17"/>
      <c r="U81" s="38"/>
    </row>
    <row r="82" spans="2:21" x14ac:dyDescent="0.25">
      <c r="B82" s="16"/>
      <c r="C82" s="17"/>
      <c r="D82" s="17"/>
      <c r="E82" s="17"/>
      <c r="F82" s="17"/>
      <c r="G82" s="17"/>
      <c r="H82" s="17"/>
      <c r="I82" s="17"/>
      <c r="J82" s="25">
        <f>(M11)</f>
        <v>0</v>
      </c>
      <c r="K82" s="25">
        <f>(N11)</f>
        <v>0</v>
      </c>
      <c r="L82" s="72">
        <f>O11</f>
        <v>0</v>
      </c>
      <c r="M82" s="25">
        <f>(P11)</f>
        <v>0</v>
      </c>
      <c r="N82" s="25">
        <f>M35</f>
        <v>0</v>
      </c>
      <c r="O82" s="25">
        <f>N35</f>
        <v>0</v>
      </c>
      <c r="P82" s="25">
        <f>O35</f>
        <v>0</v>
      </c>
      <c r="Q82" s="17"/>
      <c r="R82" s="17"/>
      <c r="U82" s="38"/>
    </row>
    <row r="83" spans="2:21" ht="14.4" x14ac:dyDescent="0.3">
      <c r="B83" s="16"/>
      <c r="C83" s="17"/>
      <c r="D83" s="17"/>
      <c r="E83" s="17"/>
      <c r="F83" s="17"/>
      <c r="G83" s="17"/>
      <c r="H83" s="17"/>
      <c r="I83" s="25">
        <f>(R11)</f>
        <v>0</v>
      </c>
      <c r="J83" s="17"/>
      <c r="K83" s="25">
        <f>(Q11)</f>
        <v>0</v>
      </c>
      <c r="M83" s="17"/>
      <c r="N83" s="17"/>
      <c r="O83" s="93" t="str">
        <f>C31</f>
        <v>St Name SE</v>
      </c>
      <c r="P83" s="94"/>
      <c r="Q83" s="17"/>
      <c r="R83" s="17"/>
      <c r="U83" s="38"/>
    </row>
    <row r="84" spans="2:21" x14ac:dyDescent="0.25">
      <c r="B84" s="16"/>
      <c r="C84" s="17"/>
      <c r="D84" s="17"/>
      <c r="E84" s="17"/>
      <c r="F84" s="17"/>
      <c r="G84" s="17"/>
      <c r="H84" s="17"/>
      <c r="I84" s="46" t="s">
        <v>32</v>
      </c>
      <c r="J84" s="25">
        <f>I83+K83</f>
        <v>0</v>
      </c>
      <c r="K84" s="46" t="s">
        <v>31</v>
      </c>
      <c r="M84" s="17"/>
      <c r="N84" s="17"/>
      <c r="O84" s="17"/>
      <c r="P84" s="17"/>
      <c r="Q84" s="17"/>
      <c r="R84" s="17"/>
      <c r="U84" s="38"/>
    </row>
    <row r="85" spans="2:21" ht="13.8" thickBot="1" x14ac:dyDescent="0.3">
      <c r="B85" s="29"/>
      <c r="C85" s="31"/>
      <c r="D85" s="31"/>
      <c r="E85" s="31"/>
      <c r="F85" s="31"/>
      <c r="G85" s="31"/>
      <c r="H85" s="31"/>
      <c r="I85" s="46"/>
      <c r="J85" s="46"/>
      <c r="K85" s="30" t="str">
        <f>$C$7</f>
        <v>St Name S</v>
      </c>
      <c r="L85" s="46"/>
      <c r="M85" s="17"/>
      <c r="N85" s="31"/>
      <c r="O85" s="31"/>
      <c r="P85" s="31"/>
      <c r="Q85" s="31"/>
      <c r="R85" s="31"/>
      <c r="T85" s="31"/>
      <c r="U85" s="32"/>
    </row>
    <row r="86" spans="2:21" ht="15" x14ac:dyDescent="0.25">
      <c r="B86" s="44"/>
      <c r="C86" s="12"/>
      <c r="D86" s="12"/>
      <c r="E86" s="12"/>
      <c r="F86" s="12"/>
      <c r="G86" s="12"/>
      <c r="H86" s="12"/>
      <c r="I86" s="76" t="str">
        <f>$C$19</f>
        <v>St Name N</v>
      </c>
      <c r="J86" s="76"/>
      <c r="K86" s="77"/>
      <c r="L86" s="77"/>
      <c r="M86" s="12"/>
      <c r="N86" s="12"/>
      <c r="O86" s="12"/>
      <c r="P86" s="12"/>
      <c r="S86" s="12"/>
      <c r="T86" s="12"/>
      <c r="U86" s="15"/>
    </row>
    <row r="87" spans="2:21" x14ac:dyDescent="0.25">
      <c r="B87" s="45" t="s">
        <v>40</v>
      </c>
      <c r="C87" s="17"/>
      <c r="D87" s="17"/>
      <c r="E87" s="17"/>
      <c r="F87" s="17"/>
      <c r="G87" s="17"/>
      <c r="H87" s="17"/>
      <c r="I87" s="46" t="s">
        <v>31</v>
      </c>
      <c r="J87" s="46"/>
      <c r="K87" s="25">
        <f>I88+L88</f>
        <v>0</v>
      </c>
      <c r="L87" s="46" t="s">
        <v>32</v>
      </c>
      <c r="M87" s="17"/>
      <c r="N87" s="17"/>
      <c r="O87" s="17"/>
      <c r="P87" s="17"/>
      <c r="S87" s="17"/>
      <c r="T87" s="17"/>
      <c r="U87" s="38"/>
    </row>
    <row r="88" spans="2:21" x14ac:dyDescent="0.25">
      <c r="B88" s="16"/>
      <c r="C88" s="17"/>
      <c r="D88" s="17"/>
      <c r="E88" s="17"/>
      <c r="F88" s="17"/>
      <c r="G88" s="17"/>
      <c r="H88" s="17"/>
      <c r="I88" s="25">
        <f>Q56</f>
        <v>0</v>
      </c>
      <c r="J88" s="25"/>
      <c r="K88" s="25"/>
      <c r="L88" s="25">
        <f>R56</f>
        <v>0</v>
      </c>
      <c r="M88" s="17"/>
      <c r="N88" s="17"/>
      <c r="O88" s="17"/>
      <c r="P88" s="17"/>
      <c r="S88" s="17"/>
      <c r="T88" s="17"/>
      <c r="U88" s="38"/>
    </row>
    <row r="89" spans="2:21" ht="12.75" customHeight="1" x14ac:dyDescent="0.25">
      <c r="B89" s="16"/>
      <c r="C89" s="17"/>
      <c r="D89" s="17"/>
      <c r="E89" s="17"/>
      <c r="F89" s="17"/>
      <c r="G89" s="17"/>
      <c r="H89" s="25">
        <f>P56</f>
        <v>0</v>
      </c>
      <c r="I89" s="25">
        <f>O56</f>
        <v>0</v>
      </c>
      <c r="J89" s="25">
        <f>N56</f>
        <v>0</v>
      </c>
      <c r="K89" s="25">
        <f>(M56)</f>
        <v>0</v>
      </c>
      <c r="L89" s="17"/>
      <c r="M89" s="17"/>
      <c r="N89" s="17"/>
      <c r="O89" s="17"/>
      <c r="P89" s="17"/>
      <c r="S89" s="17"/>
      <c r="T89" s="17"/>
      <c r="U89" s="38"/>
    </row>
    <row r="90" spans="2:21" ht="12.75" customHeight="1" x14ac:dyDescent="0.25">
      <c r="B90" s="16"/>
      <c r="C90" s="17"/>
      <c r="D90" s="17"/>
      <c r="E90" s="17"/>
      <c r="F90" s="17"/>
      <c r="G90" s="17"/>
      <c r="H90" s="46">
        <v>8</v>
      </c>
      <c r="I90" s="46" t="s">
        <v>31</v>
      </c>
      <c r="J90" s="64" t="s">
        <v>31</v>
      </c>
      <c r="K90" s="46">
        <v>9</v>
      </c>
      <c r="L90" s="17"/>
      <c r="M90" s="17"/>
      <c r="P90" s="47" t="s">
        <v>33</v>
      </c>
      <c r="Q90" s="48">
        <f>P62</f>
        <v>0</v>
      </c>
      <c r="S90" s="80" t="str">
        <f>$C$25</f>
        <v>St Name E</v>
      </c>
      <c r="T90" s="81"/>
      <c r="U90" s="82"/>
    </row>
    <row r="91" spans="2:21" x14ac:dyDescent="0.25">
      <c r="B91" s="16"/>
      <c r="C91" s="17"/>
      <c r="D91" s="47" t="s">
        <v>34</v>
      </c>
      <c r="E91" s="48">
        <f>(R50)</f>
        <v>0</v>
      </c>
      <c r="F91" s="48"/>
      <c r="G91" s="17"/>
      <c r="H91" s="17"/>
      <c r="I91" s="17"/>
      <c r="J91" s="17"/>
      <c r="K91" s="17"/>
      <c r="L91" s="17"/>
      <c r="M91" s="17"/>
      <c r="P91" s="65" t="s">
        <v>34</v>
      </c>
      <c r="Q91" s="67">
        <f>O62</f>
        <v>0</v>
      </c>
      <c r="S91" s="17">
        <f>(Q62)</f>
        <v>0</v>
      </c>
      <c r="T91" s="49" t="s">
        <v>34</v>
      </c>
      <c r="U91" s="38"/>
    </row>
    <row r="92" spans="2:21" ht="18.600000000000001" x14ac:dyDescent="0.25">
      <c r="B92" s="16"/>
      <c r="C92" s="17"/>
      <c r="D92" s="48">
        <f>E91+E93</f>
        <v>0</v>
      </c>
      <c r="E92" s="48"/>
      <c r="F92" s="48"/>
      <c r="G92" s="17">
        <f>(M50)</f>
        <v>0</v>
      </c>
      <c r="H92" s="49" t="s">
        <v>17</v>
      </c>
      <c r="I92" s="17"/>
      <c r="J92" s="17"/>
      <c r="K92" s="17"/>
      <c r="L92" s="17"/>
      <c r="M92" s="17"/>
      <c r="P92" s="66" t="s">
        <v>34</v>
      </c>
      <c r="Q92" s="48">
        <f>(N62)</f>
        <v>0</v>
      </c>
      <c r="S92" s="17"/>
      <c r="T92" s="17">
        <f>S91+S96</f>
        <v>0</v>
      </c>
      <c r="U92" s="38"/>
    </row>
    <row r="93" spans="2:21" x14ac:dyDescent="0.25">
      <c r="B93" s="16"/>
      <c r="C93" s="17"/>
      <c r="D93" s="47" t="s">
        <v>36</v>
      </c>
      <c r="E93" s="48">
        <f>(Q50)</f>
        <v>0</v>
      </c>
      <c r="F93" s="48"/>
      <c r="G93" s="17">
        <f>(N50)</f>
        <v>0</v>
      </c>
      <c r="H93" s="49" t="s">
        <v>36</v>
      </c>
      <c r="I93" s="17"/>
      <c r="J93" s="17"/>
      <c r="K93" s="17"/>
      <c r="L93" s="17"/>
      <c r="M93" s="17"/>
      <c r="N93" s="17"/>
      <c r="O93" s="17"/>
      <c r="P93" s="47" t="s">
        <v>35</v>
      </c>
      <c r="Q93" s="48">
        <f>(M62)</f>
        <v>0</v>
      </c>
      <c r="S93" s="17"/>
      <c r="T93" s="17"/>
      <c r="U93" s="38"/>
    </row>
    <row r="94" spans="2:21" ht="12.75" customHeight="1" x14ac:dyDescent="0.25">
      <c r="B94" s="16"/>
      <c r="G94" s="2">
        <f>O50</f>
        <v>0</v>
      </c>
      <c r="H94" s="68" t="s">
        <v>36</v>
      </c>
      <c r="U94" s="38"/>
    </row>
    <row r="95" spans="2:21" ht="18" x14ac:dyDescent="0.25">
      <c r="B95" s="16"/>
      <c r="G95" s="17">
        <f>P50</f>
        <v>0</v>
      </c>
      <c r="H95" s="49" t="s">
        <v>37</v>
      </c>
      <c r="P95" s="69" t="s">
        <v>33</v>
      </c>
      <c r="U95" s="38"/>
    </row>
    <row r="96" spans="2:21" ht="19.2" x14ac:dyDescent="0.25">
      <c r="B96" s="16"/>
      <c r="C96" s="55" t="str">
        <f>$C$13</f>
        <v>St Name W</v>
      </c>
      <c r="D96" s="56"/>
      <c r="E96" s="56"/>
      <c r="F96" s="56"/>
      <c r="I96" s="17"/>
      <c r="J96" s="46" t="s">
        <v>38</v>
      </c>
      <c r="K96" s="46" t="s">
        <v>32</v>
      </c>
      <c r="L96" s="69" t="s">
        <v>32</v>
      </c>
      <c r="M96" s="46" t="s">
        <v>39</v>
      </c>
      <c r="N96" s="70" t="s">
        <v>38</v>
      </c>
      <c r="O96" s="69" t="s">
        <v>34</v>
      </c>
      <c r="P96" s="71" t="s">
        <v>34</v>
      </c>
      <c r="Q96" s="67">
        <f>P68</f>
        <v>0</v>
      </c>
      <c r="S96" s="17">
        <f>(R62)</f>
        <v>0</v>
      </c>
      <c r="T96" s="49" t="s">
        <v>36</v>
      </c>
      <c r="U96" s="38"/>
    </row>
    <row r="97" spans="2:22" x14ac:dyDescent="0.25">
      <c r="B97" s="16"/>
      <c r="C97" s="17"/>
      <c r="D97" s="17"/>
      <c r="E97" s="17"/>
      <c r="F97" s="17"/>
      <c r="G97" s="17"/>
      <c r="H97" s="17"/>
      <c r="I97" s="17"/>
      <c r="J97" s="25">
        <f>(M44)</f>
        <v>0</v>
      </c>
      <c r="K97" s="25">
        <f>(N44)</f>
        <v>0</v>
      </c>
      <c r="L97" s="72">
        <f>O44</f>
        <v>0</v>
      </c>
      <c r="M97" s="25">
        <f>(P44)</f>
        <v>0</v>
      </c>
      <c r="N97" s="17">
        <f>M68</f>
        <v>0</v>
      </c>
      <c r="O97" s="17">
        <f>N68</f>
        <v>0</v>
      </c>
      <c r="P97" s="17">
        <f>O68</f>
        <v>0</v>
      </c>
      <c r="S97" s="17"/>
      <c r="T97" s="17"/>
      <c r="U97" s="38"/>
    </row>
    <row r="98" spans="2:22" x14ac:dyDescent="0.25">
      <c r="B98" s="16"/>
      <c r="C98" s="17"/>
      <c r="D98" s="17"/>
      <c r="E98" s="17"/>
      <c r="F98" s="17"/>
      <c r="G98" s="17"/>
      <c r="H98" s="17"/>
      <c r="I98" s="25">
        <f>(R44)</f>
        <v>0</v>
      </c>
      <c r="J98" s="25"/>
      <c r="K98" s="25">
        <f>(Q44)</f>
        <v>0</v>
      </c>
      <c r="M98" s="17"/>
      <c r="N98" s="17"/>
      <c r="O98" s="35" t="str">
        <f>C31</f>
        <v>St Name SE</v>
      </c>
      <c r="P98" s="17"/>
      <c r="S98" s="17"/>
      <c r="T98" s="17"/>
      <c r="U98" s="38"/>
    </row>
    <row r="99" spans="2:22" x14ac:dyDescent="0.25">
      <c r="B99" s="16"/>
      <c r="C99" s="17"/>
      <c r="D99" s="17"/>
      <c r="E99" s="17"/>
      <c r="F99" s="17"/>
      <c r="G99" s="17"/>
      <c r="H99" s="17"/>
      <c r="I99" s="46" t="s">
        <v>32</v>
      </c>
      <c r="J99" s="25">
        <f>I98+K98</f>
        <v>0</v>
      </c>
      <c r="K99" s="46" t="s">
        <v>31</v>
      </c>
      <c r="M99" s="17"/>
      <c r="N99" s="17"/>
      <c r="O99" s="17"/>
      <c r="P99" s="17"/>
      <c r="S99" s="17"/>
      <c r="T99" s="17"/>
      <c r="U99" s="38"/>
    </row>
    <row r="100" spans="2:22" ht="13.8" thickBot="1" x14ac:dyDescent="0.3">
      <c r="B100" s="29"/>
      <c r="C100" s="31"/>
      <c r="D100" s="31"/>
      <c r="E100" s="31"/>
      <c r="F100" s="31"/>
      <c r="G100" s="31"/>
      <c r="H100" s="31"/>
      <c r="I100" s="31"/>
      <c r="J100" s="30" t="str">
        <f>$C$7</f>
        <v>St Name S</v>
      </c>
      <c r="K100" s="31"/>
      <c r="M100" s="31"/>
      <c r="N100" s="31"/>
      <c r="O100" s="31"/>
      <c r="P100" s="31"/>
      <c r="S100" s="31"/>
      <c r="T100" s="31"/>
      <c r="U100" s="32"/>
    </row>
    <row r="101" spans="2:22" ht="14.4" x14ac:dyDescent="0.3">
      <c r="B101" s="44"/>
      <c r="C101" s="12"/>
      <c r="D101" s="12"/>
      <c r="E101" s="12"/>
      <c r="F101" s="12"/>
      <c r="G101" s="12"/>
      <c r="H101" s="89" t="str">
        <f>$C$19</f>
        <v>St Name N</v>
      </c>
      <c r="I101" s="90"/>
      <c r="J101" s="90"/>
      <c r="K101" s="90"/>
      <c r="L101" s="90"/>
      <c r="M101" s="90"/>
      <c r="P101" s="12"/>
      <c r="Q101" s="12"/>
      <c r="R101" s="12"/>
      <c r="S101" s="12"/>
      <c r="T101" s="12"/>
      <c r="U101" s="15"/>
    </row>
    <row r="102" spans="2:22" x14ac:dyDescent="0.25">
      <c r="B102" s="16"/>
      <c r="C102" s="17"/>
      <c r="D102" s="17"/>
      <c r="E102" s="17"/>
      <c r="F102" s="17"/>
      <c r="G102" s="17"/>
      <c r="H102" s="17"/>
      <c r="I102" s="46" t="s">
        <v>31</v>
      </c>
      <c r="J102" s="46"/>
      <c r="K102" s="25">
        <f>I103+L103</f>
        <v>0</v>
      </c>
      <c r="L102" s="46" t="s">
        <v>32</v>
      </c>
      <c r="M102" s="17"/>
      <c r="P102" s="17"/>
      <c r="Q102" s="17"/>
      <c r="R102" s="17"/>
      <c r="S102" s="17"/>
      <c r="T102" s="17"/>
      <c r="U102" s="38"/>
    </row>
    <row r="103" spans="2:22" ht="12.75" customHeight="1" x14ac:dyDescent="0.25">
      <c r="B103" s="45" t="s">
        <v>60</v>
      </c>
      <c r="C103" s="51"/>
      <c r="D103" s="17"/>
      <c r="E103" s="17"/>
      <c r="F103" s="17"/>
      <c r="G103" s="17"/>
      <c r="H103" s="17"/>
      <c r="I103" s="25">
        <f>H104+I104+K104</f>
        <v>0</v>
      </c>
      <c r="J103" s="25"/>
      <c r="K103" s="25"/>
      <c r="L103" s="25">
        <f>K112+Q105+G107</f>
        <v>0</v>
      </c>
      <c r="M103" s="17"/>
      <c r="P103" s="17"/>
      <c r="Q103" s="17"/>
      <c r="R103" s="17"/>
      <c r="S103" s="17"/>
      <c r="T103" s="17"/>
      <c r="U103" s="38"/>
    </row>
    <row r="104" spans="2:22" x14ac:dyDescent="0.25">
      <c r="B104" s="16"/>
      <c r="C104" s="17"/>
      <c r="D104" s="17"/>
      <c r="E104" s="17"/>
      <c r="F104" s="17"/>
      <c r="G104" s="17"/>
      <c r="H104" s="25">
        <f>H75+H89</f>
        <v>0</v>
      </c>
      <c r="I104" s="25">
        <f>I75+I89</f>
        <v>0</v>
      </c>
      <c r="J104" s="25">
        <f>J89+J75</f>
        <v>0</v>
      </c>
      <c r="K104" s="25">
        <f>K75+K89</f>
        <v>0</v>
      </c>
      <c r="L104" s="17"/>
      <c r="M104" s="17"/>
      <c r="P104" s="17"/>
      <c r="Q104" s="17"/>
      <c r="R104" s="17"/>
      <c r="S104" s="17"/>
      <c r="T104" s="17"/>
      <c r="U104" s="38"/>
    </row>
    <row r="105" spans="2:22" ht="16.8" x14ac:dyDescent="0.25">
      <c r="B105" s="16"/>
      <c r="C105" s="17"/>
      <c r="D105" s="17"/>
      <c r="E105" s="17"/>
      <c r="F105" s="17"/>
      <c r="G105" s="17"/>
      <c r="H105" s="46">
        <v>8</v>
      </c>
      <c r="I105" s="46" t="s">
        <v>31</v>
      </c>
      <c r="J105" s="64" t="s">
        <v>31</v>
      </c>
      <c r="K105" s="46">
        <v>9</v>
      </c>
      <c r="L105" s="17"/>
      <c r="M105" s="17"/>
      <c r="P105" s="47" t="s">
        <v>33</v>
      </c>
      <c r="Q105" s="48">
        <f>Q76+Q90</f>
        <v>0</v>
      </c>
      <c r="R105" s="48"/>
      <c r="T105" s="57" t="str">
        <f>$C$25</f>
        <v>St Name E</v>
      </c>
      <c r="U105" s="58"/>
    </row>
    <row r="106" spans="2:22" x14ac:dyDescent="0.25">
      <c r="B106" s="16"/>
      <c r="C106" s="17"/>
      <c r="D106" s="47" t="s">
        <v>34</v>
      </c>
      <c r="E106" s="48">
        <f>E77+E91</f>
        <v>0</v>
      </c>
      <c r="F106" s="48"/>
      <c r="G106" s="17"/>
      <c r="H106" s="17"/>
      <c r="I106" s="17"/>
      <c r="J106" s="17"/>
      <c r="K106" s="17"/>
      <c r="L106" s="17"/>
      <c r="M106" s="17"/>
      <c r="P106" s="65" t="s">
        <v>34</v>
      </c>
      <c r="Q106" s="67">
        <f>Q91+Q77</f>
        <v>0</v>
      </c>
      <c r="R106" s="17">
        <f>R77+S91</f>
        <v>0</v>
      </c>
      <c r="S106" s="49" t="s">
        <v>34</v>
      </c>
      <c r="U106" s="38"/>
    </row>
    <row r="107" spans="2:22" ht="12.75" customHeight="1" x14ac:dyDescent="0.25">
      <c r="B107" s="16"/>
      <c r="C107" s="17"/>
      <c r="D107" s="48">
        <f>E106+E108</f>
        <v>0</v>
      </c>
      <c r="E107" s="48"/>
      <c r="F107" s="48"/>
      <c r="G107" s="17">
        <f>G78+G92</f>
        <v>0</v>
      </c>
      <c r="H107" s="49" t="s">
        <v>17</v>
      </c>
      <c r="I107" s="17"/>
      <c r="J107" s="17"/>
      <c r="K107" s="17"/>
      <c r="L107" s="17"/>
      <c r="M107" s="17"/>
      <c r="P107" s="66" t="s">
        <v>34</v>
      </c>
      <c r="Q107" s="48">
        <f>Q77+Q92</f>
        <v>0</v>
      </c>
      <c r="R107" s="48"/>
      <c r="S107" s="17"/>
      <c r="T107" s="17">
        <f>R106+R109</f>
        <v>0</v>
      </c>
      <c r="U107" s="38"/>
    </row>
    <row r="108" spans="2:22" x14ac:dyDescent="0.25">
      <c r="B108" s="16"/>
      <c r="C108" s="17"/>
      <c r="D108" s="47" t="s">
        <v>36</v>
      </c>
      <c r="E108" s="48">
        <f>E79+E93</f>
        <v>0</v>
      </c>
      <c r="F108" s="48"/>
      <c r="G108" s="17">
        <f>G79+G93</f>
        <v>0</v>
      </c>
      <c r="H108" s="49" t="s">
        <v>36</v>
      </c>
      <c r="I108" s="17"/>
      <c r="J108" s="17"/>
      <c r="K108" s="17"/>
      <c r="L108" s="17"/>
      <c r="M108" s="17"/>
      <c r="P108" s="47" t="s">
        <v>35</v>
      </c>
      <c r="Q108" s="48">
        <f>Q79+Q93</f>
        <v>0</v>
      </c>
      <c r="R108" s="17"/>
      <c r="S108" s="17"/>
      <c r="T108" s="17"/>
      <c r="U108" s="38"/>
      <c r="V108" s="2" t="s">
        <v>76</v>
      </c>
    </row>
    <row r="109" spans="2:22" ht="18" x14ac:dyDescent="0.25">
      <c r="B109" s="16"/>
      <c r="C109" s="55" t="str">
        <f>$C$13</f>
        <v>St Name W</v>
      </c>
      <c r="D109" s="56"/>
      <c r="E109" s="56"/>
      <c r="F109" s="56"/>
      <c r="G109" s="2">
        <f>G94+G80</f>
        <v>0</v>
      </c>
      <c r="H109" s="68" t="s">
        <v>36</v>
      </c>
      <c r="P109" s="69" t="s">
        <v>33</v>
      </c>
      <c r="R109" s="17">
        <f>R80+S96</f>
        <v>0</v>
      </c>
      <c r="S109" s="49" t="s">
        <v>36</v>
      </c>
      <c r="U109" s="38"/>
    </row>
    <row r="110" spans="2:22" ht="19.2" x14ac:dyDescent="0.25">
      <c r="B110" s="16"/>
      <c r="C110" s="17"/>
      <c r="D110" s="17"/>
      <c r="E110" s="17"/>
      <c r="F110" s="17"/>
      <c r="G110" s="17">
        <f>G81+G95</f>
        <v>0</v>
      </c>
      <c r="H110" s="49" t="s">
        <v>37</v>
      </c>
      <c r="N110" s="70" t="s">
        <v>38</v>
      </c>
      <c r="O110" s="69" t="s">
        <v>34</v>
      </c>
      <c r="P110" s="71" t="s">
        <v>34</v>
      </c>
      <c r="Q110" s="48">
        <f>Q96+Q81</f>
        <v>0</v>
      </c>
      <c r="R110" s="17"/>
      <c r="S110" s="17"/>
      <c r="T110" s="17"/>
      <c r="U110" s="38"/>
    </row>
    <row r="111" spans="2:22" ht="17.399999999999999" x14ac:dyDescent="0.25">
      <c r="B111" s="16"/>
      <c r="C111" s="17"/>
      <c r="D111" s="17"/>
      <c r="E111" s="17"/>
      <c r="F111" s="17"/>
      <c r="G111" s="17"/>
      <c r="H111" s="17"/>
      <c r="I111" s="17"/>
      <c r="J111" s="46" t="s">
        <v>38</v>
      </c>
      <c r="K111" s="46" t="s">
        <v>32</v>
      </c>
      <c r="L111" s="69" t="s">
        <v>32</v>
      </c>
      <c r="M111" s="46" t="s">
        <v>39</v>
      </c>
      <c r="N111" s="72">
        <f>N97+N82</f>
        <v>0</v>
      </c>
      <c r="O111" s="72">
        <f>O97+O82</f>
        <v>0</v>
      </c>
      <c r="P111" s="72">
        <f>P97+P82</f>
        <v>0</v>
      </c>
      <c r="Q111" s="17"/>
      <c r="R111" s="17"/>
      <c r="S111" s="17"/>
      <c r="T111" s="17"/>
      <c r="U111" s="38"/>
    </row>
    <row r="112" spans="2:22" x14ac:dyDescent="0.25">
      <c r="B112" s="16"/>
      <c r="C112" s="17"/>
      <c r="D112" s="17"/>
      <c r="E112" s="17"/>
      <c r="F112" s="17"/>
      <c r="G112" s="17"/>
      <c r="H112" s="17"/>
      <c r="I112" s="17"/>
      <c r="J112" s="25">
        <f>J82+J97</f>
        <v>0</v>
      </c>
      <c r="K112" s="25">
        <f>K82+K97</f>
        <v>0</v>
      </c>
      <c r="L112" s="72">
        <f>L97+L82</f>
        <v>0</v>
      </c>
      <c r="M112" s="25">
        <f>M82+M97</f>
        <v>0</v>
      </c>
      <c r="O112" s="43" t="str">
        <f>C31</f>
        <v>St Name SE</v>
      </c>
      <c r="P112" s="17"/>
      <c r="Q112" s="17"/>
      <c r="R112" s="17"/>
      <c r="S112" s="17"/>
      <c r="T112" s="17"/>
      <c r="U112" s="38"/>
    </row>
    <row r="113" spans="2:21" x14ac:dyDescent="0.25">
      <c r="B113" s="16"/>
      <c r="G113" s="17"/>
      <c r="H113" s="17"/>
      <c r="I113" s="25">
        <f>I83+I98</f>
        <v>0</v>
      </c>
      <c r="J113" s="25"/>
      <c r="K113" s="25">
        <f>K83+K98</f>
        <v>0</v>
      </c>
      <c r="M113" s="17"/>
      <c r="P113" s="17"/>
      <c r="Q113" s="17"/>
      <c r="U113" s="38"/>
    </row>
    <row r="114" spans="2:21" x14ac:dyDescent="0.25">
      <c r="B114" s="16"/>
      <c r="G114" s="17"/>
      <c r="H114" s="17"/>
      <c r="I114" s="46" t="s">
        <v>32</v>
      </c>
      <c r="J114" s="25">
        <f>I113+K113</f>
        <v>0</v>
      </c>
      <c r="K114" s="46" t="s">
        <v>31</v>
      </c>
      <c r="M114" s="17"/>
      <c r="P114" s="17"/>
      <c r="Q114" s="17"/>
      <c r="U114" s="38"/>
    </row>
    <row r="115" spans="2:21" ht="15" thickBot="1" x14ac:dyDescent="0.35">
      <c r="B115" s="29"/>
      <c r="C115" s="31"/>
      <c r="D115" s="31"/>
      <c r="E115" s="31"/>
      <c r="F115" s="31"/>
      <c r="G115" s="31"/>
      <c r="H115" s="91" t="str">
        <f>$C$7</f>
        <v>St Name S</v>
      </c>
      <c r="I115" s="92"/>
      <c r="J115" s="92"/>
      <c r="K115" s="92"/>
      <c r="L115" s="92"/>
      <c r="M115" s="92"/>
      <c r="N115" s="31"/>
      <c r="O115" s="31"/>
      <c r="P115" s="31"/>
      <c r="Q115" s="31"/>
      <c r="R115" s="31"/>
      <c r="S115" s="31"/>
      <c r="T115" s="31"/>
      <c r="U115" s="32"/>
    </row>
    <row r="118" spans="2:21" x14ac:dyDescent="0.25">
      <c r="B118" s="52">
        <v>1</v>
      </c>
      <c r="C118" s="52" t="s">
        <v>41</v>
      </c>
      <c r="D118" s="52">
        <v>1</v>
      </c>
      <c r="E118" s="53" t="s">
        <v>42</v>
      </c>
      <c r="F118" s="53"/>
      <c r="G118" s="52"/>
    </row>
    <row r="119" spans="2:21" x14ac:dyDescent="0.25">
      <c r="B119" s="52">
        <v>2</v>
      </c>
      <c r="C119" s="52" t="s">
        <v>43</v>
      </c>
      <c r="D119" s="52">
        <v>2</v>
      </c>
      <c r="E119" s="53" t="s">
        <v>44</v>
      </c>
      <c r="F119" s="53"/>
      <c r="G119" s="52"/>
    </row>
    <row r="120" spans="2:21" x14ac:dyDescent="0.25">
      <c r="B120" s="52">
        <v>3</v>
      </c>
      <c r="C120" s="52" t="s">
        <v>45</v>
      </c>
      <c r="D120" s="52">
        <v>3</v>
      </c>
      <c r="E120" s="53" t="s">
        <v>46</v>
      </c>
      <c r="F120" s="53"/>
      <c r="G120" s="52"/>
    </row>
    <row r="121" spans="2:21" x14ac:dyDescent="0.25">
      <c r="B121" s="52">
        <v>4</v>
      </c>
      <c r="C121" s="52" t="s">
        <v>47</v>
      </c>
      <c r="D121" s="52">
        <v>4</v>
      </c>
      <c r="E121" s="53" t="s">
        <v>48</v>
      </c>
      <c r="F121" s="53"/>
      <c r="G121" s="52"/>
    </row>
    <row r="122" spans="2:21" x14ac:dyDescent="0.25">
      <c r="B122" s="52">
        <v>5</v>
      </c>
      <c r="C122" s="52" t="s">
        <v>49</v>
      </c>
      <c r="D122" s="52">
        <v>5</v>
      </c>
      <c r="E122" s="53" t="s">
        <v>50</v>
      </c>
      <c r="F122" s="53"/>
      <c r="G122" s="52"/>
    </row>
    <row r="123" spans="2:21" x14ac:dyDescent="0.25">
      <c r="B123" s="52">
        <v>6</v>
      </c>
      <c r="C123" s="52" t="s">
        <v>51</v>
      </c>
      <c r="D123" s="52">
        <v>6</v>
      </c>
      <c r="E123" s="53" t="s">
        <v>52</v>
      </c>
      <c r="F123" s="53"/>
      <c r="G123" s="52"/>
    </row>
    <row r="124" spans="2:21" x14ac:dyDescent="0.25">
      <c r="B124" s="52">
        <v>7</v>
      </c>
      <c r="C124" s="52" t="s">
        <v>53</v>
      </c>
      <c r="D124" s="52">
        <v>7</v>
      </c>
      <c r="E124" s="53" t="s">
        <v>54</v>
      </c>
      <c r="F124" s="53"/>
      <c r="G124" s="52"/>
    </row>
    <row r="125" spans="2:21" x14ac:dyDescent="0.25">
      <c r="B125" s="52"/>
      <c r="C125" s="52"/>
      <c r="D125" s="52">
        <v>8</v>
      </c>
      <c r="E125" s="53" t="s">
        <v>55</v>
      </c>
      <c r="F125" s="53"/>
      <c r="G125" s="52"/>
    </row>
    <row r="126" spans="2:21" x14ac:dyDescent="0.25">
      <c r="B126" s="52"/>
      <c r="C126" s="52"/>
      <c r="D126" s="52">
        <v>9</v>
      </c>
      <c r="E126" s="53" t="s">
        <v>56</v>
      </c>
      <c r="F126" s="53"/>
      <c r="G126" s="52"/>
    </row>
    <row r="127" spans="2:21" x14ac:dyDescent="0.25">
      <c r="B127" s="52"/>
      <c r="C127" s="52"/>
      <c r="D127" s="52">
        <v>10</v>
      </c>
      <c r="E127" s="53" t="s">
        <v>57</v>
      </c>
      <c r="F127" s="53"/>
      <c r="G127" s="52"/>
    </row>
    <row r="128" spans="2:21" x14ac:dyDescent="0.25">
      <c r="B128" s="52"/>
      <c r="C128" s="52"/>
      <c r="D128" s="52">
        <v>11</v>
      </c>
      <c r="E128" s="53" t="s">
        <v>58</v>
      </c>
      <c r="F128" s="53"/>
      <c r="G128" s="52"/>
    </row>
    <row r="129" spans="2:7" x14ac:dyDescent="0.25">
      <c r="B129" s="52"/>
      <c r="C129" s="52"/>
      <c r="D129" s="52">
        <v>12</v>
      </c>
      <c r="E129" s="53" t="s">
        <v>59</v>
      </c>
      <c r="F129" s="53"/>
      <c r="G129" s="52"/>
    </row>
  </sheetData>
  <mergeCells count="20">
    <mergeCell ref="M65:O65"/>
    <mergeCell ref="N5:R5"/>
    <mergeCell ref="M8:O8"/>
    <mergeCell ref="M14:O14"/>
    <mergeCell ref="M20:O20"/>
    <mergeCell ref="M26:O26"/>
    <mergeCell ref="M32:O32"/>
    <mergeCell ref="N38:R38"/>
    <mergeCell ref="M41:O41"/>
    <mergeCell ref="M47:O47"/>
    <mergeCell ref="M53:O53"/>
    <mergeCell ref="M59:O59"/>
    <mergeCell ref="H101:M101"/>
    <mergeCell ref="H115:M115"/>
    <mergeCell ref="I72:L72"/>
    <mergeCell ref="S76:U76"/>
    <mergeCell ref="C80:E80"/>
    <mergeCell ref="O83:P83"/>
    <mergeCell ref="I86:L86"/>
    <mergeCell ref="S90:U90"/>
  </mergeCells>
  <dataValidations count="9">
    <dataValidation allowBlank="1" showInputMessage="1" showErrorMessage="1" prompt="Selected Date, Day of Week" sqref="D4:F4" xr:uid="{264823FE-E3CB-48AE-A2D3-D550FE365053}"/>
    <dataValidation allowBlank="1" showInputMessage="1" showErrorMessage="1" prompt="Enter date of count" sqref="C4" xr:uid="{BB5DE951-2BDF-44BD-8195-6453CA85A7B1}"/>
    <dataValidation allowBlank="1" showInputMessage="1" showErrorMessage="1" prompt="Total partial count of right turns" sqref="I9 I42" xr:uid="{B32B0740-942B-4242-AB7D-2ED27DB189CE}"/>
    <dataValidation allowBlank="1" showInputMessage="1" showErrorMessage="1" prompt="Total partial count of thru turns" sqref="H9 H42" xr:uid="{4CBD7986-4FC5-4BB3-A64C-40FFA67E8694}"/>
    <dataValidation allowBlank="1" showInputMessage="1" showErrorMessage="1" prompt="Total partial count of left turns" sqref="G9 J9 J15 J21 J27 J33 G42 J42 J48 J54 J60 J66" xr:uid="{5B0EE66E-DBEA-46C0-A2FA-4A0CA08F996B}"/>
    <dataValidation allowBlank="1" showInputMessage="1" showErrorMessage="1" prompt="Click the Yellow Seasonal Factor to lookup the factor" sqref="C11" xr:uid="{49790308-E7B8-4D9E-8408-D2996D206598}"/>
    <dataValidation allowBlank="1" showInputMessage="1" showErrorMessage="1" prompt="Enter the Factor.  Click GetFACTOR to compute the factor." sqref="C10" xr:uid="{C616FEFA-C6BA-4F82-85E2-0FECDBDB19D0}"/>
    <dataValidation allowBlank="1" showInputMessage="1" showErrorMessage="1" prompt="For Reference Only.  Not Used" sqref="E7:F7 E31:F31 E64:F64" xr:uid="{8541B41D-BBAC-4498-B1DB-F0FDDC9CEB44}"/>
    <dataValidation allowBlank="1" showInputMessage="1" showErrorMessage="1" prompt="Enter the Street Name" sqref="C7 C13 C25 C31" xr:uid="{D1398747-AC78-47B6-892A-99955EF76D80}"/>
  </dataValidations>
  <pageMargins left="0.75" right="0.75" top="1" bottom="1" header="0.5" footer="0.5"/>
  <pageSetup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Grandin Ridge</vt:lpstr>
      <vt:lpstr>SR-129 WB</vt:lpstr>
      <vt:lpstr>SR-129 EB</vt:lpstr>
      <vt:lpstr>5Leg SE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2022-07-12T19:16:03Z</dcterms:modified>
</cp:coreProperties>
</file>