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Detention Basin Summary" sheetId="4" r:id="rId1"/>
    <sheet name="water quality" sheetId="5" r:id="rId2"/>
    <sheet name="existing_toc" sheetId="9" r:id="rId3"/>
    <sheet name="existing_cn" sheetId="10" r:id="rId4"/>
    <sheet name="proposed_toc" sheetId="11" r:id="rId5"/>
    <sheet name="proposed_cn" sheetId="12" r:id="rId6"/>
  </sheets>
  <definedNames>
    <definedName name="_xlnm.Print_Area" localSheetId="0">'Detention Basin Summary'!$A$1:$M$17</definedName>
  </definedNames>
  <calcPr calcId="125725"/>
</workbook>
</file>

<file path=xl/calcChain.xml><?xml version="1.0" encoding="utf-8"?>
<calcChain xmlns="http://schemas.openxmlformats.org/spreadsheetml/2006/main">
  <c r="G17" i="4"/>
  <c r="H17" s="1"/>
  <c r="I17" s="1"/>
  <c r="M7" s="1"/>
  <c r="G16"/>
  <c r="H16" s="1"/>
  <c r="I16" s="1"/>
  <c r="M6" s="1"/>
  <c r="G15"/>
  <c r="H15" s="1"/>
  <c r="I15" s="1"/>
  <c r="M5" s="1"/>
  <c r="G13"/>
  <c r="H13" s="1"/>
  <c r="I13" s="1"/>
  <c r="M3" s="1"/>
  <c r="G14"/>
  <c r="H14" s="1"/>
  <c r="I14" s="1"/>
  <c r="M4" s="1"/>
  <c r="E7" i="5"/>
  <c r="F7" s="1"/>
  <c r="G7" s="1"/>
  <c r="E4"/>
  <c r="F4" s="1"/>
  <c r="G4" s="1"/>
  <c r="E5"/>
  <c r="F5" s="1"/>
  <c r="G5" s="1"/>
  <c r="E6"/>
  <c r="F6" s="1"/>
  <c r="G6" s="1"/>
  <c r="E3" l="1"/>
  <c r="F3" s="1"/>
  <c r="G3" s="1"/>
</calcChain>
</file>

<file path=xl/sharedStrings.xml><?xml version="1.0" encoding="utf-8"?>
<sst xmlns="http://schemas.openxmlformats.org/spreadsheetml/2006/main" count="138" uniqueCount="58">
  <si>
    <t>basin</t>
  </si>
  <si>
    <t>grass</t>
  </si>
  <si>
    <t>C</t>
  </si>
  <si>
    <t>imp</t>
  </si>
  <si>
    <t>woods</t>
  </si>
  <si>
    <t>B</t>
  </si>
  <si>
    <t>channel</t>
  </si>
  <si>
    <t>sheet</t>
  </si>
  <si>
    <t>shallow</t>
  </si>
  <si>
    <t>length</t>
  </si>
  <si>
    <t>slope</t>
  </si>
  <si>
    <t>AC</t>
  </si>
  <si>
    <t>water</t>
  </si>
  <si>
    <t>Proposed</t>
  </si>
  <si>
    <t>Existing</t>
  </si>
  <si>
    <t>Impervious</t>
  </si>
  <si>
    <t>WQv</t>
  </si>
  <si>
    <t>ac-ft</t>
  </si>
  <si>
    <t>Tc (min)</t>
  </si>
  <si>
    <t>CN</t>
  </si>
  <si>
    <t>PEAK (CFS)</t>
  </si>
  <si>
    <t>AREA(ac)</t>
  </si>
  <si>
    <t>BASIN</t>
  </si>
  <si>
    <t>P</t>
  </si>
  <si>
    <t>in</t>
  </si>
  <si>
    <t>i</t>
  </si>
  <si>
    <t>Cq</t>
  </si>
  <si>
    <t>Ac-Ft</t>
  </si>
  <si>
    <t>Detention Vol</t>
  </si>
  <si>
    <t xml:space="preserve">CHECKED BY : </t>
  </si>
  <si>
    <t>flowtype</t>
  </si>
  <si>
    <t>overland</t>
  </si>
  <si>
    <t>Shallow</t>
  </si>
  <si>
    <t>Sheet Flow</t>
  </si>
  <si>
    <t>855</t>
  </si>
  <si>
    <t>851 S. Ditch</t>
  </si>
  <si>
    <t>869</t>
  </si>
  <si>
    <t>895</t>
  </si>
  <si>
    <t>900</t>
  </si>
  <si>
    <t>851 S</t>
  </si>
  <si>
    <t>Total</t>
  </si>
  <si>
    <t>total</t>
  </si>
  <si>
    <t>YM 11/30/2012</t>
  </si>
  <si>
    <t>CHECKED BY : YM 11/30/2012</t>
  </si>
  <si>
    <t>CHECKED BY:YM 11/30/2012</t>
  </si>
  <si>
    <t>--</t>
  </si>
  <si>
    <t>Detention Vol (All Grass)</t>
  </si>
  <si>
    <t>2.6*</t>
  </si>
  <si>
    <t>*divided into two ponds and not modeled as seperated ones.</t>
  </si>
  <si>
    <t>CHECKED BY : YM 12/03/2012</t>
  </si>
  <si>
    <t>Station</t>
  </si>
  <si>
    <t>C2</t>
  </si>
  <si>
    <t>C1</t>
  </si>
  <si>
    <t>C3</t>
  </si>
  <si>
    <t>C4</t>
  </si>
  <si>
    <t>C5</t>
  </si>
  <si>
    <t>Basin</t>
  </si>
  <si>
    <t>1.45*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</si>
</sst>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2" fontId="0" fillId="0" borderId="1" xfId="0" applyNumberFormat="1" applyBorder="1"/>
    <xf numFmtId="2" fontId="0" fillId="0" borderId="0" xfId="0" applyNumberFormat="1"/>
    <xf numFmtId="2" fontId="0" fillId="0" borderId="1" xfId="0" applyNumberFormat="1" applyFill="1" applyBorder="1"/>
    <xf numFmtId="0" fontId="1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/>
    <xf numFmtId="0" fontId="1" fillId="0" borderId="1" xfId="0" applyNumberFormat="1" applyFont="1" applyFill="1" applyBorder="1"/>
    <xf numFmtId="0" fontId="0" fillId="0" borderId="0" xfId="0" applyNumberFormat="1"/>
    <xf numFmtId="0" fontId="1" fillId="0" borderId="2" xfId="0" applyFont="1" applyFill="1" applyBorder="1"/>
    <xf numFmtId="0" fontId="1" fillId="0" borderId="1" xfId="0" applyFont="1" applyFill="1" applyBorder="1" applyAlignment="1">
      <alignment horizontal="center"/>
    </xf>
    <xf numFmtId="49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4" xfId="0" applyFill="1" applyBorder="1"/>
    <xf numFmtId="0" fontId="0" fillId="0" borderId="1" xfId="0" applyFill="1" applyBorder="1"/>
    <xf numFmtId="0" fontId="0" fillId="2" borderId="1" xfId="0" applyFill="1" applyBorder="1"/>
    <xf numFmtId="2" fontId="0" fillId="2" borderId="1" xfId="0" applyNumberFormat="1" applyFill="1" applyBorder="1"/>
    <xf numFmtId="0" fontId="0" fillId="0" borderId="1" xfId="0" quotePrefix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0" fillId="0" borderId="1" xfId="0" applyNumberFormat="1" applyBorder="1"/>
    <xf numFmtId="1" fontId="0" fillId="0" borderId="1" xfId="0" applyNumberFormat="1" applyFill="1" applyBorder="1"/>
    <xf numFmtId="1" fontId="0" fillId="0" borderId="2" xfId="0" applyNumberFormat="1" applyFill="1" applyBorder="1"/>
    <xf numFmtId="1" fontId="0" fillId="0" borderId="4" xfId="0" applyNumberFormat="1" applyBorder="1"/>
    <xf numFmtId="0" fontId="0" fillId="0" borderId="8" xfId="0" applyBorder="1" applyAlignment="1"/>
    <xf numFmtId="2" fontId="0" fillId="0" borderId="1" xfId="0" applyNumberFormat="1" applyBorder="1" applyAlignment="1">
      <alignment horizontal="center"/>
    </xf>
    <xf numFmtId="2" fontId="0" fillId="0" borderId="1" xfId="0" quotePrefix="1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8" xfId="0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workbookViewId="0">
      <selection activeCell="K11" sqref="K11"/>
    </sheetView>
  </sheetViews>
  <sheetFormatPr defaultRowHeight="15"/>
  <cols>
    <col min="2" max="2" width="13.140625" hidden="1" customWidth="1"/>
    <col min="3" max="3" width="9" bestFit="1" customWidth="1"/>
    <col min="4" max="4" width="10.28515625" style="9" customWidth="1"/>
    <col min="5" max="5" width="11.42578125" customWidth="1"/>
    <col min="6" max="6" width="10.5703125" bestFit="1" customWidth="1"/>
    <col min="7" max="7" width="9" bestFit="1" customWidth="1"/>
    <col min="8" max="8" width="5.5703125" style="9" bestFit="1" customWidth="1"/>
    <col min="9" max="9" width="8.140625" bestFit="1" customWidth="1"/>
    <col min="10" max="10" width="10.5703125" bestFit="1" customWidth="1"/>
    <col min="11" max="11" width="13.5703125" bestFit="1" customWidth="1"/>
    <col min="12" max="12" width="23.42578125" hidden="1" customWidth="1"/>
  </cols>
  <sheetData>
    <row r="1" spans="1:13">
      <c r="A1" s="27" t="s">
        <v>22</v>
      </c>
      <c r="B1" s="6"/>
      <c r="C1" s="27" t="s">
        <v>14</v>
      </c>
      <c r="D1" s="27"/>
      <c r="E1" s="27"/>
      <c r="F1" s="27"/>
      <c r="G1" s="28" t="s">
        <v>13</v>
      </c>
      <c r="H1" s="29"/>
      <c r="I1" s="29"/>
      <c r="J1" s="29"/>
      <c r="K1" s="6" t="s">
        <v>28</v>
      </c>
      <c r="L1" s="6" t="s">
        <v>46</v>
      </c>
      <c r="M1" s="5" t="s">
        <v>16</v>
      </c>
    </row>
    <row r="2" spans="1:13">
      <c r="A2" s="27"/>
      <c r="B2" s="6" t="s">
        <v>50</v>
      </c>
      <c r="C2" s="6" t="s">
        <v>21</v>
      </c>
      <c r="D2" s="8" t="s">
        <v>19</v>
      </c>
      <c r="E2" s="5" t="s">
        <v>18</v>
      </c>
      <c r="F2" s="5" t="s">
        <v>20</v>
      </c>
      <c r="G2" s="6" t="s">
        <v>21</v>
      </c>
      <c r="H2" s="8" t="s">
        <v>19</v>
      </c>
      <c r="I2" s="5" t="s">
        <v>18</v>
      </c>
      <c r="J2" s="10" t="s">
        <v>20</v>
      </c>
      <c r="K2" s="11" t="s">
        <v>27</v>
      </c>
      <c r="L2" s="11" t="s">
        <v>27</v>
      </c>
      <c r="M2" s="5" t="s">
        <v>17</v>
      </c>
    </row>
    <row r="3" spans="1:13">
      <c r="A3" s="12" t="s">
        <v>52</v>
      </c>
      <c r="B3" s="12" t="s">
        <v>35</v>
      </c>
      <c r="C3" s="20">
        <v>9.8914860000000004</v>
      </c>
      <c r="D3" s="21">
        <v>72</v>
      </c>
      <c r="E3" s="20">
        <v>28.5</v>
      </c>
      <c r="F3" s="20">
        <v>23.14</v>
      </c>
      <c r="G3" s="21">
        <v>21.95</v>
      </c>
      <c r="H3" s="21">
        <v>72</v>
      </c>
      <c r="I3" s="20">
        <v>30.9</v>
      </c>
      <c r="J3" s="22">
        <v>48.89</v>
      </c>
      <c r="K3" s="25">
        <v>1.258</v>
      </c>
      <c r="L3" s="13">
        <v>1.38</v>
      </c>
      <c r="M3" s="2">
        <f>I13</f>
        <v>0.13967533961061776</v>
      </c>
    </row>
    <row r="4" spans="1:13">
      <c r="A4" s="12" t="s">
        <v>51</v>
      </c>
      <c r="B4" s="12" t="s">
        <v>34</v>
      </c>
      <c r="C4" s="20">
        <v>298.12580000000003</v>
      </c>
      <c r="D4" s="21">
        <v>69</v>
      </c>
      <c r="E4" s="21">
        <v>41.8</v>
      </c>
      <c r="F4" s="21">
        <v>478.37</v>
      </c>
      <c r="G4" s="23">
        <v>291.82</v>
      </c>
      <c r="H4" s="20">
        <v>69</v>
      </c>
      <c r="I4" s="21">
        <v>41.8</v>
      </c>
      <c r="J4" s="22">
        <v>468.25</v>
      </c>
      <c r="K4" s="26" t="s">
        <v>45</v>
      </c>
      <c r="L4" s="18" t="s">
        <v>45</v>
      </c>
      <c r="M4" s="2">
        <f>I14</f>
        <v>1.2631085425666844</v>
      </c>
    </row>
    <row r="5" spans="1:13">
      <c r="A5" s="12" t="s">
        <v>53</v>
      </c>
      <c r="B5" s="12" t="s">
        <v>36</v>
      </c>
      <c r="C5" s="20">
        <v>21.606719999999999</v>
      </c>
      <c r="D5" s="21">
        <v>68</v>
      </c>
      <c r="E5" s="21">
        <v>32.700000000000003</v>
      </c>
      <c r="F5" s="21">
        <v>39.340000000000003</v>
      </c>
      <c r="G5" s="20">
        <v>19.88</v>
      </c>
      <c r="H5" s="20">
        <v>71</v>
      </c>
      <c r="I5" s="21">
        <v>35.799999999999997</v>
      </c>
      <c r="J5" s="22">
        <v>38.380000000000003</v>
      </c>
      <c r="K5" s="26" t="s">
        <v>45</v>
      </c>
      <c r="L5" s="18" t="s">
        <v>45</v>
      </c>
      <c r="M5" s="2">
        <f>I15</f>
        <v>0.14723443177838366</v>
      </c>
    </row>
    <row r="6" spans="1:13">
      <c r="A6" s="12" t="s">
        <v>54</v>
      </c>
      <c r="B6" s="12" t="s">
        <v>37</v>
      </c>
      <c r="C6" s="20">
        <v>19.443729999999999</v>
      </c>
      <c r="D6" s="21">
        <v>63</v>
      </c>
      <c r="E6" s="21">
        <v>34.5</v>
      </c>
      <c r="F6" s="21">
        <v>26.93</v>
      </c>
      <c r="G6" s="20">
        <v>33.17</v>
      </c>
      <c r="H6" s="21">
        <v>66</v>
      </c>
      <c r="I6" s="21">
        <v>40.799999999999997</v>
      </c>
      <c r="J6" s="22">
        <v>47.36</v>
      </c>
      <c r="K6" s="25" t="s">
        <v>57</v>
      </c>
      <c r="L6" s="13">
        <v>1.64</v>
      </c>
      <c r="M6" s="2">
        <f>I16</f>
        <v>0.33582243494011815</v>
      </c>
    </row>
    <row r="7" spans="1:13">
      <c r="A7" s="12" t="s">
        <v>55</v>
      </c>
      <c r="B7" s="12" t="s">
        <v>38</v>
      </c>
      <c r="C7" s="20">
        <v>57.258249999999997</v>
      </c>
      <c r="D7" s="21">
        <v>72</v>
      </c>
      <c r="E7" s="21">
        <v>47.5</v>
      </c>
      <c r="F7" s="21">
        <v>93.94</v>
      </c>
      <c r="G7" s="20">
        <v>63.89</v>
      </c>
      <c r="H7" s="21">
        <v>73</v>
      </c>
      <c r="I7" s="21">
        <v>47.5</v>
      </c>
      <c r="J7" s="22">
        <v>108.8</v>
      </c>
      <c r="K7" s="25">
        <v>2.2999999999999998</v>
      </c>
      <c r="L7" s="19" t="s">
        <v>47</v>
      </c>
      <c r="M7" s="2">
        <f>I17</f>
        <v>0.68778754281532617</v>
      </c>
    </row>
    <row r="8" spans="1:13">
      <c r="A8" s="30" t="s">
        <v>48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24"/>
    </row>
    <row r="11" spans="1:13">
      <c r="C11" s="31" t="s">
        <v>56</v>
      </c>
      <c r="D11" s="7" t="s">
        <v>13</v>
      </c>
      <c r="E11" s="6" t="s">
        <v>15</v>
      </c>
      <c r="F11" s="6" t="s">
        <v>23</v>
      </c>
      <c r="G11" s="6" t="s">
        <v>25</v>
      </c>
      <c r="H11" s="6" t="s">
        <v>26</v>
      </c>
      <c r="I11" s="5" t="s">
        <v>16</v>
      </c>
    </row>
    <row r="12" spans="1:13">
      <c r="C12" s="32"/>
      <c r="D12" s="6" t="s">
        <v>11</v>
      </c>
      <c r="E12" s="5" t="s">
        <v>11</v>
      </c>
      <c r="F12" s="5" t="s">
        <v>24</v>
      </c>
      <c r="G12" s="5"/>
      <c r="H12" s="5"/>
      <c r="I12" s="5" t="s">
        <v>17</v>
      </c>
    </row>
    <row r="13" spans="1:13">
      <c r="C13" s="12" t="s">
        <v>52</v>
      </c>
      <c r="D13" s="21">
        <v>21.95</v>
      </c>
      <c r="E13" s="20">
        <v>1.903454</v>
      </c>
      <c r="F13" s="1">
        <v>0.75</v>
      </c>
      <c r="G13" s="1">
        <f>E13/D13</f>
        <v>8.6717722095671981E-2</v>
      </c>
      <c r="H13" s="1">
        <f>0.858*G13^3-0.78*G13^2+0.774*G13+0.04</f>
        <v>0.10181345939726125</v>
      </c>
      <c r="I13" s="2">
        <f>F13*D13*H13/12</f>
        <v>0.13967533961061776</v>
      </c>
    </row>
    <row r="14" spans="1:13">
      <c r="C14" s="12" t="s">
        <v>51</v>
      </c>
      <c r="D14" s="20">
        <v>291.82</v>
      </c>
      <c r="E14" s="20">
        <v>11.46386</v>
      </c>
      <c r="F14" s="1">
        <v>0.75</v>
      </c>
      <c r="G14" s="1">
        <f>E14/D14</f>
        <v>3.9284010691522174E-2</v>
      </c>
      <c r="H14" s="1">
        <f>0.858*G14^3-0.78*G14^2+0.774*G14+0.04</f>
        <v>6.9254117884541666E-2</v>
      </c>
      <c r="I14" s="2">
        <f>F14*D14*H14/12</f>
        <v>1.2631085425666844</v>
      </c>
    </row>
    <row r="15" spans="1:13">
      <c r="C15" s="12" t="s">
        <v>53</v>
      </c>
      <c r="D15" s="20">
        <v>19.88</v>
      </c>
      <c r="E15" s="20">
        <v>2.2388240000000001</v>
      </c>
      <c r="F15" s="1">
        <v>0.75</v>
      </c>
      <c r="G15" s="1">
        <f>E15/D15</f>
        <v>0.11261690140845072</v>
      </c>
      <c r="H15" s="1">
        <f t="shared" ref="H15:H17" si="0">0.858*G15^3-0.78*G15^2+0.774*G15+0.04</f>
        <v>0.1184985366425623</v>
      </c>
      <c r="I15" s="2">
        <f t="shared" ref="I15:I17" si="1">F15*D15*H15/12</f>
        <v>0.14723443177838366</v>
      </c>
    </row>
    <row r="16" spans="1:13">
      <c r="C16" s="12" t="s">
        <v>54</v>
      </c>
      <c r="D16" s="20">
        <v>33.17</v>
      </c>
      <c r="E16" s="20">
        <v>6.1400060000000005</v>
      </c>
      <c r="F16" s="1">
        <v>0.75</v>
      </c>
      <c r="G16" s="1">
        <f>E16/D16</f>
        <v>0.18510720530599939</v>
      </c>
      <c r="H16" s="1">
        <f t="shared" si="0"/>
        <v>0.16198851248242055</v>
      </c>
      <c r="I16" s="2">
        <f t="shared" si="1"/>
        <v>0.33582243494011815</v>
      </c>
    </row>
    <row r="17" spans="1:9">
      <c r="C17" s="12" t="s">
        <v>55</v>
      </c>
      <c r="D17" s="20">
        <v>63.89</v>
      </c>
      <c r="E17" s="20">
        <v>12.979469999999999</v>
      </c>
      <c r="F17" s="1">
        <v>0.75</v>
      </c>
      <c r="G17" s="1">
        <f>E17/D17</f>
        <v>0.20315338863671933</v>
      </c>
      <c r="H17" s="1">
        <f t="shared" si="0"/>
        <v>0.17224292823673842</v>
      </c>
      <c r="I17" s="2">
        <f t="shared" si="1"/>
        <v>0.68778754281532617</v>
      </c>
    </row>
    <row r="26" spans="1:9">
      <c r="A26" t="s">
        <v>49</v>
      </c>
    </row>
  </sheetData>
  <sortState ref="A4:L7">
    <sortCondition ref="A3:A7"/>
  </sortState>
  <mergeCells count="5">
    <mergeCell ref="C1:F1"/>
    <mergeCell ref="G1:J1"/>
    <mergeCell ref="A1:A2"/>
    <mergeCell ref="A8:K8"/>
    <mergeCell ref="C11:C12"/>
  </mergeCells>
  <pageMargins left="0.7" right="0.7" top="0.75" bottom="0.75" header="0.3" footer="0.3"/>
  <pageSetup orientation="landscape" r:id="rId1"/>
  <headerFooter>
    <oddHeader>&amp;C&amp;A</oddHeader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workbookViewId="0">
      <selection activeCell="G7" sqref="A1:G7"/>
    </sheetView>
  </sheetViews>
  <sheetFormatPr defaultRowHeight="15"/>
  <cols>
    <col min="1" max="1" width="12.140625" bestFit="1" customWidth="1"/>
    <col min="2" max="2" width="9.42578125" bestFit="1" customWidth="1"/>
    <col min="3" max="3" width="11" bestFit="1" customWidth="1"/>
    <col min="4" max="4" width="5" bestFit="1" customWidth="1"/>
    <col min="5" max="6" width="5" customWidth="1"/>
    <col min="7" max="7" width="5.42578125" bestFit="1" customWidth="1"/>
  </cols>
  <sheetData>
    <row r="1" spans="1:7">
      <c r="A1" s="6"/>
      <c r="B1" s="7" t="s">
        <v>13</v>
      </c>
      <c r="C1" s="6" t="s">
        <v>15</v>
      </c>
      <c r="D1" s="6" t="s">
        <v>23</v>
      </c>
      <c r="E1" s="6" t="s">
        <v>25</v>
      </c>
      <c r="F1" s="6" t="s">
        <v>26</v>
      </c>
      <c r="G1" s="5" t="s">
        <v>16</v>
      </c>
    </row>
    <row r="2" spans="1:7">
      <c r="A2" s="6" t="s">
        <v>0</v>
      </c>
      <c r="B2" s="6" t="s">
        <v>11</v>
      </c>
      <c r="C2" s="5" t="s">
        <v>11</v>
      </c>
      <c r="D2" s="5" t="s">
        <v>24</v>
      </c>
      <c r="E2" s="5"/>
      <c r="F2" s="5"/>
      <c r="G2" s="5" t="s">
        <v>17</v>
      </c>
    </row>
    <row r="3" spans="1:7">
      <c r="A3" s="12" t="s">
        <v>34</v>
      </c>
      <c r="B3" s="2">
        <v>291.82</v>
      </c>
      <c r="C3" s="2">
        <v>11.46386</v>
      </c>
      <c r="D3" s="1">
        <v>0.75</v>
      </c>
      <c r="E3" s="1">
        <f>C3/B3</f>
        <v>3.9284010691522174E-2</v>
      </c>
      <c r="F3" s="1">
        <f>0.858*E3^3-0.78*E3^2+0.774*E3+0.04</f>
        <v>6.9254117884541666E-2</v>
      </c>
      <c r="G3" s="2">
        <f t="shared" ref="G3:G6" si="0">D3*B3*F3/12</f>
        <v>1.2631085425666844</v>
      </c>
    </row>
    <row r="4" spans="1:7">
      <c r="A4" s="12" t="s">
        <v>35</v>
      </c>
      <c r="B4" s="14">
        <v>21.95</v>
      </c>
      <c r="C4" s="2">
        <v>1.903454</v>
      </c>
      <c r="D4" s="1">
        <v>0.75</v>
      </c>
      <c r="E4" s="1">
        <f>C4/B4</f>
        <v>8.6717722095671981E-2</v>
      </c>
      <c r="F4" s="1">
        <f t="shared" ref="F4:F6" si="1">0.858*E4^3-0.78*E4^2+0.774*E4+0.04</f>
        <v>0.10181345939726125</v>
      </c>
      <c r="G4" s="2">
        <f t="shared" si="0"/>
        <v>0.13967533961061776</v>
      </c>
    </row>
    <row r="5" spans="1:7">
      <c r="A5" s="12" t="s">
        <v>36</v>
      </c>
      <c r="B5" s="2">
        <v>19.88</v>
      </c>
      <c r="C5" s="2">
        <v>2.2388240000000001</v>
      </c>
      <c r="D5" s="1">
        <v>0.75</v>
      </c>
      <c r="E5" s="1">
        <f>C5/B5</f>
        <v>0.11261690140845072</v>
      </c>
      <c r="F5" s="1">
        <f t="shared" si="1"/>
        <v>0.1184985366425623</v>
      </c>
      <c r="G5" s="2">
        <f t="shared" si="0"/>
        <v>0.14723443177838366</v>
      </c>
    </row>
    <row r="6" spans="1:7">
      <c r="A6" s="12" t="s">
        <v>37</v>
      </c>
      <c r="B6" s="2">
        <v>33.17</v>
      </c>
      <c r="C6" s="2">
        <v>6.1400060000000005</v>
      </c>
      <c r="D6" s="1">
        <v>0.75</v>
      </c>
      <c r="E6" s="1">
        <f>C6/B6</f>
        <v>0.18510720530599939</v>
      </c>
      <c r="F6" s="1">
        <f t="shared" si="1"/>
        <v>0.16198851248242055</v>
      </c>
      <c r="G6" s="2">
        <f t="shared" si="0"/>
        <v>0.33582243494011815</v>
      </c>
    </row>
    <row r="7" spans="1:7">
      <c r="A7" s="12" t="s">
        <v>38</v>
      </c>
      <c r="B7" s="2">
        <v>63.89</v>
      </c>
      <c r="C7" s="2">
        <v>12.979469999999999</v>
      </c>
      <c r="D7" s="1">
        <v>0.75</v>
      </c>
      <c r="E7" s="1">
        <f>C7/B7</f>
        <v>0.20315338863671933</v>
      </c>
      <c r="F7" s="1">
        <f t="shared" ref="F7" si="2">0.858*E7^3-0.78*E7^2+0.774*E7+0.04</f>
        <v>0.17224292823673842</v>
      </c>
      <c r="G7" s="2">
        <f t="shared" ref="G7" si="3">D7*B7*F7/12</f>
        <v>0.68778754281532617</v>
      </c>
    </row>
    <row r="9" spans="1:7">
      <c r="A9" t="s">
        <v>44</v>
      </c>
    </row>
  </sheetData>
  <pageMargins left="0.7" right="0.7" top="0.75" bottom="0.75" header="0.3" footer="0.3"/>
  <pageSetup orientation="portrait" r:id="rId1"/>
  <headerFooter>
    <oddHeader>&amp;C&amp;A</oddHeader>
    <oddFooter>&amp;L&amp;Z&amp;F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workbookViewId="0">
      <selection activeCell="D9" sqref="D9"/>
    </sheetView>
  </sheetViews>
  <sheetFormatPr defaultRowHeight="15"/>
  <cols>
    <col min="1" max="1" width="13.140625" bestFit="1" customWidth="1"/>
    <col min="2" max="2" width="10.85546875" bestFit="1" customWidth="1"/>
    <col min="3" max="3" width="7.140625" bestFit="1" customWidth="1"/>
    <col min="4" max="4" width="7.5703125" bestFit="1" customWidth="1"/>
  </cols>
  <sheetData>
    <row r="1" spans="1:4">
      <c r="A1" s="5" t="s">
        <v>0</v>
      </c>
      <c r="B1" s="5" t="s">
        <v>30</v>
      </c>
      <c r="C1" s="5" t="s">
        <v>10</v>
      </c>
      <c r="D1" s="5" t="s">
        <v>9</v>
      </c>
    </row>
    <row r="2" spans="1:4">
      <c r="A2" s="15">
        <v>855</v>
      </c>
      <c r="B2" s="15" t="s">
        <v>6</v>
      </c>
      <c r="C2" s="4"/>
      <c r="D2" s="4">
        <v>4257.5337900000004</v>
      </c>
    </row>
    <row r="3" spans="1:4">
      <c r="A3" s="15">
        <v>855</v>
      </c>
      <c r="B3" s="15" t="s">
        <v>8</v>
      </c>
      <c r="C3" s="4">
        <v>0.28000000000000003</v>
      </c>
      <c r="D3" s="4">
        <v>300.00000599999998</v>
      </c>
    </row>
    <row r="4" spans="1:4">
      <c r="A4" s="15">
        <v>855</v>
      </c>
      <c r="B4" s="15" t="s">
        <v>7</v>
      </c>
      <c r="C4" s="4">
        <v>0.5</v>
      </c>
      <c r="D4" s="4">
        <v>299.99999400000002</v>
      </c>
    </row>
    <row r="5" spans="1:4">
      <c r="A5" s="16" t="s">
        <v>39</v>
      </c>
      <c r="B5" s="16" t="s">
        <v>6</v>
      </c>
      <c r="C5" s="17"/>
      <c r="D5" s="17">
        <v>588.95000000000005</v>
      </c>
    </row>
    <row r="6" spans="1:4">
      <c r="A6" s="16" t="s">
        <v>39</v>
      </c>
      <c r="B6" s="16" t="s">
        <v>8</v>
      </c>
      <c r="C6" s="17">
        <v>0.4</v>
      </c>
      <c r="D6" s="17">
        <v>300</v>
      </c>
    </row>
    <row r="7" spans="1:4">
      <c r="A7" s="16" t="s">
        <v>39</v>
      </c>
      <c r="B7" s="16" t="s">
        <v>7</v>
      </c>
      <c r="C7" s="17">
        <v>0.55000000000000004</v>
      </c>
      <c r="D7" s="17">
        <v>300</v>
      </c>
    </row>
    <row r="8" spans="1:4">
      <c r="A8" s="15">
        <v>869</v>
      </c>
      <c r="B8" s="15" t="s">
        <v>6</v>
      </c>
      <c r="C8" s="4"/>
      <c r="D8" s="4">
        <v>838.95</v>
      </c>
    </row>
    <row r="9" spans="1:4">
      <c r="A9" s="15">
        <v>869</v>
      </c>
      <c r="B9" s="15" t="s">
        <v>31</v>
      </c>
      <c r="C9" s="4">
        <v>0.11</v>
      </c>
      <c r="D9" s="4">
        <v>300</v>
      </c>
    </row>
    <row r="10" spans="1:4">
      <c r="A10" s="15">
        <v>869</v>
      </c>
      <c r="B10" s="15" t="s">
        <v>8</v>
      </c>
      <c r="C10" s="4">
        <v>4.8000000000000001E-2</v>
      </c>
      <c r="D10" s="4">
        <v>300</v>
      </c>
    </row>
    <row r="11" spans="1:4">
      <c r="A11" s="16">
        <v>895</v>
      </c>
      <c r="B11" s="16" t="s">
        <v>6</v>
      </c>
      <c r="C11" s="17"/>
      <c r="D11" s="17">
        <v>1684.0166729999999</v>
      </c>
    </row>
    <row r="12" spans="1:4">
      <c r="A12" s="16">
        <v>895</v>
      </c>
      <c r="B12" s="16" t="s">
        <v>32</v>
      </c>
      <c r="C12" s="17">
        <v>0.16011600000000001</v>
      </c>
      <c r="D12" s="17">
        <v>162.38240200000001</v>
      </c>
    </row>
    <row r="13" spans="1:4">
      <c r="A13" s="16">
        <v>895</v>
      </c>
      <c r="B13" s="16" t="s">
        <v>33</v>
      </c>
      <c r="C13" s="17">
        <v>1.7014000000000001E-2</v>
      </c>
      <c r="D13" s="17">
        <v>117.553575</v>
      </c>
    </row>
    <row r="14" spans="1:4">
      <c r="A14" s="15">
        <v>900</v>
      </c>
      <c r="B14" s="15" t="s">
        <v>6</v>
      </c>
      <c r="C14" s="4"/>
      <c r="D14" s="4">
        <v>3653.1565329999999</v>
      </c>
    </row>
    <row r="15" spans="1:4">
      <c r="A15" s="15">
        <v>900</v>
      </c>
      <c r="B15" s="15" t="s">
        <v>31</v>
      </c>
      <c r="C15" s="4">
        <v>0.27</v>
      </c>
      <c r="D15" s="4">
        <v>300</v>
      </c>
    </row>
    <row r="16" spans="1:4">
      <c r="A16" s="15">
        <v>900</v>
      </c>
      <c r="B16" s="15" t="s">
        <v>8</v>
      </c>
      <c r="C16" s="4">
        <v>0.21</v>
      </c>
      <c r="D16" s="4">
        <v>300</v>
      </c>
    </row>
    <row r="18" spans="1:2">
      <c r="A18" t="s">
        <v>29</v>
      </c>
      <c r="B18" t="s">
        <v>42</v>
      </c>
    </row>
  </sheetData>
  <sortState ref="A2:D20">
    <sortCondition ref="A2:A20"/>
    <sortCondition ref="B2:B20"/>
  </sortState>
  <pageMargins left="0.7" right="0.7" top="0.75" bottom="0.75" header="0.3" footer="0.3"/>
  <pageSetup orientation="portrait" r:id="rId1"/>
  <headerFooter>
    <oddHeader>&amp;C&amp;A</oddHeader>
    <oddFooter>&amp;L&amp;Z&amp;F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0"/>
  <sheetViews>
    <sheetView workbookViewId="0">
      <selection activeCell="A11" sqref="A11"/>
    </sheetView>
  </sheetViews>
  <sheetFormatPr defaultRowHeight="15"/>
  <cols>
    <col min="1" max="1" width="13.140625" bestFit="1" customWidth="1"/>
    <col min="2" max="4" width="5.5703125" bestFit="1" customWidth="1"/>
    <col min="5" max="5" width="6.5703125" bestFit="1" customWidth="1"/>
    <col min="6" max="6" width="4.5703125" style="3" bestFit="1" customWidth="1"/>
    <col min="7" max="7" width="6.140625" bestFit="1" customWidth="1"/>
    <col min="8" max="8" width="6.5703125" bestFit="1" customWidth="1"/>
  </cols>
  <sheetData>
    <row r="1" spans="1:8">
      <c r="A1" s="31"/>
      <c r="B1" s="27" t="s">
        <v>1</v>
      </c>
      <c r="C1" s="27"/>
      <c r="D1" s="27" t="s">
        <v>4</v>
      </c>
      <c r="E1" s="27"/>
      <c r="F1" s="6" t="s">
        <v>3</v>
      </c>
      <c r="G1" s="6" t="s">
        <v>12</v>
      </c>
      <c r="H1" s="6" t="s">
        <v>40</v>
      </c>
    </row>
    <row r="2" spans="1:8">
      <c r="A2" s="32"/>
      <c r="B2" s="6" t="s">
        <v>5</v>
      </c>
      <c r="C2" s="6" t="s">
        <v>2</v>
      </c>
      <c r="D2" s="6" t="s">
        <v>5</v>
      </c>
      <c r="E2" s="6" t="s">
        <v>2</v>
      </c>
      <c r="F2" s="6"/>
      <c r="G2" s="6"/>
      <c r="H2" s="6"/>
    </row>
    <row r="3" spans="1:8">
      <c r="A3" s="1">
        <v>855</v>
      </c>
      <c r="B3" s="2"/>
      <c r="C3" s="2"/>
      <c r="D3" s="2">
        <v>86.763531999999998</v>
      </c>
      <c r="E3" s="2">
        <v>203.089169</v>
      </c>
      <c r="F3" s="2">
        <v>5.6888870000000011</v>
      </c>
      <c r="G3" s="2">
        <v>2.5842239999999999</v>
      </c>
      <c r="H3" s="2">
        <v>298.125812</v>
      </c>
    </row>
    <row r="4" spans="1:8">
      <c r="A4" s="1">
        <v>869</v>
      </c>
      <c r="B4" s="2">
        <v>12.391674999999999</v>
      </c>
      <c r="C4" s="2">
        <v>0.53371000000000002</v>
      </c>
      <c r="D4" s="2">
        <v>8.6813300000000009</v>
      </c>
      <c r="E4" s="2"/>
      <c r="F4" s="2"/>
      <c r="G4" s="2"/>
      <c r="H4" s="2">
        <v>21.606715000000001</v>
      </c>
    </row>
    <row r="5" spans="1:8">
      <c r="A5" s="1">
        <v>895</v>
      </c>
      <c r="B5" s="2">
        <v>12.186216999999999</v>
      </c>
      <c r="C5" s="2"/>
      <c r="D5" s="2">
        <v>5.7876250000000002</v>
      </c>
      <c r="E5" s="2"/>
      <c r="F5" s="2">
        <v>1.4698879999999999</v>
      </c>
      <c r="G5" s="2"/>
      <c r="H5" s="2">
        <v>19.443729999999999</v>
      </c>
    </row>
    <row r="6" spans="1:8">
      <c r="A6" s="1">
        <v>900</v>
      </c>
      <c r="B6" s="2">
        <v>22.581274000000001</v>
      </c>
      <c r="C6" s="2">
        <v>14.753819999999999</v>
      </c>
      <c r="D6" s="2">
        <v>0.305035</v>
      </c>
      <c r="E6" s="2">
        <v>10.206849</v>
      </c>
      <c r="F6" s="2">
        <v>9.4112690000000008</v>
      </c>
      <c r="G6" s="2"/>
      <c r="H6" s="2">
        <v>57.258246999999997</v>
      </c>
    </row>
    <row r="7" spans="1:8">
      <c r="A7" s="1" t="s">
        <v>35</v>
      </c>
      <c r="B7" s="2"/>
      <c r="C7" s="2"/>
      <c r="D7" s="2"/>
      <c r="E7" s="2">
        <v>9.8914860000000004</v>
      </c>
      <c r="F7" s="2"/>
      <c r="G7" s="2"/>
      <c r="H7" s="2">
        <v>9.8914860000000004</v>
      </c>
    </row>
    <row r="10" spans="1:8">
      <c r="A10" t="s">
        <v>43</v>
      </c>
    </row>
  </sheetData>
  <sortState ref="B2:E18">
    <sortCondition ref="B2:B18"/>
    <sortCondition ref="C2:C18"/>
  </sortState>
  <mergeCells count="3">
    <mergeCell ref="B1:C1"/>
    <mergeCell ref="D1:E1"/>
    <mergeCell ref="A1:A2"/>
  </mergeCells>
  <pageMargins left="0.7" right="0.7" top="0.75" bottom="0.75" header="0.3" footer="0.3"/>
  <pageSetup orientation="portrait" r:id="rId1"/>
  <headerFooter>
    <oddHeader>&amp;C&amp;A</oddHeader>
    <oddFooter>&amp;L&amp;Z&amp;F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8"/>
  <sheetViews>
    <sheetView workbookViewId="0">
      <selection activeCell="A19" sqref="A19"/>
    </sheetView>
  </sheetViews>
  <sheetFormatPr defaultRowHeight="15"/>
  <sheetData>
    <row r="1" spans="1:4">
      <c r="A1" s="6" t="s">
        <v>0</v>
      </c>
      <c r="B1" s="6" t="s">
        <v>30</v>
      </c>
      <c r="C1" s="6" t="s">
        <v>10</v>
      </c>
      <c r="D1" s="6" t="s">
        <v>9</v>
      </c>
    </row>
    <row r="2" spans="1:4">
      <c r="A2" s="1">
        <v>855</v>
      </c>
      <c r="B2" s="1" t="s">
        <v>6</v>
      </c>
      <c r="C2" s="2"/>
      <c r="D2" s="2">
        <v>4257.3661039999997</v>
      </c>
    </row>
    <row r="3" spans="1:4">
      <c r="A3" s="1">
        <v>855</v>
      </c>
      <c r="B3" s="1" t="s">
        <v>8</v>
      </c>
      <c r="C3" s="2">
        <v>0.28000000000000003</v>
      </c>
      <c r="D3" s="2">
        <v>300</v>
      </c>
    </row>
    <row r="4" spans="1:4">
      <c r="A4" s="1">
        <v>855</v>
      </c>
      <c r="B4" s="1" t="s">
        <v>7</v>
      </c>
      <c r="C4" s="2">
        <v>0.5</v>
      </c>
      <c r="D4" s="2">
        <v>300</v>
      </c>
    </row>
    <row r="5" spans="1:4">
      <c r="A5" s="16">
        <v>869</v>
      </c>
      <c r="B5" s="16" t="s">
        <v>6</v>
      </c>
      <c r="C5" s="17"/>
      <c r="D5" s="17">
        <v>838.94969099999992</v>
      </c>
    </row>
    <row r="6" spans="1:4">
      <c r="A6" s="16">
        <v>869</v>
      </c>
      <c r="B6" s="16" t="s">
        <v>31</v>
      </c>
      <c r="C6" s="17">
        <v>8.5000000000000006E-2</v>
      </c>
      <c r="D6" s="17">
        <v>300.00014900000002</v>
      </c>
    </row>
    <row r="7" spans="1:4">
      <c r="A7" s="16">
        <v>869</v>
      </c>
      <c r="B7" s="16" t="s">
        <v>8</v>
      </c>
      <c r="C7" s="17">
        <v>4.8000000000000001E-2</v>
      </c>
      <c r="D7" s="17">
        <v>299.99988100000002</v>
      </c>
    </row>
    <row r="8" spans="1:4">
      <c r="A8" s="1">
        <v>895</v>
      </c>
      <c r="B8" s="1" t="s">
        <v>6</v>
      </c>
      <c r="C8" s="2"/>
      <c r="D8" s="2">
        <v>2591.4957960000002</v>
      </c>
    </row>
    <row r="9" spans="1:4">
      <c r="A9" s="1">
        <v>895</v>
      </c>
      <c r="B9" s="1" t="s">
        <v>31</v>
      </c>
      <c r="C9" s="2">
        <v>8.6999999999999994E-2</v>
      </c>
      <c r="D9" s="2">
        <v>300</v>
      </c>
    </row>
    <row r="10" spans="1:4">
      <c r="A10" s="1">
        <v>895</v>
      </c>
      <c r="B10" s="1" t="s">
        <v>8</v>
      </c>
      <c r="C10" s="2">
        <v>0.1</v>
      </c>
      <c r="D10" s="2">
        <v>284.11722900000001</v>
      </c>
    </row>
    <row r="11" spans="1:4">
      <c r="A11" s="16" t="s">
        <v>35</v>
      </c>
      <c r="B11" s="16" t="s">
        <v>6</v>
      </c>
      <c r="C11" s="17">
        <v>0.03</v>
      </c>
      <c r="D11" s="17">
        <v>1206.8991309999999</v>
      </c>
    </row>
    <row r="12" spans="1:4">
      <c r="A12" s="16" t="s">
        <v>35</v>
      </c>
      <c r="B12" s="16" t="s">
        <v>31</v>
      </c>
      <c r="C12" s="17">
        <v>0.53</v>
      </c>
      <c r="D12" s="17">
        <v>300</v>
      </c>
    </row>
    <row r="13" spans="1:4">
      <c r="A13" s="16" t="s">
        <v>35</v>
      </c>
      <c r="B13" s="16" t="s">
        <v>8</v>
      </c>
      <c r="C13" s="17">
        <v>0.26</v>
      </c>
      <c r="D13" s="17">
        <v>230.23901900000001</v>
      </c>
    </row>
    <row r="14" spans="1:4">
      <c r="A14" s="1">
        <v>900</v>
      </c>
      <c r="B14" s="1" t="s">
        <v>6</v>
      </c>
      <c r="C14" s="2"/>
      <c r="D14" s="2">
        <v>3653.1566149999999</v>
      </c>
    </row>
    <row r="15" spans="1:4">
      <c r="A15" s="1">
        <v>900</v>
      </c>
      <c r="B15" s="1" t="s">
        <v>31</v>
      </c>
      <c r="C15" s="2">
        <v>0.27</v>
      </c>
      <c r="D15" s="2">
        <v>300.000022</v>
      </c>
    </row>
    <row r="16" spans="1:4">
      <c r="A16" s="1">
        <v>900</v>
      </c>
      <c r="B16" s="1" t="s">
        <v>8</v>
      </c>
      <c r="C16" s="2">
        <v>0.21</v>
      </c>
      <c r="D16" s="2">
        <v>299.999956</v>
      </c>
    </row>
    <row r="18" spans="1:1">
      <c r="A18" t="s">
        <v>43</v>
      </c>
    </row>
  </sheetData>
  <sortState ref="A2:E20">
    <sortCondition ref="A2:A20"/>
    <sortCondition ref="B2:B20"/>
  </sortState>
  <pageMargins left="0.7" right="0.7" top="0.75" bottom="0.75" header="0.3" footer="0.3"/>
  <pageSetup orientation="portrait" r:id="rId1"/>
  <headerFooter>
    <oddHeader>&amp;C&amp;A</oddHeader>
    <oddFooter>&amp;L&amp;Z&amp;F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9"/>
  <sheetViews>
    <sheetView workbookViewId="0">
      <selection activeCell="A10" sqref="A10"/>
    </sheetView>
  </sheetViews>
  <sheetFormatPr defaultRowHeight="15"/>
  <cols>
    <col min="1" max="1" width="13.140625" bestFit="1" customWidth="1"/>
    <col min="2" max="4" width="5.5703125" bestFit="1" customWidth="1"/>
    <col min="5" max="5" width="6.5703125" bestFit="1" customWidth="1"/>
    <col min="6" max="6" width="9.28515625" bestFit="1" customWidth="1"/>
    <col min="7" max="7" width="11" bestFit="1" customWidth="1"/>
    <col min="8" max="8" width="11.140625" bestFit="1" customWidth="1"/>
  </cols>
  <sheetData>
    <row r="1" spans="1:8">
      <c r="A1" s="34"/>
      <c r="B1" s="28" t="s">
        <v>1</v>
      </c>
      <c r="C1" s="33"/>
      <c r="D1" s="28" t="s">
        <v>4</v>
      </c>
      <c r="E1" s="33"/>
      <c r="F1" s="6" t="s">
        <v>3</v>
      </c>
      <c r="G1" s="6" t="s">
        <v>12</v>
      </c>
      <c r="H1" s="6" t="s">
        <v>41</v>
      </c>
    </row>
    <row r="2" spans="1:8">
      <c r="A2" s="35"/>
      <c r="B2" s="6" t="s">
        <v>5</v>
      </c>
      <c r="C2" s="6" t="s">
        <v>2</v>
      </c>
      <c r="D2" s="6" t="s">
        <v>5</v>
      </c>
      <c r="E2" s="6" t="s">
        <v>2</v>
      </c>
      <c r="F2" s="6"/>
      <c r="G2" s="6"/>
      <c r="H2" s="6"/>
    </row>
    <row r="3" spans="1:8">
      <c r="A3" s="1">
        <v>855</v>
      </c>
      <c r="B3" s="2"/>
      <c r="C3" s="2"/>
      <c r="D3" s="2">
        <v>83.675669999999997</v>
      </c>
      <c r="E3" s="2">
        <v>194.09289999999999</v>
      </c>
      <c r="F3" s="2">
        <v>11.46386</v>
      </c>
      <c r="G3" s="2">
        <v>2.5842239999999999</v>
      </c>
      <c r="H3" s="2">
        <v>291.81665399999997</v>
      </c>
    </row>
    <row r="4" spans="1:8">
      <c r="A4" s="1">
        <v>869</v>
      </c>
      <c r="B4" s="2">
        <v>10.841810000000001</v>
      </c>
      <c r="C4" s="2">
        <v>0.53598699999999999</v>
      </c>
      <c r="D4" s="2">
        <v>6.2652419999999998</v>
      </c>
      <c r="E4" s="2"/>
      <c r="F4" s="2">
        <v>2.2388240000000001</v>
      </c>
      <c r="G4" s="2"/>
      <c r="H4" s="2">
        <v>19.881863000000003</v>
      </c>
    </row>
    <row r="5" spans="1:8">
      <c r="A5" s="1">
        <v>895</v>
      </c>
      <c r="B5" s="2">
        <v>7.4136529999999992</v>
      </c>
      <c r="C5" s="2"/>
      <c r="D5" s="2">
        <v>19.613401</v>
      </c>
      <c r="E5" s="2"/>
      <c r="F5" s="2">
        <v>6.1400060000000005</v>
      </c>
      <c r="G5" s="2"/>
      <c r="H5" s="2">
        <v>33.167059999999999</v>
      </c>
    </row>
    <row r="6" spans="1:8">
      <c r="A6" s="1">
        <v>900</v>
      </c>
      <c r="B6" s="2">
        <v>23.175926</v>
      </c>
      <c r="C6" s="2">
        <v>17.22494</v>
      </c>
      <c r="D6" s="2">
        <v>0.305035</v>
      </c>
      <c r="E6" s="2">
        <v>10.206849999999999</v>
      </c>
      <c r="F6" s="2">
        <v>12.979469999999999</v>
      </c>
      <c r="G6" s="2"/>
      <c r="H6" s="2">
        <v>63.892220999999992</v>
      </c>
    </row>
    <row r="7" spans="1:8">
      <c r="A7" s="1" t="s">
        <v>35</v>
      </c>
      <c r="B7" s="2"/>
      <c r="C7" s="2"/>
      <c r="D7" s="2">
        <v>3.867578</v>
      </c>
      <c r="E7" s="2">
        <v>16.18355</v>
      </c>
      <c r="F7" s="2">
        <v>1.903454</v>
      </c>
      <c r="G7" s="2"/>
      <c r="H7" s="2">
        <v>21.954582000000002</v>
      </c>
    </row>
    <row r="9" spans="1:8">
      <c r="A9" t="s">
        <v>43</v>
      </c>
    </row>
  </sheetData>
  <mergeCells count="3">
    <mergeCell ref="D1:E1"/>
    <mergeCell ref="A1:A2"/>
    <mergeCell ref="B1:C1"/>
  </mergeCells>
  <pageMargins left="0.7" right="0.7" top="0.75" bottom="0.75" header="0.3" footer="0.3"/>
  <pageSetup orientation="portrait" r:id="rId1"/>
  <headerFooter>
    <oddHeader>&amp;C&amp;A</oddHeader>
    <oddFooter>&amp;L&amp;Z&amp;F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8BAE9F39C0C64E9C8B17515140D44D" ma:contentTypeVersion="0" ma:contentTypeDescription="Create a new document." ma:contentTypeScope="" ma:versionID="f77cbcbe248f48ce2403d2095cb21db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B027514-0F98-4D99-9468-2D614037252E}"/>
</file>

<file path=customXml/itemProps2.xml><?xml version="1.0" encoding="utf-8"?>
<ds:datastoreItem xmlns:ds="http://schemas.openxmlformats.org/officeDocument/2006/customXml" ds:itemID="{C8578EC4-52B3-42F2-89CE-4B3DC5C66D9A}"/>
</file>

<file path=customXml/itemProps3.xml><?xml version="1.0" encoding="utf-8"?>
<ds:datastoreItem xmlns:ds="http://schemas.openxmlformats.org/officeDocument/2006/customXml" ds:itemID="{9E53BD00-8663-41E9-9A83-A1AA901374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Detention Basin Summary</vt:lpstr>
      <vt:lpstr>water quality</vt:lpstr>
      <vt:lpstr>existing_toc</vt:lpstr>
      <vt:lpstr>existing_cn</vt:lpstr>
      <vt:lpstr>proposed_toc</vt:lpstr>
      <vt:lpstr>proposed_cn</vt:lpstr>
      <vt:lpstr>'Detention Basin Summary'!Print_Area</vt:lpstr>
    </vt:vector>
  </TitlesOfParts>
  <Company>DLZ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ymeng</dc:creator>
  <cp:lastModifiedBy>ymeng</cp:lastModifiedBy>
  <cp:lastPrinted>2012-12-28T19:58:39Z</cp:lastPrinted>
  <dcterms:created xsi:type="dcterms:W3CDTF">2012-11-15T18:13:38Z</dcterms:created>
  <dcterms:modified xsi:type="dcterms:W3CDTF">2012-12-28T19:58:45Z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0x010100208BAE9F39C0C64E9C8B17515140D44D</vt:lpwstr>
  </property>
</Properties>
</file>